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ngwenli/Documents/Research/Home Spirometry/auto_xlsx/"/>
    </mc:Choice>
  </mc:AlternateContent>
  <xr:revisionPtr revIDLastSave="0" documentId="8_{ECA6FF25-C92C-B646-BCE0-249FAB601A62}" xr6:coauthVersionLast="45" xr6:coauthVersionMax="45" xr10:uidLastSave="{00000000-0000-0000-0000-000000000000}"/>
  <bookViews>
    <workbookView xWindow="240" yWindow="460" windowWidth="24720" windowHeight="12300"/>
  </bookViews>
  <sheets>
    <sheet name="Report Datasheet (Monthly)" sheetId="11" r:id="rId1"/>
    <sheet name="Report Datasheet M (V+AMI-P+)" sheetId="12" r:id="rId2"/>
    <sheet name="Report Datasheet (V+AMI-P+)" sheetId="6" r:id="rId3"/>
    <sheet name="Report Datasheet (V+AMI-P-)" sheetId="8" r:id="rId4"/>
    <sheet name="Report Datasheet (V+AMI+-)" sheetId="9" r:id="rId5"/>
    <sheet name="Report Datasheet (Conv 10 wks)" sheetId="13" r:id="rId6"/>
    <sheet name="Report Datasheet (Conv 6 wks)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4" i="11" l="1"/>
  <c r="R34" i="12"/>
  <c r="R34" i="6"/>
  <c r="R34" i="8"/>
  <c r="R34" i="9"/>
  <c r="R45" i="10"/>
  <c r="R45" i="13"/>
  <c r="E3" i="11"/>
  <c r="E3" i="12"/>
  <c r="E3" i="6"/>
  <c r="E3" i="8"/>
  <c r="E3" i="10"/>
  <c r="H116" i="13"/>
  <c r="M116" i="13"/>
  <c r="H115" i="13"/>
  <c r="M114" i="13"/>
  <c r="H114" i="13"/>
  <c r="H113" i="13"/>
  <c r="M113" i="13"/>
  <c r="M112" i="13"/>
  <c r="H112" i="13"/>
  <c r="H111" i="13"/>
  <c r="M111" i="13" s="1"/>
  <c r="H110" i="13"/>
  <c r="M110" i="13"/>
  <c r="M109" i="13"/>
  <c r="H109" i="13"/>
  <c r="H108" i="13"/>
  <c r="M108" i="13"/>
  <c r="H107" i="13"/>
  <c r="M106" i="13"/>
  <c r="H106" i="13"/>
  <c r="H105" i="13"/>
  <c r="M105" i="13"/>
  <c r="M104" i="13"/>
  <c r="H104" i="13"/>
  <c r="M103" i="13"/>
  <c r="H103" i="13"/>
  <c r="H102" i="13"/>
  <c r="M101" i="13"/>
  <c r="H101" i="13"/>
  <c r="H100" i="13"/>
  <c r="M100" i="13"/>
  <c r="H99" i="13"/>
  <c r="M98" i="13"/>
  <c r="H98" i="13"/>
  <c r="H97" i="13"/>
  <c r="M97" i="13"/>
  <c r="M96" i="13"/>
  <c r="H96" i="13"/>
  <c r="M95" i="13"/>
  <c r="H95" i="13"/>
  <c r="H94" i="13"/>
  <c r="M93" i="13"/>
  <c r="H93" i="13"/>
  <c r="H92" i="13"/>
  <c r="M92" i="13"/>
  <c r="H91" i="13"/>
  <c r="M90" i="13"/>
  <c r="H90" i="13"/>
  <c r="H89" i="13"/>
  <c r="M89" i="13"/>
  <c r="H88" i="13"/>
  <c r="M88" i="13" s="1"/>
  <c r="M87" i="13"/>
  <c r="H87" i="13"/>
  <c r="H86" i="13"/>
  <c r="M85" i="13"/>
  <c r="H85" i="13"/>
  <c r="H84" i="13"/>
  <c r="M84" i="13"/>
  <c r="N83" i="13"/>
  <c r="H83" i="13"/>
  <c r="E38" i="13"/>
  <c r="N82" i="13"/>
  <c r="M82" i="13"/>
  <c r="H82" i="13"/>
  <c r="H81" i="13"/>
  <c r="H80" i="13"/>
  <c r="M80" i="13" s="1"/>
  <c r="H79" i="13"/>
  <c r="M78" i="13"/>
  <c r="H78" i="13"/>
  <c r="H77" i="13"/>
  <c r="H76" i="13"/>
  <c r="M76" i="13" s="1"/>
  <c r="H75" i="13"/>
  <c r="H74" i="13"/>
  <c r="M74" i="13" s="1"/>
  <c r="H73" i="13"/>
  <c r="H72" i="13"/>
  <c r="M72" i="13" s="1"/>
  <c r="H71" i="13"/>
  <c r="H70" i="13"/>
  <c r="H69" i="13"/>
  <c r="H68" i="13"/>
  <c r="M68" i="13"/>
  <c r="H67" i="13"/>
  <c r="M67" i="13"/>
  <c r="H66" i="13"/>
  <c r="M66" i="13" s="1"/>
  <c r="H65" i="13"/>
  <c r="M65" i="13"/>
  <c r="H64" i="13"/>
  <c r="M64" i="13" s="1"/>
  <c r="H63" i="13"/>
  <c r="M63" i="13"/>
  <c r="H62" i="13"/>
  <c r="M62" i="13" s="1"/>
  <c r="H61" i="13"/>
  <c r="M61" i="13"/>
  <c r="H60" i="13"/>
  <c r="M60" i="13" s="1"/>
  <c r="H59" i="13"/>
  <c r="M59" i="13" s="1"/>
  <c r="H58" i="13"/>
  <c r="M58" i="13" s="1"/>
  <c r="H57" i="13"/>
  <c r="M57" i="13" s="1"/>
  <c r="H56" i="13"/>
  <c r="M56" i="13" s="1"/>
  <c r="H55" i="13"/>
  <c r="M55" i="13"/>
  <c r="H54" i="13"/>
  <c r="M54" i="13" s="1"/>
  <c r="H53" i="13"/>
  <c r="M53" i="13"/>
  <c r="H52" i="13"/>
  <c r="M52" i="13" s="1"/>
  <c r="H51" i="13"/>
  <c r="M51" i="13" s="1"/>
  <c r="H50" i="13"/>
  <c r="M50" i="13" s="1"/>
  <c r="H49" i="13"/>
  <c r="M49" i="13"/>
  <c r="H48" i="13"/>
  <c r="C34" i="13"/>
  <c r="H47" i="13"/>
  <c r="M47" i="13" s="1"/>
  <c r="S46" i="13"/>
  <c r="S47" i="13"/>
  <c r="S48" i="13"/>
  <c r="S49" i="13" s="1"/>
  <c r="S50" i="13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S84" i="13" s="1"/>
  <c r="S85" i="13" s="1"/>
  <c r="S86" i="13" s="1"/>
  <c r="S87" i="13" s="1"/>
  <c r="S88" i="13" s="1"/>
  <c r="S89" i="13" s="1"/>
  <c r="S90" i="13" s="1"/>
  <c r="S91" i="13" s="1"/>
  <c r="S92" i="13" s="1"/>
  <c r="S93" i="13" s="1"/>
  <c r="S94" i="13" s="1"/>
  <c r="S95" i="13" s="1"/>
  <c r="S96" i="13" s="1"/>
  <c r="S97" i="13" s="1"/>
  <c r="S98" i="13" s="1"/>
  <c r="S99" i="13" s="1"/>
  <c r="S100" i="13" s="1"/>
  <c r="S101" i="13" s="1"/>
  <c r="S102" i="13" s="1"/>
  <c r="S103" i="13" s="1"/>
  <c r="S104" i="13" s="1"/>
  <c r="S105" i="13" s="1"/>
  <c r="S106" i="13" s="1"/>
  <c r="S107" i="13" s="1"/>
  <c r="S108" i="13" s="1"/>
  <c r="S109" i="13" s="1"/>
  <c r="S110" i="13" s="1"/>
  <c r="S111" i="13" s="1"/>
  <c r="S112" i="13" s="1"/>
  <c r="S113" i="13" s="1"/>
  <c r="S114" i="13" s="1"/>
  <c r="S115" i="13" s="1"/>
  <c r="S116" i="13" s="1"/>
  <c r="Q46" i="13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Q99" i="13" s="1"/>
  <c r="Q100" i="13" s="1"/>
  <c r="Q101" i="13" s="1"/>
  <c r="Q102" i="13" s="1"/>
  <c r="Q103" i="13" s="1"/>
  <c r="Q104" i="13" s="1"/>
  <c r="Q105" i="13" s="1"/>
  <c r="Q106" i="13" s="1"/>
  <c r="Q107" i="13" s="1"/>
  <c r="Q108" i="13" s="1"/>
  <c r="Q109" i="13" s="1"/>
  <c r="Q110" i="13" s="1"/>
  <c r="Q111" i="13" s="1"/>
  <c r="Q112" i="13" s="1"/>
  <c r="Q113" i="13" s="1"/>
  <c r="Q114" i="13" s="1"/>
  <c r="Q115" i="13" s="1"/>
  <c r="Q116" i="13" s="1"/>
  <c r="O46" i="13"/>
  <c r="R46" i="13" s="1"/>
  <c r="P46" i="13"/>
  <c r="H46" i="13"/>
  <c r="A46" i="13"/>
  <c r="P45" i="13"/>
  <c r="H45" i="13"/>
  <c r="E36" i="13" s="1"/>
  <c r="F41" i="13"/>
  <c r="D38" i="13"/>
  <c r="H129" i="12"/>
  <c r="H128" i="12"/>
  <c r="H127" i="12"/>
  <c r="H126" i="12"/>
  <c r="M126" i="12" s="1"/>
  <c r="H125" i="12"/>
  <c r="M125" i="12"/>
  <c r="S124" i="12"/>
  <c r="S125" i="12"/>
  <c r="S126" i="12"/>
  <c r="S127" i="12" s="1"/>
  <c r="H124" i="12"/>
  <c r="H123" i="12"/>
  <c r="H122" i="12"/>
  <c r="H121" i="12"/>
  <c r="M121" i="12"/>
  <c r="S120" i="12"/>
  <c r="S121" i="12"/>
  <c r="S122" i="12" s="1"/>
  <c r="H120" i="12"/>
  <c r="M120" i="12" s="1"/>
  <c r="H119" i="12"/>
  <c r="M119" i="12"/>
  <c r="H118" i="12"/>
  <c r="H117" i="12"/>
  <c r="S116" i="12"/>
  <c r="S117" i="12" s="1"/>
  <c r="S118" i="12" s="1"/>
  <c r="H116" i="12"/>
  <c r="M116" i="12"/>
  <c r="H115" i="12"/>
  <c r="M115" i="12"/>
  <c r="H114" i="12"/>
  <c r="M114" i="12" s="1"/>
  <c r="H113" i="12"/>
  <c r="S112" i="12"/>
  <c r="S113" i="12" s="1"/>
  <c r="S114" i="12" s="1"/>
  <c r="H112" i="12"/>
  <c r="H111" i="12"/>
  <c r="H110" i="12"/>
  <c r="M110" i="12" s="1"/>
  <c r="A110" i="12"/>
  <c r="H109" i="12"/>
  <c r="M109" i="12"/>
  <c r="S108" i="12"/>
  <c r="S109" i="12"/>
  <c r="S110" i="12"/>
  <c r="H108" i="12"/>
  <c r="M108" i="12" s="1"/>
  <c r="H107" i="12"/>
  <c r="M107" i="12"/>
  <c r="H106" i="12"/>
  <c r="M106" i="12" s="1"/>
  <c r="H105" i="12"/>
  <c r="M105" i="12" s="1"/>
  <c r="H104" i="12"/>
  <c r="M104" i="12"/>
  <c r="S103" i="12"/>
  <c r="S104" i="12"/>
  <c r="S105" i="12" s="1"/>
  <c r="S106" i="12" s="1"/>
  <c r="Q103" i="12"/>
  <c r="Q104" i="12" s="1"/>
  <c r="Q105" i="12" s="1"/>
  <c r="Q106" i="12" s="1"/>
  <c r="Q107" i="12" s="1"/>
  <c r="Q108" i="12" s="1"/>
  <c r="Q109" i="12" s="1"/>
  <c r="Q110" i="12" s="1"/>
  <c r="Q111" i="12" s="1"/>
  <c r="Q112" i="12"/>
  <c r="Q113" i="12" s="1"/>
  <c r="Q114" i="12"/>
  <c r="Q115" i="12" s="1"/>
  <c r="Q116" i="12" s="1"/>
  <c r="Q117" i="12" s="1"/>
  <c r="Q118" i="12" s="1"/>
  <c r="Q119" i="12" s="1"/>
  <c r="Q120" i="12" s="1"/>
  <c r="Q121" i="12" s="1"/>
  <c r="Q122" i="12" s="1"/>
  <c r="Q123" i="12" s="1"/>
  <c r="Q124" i="12" s="1"/>
  <c r="O103" i="12"/>
  <c r="O104" i="12"/>
  <c r="O105" i="12"/>
  <c r="O106" i="12" s="1"/>
  <c r="O107" i="12" s="1"/>
  <c r="O108" i="12" s="1"/>
  <c r="O109" i="12" s="1"/>
  <c r="O110" i="12" s="1"/>
  <c r="O111" i="12" s="1"/>
  <c r="O112" i="12" s="1"/>
  <c r="O113" i="12" s="1"/>
  <c r="O114" i="12" s="1"/>
  <c r="O115" i="12" s="1"/>
  <c r="O116" i="12" s="1"/>
  <c r="O117" i="12" s="1"/>
  <c r="O118" i="12" s="1"/>
  <c r="O119" i="12" s="1"/>
  <c r="O120" i="12" s="1"/>
  <c r="O121" i="12" s="1"/>
  <c r="O122" i="12" s="1"/>
  <c r="O123" i="12" s="1"/>
  <c r="O124" i="12" s="1"/>
  <c r="H103" i="12"/>
  <c r="M103" i="12"/>
  <c r="H102" i="12"/>
  <c r="H101" i="12"/>
  <c r="M101" i="12" s="1"/>
  <c r="H100" i="12"/>
  <c r="S99" i="12"/>
  <c r="S100" i="12" s="1"/>
  <c r="S101" i="12" s="1"/>
  <c r="H99" i="12"/>
  <c r="M99" i="12"/>
  <c r="H98" i="12"/>
  <c r="H97" i="12"/>
  <c r="H96" i="12"/>
  <c r="M96" i="12" s="1"/>
  <c r="S95" i="12"/>
  <c r="S96" i="12"/>
  <c r="S97" i="12"/>
  <c r="H95" i="12"/>
  <c r="M95" i="12" s="1"/>
  <c r="H94" i="12"/>
  <c r="M94" i="12" s="1"/>
  <c r="H93" i="12"/>
  <c r="H92" i="12"/>
  <c r="M92" i="12" s="1"/>
  <c r="S91" i="12"/>
  <c r="S92" i="12" s="1"/>
  <c r="S93" i="12" s="1"/>
  <c r="H91" i="12"/>
  <c r="M91" i="12"/>
  <c r="H90" i="12"/>
  <c r="M90" i="12" s="1"/>
  <c r="H89" i="12"/>
  <c r="F29" i="12"/>
  <c r="H88" i="12"/>
  <c r="M88" i="12"/>
  <c r="S87" i="12"/>
  <c r="S88" i="12" s="1"/>
  <c r="S89" i="12" s="1"/>
  <c r="H87" i="12"/>
  <c r="M87" i="12" s="1"/>
  <c r="M86" i="12"/>
  <c r="H86" i="12"/>
  <c r="H85" i="12"/>
  <c r="C29" i="12" s="1"/>
  <c r="M85" i="12"/>
  <c r="H84" i="12"/>
  <c r="M84" i="12" s="1"/>
  <c r="S83" i="12"/>
  <c r="S84" i="12" s="1"/>
  <c r="S85" i="12" s="1"/>
  <c r="H83" i="12"/>
  <c r="M83" i="12"/>
  <c r="H82" i="12"/>
  <c r="M82" i="12" s="1"/>
  <c r="H81" i="12"/>
  <c r="H80" i="12"/>
  <c r="S79" i="12"/>
  <c r="S80" i="12"/>
  <c r="S81" i="12" s="1"/>
  <c r="N79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M60" i="12"/>
  <c r="M59" i="12"/>
  <c r="H59" i="12"/>
  <c r="H58" i="12"/>
  <c r="M58" i="12"/>
  <c r="H57" i="12"/>
  <c r="M57" i="12" s="1"/>
  <c r="H56" i="12"/>
  <c r="M56" i="12"/>
  <c r="M55" i="12"/>
  <c r="H55" i="12"/>
  <c r="H54" i="12"/>
  <c r="M54" i="12"/>
  <c r="H53" i="12"/>
  <c r="M53" i="12" s="1"/>
  <c r="H52" i="12"/>
  <c r="M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S35" i="12"/>
  <c r="S36" i="12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Q35" i="12"/>
  <c r="Q36" i="12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Q84" i="12" s="1"/>
  <c r="Q85" i="12" s="1"/>
  <c r="Q86" i="12" s="1"/>
  <c r="Q87" i="12" s="1"/>
  <c r="Q88" i="12" s="1"/>
  <c r="Q89" i="12" s="1"/>
  <c r="Q90" i="12" s="1"/>
  <c r="Q91" i="12" s="1"/>
  <c r="Q92" i="12" s="1"/>
  <c r="Q93" i="12" s="1"/>
  <c r="Q94" i="12" s="1"/>
  <c r="Q95" i="12" s="1"/>
  <c r="Q96" i="12" s="1"/>
  <c r="Q97" i="12" s="1"/>
  <c r="Q98" i="12" s="1"/>
  <c r="Q99" i="12" s="1"/>
  <c r="Q100" i="12" s="1"/>
  <c r="Q101" i="12" s="1"/>
  <c r="O35" i="12"/>
  <c r="H35" i="12"/>
  <c r="A35" i="12"/>
  <c r="A36" i="12" s="1"/>
  <c r="P34" i="12"/>
  <c r="M34" i="12"/>
  <c r="H34" i="12"/>
  <c r="F30" i="12"/>
  <c r="H127" i="11"/>
  <c r="H126" i="11"/>
  <c r="M125" i="11"/>
  <c r="H125" i="11"/>
  <c r="S124" i="11"/>
  <c r="H124" i="11"/>
  <c r="M124" i="11"/>
  <c r="H123" i="11"/>
  <c r="C27" i="11"/>
  <c r="H122" i="11"/>
  <c r="M122" i="11"/>
  <c r="H121" i="11"/>
  <c r="S120" i="11"/>
  <c r="S121" i="11" s="1"/>
  <c r="S122" i="11" s="1"/>
  <c r="H120" i="11"/>
  <c r="M120" i="11"/>
  <c r="H119" i="11"/>
  <c r="M118" i="11"/>
  <c r="H118" i="11"/>
  <c r="H117" i="11"/>
  <c r="M117" i="11" s="1"/>
  <c r="S116" i="11"/>
  <c r="S117" i="11" s="1"/>
  <c r="S118" i="11"/>
  <c r="H116" i="11"/>
  <c r="H115" i="11"/>
  <c r="M115" i="11" s="1"/>
  <c r="H114" i="11"/>
  <c r="H113" i="11"/>
  <c r="M113" i="11"/>
  <c r="S112" i="11"/>
  <c r="S113" i="11"/>
  <c r="S114" i="11"/>
  <c r="H112" i="11"/>
  <c r="M112" i="11" s="1"/>
  <c r="H111" i="11"/>
  <c r="H110" i="11"/>
  <c r="A110" i="11"/>
  <c r="A111" i="11"/>
  <c r="A112" i="11"/>
  <c r="A113" i="11" s="1"/>
  <c r="A114" i="11" s="1"/>
  <c r="A115" i="11" s="1"/>
  <c r="A116" i="11" s="1"/>
  <c r="A117" i="11" s="1"/>
  <c r="A118" i="11" s="1"/>
  <c r="A119" i="11" s="1"/>
  <c r="H109" i="11"/>
  <c r="S108" i="11"/>
  <c r="S109" i="11"/>
  <c r="S110" i="11" s="1"/>
  <c r="H108" i="11"/>
  <c r="M108" i="11" s="1"/>
  <c r="H107" i="11"/>
  <c r="H106" i="11"/>
  <c r="M106" i="11"/>
  <c r="H105" i="11"/>
  <c r="S104" i="11"/>
  <c r="S105" i="11" s="1"/>
  <c r="S106" i="11" s="1"/>
  <c r="H104" i="11"/>
  <c r="M104" i="11"/>
  <c r="S103" i="11"/>
  <c r="Q103" i="11"/>
  <c r="Q104" i="11" s="1"/>
  <c r="Q105" i="11" s="1"/>
  <c r="Q106" i="11" s="1"/>
  <c r="Q107" i="11" s="1"/>
  <c r="Q108" i="11" s="1"/>
  <c r="Q109" i="11" s="1"/>
  <c r="Q110" i="11" s="1"/>
  <c r="Q111" i="11" s="1"/>
  <c r="Q112" i="11" s="1"/>
  <c r="Q113" i="11" s="1"/>
  <c r="Q114" i="11"/>
  <c r="Q115" i="11" s="1"/>
  <c r="Q116" i="11" s="1"/>
  <c r="Q117" i="11"/>
  <c r="Q118" i="11" s="1"/>
  <c r="Q119" i="11" s="1"/>
  <c r="Q120" i="11" s="1"/>
  <c r="Q121" i="11" s="1"/>
  <c r="Q122" i="11" s="1"/>
  <c r="Q123" i="11" s="1"/>
  <c r="Q124" i="11" s="1"/>
  <c r="O103" i="11"/>
  <c r="O104" i="11" s="1"/>
  <c r="O105" i="11" s="1"/>
  <c r="O106" i="11"/>
  <c r="O107" i="11"/>
  <c r="O108" i="11" s="1"/>
  <c r="O109" i="11" s="1"/>
  <c r="O110" i="11" s="1"/>
  <c r="O111" i="11" s="1"/>
  <c r="O112" i="11" s="1"/>
  <c r="O113" i="11" s="1"/>
  <c r="O114" i="11" s="1"/>
  <c r="O115" i="11" s="1"/>
  <c r="O116" i="11" s="1"/>
  <c r="O117" i="11" s="1"/>
  <c r="O118" i="11" s="1"/>
  <c r="O119" i="11" s="1"/>
  <c r="O120" i="11" s="1"/>
  <c r="O121" i="11" s="1"/>
  <c r="O122" i="11" s="1"/>
  <c r="O123" i="11" s="1"/>
  <c r="O124" i="11" s="1"/>
  <c r="H103" i="11"/>
  <c r="H102" i="11"/>
  <c r="H101" i="11"/>
  <c r="M101" i="11" s="1"/>
  <c r="H100" i="11"/>
  <c r="M100" i="11"/>
  <c r="S99" i="11"/>
  <c r="S100" i="11"/>
  <c r="S101" i="11" s="1"/>
  <c r="H99" i="11"/>
  <c r="H98" i="11"/>
  <c r="M98" i="11" s="1"/>
  <c r="H97" i="11"/>
  <c r="H96" i="11"/>
  <c r="M96" i="11"/>
  <c r="S95" i="11"/>
  <c r="S96" i="11" s="1"/>
  <c r="S97" i="11" s="1"/>
  <c r="H95" i="11"/>
  <c r="M95" i="11" s="1"/>
  <c r="M94" i="11"/>
  <c r="H94" i="11"/>
  <c r="H93" i="11"/>
  <c r="M93" i="11"/>
  <c r="H92" i="11"/>
  <c r="S91" i="11"/>
  <c r="S92" i="11"/>
  <c r="S93" i="11" s="1"/>
  <c r="H91" i="11"/>
  <c r="M91" i="11" s="1"/>
  <c r="H90" i="11"/>
  <c r="M89" i="11"/>
  <c r="H89" i="11"/>
  <c r="S89" i="11"/>
  <c r="H88" i="11"/>
  <c r="M88" i="11"/>
  <c r="S87" i="11"/>
  <c r="S88" i="11" s="1"/>
  <c r="H87" i="11"/>
  <c r="M86" i="11"/>
  <c r="H86" i="11"/>
  <c r="H85" i="11"/>
  <c r="H84" i="11"/>
  <c r="M84" i="11" s="1"/>
  <c r="S83" i="11"/>
  <c r="S84" i="11" s="1"/>
  <c r="S85" i="11" s="1"/>
  <c r="H83" i="11"/>
  <c r="M83" i="11" s="1"/>
  <c r="H82" i="11"/>
  <c r="H81" i="11"/>
  <c r="M81" i="11" s="1"/>
  <c r="H80" i="11"/>
  <c r="S79" i="11"/>
  <c r="S80" i="11" s="1"/>
  <c r="S81" i="11" s="1"/>
  <c r="N79" i="11"/>
  <c r="H79" i="11"/>
  <c r="M79" i="11" s="1"/>
  <c r="H78" i="11"/>
  <c r="H77" i="11"/>
  <c r="M77" i="11"/>
  <c r="H76" i="11"/>
  <c r="H75" i="11"/>
  <c r="H74" i="11"/>
  <c r="H73" i="11"/>
  <c r="H72" i="11"/>
  <c r="M72" i="11"/>
  <c r="H71" i="11"/>
  <c r="M71" i="11"/>
  <c r="H70" i="11"/>
  <c r="M70" i="11"/>
  <c r="H69" i="11"/>
  <c r="H68" i="11"/>
  <c r="M68" i="11"/>
  <c r="H67" i="11"/>
  <c r="H66" i="11"/>
  <c r="M66" i="11"/>
  <c r="H65" i="11"/>
  <c r="H64" i="11"/>
  <c r="M64" i="11" s="1"/>
  <c r="H63" i="11"/>
  <c r="H62" i="11"/>
  <c r="M62" i="11" s="1"/>
  <c r="H61" i="11"/>
  <c r="H60" i="11"/>
  <c r="M60" i="11"/>
  <c r="H59" i="11"/>
  <c r="H58" i="11"/>
  <c r="M58" i="11"/>
  <c r="H57" i="11"/>
  <c r="H56" i="11"/>
  <c r="M56" i="11" s="1"/>
  <c r="H55" i="11"/>
  <c r="H54" i="11"/>
  <c r="M54" i="11" s="1"/>
  <c r="H53" i="11"/>
  <c r="H52" i="11"/>
  <c r="M52" i="11" s="1"/>
  <c r="H51" i="11"/>
  <c r="H50" i="11"/>
  <c r="M50" i="11" s="1"/>
  <c r="H49" i="11"/>
  <c r="H48" i="11"/>
  <c r="M48" i="11" s="1"/>
  <c r="H47" i="11"/>
  <c r="M46" i="11"/>
  <c r="H46" i="11"/>
  <c r="H45" i="11"/>
  <c r="H44" i="11"/>
  <c r="M44" i="11" s="1"/>
  <c r="H43" i="11"/>
  <c r="H42" i="11"/>
  <c r="H41" i="11"/>
  <c r="H40" i="11"/>
  <c r="M40" i="11"/>
  <c r="H39" i="11"/>
  <c r="H38" i="11"/>
  <c r="M38" i="11"/>
  <c r="H37" i="11"/>
  <c r="S41" i="11"/>
  <c r="S42" i="1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H36" i="11"/>
  <c r="M36" i="11" s="1"/>
  <c r="S35" i="11"/>
  <c r="S36" i="11"/>
  <c r="S37" i="11" s="1"/>
  <c r="S38" i="11" s="1"/>
  <c r="S39" i="11" s="1"/>
  <c r="S40" i="11"/>
  <c r="Q35" i="11"/>
  <c r="Q36" i="11" s="1"/>
  <c r="Q37" i="11" s="1"/>
  <c r="Q38" i="11" s="1"/>
  <c r="Q39" i="11" s="1"/>
  <c r="Q40" i="11" s="1"/>
  <c r="Q41" i="11" s="1"/>
  <c r="Q42" i="11" s="1"/>
  <c r="Q43" i="1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1" s="1"/>
  <c r="Q85" i="11" s="1"/>
  <c r="Q86" i="11" s="1"/>
  <c r="Q87" i="11" s="1"/>
  <c r="Q88" i="11" s="1"/>
  <c r="Q89" i="11" s="1"/>
  <c r="Q90" i="11"/>
  <c r="Q91" i="11" s="1"/>
  <c r="Q92" i="11" s="1"/>
  <c r="Q93" i="11" s="1"/>
  <c r="Q94" i="11" s="1"/>
  <c r="Q95" i="11" s="1"/>
  <c r="Q96" i="11" s="1"/>
  <c r="Q97" i="11" s="1"/>
  <c r="Q98" i="11" s="1"/>
  <c r="Q99" i="11" s="1"/>
  <c r="Q100" i="11" s="1"/>
  <c r="Q101" i="11" s="1"/>
  <c r="O35" i="11"/>
  <c r="R35" i="11" s="1"/>
  <c r="O36" i="11"/>
  <c r="R36" i="11" s="1"/>
  <c r="H35" i="11"/>
  <c r="A35" i="11"/>
  <c r="A36" i="11" s="1"/>
  <c r="P34" i="11"/>
  <c r="H34" i="11"/>
  <c r="H88" i="10"/>
  <c r="H87" i="10"/>
  <c r="M87" i="10"/>
  <c r="H86" i="10"/>
  <c r="M85" i="10"/>
  <c r="H85" i="10"/>
  <c r="H84" i="10"/>
  <c r="H83" i="10"/>
  <c r="M83" i="10"/>
  <c r="H82" i="10"/>
  <c r="H81" i="10"/>
  <c r="M81" i="10" s="1"/>
  <c r="H80" i="10"/>
  <c r="H79" i="10"/>
  <c r="M79" i="10"/>
  <c r="H78" i="10"/>
  <c r="H77" i="10"/>
  <c r="M77" i="10"/>
  <c r="H76" i="10"/>
  <c r="H75" i="10"/>
  <c r="M75" i="10" s="1"/>
  <c r="H74" i="10"/>
  <c r="H73" i="10"/>
  <c r="M73" i="10" s="1"/>
  <c r="H72" i="10"/>
  <c r="H71" i="10"/>
  <c r="M71" i="10"/>
  <c r="H70" i="10"/>
  <c r="H69" i="10"/>
  <c r="M69" i="10" s="1"/>
  <c r="H68" i="10"/>
  <c r="H67" i="10"/>
  <c r="M67" i="10"/>
  <c r="H66" i="10"/>
  <c r="H65" i="10"/>
  <c r="M65" i="10"/>
  <c r="H64" i="10"/>
  <c r="H63" i="10"/>
  <c r="M63" i="10" s="1"/>
  <c r="H62" i="10"/>
  <c r="H61" i="10"/>
  <c r="M61" i="10" s="1"/>
  <c r="H60" i="10"/>
  <c r="H59" i="10"/>
  <c r="M59" i="10" s="1"/>
  <c r="H58" i="10"/>
  <c r="H57" i="10"/>
  <c r="M57" i="10"/>
  <c r="H56" i="10"/>
  <c r="H55" i="10"/>
  <c r="M55" i="10"/>
  <c r="H54" i="10"/>
  <c r="H53" i="10"/>
  <c r="M53" i="10" s="1"/>
  <c r="H52" i="10"/>
  <c r="H51" i="10"/>
  <c r="M51" i="10" s="1"/>
  <c r="H50" i="10"/>
  <c r="H49" i="10"/>
  <c r="M49" i="10" s="1"/>
  <c r="H48" i="10"/>
  <c r="H47" i="10"/>
  <c r="M47" i="10" s="1"/>
  <c r="A49" i="10"/>
  <c r="A50" i="10"/>
  <c r="A51" i="10" s="1"/>
  <c r="A52" i="10" s="1"/>
  <c r="A53" i="10" s="1"/>
  <c r="A54" i="10" s="1"/>
  <c r="A55" i="10" s="1"/>
  <c r="A56" i="10" s="1"/>
  <c r="A57" i="10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S46" i="10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S113" i="10" s="1"/>
  <c r="S114" i="10" s="1"/>
  <c r="S115" i="10" s="1"/>
  <c r="S116" i="10" s="1"/>
  <c r="Q46" i="10"/>
  <c r="Q47" i="10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Q113" i="10" s="1"/>
  <c r="Q114" i="10" s="1"/>
  <c r="Q115" i="10" s="1"/>
  <c r="Q116" i="10" s="1"/>
  <c r="P46" i="10"/>
  <c r="O46" i="10"/>
  <c r="R46" i="10" s="1"/>
  <c r="O47" i="10"/>
  <c r="R47" i="10" s="1"/>
  <c r="H46" i="10"/>
  <c r="M46" i="10" s="1"/>
  <c r="A46" i="10"/>
  <c r="A47" i="10"/>
  <c r="A48" i="10"/>
  <c r="P45" i="10"/>
  <c r="H45" i="10"/>
  <c r="H116" i="10"/>
  <c r="M116" i="10"/>
  <c r="H115" i="10"/>
  <c r="H114" i="10"/>
  <c r="M114" i="10"/>
  <c r="H113" i="10"/>
  <c r="M113" i="10"/>
  <c r="H112" i="10"/>
  <c r="M112" i="10" s="1"/>
  <c r="H111" i="10"/>
  <c r="M111" i="10" s="1"/>
  <c r="H110" i="10"/>
  <c r="H109" i="10"/>
  <c r="M109" i="10" s="1"/>
  <c r="H108" i="10"/>
  <c r="M108" i="10" s="1"/>
  <c r="H107" i="10"/>
  <c r="H106" i="10"/>
  <c r="M106" i="10" s="1"/>
  <c r="H105" i="10"/>
  <c r="M105" i="10"/>
  <c r="H104" i="10"/>
  <c r="M104" i="10" s="1"/>
  <c r="H103" i="10"/>
  <c r="M103" i="10"/>
  <c r="H102" i="10"/>
  <c r="H101" i="10"/>
  <c r="M101" i="10" s="1"/>
  <c r="H100" i="10"/>
  <c r="M100" i="10" s="1"/>
  <c r="H99" i="10"/>
  <c r="H98" i="10"/>
  <c r="M98" i="10" s="1"/>
  <c r="H97" i="10"/>
  <c r="M97" i="10" s="1"/>
  <c r="H96" i="10"/>
  <c r="M96" i="10"/>
  <c r="H95" i="10"/>
  <c r="M95" i="10"/>
  <c r="H94" i="10"/>
  <c r="H93" i="10"/>
  <c r="M93" i="10" s="1"/>
  <c r="H92" i="10"/>
  <c r="M92" i="10"/>
  <c r="H91" i="10"/>
  <c r="H90" i="10"/>
  <c r="M90" i="10" s="1"/>
  <c r="H89" i="10"/>
  <c r="M89" i="10"/>
  <c r="H128" i="9"/>
  <c r="M128" i="9" s="1"/>
  <c r="H127" i="9"/>
  <c r="M127" i="9"/>
  <c r="H126" i="9"/>
  <c r="M126" i="9"/>
  <c r="H125" i="9"/>
  <c r="M125" i="9"/>
  <c r="S124" i="9"/>
  <c r="H124" i="9"/>
  <c r="H123" i="9"/>
  <c r="M123" i="9" s="1"/>
  <c r="H122" i="9"/>
  <c r="H121" i="9"/>
  <c r="M121" i="9" s="1"/>
  <c r="S120" i="9"/>
  <c r="S121" i="9" s="1"/>
  <c r="S122" i="9" s="1"/>
  <c r="H120" i="9"/>
  <c r="H119" i="9"/>
  <c r="M119" i="9" s="1"/>
  <c r="M118" i="9"/>
  <c r="H118" i="9"/>
  <c r="S117" i="9"/>
  <c r="S118" i="9"/>
  <c r="H117" i="9"/>
  <c r="M117" i="9"/>
  <c r="S116" i="9"/>
  <c r="H116" i="9"/>
  <c r="M116" i="9"/>
  <c r="H115" i="9"/>
  <c r="H114" i="9"/>
  <c r="M114" i="9" s="1"/>
  <c r="H113" i="9"/>
  <c r="M113" i="9"/>
  <c r="S112" i="9"/>
  <c r="S113" i="9" s="1"/>
  <c r="S114" i="9" s="1"/>
  <c r="H112" i="9"/>
  <c r="M112" i="9"/>
  <c r="H111" i="9"/>
  <c r="A111" i="9"/>
  <c r="A112" i="9"/>
  <c r="A113" i="9" s="1"/>
  <c r="A114" i="9" s="1"/>
  <c r="A115" i="9" s="1"/>
  <c r="A116" i="9" s="1"/>
  <c r="A117" i="9" s="1"/>
  <c r="A118" i="9" s="1"/>
  <c r="A119" i="9" s="1"/>
  <c r="H110" i="9"/>
  <c r="A110" i="9"/>
  <c r="H109" i="9"/>
  <c r="M109" i="9" s="1"/>
  <c r="S108" i="9"/>
  <c r="S109" i="9"/>
  <c r="S110" i="9" s="1"/>
  <c r="H108" i="9"/>
  <c r="M108" i="9" s="1"/>
  <c r="H107" i="9"/>
  <c r="M107" i="9" s="1"/>
  <c r="H106" i="9"/>
  <c r="H105" i="9"/>
  <c r="M105" i="9"/>
  <c r="H104" i="9"/>
  <c r="S103" i="9"/>
  <c r="S104" i="9"/>
  <c r="S105" i="9"/>
  <c r="S106" i="9" s="1"/>
  <c r="Q103" i="9"/>
  <c r="Q104" i="9" s="1"/>
  <c r="Q105" i="9" s="1"/>
  <c r="Q106" i="9" s="1"/>
  <c r="Q107" i="9" s="1"/>
  <c r="Q108" i="9" s="1"/>
  <c r="Q109" i="9" s="1"/>
  <c r="Q110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3" i="9" s="1"/>
  <c r="Q124" i="9" s="1"/>
  <c r="O103" i="9"/>
  <c r="O104" i="9" s="1"/>
  <c r="O105" i="9" s="1"/>
  <c r="O106" i="9" s="1"/>
  <c r="O107" i="9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H103" i="9"/>
  <c r="M103" i="9"/>
  <c r="H102" i="9"/>
  <c r="M102" i="9" s="1"/>
  <c r="H101" i="9"/>
  <c r="M101" i="9" s="1"/>
  <c r="H100" i="9"/>
  <c r="S99" i="9"/>
  <c r="S100" i="9" s="1"/>
  <c r="S101" i="9" s="1"/>
  <c r="H99" i="9"/>
  <c r="M99" i="9" s="1"/>
  <c r="H98" i="9"/>
  <c r="M98" i="9" s="1"/>
  <c r="H97" i="9"/>
  <c r="M97" i="9"/>
  <c r="H96" i="9"/>
  <c r="M96" i="9" s="1"/>
  <c r="S95" i="9"/>
  <c r="S96" i="9" s="1"/>
  <c r="S97" i="9" s="1"/>
  <c r="H95" i="9"/>
  <c r="M94" i="9"/>
  <c r="H94" i="9"/>
  <c r="H93" i="9"/>
  <c r="M93" i="9"/>
  <c r="H92" i="9"/>
  <c r="M92" i="9" s="1"/>
  <c r="S91" i="9"/>
  <c r="S92" i="9" s="1"/>
  <c r="S93" i="9" s="1"/>
  <c r="M91" i="9"/>
  <c r="H91" i="9"/>
  <c r="H90" i="9"/>
  <c r="M90" i="9"/>
  <c r="H89" i="9"/>
  <c r="M89" i="9" s="1"/>
  <c r="S89" i="9"/>
  <c r="H88" i="9"/>
  <c r="M88" i="9" s="1"/>
  <c r="S87" i="9"/>
  <c r="S88" i="9" s="1"/>
  <c r="H87" i="9"/>
  <c r="H86" i="9"/>
  <c r="H85" i="9"/>
  <c r="H84" i="9"/>
  <c r="M84" i="9"/>
  <c r="S83" i="9"/>
  <c r="S84" i="9" s="1"/>
  <c r="S85" i="9" s="1"/>
  <c r="M83" i="9"/>
  <c r="H83" i="9"/>
  <c r="H82" i="9"/>
  <c r="H81" i="9"/>
  <c r="M81" i="9" s="1"/>
  <c r="M80" i="9"/>
  <c r="H80" i="9"/>
  <c r="S79" i="9"/>
  <c r="S80" i="9"/>
  <c r="S81" i="9" s="1"/>
  <c r="N79" i="9"/>
  <c r="H79" i="9"/>
  <c r="M78" i="9"/>
  <c r="H78" i="9"/>
  <c r="H77" i="9"/>
  <c r="M77" i="9"/>
  <c r="H76" i="9"/>
  <c r="M76" i="9"/>
  <c r="H75" i="9"/>
  <c r="M75" i="9" s="1"/>
  <c r="M74" i="9"/>
  <c r="H74" i="9"/>
  <c r="H73" i="9"/>
  <c r="M73" i="9"/>
  <c r="H72" i="9"/>
  <c r="M72" i="9"/>
  <c r="H71" i="9"/>
  <c r="M71" i="9" s="1"/>
  <c r="M70" i="9"/>
  <c r="H70" i="9"/>
  <c r="H69" i="9"/>
  <c r="M69" i="9"/>
  <c r="H68" i="9"/>
  <c r="H67" i="9"/>
  <c r="M67" i="9" s="1"/>
  <c r="H66" i="9"/>
  <c r="H65" i="9"/>
  <c r="M65" i="9" s="1"/>
  <c r="H64" i="9"/>
  <c r="H63" i="9"/>
  <c r="M63" i="9" s="1"/>
  <c r="H62" i="9"/>
  <c r="H61" i="9"/>
  <c r="M61" i="9"/>
  <c r="H60" i="9"/>
  <c r="H59" i="9"/>
  <c r="M59" i="9" s="1"/>
  <c r="H58" i="9"/>
  <c r="H57" i="9"/>
  <c r="M57" i="9"/>
  <c r="H56" i="9"/>
  <c r="H55" i="9"/>
  <c r="M55" i="9"/>
  <c r="H54" i="9"/>
  <c r="H53" i="9"/>
  <c r="M53" i="9"/>
  <c r="H52" i="9"/>
  <c r="H51" i="9"/>
  <c r="M51" i="9" s="1"/>
  <c r="H50" i="9"/>
  <c r="H49" i="9"/>
  <c r="M49" i="9" s="1"/>
  <c r="H48" i="9"/>
  <c r="H47" i="9"/>
  <c r="M47" i="9" s="1"/>
  <c r="H46" i="9"/>
  <c r="H45" i="9"/>
  <c r="M45" i="9"/>
  <c r="H44" i="9"/>
  <c r="H43" i="9"/>
  <c r="M43" i="9" s="1"/>
  <c r="H42" i="9"/>
  <c r="H41" i="9"/>
  <c r="M41" i="9"/>
  <c r="H40" i="9"/>
  <c r="H39" i="9"/>
  <c r="M39" i="9" s="1"/>
  <c r="H38" i="9"/>
  <c r="M38" i="9" s="1"/>
  <c r="H37" i="9"/>
  <c r="M37" i="9" s="1"/>
  <c r="H36" i="9"/>
  <c r="M36" i="9" s="1"/>
  <c r="S35" i="9"/>
  <c r="S36" i="9"/>
  <c r="S37" i="9" s="1"/>
  <c r="S38" i="9" s="1"/>
  <c r="S39" i="9"/>
  <c r="S40" i="9" s="1"/>
  <c r="S41" i="9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Q35" i="9"/>
  <c r="Q36" i="9"/>
  <c r="Q37" i="9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O35" i="9"/>
  <c r="R35" i="9" s="1"/>
  <c r="H35" i="9"/>
  <c r="M35" i="9" s="1"/>
  <c r="A35" i="9"/>
  <c r="A36" i="9"/>
  <c r="P34" i="9"/>
  <c r="H34" i="9"/>
  <c r="M34" i="9"/>
  <c r="E3" i="9"/>
  <c r="H128" i="8"/>
  <c r="M128" i="8" s="1"/>
  <c r="H127" i="8"/>
  <c r="F27" i="8" s="1"/>
  <c r="G27" i="8" s="1"/>
  <c r="M127" i="8"/>
  <c r="H126" i="8"/>
  <c r="M126" i="8" s="1"/>
  <c r="H125" i="8"/>
  <c r="S124" i="8"/>
  <c r="S125" i="8" s="1"/>
  <c r="S126" i="8" s="1"/>
  <c r="S127" i="8" s="1"/>
  <c r="S128" i="8"/>
  <c r="H124" i="8"/>
  <c r="M124" i="8" s="1"/>
  <c r="H123" i="8"/>
  <c r="H122" i="8"/>
  <c r="M122" i="8"/>
  <c r="H121" i="8"/>
  <c r="C27" i="8"/>
  <c r="S120" i="8"/>
  <c r="S121" i="8" s="1"/>
  <c r="S122" i="8" s="1"/>
  <c r="H120" i="8"/>
  <c r="M120" i="8" s="1"/>
  <c r="H119" i="8"/>
  <c r="M119" i="8"/>
  <c r="H118" i="8"/>
  <c r="H117" i="8"/>
  <c r="M117" i="8" s="1"/>
  <c r="S116" i="8"/>
  <c r="S117" i="8"/>
  <c r="S118" i="8" s="1"/>
  <c r="H116" i="8"/>
  <c r="M116" i="8" s="1"/>
  <c r="H115" i="8"/>
  <c r="M115" i="8"/>
  <c r="H114" i="8"/>
  <c r="M114" i="8" s="1"/>
  <c r="H113" i="8"/>
  <c r="S112" i="8"/>
  <c r="S113" i="8"/>
  <c r="S114" i="8" s="1"/>
  <c r="H112" i="8"/>
  <c r="M112" i="8"/>
  <c r="H111" i="8"/>
  <c r="M111" i="8" s="1"/>
  <c r="A116" i="8"/>
  <c r="A117" i="8" s="1"/>
  <c r="A118" i="8" s="1"/>
  <c r="A119" i="8" s="1"/>
  <c r="A120" i="8" s="1"/>
  <c r="A121" i="8" s="1"/>
  <c r="A122" i="8" s="1"/>
  <c r="A123" i="8" s="1"/>
  <c r="A124" i="8" s="1"/>
  <c r="H110" i="8"/>
  <c r="M110" i="8" s="1"/>
  <c r="A110" i="8"/>
  <c r="A111" i="8" s="1"/>
  <c r="A112" i="8" s="1"/>
  <c r="A113" i="8" s="1"/>
  <c r="A114" i="8" s="1"/>
  <c r="A115" i="8" s="1"/>
  <c r="H109" i="8"/>
  <c r="M109" i="8"/>
  <c r="S108" i="8"/>
  <c r="S109" i="8"/>
  <c r="S110" i="8"/>
  <c r="H108" i="8"/>
  <c r="M108" i="8" s="1"/>
  <c r="H107" i="8"/>
  <c r="M107" i="8"/>
  <c r="H106" i="8"/>
  <c r="H105" i="8"/>
  <c r="F28" i="8" s="1"/>
  <c r="M105" i="8"/>
  <c r="H104" i="8"/>
  <c r="M104" i="8"/>
  <c r="S103" i="8"/>
  <c r="S104" i="8"/>
  <c r="S105" i="8"/>
  <c r="S106" i="8" s="1"/>
  <c r="Q103" i="8"/>
  <c r="Q104" i="8"/>
  <c r="Q105" i="8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O103" i="8"/>
  <c r="O104" i="8"/>
  <c r="O105" i="8"/>
  <c r="O106" i="8"/>
  <c r="O107" i="8" s="1"/>
  <c r="O108" i="8" s="1"/>
  <c r="O109" i="8" s="1"/>
  <c r="O110" i="8" s="1"/>
  <c r="O111" i="8" s="1"/>
  <c r="O112" i="8" s="1"/>
  <c r="O113" i="8" s="1"/>
  <c r="O114" i="8"/>
  <c r="O115" i="8" s="1"/>
  <c r="O116" i="8" s="1"/>
  <c r="O117" i="8" s="1"/>
  <c r="O118" i="8" s="1"/>
  <c r="O119" i="8" s="1"/>
  <c r="O120" i="8" s="1"/>
  <c r="O121" i="8" s="1"/>
  <c r="O122" i="8"/>
  <c r="O123" i="8" s="1"/>
  <c r="O124" i="8" s="1"/>
  <c r="H103" i="8"/>
  <c r="M103" i="8" s="1"/>
  <c r="H102" i="8"/>
  <c r="M102" i="8" s="1"/>
  <c r="K102" i="8"/>
  <c r="M101" i="8"/>
  <c r="H101" i="8"/>
  <c r="H100" i="8"/>
  <c r="S99" i="8"/>
  <c r="S100" i="8" s="1"/>
  <c r="S101" i="8" s="1"/>
  <c r="H99" i="8"/>
  <c r="M99" i="8"/>
  <c r="M98" i="8"/>
  <c r="H98" i="8"/>
  <c r="H97" i="8"/>
  <c r="M97" i="8"/>
  <c r="H96" i="8"/>
  <c r="M96" i="8"/>
  <c r="S95" i="8"/>
  <c r="S96" i="8"/>
  <c r="S97" i="8"/>
  <c r="H95" i="8"/>
  <c r="H94" i="8"/>
  <c r="H93" i="8"/>
  <c r="M93" i="8" s="1"/>
  <c r="H92" i="8"/>
  <c r="M92" i="8"/>
  <c r="S91" i="8"/>
  <c r="S92" i="8"/>
  <c r="S93" i="8" s="1"/>
  <c r="H91" i="8"/>
  <c r="M91" i="8" s="1"/>
  <c r="H90" i="8"/>
  <c r="M90" i="8"/>
  <c r="H89" i="8"/>
  <c r="H88" i="8"/>
  <c r="D29" i="8" s="1"/>
  <c r="M88" i="8"/>
  <c r="S87" i="8"/>
  <c r="S88" i="8" s="1"/>
  <c r="S89" i="8" s="1"/>
  <c r="H87" i="8"/>
  <c r="M87" i="8"/>
  <c r="H86" i="8"/>
  <c r="M86" i="8"/>
  <c r="M85" i="8"/>
  <c r="H85" i="8"/>
  <c r="H84" i="8"/>
  <c r="S83" i="8"/>
  <c r="S84" i="8" s="1"/>
  <c r="S85" i="8" s="1"/>
  <c r="H83" i="8"/>
  <c r="M83" i="8"/>
  <c r="M82" i="8"/>
  <c r="H82" i="8"/>
  <c r="H81" i="8"/>
  <c r="H80" i="8"/>
  <c r="M80" i="8" s="1"/>
  <c r="S79" i="8"/>
  <c r="S80" i="8"/>
  <c r="S81" i="8"/>
  <c r="N79" i="8"/>
  <c r="N80" i="8" s="1"/>
  <c r="H79" i="8"/>
  <c r="M79" i="8" s="1"/>
  <c r="H78" i="8"/>
  <c r="F29" i="8" s="1"/>
  <c r="H77" i="8"/>
  <c r="M76" i="8"/>
  <c r="H76" i="8"/>
  <c r="H75" i="8"/>
  <c r="M75" i="8" s="1"/>
  <c r="H74" i="8"/>
  <c r="M74" i="8"/>
  <c r="H73" i="8"/>
  <c r="M73" i="8"/>
  <c r="M72" i="8"/>
  <c r="H72" i="8"/>
  <c r="H71" i="8"/>
  <c r="M71" i="8" s="1"/>
  <c r="H70" i="8"/>
  <c r="M70" i="8"/>
  <c r="H69" i="8"/>
  <c r="H68" i="8"/>
  <c r="M68" i="8"/>
  <c r="H67" i="8"/>
  <c r="H66" i="8"/>
  <c r="M66" i="8"/>
  <c r="H65" i="8"/>
  <c r="H64" i="8"/>
  <c r="M64" i="8"/>
  <c r="H63" i="8"/>
  <c r="H62" i="8"/>
  <c r="M62" i="8" s="1"/>
  <c r="H61" i="8"/>
  <c r="H60" i="8"/>
  <c r="H59" i="8"/>
  <c r="H58" i="8"/>
  <c r="H57" i="8"/>
  <c r="H56" i="8"/>
  <c r="M56" i="8" s="1"/>
  <c r="H55" i="8"/>
  <c r="H54" i="8"/>
  <c r="H53" i="8"/>
  <c r="H52" i="8"/>
  <c r="H51" i="8"/>
  <c r="H50" i="8"/>
  <c r="H49" i="8"/>
  <c r="H48" i="8"/>
  <c r="M48" i="8" s="1"/>
  <c r="H47" i="8"/>
  <c r="H46" i="8"/>
  <c r="H45" i="8"/>
  <c r="M45" i="8"/>
  <c r="H44" i="8"/>
  <c r="H43" i="8"/>
  <c r="M43" i="8" s="1"/>
  <c r="H42" i="8"/>
  <c r="H41" i="8"/>
  <c r="F30" i="8" s="1"/>
  <c r="H40" i="8"/>
  <c r="H39" i="8"/>
  <c r="M39" i="8" s="1"/>
  <c r="H38" i="8"/>
  <c r="H37" i="8"/>
  <c r="M37" i="8"/>
  <c r="Q36" i="8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H36" i="8"/>
  <c r="M36" i="8"/>
  <c r="S35" i="8"/>
  <c r="S36" i="8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Q35" i="8"/>
  <c r="P35" i="8"/>
  <c r="O35" i="8"/>
  <c r="R35" i="8" s="1"/>
  <c r="H35" i="8"/>
  <c r="M35" i="8" s="1"/>
  <c r="A35" i="8"/>
  <c r="A36" i="8" s="1"/>
  <c r="P34" i="8"/>
  <c r="H34" i="8"/>
  <c r="D27" i="8"/>
  <c r="N79" i="6"/>
  <c r="N80" i="6" s="1"/>
  <c r="S79" i="6"/>
  <c r="S80" i="6" s="1"/>
  <c r="S81" i="6" s="1"/>
  <c r="S83" i="6"/>
  <c r="S84" i="6"/>
  <c r="S85" i="6" s="1"/>
  <c r="S87" i="6"/>
  <c r="S88" i="6" s="1"/>
  <c r="S89" i="6" s="1"/>
  <c r="S91" i="6"/>
  <c r="S92" i="6"/>
  <c r="S93" i="6"/>
  <c r="S95" i="6"/>
  <c r="S96" i="6" s="1"/>
  <c r="S97" i="6"/>
  <c r="S99" i="6"/>
  <c r="S100" i="6" s="1"/>
  <c r="S101" i="6" s="1"/>
  <c r="H101" i="6"/>
  <c r="M101" i="6"/>
  <c r="H100" i="6"/>
  <c r="M100" i="6" s="1"/>
  <c r="H99" i="6"/>
  <c r="M99" i="6" s="1"/>
  <c r="H98" i="6"/>
  <c r="M98" i="6" s="1"/>
  <c r="H97" i="6"/>
  <c r="M97" i="6" s="1"/>
  <c r="H96" i="6"/>
  <c r="M96" i="6" s="1"/>
  <c r="H95" i="6"/>
  <c r="M95" i="6" s="1"/>
  <c r="H94" i="6"/>
  <c r="M94" i="6" s="1"/>
  <c r="H93" i="6"/>
  <c r="M93" i="6" s="1"/>
  <c r="H92" i="6"/>
  <c r="M92" i="6" s="1"/>
  <c r="H91" i="6"/>
  <c r="M91" i="6"/>
  <c r="H90" i="6"/>
  <c r="M90" i="6" s="1"/>
  <c r="H89" i="6"/>
  <c r="M89" i="6" s="1"/>
  <c r="H88" i="6"/>
  <c r="M88" i="6" s="1"/>
  <c r="H87" i="6"/>
  <c r="M87" i="6" s="1"/>
  <c r="H86" i="6"/>
  <c r="M86" i="6" s="1"/>
  <c r="H85" i="6"/>
  <c r="M85" i="6" s="1"/>
  <c r="H84" i="6"/>
  <c r="M84" i="6" s="1"/>
  <c r="H83" i="6"/>
  <c r="M83" i="6"/>
  <c r="H82" i="6"/>
  <c r="M82" i="6" s="1"/>
  <c r="H81" i="6"/>
  <c r="M81" i="6" s="1"/>
  <c r="H80" i="6"/>
  <c r="M80" i="6" s="1"/>
  <c r="H79" i="6"/>
  <c r="H78" i="6"/>
  <c r="M78" i="6"/>
  <c r="H128" i="6"/>
  <c r="M128" i="6"/>
  <c r="H127" i="6"/>
  <c r="M127" i="6"/>
  <c r="H126" i="6"/>
  <c r="M126" i="6" s="1"/>
  <c r="H125" i="6"/>
  <c r="S124" i="6"/>
  <c r="S125" i="6" s="1"/>
  <c r="S126" i="6" s="1"/>
  <c r="S127" i="6" s="1"/>
  <c r="H124" i="6"/>
  <c r="M124" i="6" s="1"/>
  <c r="H123" i="6"/>
  <c r="M123" i="6" s="1"/>
  <c r="H122" i="6"/>
  <c r="M122" i="6"/>
  <c r="H121" i="6"/>
  <c r="M121" i="6"/>
  <c r="S120" i="6"/>
  <c r="S121" i="6"/>
  <c r="S122" i="6" s="1"/>
  <c r="H120" i="6"/>
  <c r="H119" i="6"/>
  <c r="M119" i="6"/>
  <c r="H118" i="6"/>
  <c r="H117" i="6"/>
  <c r="M117" i="6"/>
  <c r="S116" i="6"/>
  <c r="S117" i="6" s="1"/>
  <c r="S118" i="6" s="1"/>
  <c r="H116" i="6"/>
  <c r="M116" i="6"/>
  <c r="H115" i="6"/>
  <c r="M115" i="6"/>
  <c r="H114" i="6"/>
  <c r="M114" i="6"/>
  <c r="H113" i="6"/>
  <c r="M113" i="6" s="1"/>
  <c r="S112" i="6"/>
  <c r="S113" i="6"/>
  <c r="S114" i="6" s="1"/>
  <c r="H112" i="6"/>
  <c r="H111" i="6"/>
  <c r="H110" i="6"/>
  <c r="M110" i="6" s="1"/>
  <c r="A110" i="6"/>
  <c r="A111" i="6" s="1"/>
  <c r="A112" i="6" s="1"/>
  <c r="A113" i="6" s="1"/>
  <c r="A114" i="6" s="1"/>
  <c r="A115" i="6" s="1"/>
  <c r="A116" i="6"/>
  <c r="A117" i="6" s="1"/>
  <c r="H109" i="6"/>
  <c r="M109" i="6" s="1"/>
  <c r="S108" i="6"/>
  <c r="S109" i="6"/>
  <c r="S110" i="6" s="1"/>
  <c r="H108" i="6"/>
  <c r="M108" i="6" s="1"/>
  <c r="H107" i="6"/>
  <c r="M107" i="6"/>
  <c r="H106" i="6"/>
  <c r="H105" i="6"/>
  <c r="H104" i="6"/>
  <c r="S103" i="6"/>
  <c r="S104" i="6"/>
  <c r="S105" i="6" s="1"/>
  <c r="S106" i="6" s="1"/>
  <c r="Q103" i="6"/>
  <c r="Q104" i="6" s="1"/>
  <c r="Q105" i="6" s="1"/>
  <c r="Q106" i="6" s="1"/>
  <c r="Q107" i="6" s="1"/>
  <c r="Q108" i="6" s="1"/>
  <c r="Q109" i="6" s="1"/>
  <c r="Q110" i="6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O103" i="6"/>
  <c r="O104" i="6" s="1"/>
  <c r="O105" i="6" s="1"/>
  <c r="O106" i="6" s="1"/>
  <c r="O107" i="6" s="1"/>
  <c r="O108" i="6" s="1"/>
  <c r="O109" i="6"/>
  <c r="O110" i="6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H103" i="6"/>
  <c r="M103" i="6"/>
  <c r="H102" i="6"/>
  <c r="M102" i="6"/>
  <c r="H77" i="6"/>
  <c r="M77" i="6"/>
  <c r="H76" i="6"/>
  <c r="M76" i="6" s="1"/>
  <c r="H75" i="6"/>
  <c r="M75" i="6"/>
  <c r="H74" i="6"/>
  <c r="M74" i="6"/>
  <c r="H73" i="6"/>
  <c r="M73" i="6"/>
  <c r="H72" i="6"/>
  <c r="M72" i="6" s="1"/>
  <c r="H71" i="6"/>
  <c r="M71" i="6"/>
  <c r="H70" i="6"/>
  <c r="M70" i="6"/>
  <c r="H69" i="6"/>
  <c r="M69" i="6"/>
  <c r="H68" i="6"/>
  <c r="M68" i="6" s="1"/>
  <c r="H67" i="6"/>
  <c r="M67" i="6"/>
  <c r="H66" i="6"/>
  <c r="M66" i="6"/>
  <c r="H65" i="6"/>
  <c r="M65" i="6"/>
  <c r="H64" i="6"/>
  <c r="M64" i="6" s="1"/>
  <c r="H63" i="6"/>
  <c r="H62" i="6"/>
  <c r="M62" i="6" s="1"/>
  <c r="H61" i="6"/>
  <c r="M61" i="6" s="1"/>
  <c r="H60" i="6"/>
  <c r="M60" i="6" s="1"/>
  <c r="H59" i="6"/>
  <c r="M59" i="6" s="1"/>
  <c r="H58" i="6"/>
  <c r="M58" i="6" s="1"/>
  <c r="H57" i="6"/>
  <c r="M57" i="6" s="1"/>
  <c r="H56" i="6"/>
  <c r="M56" i="6"/>
  <c r="H55" i="6"/>
  <c r="M55" i="6" s="1"/>
  <c r="H54" i="6"/>
  <c r="M54" i="6" s="1"/>
  <c r="H53" i="6"/>
  <c r="M53" i="6" s="1"/>
  <c r="H52" i="6"/>
  <c r="M52" i="6"/>
  <c r="H51" i="6"/>
  <c r="M51" i="6" s="1"/>
  <c r="H50" i="6"/>
  <c r="M50" i="6" s="1"/>
  <c r="H49" i="6"/>
  <c r="M49" i="6" s="1"/>
  <c r="H48" i="6"/>
  <c r="M48" i="6"/>
  <c r="H47" i="6"/>
  <c r="H46" i="6"/>
  <c r="M46" i="6" s="1"/>
  <c r="H45" i="6"/>
  <c r="M45" i="6"/>
  <c r="H44" i="6"/>
  <c r="M44" i="6"/>
  <c r="H43" i="6"/>
  <c r="M43" i="6" s="1"/>
  <c r="H42" i="6"/>
  <c r="M42" i="6" s="1"/>
  <c r="H41" i="6"/>
  <c r="M41" i="6"/>
  <c r="H40" i="6"/>
  <c r="M40" i="6"/>
  <c r="H39" i="6"/>
  <c r="M39" i="6" s="1"/>
  <c r="H38" i="6"/>
  <c r="H37" i="6"/>
  <c r="M37" i="6" s="1"/>
  <c r="H36" i="6"/>
  <c r="M36" i="6" s="1"/>
  <c r="S35" i="6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Q35" i="6"/>
  <c r="Q36" i="6" s="1"/>
  <c r="Q37" i="6" s="1"/>
  <c r="Q38" i="6" s="1"/>
  <c r="Q39" i="6" s="1"/>
  <c r="Q40" i="6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O35" i="6"/>
  <c r="R35" i="6" s="1"/>
  <c r="H35" i="6"/>
  <c r="M35" i="6"/>
  <c r="A35" i="6"/>
  <c r="A36" i="6" s="1"/>
  <c r="A37" i="6" s="1"/>
  <c r="A38" i="6" s="1"/>
  <c r="A39" i="6" s="1"/>
  <c r="A40" i="6"/>
  <c r="A41" i="6" s="1"/>
  <c r="P34" i="6"/>
  <c r="H34" i="6"/>
  <c r="K34" i="6" s="1"/>
  <c r="M34" i="6"/>
  <c r="M125" i="6"/>
  <c r="M104" i="6"/>
  <c r="M118" i="6"/>
  <c r="M106" i="6"/>
  <c r="M47" i="6"/>
  <c r="M63" i="6"/>
  <c r="E34" i="10"/>
  <c r="M45" i="10"/>
  <c r="C35" i="10"/>
  <c r="M48" i="10"/>
  <c r="M50" i="10"/>
  <c r="M52" i="10"/>
  <c r="M54" i="10"/>
  <c r="M56" i="10"/>
  <c r="M58" i="10"/>
  <c r="M60" i="10"/>
  <c r="M62" i="10"/>
  <c r="M64" i="10"/>
  <c r="M66" i="10"/>
  <c r="M68" i="10"/>
  <c r="M70" i="10"/>
  <c r="M72" i="10"/>
  <c r="M74" i="10"/>
  <c r="M76" i="10"/>
  <c r="M78" i="10"/>
  <c r="M80" i="10"/>
  <c r="M82" i="10"/>
  <c r="M84" i="10"/>
  <c r="M86" i="10"/>
  <c r="M88" i="10"/>
  <c r="C27" i="10"/>
  <c r="E38" i="10"/>
  <c r="C34" i="10"/>
  <c r="E33" i="10"/>
  <c r="C30" i="10"/>
  <c r="D33" i="10"/>
  <c r="D29" i="10"/>
  <c r="F28" i="10"/>
  <c r="C33" i="10"/>
  <c r="G33" i="10" s="1"/>
  <c r="E28" i="10"/>
  <c r="F31" i="10"/>
  <c r="D28" i="10"/>
  <c r="F27" i="10"/>
  <c r="G27" i="10"/>
  <c r="E31" i="10"/>
  <c r="C28" i="10"/>
  <c r="G28" i="10" s="1"/>
  <c r="D39" i="10"/>
  <c r="D35" i="10"/>
  <c r="F34" i="10"/>
  <c r="G34" i="10"/>
  <c r="D31" i="10"/>
  <c r="F30" i="10"/>
  <c r="G30" i="10"/>
  <c r="D34" i="10"/>
  <c r="F33" i="10"/>
  <c r="D30" i="10"/>
  <c r="D6" i="10" s="1"/>
  <c r="F29" i="10"/>
  <c r="E29" i="10"/>
  <c r="M107" i="10"/>
  <c r="E41" i="10"/>
  <c r="C38" i="10"/>
  <c r="E37" i="10"/>
  <c r="D41" i="10"/>
  <c r="F40" i="10"/>
  <c r="G40" i="10"/>
  <c r="D37" i="10"/>
  <c r="C41" i="10"/>
  <c r="E40" i="10"/>
  <c r="C37" i="10"/>
  <c r="D40" i="10"/>
  <c r="C40" i="10"/>
  <c r="F38" i="10"/>
  <c r="G38" i="10" s="1"/>
  <c r="F41" i="10"/>
  <c r="G41" i="10" s="1"/>
  <c r="D38" i="10"/>
  <c r="F37" i="10"/>
  <c r="C39" i="10"/>
  <c r="M91" i="10"/>
  <c r="M94" i="10"/>
  <c r="M99" i="10"/>
  <c r="M115" i="10"/>
  <c r="E35" i="10"/>
  <c r="C36" i="10"/>
  <c r="E39" i="10"/>
  <c r="M102" i="10"/>
  <c r="F35" i="10"/>
  <c r="G35" i="10" s="1"/>
  <c r="D36" i="10"/>
  <c r="F39" i="10"/>
  <c r="G39" i="10" s="1"/>
  <c r="M110" i="10"/>
  <c r="E36" i="10"/>
  <c r="F36" i="10"/>
  <c r="G36" i="10" s="1"/>
  <c r="E27" i="9"/>
  <c r="A37" i="9"/>
  <c r="A38" i="9"/>
  <c r="A39" i="9" s="1"/>
  <c r="C29" i="9"/>
  <c r="C28" i="9"/>
  <c r="F31" i="9"/>
  <c r="K34" i="9"/>
  <c r="M44" i="9"/>
  <c r="M115" i="9"/>
  <c r="N80" i="9"/>
  <c r="D29" i="9"/>
  <c r="M60" i="9"/>
  <c r="M68" i="9"/>
  <c r="M85" i="9"/>
  <c r="M104" i="9"/>
  <c r="C30" i="9"/>
  <c r="P35" i="9"/>
  <c r="M50" i="9"/>
  <c r="M52" i="9"/>
  <c r="M66" i="9"/>
  <c r="M87" i="9"/>
  <c r="M111" i="9"/>
  <c r="M124" i="9"/>
  <c r="E28" i="9"/>
  <c r="M40" i="9"/>
  <c r="E11" i="9"/>
  <c r="F29" i="9"/>
  <c r="D30" i="9"/>
  <c r="D6" i="9" s="1"/>
  <c r="C31" i="9"/>
  <c r="G31" i="9" s="1"/>
  <c r="M54" i="9"/>
  <c r="M62" i="9"/>
  <c r="M42" i="9"/>
  <c r="M58" i="9"/>
  <c r="C27" i="9"/>
  <c r="E30" i="9"/>
  <c r="E6" i="9" s="1"/>
  <c r="D31" i="9"/>
  <c r="D7" i="9" s="1"/>
  <c r="M48" i="9"/>
  <c r="M86" i="9"/>
  <c r="D27" i="9"/>
  <c r="F30" i="9"/>
  <c r="G30" i="9"/>
  <c r="E31" i="9"/>
  <c r="E7" i="9"/>
  <c r="I34" i="9"/>
  <c r="J34" i="9" s="1"/>
  <c r="I35" i="9"/>
  <c r="I36" i="9"/>
  <c r="J36" i="9" s="1"/>
  <c r="M46" i="9"/>
  <c r="M56" i="9"/>
  <c r="M64" i="9"/>
  <c r="M82" i="9"/>
  <c r="M100" i="9"/>
  <c r="K110" i="9"/>
  <c r="L110" i="9" s="1"/>
  <c r="K111" i="9"/>
  <c r="L111" i="9" s="1"/>
  <c r="K118" i="9"/>
  <c r="L118" i="9"/>
  <c r="M110" i="9"/>
  <c r="M95" i="9"/>
  <c r="M106" i="9"/>
  <c r="K102" i="9"/>
  <c r="L102" i="9" s="1"/>
  <c r="A37" i="8"/>
  <c r="A38" i="8" s="1"/>
  <c r="D30" i="8"/>
  <c r="D6" i="8" s="1"/>
  <c r="M34" i="8"/>
  <c r="M44" i="8"/>
  <c r="M47" i="8"/>
  <c r="K103" i="8"/>
  <c r="L103" i="8" s="1"/>
  <c r="K104" i="8"/>
  <c r="K105" i="8" s="1"/>
  <c r="L102" i="8"/>
  <c r="M77" i="8"/>
  <c r="M51" i="8"/>
  <c r="M60" i="8"/>
  <c r="M58" i="8"/>
  <c r="M42" i="8"/>
  <c r="M46" i="8"/>
  <c r="M53" i="8"/>
  <c r="M69" i="8"/>
  <c r="M38" i="8"/>
  <c r="M40" i="8"/>
  <c r="M55" i="8"/>
  <c r="M67" i="8"/>
  <c r="M50" i="8"/>
  <c r="M57" i="8"/>
  <c r="M65" i="8"/>
  <c r="M49" i="8"/>
  <c r="K34" i="8"/>
  <c r="K35" i="8" s="1"/>
  <c r="M52" i="8"/>
  <c r="M59" i="8"/>
  <c r="M63" i="8"/>
  <c r="M54" i="8"/>
  <c r="M61" i="8"/>
  <c r="M84" i="8"/>
  <c r="M95" i="8"/>
  <c r="M123" i="8"/>
  <c r="M94" i="8"/>
  <c r="K118" i="8"/>
  <c r="L118" i="8" s="1"/>
  <c r="M118" i="8"/>
  <c r="M113" i="8"/>
  <c r="M89" i="8"/>
  <c r="M100" i="8"/>
  <c r="K110" i="8"/>
  <c r="K111" i="8" s="1"/>
  <c r="K102" i="6"/>
  <c r="K103" i="6" s="1"/>
  <c r="D28" i="6"/>
  <c r="F28" i="6"/>
  <c r="F27" i="6"/>
  <c r="O36" i="6"/>
  <c r="R36" i="6" s="1"/>
  <c r="M111" i="6"/>
  <c r="M120" i="6"/>
  <c r="S128" i="6"/>
  <c r="K110" i="6"/>
  <c r="L110" i="6" s="1"/>
  <c r="P35" i="6"/>
  <c r="M38" i="6"/>
  <c r="E31" i="6"/>
  <c r="E7" i="6" s="1"/>
  <c r="M112" i="6"/>
  <c r="M105" i="6"/>
  <c r="G37" i="10"/>
  <c r="K119" i="9"/>
  <c r="L34" i="9"/>
  <c r="K35" i="9"/>
  <c r="G29" i="9"/>
  <c r="J35" i="9"/>
  <c r="L110" i="8"/>
  <c r="L102" i="6"/>
  <c r="P36" i="6"/>
  <c r="O37" i="6"/>
  <c r="R37" i="6" s="1"/>
  <c r="L35" i="9"/>
  <c r="K36" i="9"/>
  <c r="K37" i="9" s="1"/>
  <c r="P37" i="6"/>
  <c r="N89" i="10"/>
  <c r="N90" i="10" s="1"/>
  <c r="L27" i="10"/>
  <c r="L28" i="10"/>
  <c r="A89" i="10"/>
  <c r="L29" i="10"/>
  <c r="A90" i="10"/>
  <c r="A91" i="10" s="1"/>
  <c r="K118" i="11"/>
  <c r="L118" i="11"/>
  <c r="I34" i="11"/>
  <c r="M51" i="11"/>
  <c r="M67" i="11"/>
  <c r="Q125" i="11"/>
  <c r="Q126" i="11"/>
  <c r="Q127" i="11"/>
  <c r="O125" i="11"/>
  <c r="O126" i="11"/>
  <c r="O127" i="11" s="1"/>
  <c r="M45" i="11"/>
  <c r="M61" i="11"/>
  <c r="M47" i="11"/>
  <c r="M63" i="11"/>
  <c r="A37" i="11"/>
  <c r="A38" i="11" s="1"/>
  <c r="M43" i="11"/>
  <c r="M59" i="11"/>
  <c r="M73" i="11"/>
  <c r="D31" i="11"/>
  <c r="D7" i="11" s="1"/>
  <c r="F30" i="11"/>
  <c r="G30" i="11" s="1"/>
  <c r="M35" i="11"/>
  <c r="C31" i="11"/>
  <c r="E30" i="11"/>
  <c r="E6" i="11" s="1"/>
  <c r="C30" i="11"/>
  <c r="E31" i="11"/>
  <c r="E7" i="11" s="1"/>
  <c r="M41" i="11"/>
  <c r="M57" i="11"/>
  <c r="M105" i="11"/>
  <c r="F28" i="11"/>
  <c r="G28" i="11"/>
  <c r="C28" i="11"/>
  <c r="A120" i="11"/>
  <c r="A121" i="11"/>
  <c r="A122" i="11" s="1"/>
  <c r="M85" i="11"/>
  <c r="F29" i="11"/>
  <c r="E29" i="11"/>
  <c r="D29" i="11"/>
  <c r="M107" i="11"/>
  <c r="E28" i="11"/>
  <c r="M39" i="11"/>
  <c r="M55" i="11"/>
  <c r="M49" i="11"/>
  <c r="M65" i="11"/>
  <c r="O37" i="11"/>
  <c r="R37" i="11" s="1"/>
  <c r="P37" i="11"/>
  <c r="P36" i="11"/>
  <c r="M37" i="11"/>
  <c r="M53" i="11"/>
  <c r="M69" i="11"/>
  <c r="P35" i="11"/>
  <c r="M78" i="11"/>
  <c r="N80" i="11"/>
  <c r="N81" i="11"/>
  <c r="M92" i="11"/>
  <c r="M109" i="11"/>
  <c r="M116" i="11"/>
  <c r="K34" i="11"/>
  <c r="L34" i="11"/>
  <c r="K35" i="11"/>
  <c r="K36" i="11" s="1"/>
  <c r="M80" i="11"/>
  <c r="M87" i="11"/>
  <c r="M102" i="11"/>
  <c r="L102" i="11"/>
  <c r="K102" i="11"/>
  <c r="K103" i="11"/>
  <c r="K104" i="11"/>
  <c r="L104" i="11" s="1"/>
  <c r="M119" i="11"/>
  <c r="M126" i="11"/>
  <c r="D30" i="11"/>
  <c r="D6" i="11" s="1"/>
  <c r="M75" i="11"/>
  <c r="M121" i="11"/>
  <c r="M74" i="11"/>
  <c r="M97" i="11"/>
  <c r="M76" i="11"/>
  <c r="M90" i="11"/>
  <c r="M103" i="11"/>
  <c r="M114" i="11"/>
  <c r="M82" i="11"/>
  <c r="M99" i="11"/>
  <c r="M111" i="11"/>
  <c r="S125" i="11"/>
  <c r="S126" i="11"/>
  <c r="S127" i="11" s="1"/>
  <c r="K119" i="11"/>
  <c r="K120" i="11"/>
  <c r="K121" i="11" s="1"/>
  <c r="L35" i="11"/>
  <c r="I35" i="11"/>
  <c r="I36" i="11" s="1"/>
  <c r="J35" i="11"/>
  <c r="J34" i="11"/>
  <c r="M129" i="12"/>
  <c r="A37" i="12"/>
  <c r="P35" i="12"/>
  <c r="M61" i="12"/>
  <c r="M62" i="12"/>
  <c r="M66" i="12"/>
  <c r="M70" i="12"/>
  <c r="M74" i="12"/>
  <c r="M51" i="12"/>
  <c r="M65" i="12"/>
  <c r="M69" i="12"/>
  <c r="M73" i="12"/>
  <c r="M77" i="12"/>
  <c r="E30" i="12"/>
  <c r="E6" i="12" s="1"/>
  <c r="C31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64" i="12"/>
  <c r="M68" i="12"/>
  <c r="M72" i="12"/>
  <c r="M76" i="12"/>
  <c r="K34" i="12"/>
  <c r="K35" i="12" s="1"/>
  <c r="M63" i="12"/>
  <c r="M67" i="12"/>
  <c r="M71" i="12"/>
  <c r="M75" i="12"/>
  <c r="M78" i="12"/>
  <c r="M80" i="12"/>
  <c r="M93" i="12"/>
  <c r="N80" i="12"/>
  <c r="M98" i="12"/>
  <c r="O125" i="12"/>
  <c r="O126" i="12"/>
  <c r="O127" i="12"/>
  <c r="O128" i="12"/>
  <c r="O129" i="12"/>
  <c r="K110" i="12"/>
  <c r="L110" i="12" s="1"/>
  <c r="M111" i="12"/>
  <c r="M79" i="12"/>
  <c r="M81" i="12"/>
  <c r="Q125" i="12"/>
  <c r="Q126" i="12" s="1"/>
  <c r="Q127" i="12" s="1"/>
  <c r="Q128" i="12"/>
  <c r="Q129" i="12"/>
  <c r="M127" i="12"/>
  <c r="K118" i="12"/>
  <c r="K119" i="12"/>
  <c r="K120" i="12" s="1"/>
  <c r="L119" i="12"/>
  <c r="M117" i="12"/>
  <c r="M100" i="12"/>
  <c r="M97" i="12"/>
  <c r="M112" i="12"/>
  <c r="M122" i="12"/>
  <c r="S128" i="12"/>
  <c r="S129" i="12"/>
  <c r="M113" i="12"/>
  <c r="M118" i="12"/>
  <c r="M123" i="12"/>
  <c r="M124" i="12"/>
  <c r="M128" i="12"/>
  <c r="L118" i="12"/>
  <c r="N81" i="12"/>
  <c r="N82" i="12" s="1"/>
  <c r="C27" i="13"/>
  <c r="E30" i="13"/>
  <c r="E6" i="13" s="1"/>
  <c r="E34" i="13"/>
  <c r="C35" i="13"/>
  <c r="C39" i="13"/>
  <c r="M75" i="13"/>
  <c r="M107" i="13"/>
  <c r="I45" i="13"/>
  <c r="I46" i="13"/>
  <c r="J46" i="13" s="1"/>
  <c r="I47" i="13"/>
  <c r="D27" i="13"/>
  <c r="F30" i="13"/>
  <c r="D31" i="13"/>
  <c r="F34" i="13"/>
  <c r="G34" i="13"/>
  <c r="D35" i="13"/>
  <c r="F38" i="13"/>
  <c r="D39" i="13"/>
  <c r="K45" i="13"/>
  <c r="L45" i="13" s="1"/>
  <c r="K46" i="13"/>
  <c r="K47" i="13" s="1"/>
  <c r="O47" i="13"/>
  <c r="R47" i="13" s="1"/>
  <c r="M69" i="13"/>
  <c r="M71" i="13"/>
  <c r="M102" i="13"/>
  <c r="E27" i="13"/>
  <c r="C28" i="13"/>
  <c r="E31" i="13"/>
  <c r="C32" i="13"/>
  <c r="E35" i="13"/>
  <c r="C36" i="13"/>
  <c r="E39" i="13"/>
  <c r="A47" i="13"/>
  <c r="M77" i="13"/>
  <c r="M83" i="13"/>
  <c r="M86" i="13"/>
  <c r="M115" i="13"/>
  <c r="F27" i="13"/>
  <c r="G27" i="13" s="1"/>
  <c r="D28" i="13"/>
  <c r="F31" i="13"/>
  <c r="D32" i="13"/>
  <c r="F35" i="13"/>
  <c r="G35" i="13"/>
  <c r="D36" i="13"/>
  <c r="F39" i="13"/>
  <c r="D40" i="13"/>
  <c r="M45" i="13"/>
  <c r="N84" i="13"/>
  <c r="M94" i="13"/>
  <c r="E28" i="13"/>
  <c r="C29" i="13"/>
  <c r="E32" i="13"/>
  <c r="C33" i="13"/>
  <c r="C37" i="13"/>
  <c r="E40" i="13"/>
  <c r="C41" i="13"/>
  <c r="G41" i="13"/>
  <c r="M46" i="13"/>
  <c r="M48" i="13"/>
  <c r="M79" i="13"/>
  <c r="M91" i="13"/>
  <c r="F28" i="13"/>
  <c r="D29" i="13"/>
  <c r="F32" i="13"/>
  <c r="G32" i="13"/>
  <c r="D33" i="13"/>
  <c r="F36" i="13"/>
  <c r="G36" i="13"/>
  <c r="D37" i="13"/>
  <c r="F40" i="13"/>
  <c r="D41" i="13"/>
  <c r="D6" i="13" s="1"/>
  <c r="E29" i="13"/>
  <c r="C30" i="13"/>
  <c r="E37" i="13"/>
  <c r="C38" i="13"/>
  <c r="E41" i="13"/>
  <c r="M73" i="13"/>
  <c r="M81" i="13"/>
  <c r="M99" i="13"/>
  <c r="K105" i="11"/>
  <c r="K106" i="11" s="1"/>
  <c r="N82" i="11"/>
  <c r="A38" i="12"/>
  <c r="O38" i="11"/>
  <c r="R38" i="11" s="1"/>
  <c r="L103" i="11"/>
  <c r="L119" i="11"/>
  <c r="K120" i="9"/>
  <c r="K121" i="9" s="1"/>
  <c r="L121" i="9" s="1"/>
  <c r="L119" i="9"/>
  <c r="L104" i="8"/>
  <c r="O128" i="8"/>
  <c r="O125" i="8"/>
  <c r="O126" i="8"/>
  <c r="O127" i="8" s="1"/>
  <c r="A120" i="9"/>
  <c r="O128" i="9"/>
  <c r="R128" i="9" s="1"/>
  <c r="O125" i="9"/>
  <c r="R125" i="9" s="1"/>
  <c r="C30" i="6"/>
  <c r="Q128" i="8"/>
  <c r="Q125" i="9"/>
  <c r="Q126" i="9" s="1"/>
  <c r="Q127" i="9" s="1"/>
  <c r="Q128" i="9"/>
  <c r="E27" i="8"/>
  <c r="L28" i="8"/>
  <c r="C31" i="8"/>
  <c r="M79" i="9"/>
  <c r="F32" i="10"/>
  <c r="E32" i="10"/>
  <c r="D32" i="10"/>
  <c r="M42" i="11"/>
  <c r="C29" i="8"/>
  <c r="G29" i="8" s="1"/>
  <c r="M41" i="8"/>
  <c r="M81" i="8"/>
  <c r="M106" i="8"/>
  <c r="C32" i="10"/>
  <c r="G32" i="10" s="1"/>
  <c r="M122" i="9"/>
  <c r="C28" i="8"/>
  <c r="G28" i="8" s="1"/>
  <c r="M121" i="8"/>
  <c r="M125" i="8"/>
  <c r="K45" i="10"/>
  <c r="D28" i="11"/>
  <c r="C29" i="6"/>
  <c r="D29" i="6"/>
  <c r="O36" i="9"/>
  <c r="R36" i="9" s="1"/>
  <c r="M79" i="6"/>
  <c r="D28" i="9"/>
  <c r="M120" i="9"/>
  <c r="F27" i="9"/>
  <c r="G27" i="9"/>
  <c r="S128" i="9"/>
  <c r="S125" i="9"/>
  <c r="S126" i="9" s="1"/>
  <c r="S127" i="9" s="1"/>
  <c r="F28" i="9"/>
  <c r="G28" i="9" s="1"/>
  <c r="K110" i="11"/>
  <c r="M110" i="11"/>
  <c r="P47" i="10"/>
  <c r="O48" i="10"/>
  <c r="R48" i="10" s="1"/>
  <c r="G29" i="12"/>
  <c r="E27" i="11"/>
  <c r="D29" i="12"/>
  <c r="D31" i="12"/>
  <c r="D7" i="12" s="1"/>
  <c r="I34" i="12"/>
  <c r="J34" i="12" s="1"/>
  <c r="I35" i="12"/>
  <c r="M102" i="12"/>
  <c r="A111" i="12"/>
  <c r="A112" i="12"/>
  <c r="F27" i="11"/>
  <c r="G27" i="11" s="1"/>
  <c r="K102" i="12"/>
  <c r="M123" i="11"/>
  <c r="M127" i="11"/>
  <c r="C28" i="12"/>
  <c r="M89" i="12"/>
  <c r="D28" i="12"/>
  <c r="E28" i="12"/>
  <c r="C30" i="12"/>
  <c r="G30" i="12" s="1"/>
  <c r="P47" i="13"/>
  <c r="G30" i="13"/>
  <c r="J47" i="13"/>
  <c r="I48" i="13"/>
  <c r="J45" i="13"/>
  <c r="G38" i="13"/>
  <c r="G28" i="13"/>
  <c r="A48" i="13"/>
  <c r="N85" i="13"/>
  <c r="G39" i="13"/>
  <c r="K103" i="12"/>
  <c r="L102" i="12"/>
  <c r="A121" i="9"/>
  <c r="N83" i="11"/>
  <c r="O49" i="10"/>
  <c r="P48" i="10"/>
  <c r="L105" i="11"/>
  <c r="O39" i="11"/>
  <c r="R39" i="11" s="1"/>
  <c r="P38" i="11"/>
  <c r="O126" i="9"/>
  <c r="P125" i="9"/>
  <c r="P36" i="9"/>
  <c r="O37" i="9"/>
  <c r="R37" i="9" s="1"/>
  <c r="K111" i="11"/>
  <c r="L111" i="11" s="1"/>
  <c r="L110" i="11"/>
  <c r="K46" i="10"/>
  <c r="L45" i="10"/>
  <c r="P128" i="9"/>
  <c r="A39" i="12"/>
  <c r="A40" i="12" s="1"/>
  <c r="K122" i="11"/>
  <c r="L121" i="11"/>
  <c r="N86" i="13"/>
  <c r="I49" i="13"/>
  <c r="J49" i="13" s="1"/>
  <c r="J48" i="13"/>
  <c r="A49" i="13"/>
  <c r="A50" i="13" s="1"/>
  <c r="A51" i="13" s="1"/>
  <c r="A52" i="13"/>
  <c r="A53" i="13" s="1"/>
  <c r="A54" i="13" s="1"/>
  <c r="K112" i="11"/>
  <c r="O40" i="11"/>
  <c r="R40" i="11" s="1"/>
  <c r="P39" i="11"/>
  <c r="A122" i="9"/>
  <c r="A123" i="9" s="1"/>
  <c r="A124" i="9" s="1"/>
  <c r="N84" i="11"/>
  <c r="K104" i="12"/>
  <c r="L103" i="12"/>
  <c r="O38" i="9"/>
  <c r="R38" i="9" s="1"/>
  <c r="P37" i="9"/>
  <c r="A55" i="13"/>
  <c r="N87" i="13"/>
  <c r="N85" i="11"/>
  <c r="P40" i="11"/>
  <c r="K105" i="12"/>
  <c r="L104" i="12"/>
  <c r="L28" i="9"/>
  <c r="O39" i="9"/>
  <c r="R39" i="9" s="1"/>
  <c r="P38" i="9"/>
  <c r="A56" i="13"/>
  <c r="A57" i="13" s="1"/>
  <c r="N86" i="11"/>
  <c r="N87" i="11" s="1"/>
  <c r="P39" i="9"/>
  <c r="O40" i="9"/>
  <c r="A128" i="8" l="1"/>
  <c r="L27" i="8" s="1"/>
  <c r="A125" i="8"/>
  <c r="A126" i="8" s="1"/>
  <c r="A127" i="8" s="1"/>
  <c r="J36" i="11"/>
  <c r="I37" i="11"/>
  <c r="K106" i="8"/>
  <c r="L105" i="8"/>
  <c r="R40" i="9"/>
  <c r="P40" i="9"/>
  <c r="O41" i="9"/>
  <c r="A41" i="12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N88" i="11"/>
  <c r="A125" i="9"/>
  <c r="A126" i="9" s="1"/>
  <c r="A127" i="9" s="1"/>
  <c r="A128" i="9"/>
  <c r="R49" i="10"/>
  <c r="O50" i="10"/>
  <c r="P49" i="10"/>
  <c r="A58" i="13"/>
  <c r="N88" i="13"/>
  <c r="K106" i="12"/>
  <c r="L105" i="12"/>
  <c r="L122" i="11"/>
  <c r="K123" i="11"/>
  <c r="L112" i="11"/>
  <c r="K113" i="11"/>
  <c r="Q125" i="6"/>
  <c r="Q126" i="6" s="1"/>
  <c r="Q127" i="6" s="1"/>
  <c r="Q128" i="6"/>
  <c r="O41" i="11"/>
  <c r="I50" i="13"/>
  <c r="K121" i="12"/>
  <c r="L120" i="12"/>
  <c r="K36" i="12"/>
  <c r="L35" i="12"/>
  <c r="N83" i="12"/>
  <c r="K37" i="11"/>
  <c r="L36" i="11"/>
  <c r="N91" i="10"/>
  <c r="L30" i="12"/>
  <c r="L46" i="10"/>
  <c r="K47" i="10"/>
  <c r="A113" i="12"/>
  <c r="A114" i="12" s="1"/>
  <c r="A115" i="12" s="1"/>
  <c r="A116" i="12" s="1"/>
  <c r="A117" i="12" s="1"/>
  <c r="A118" i="12" s="1"/>
  <c r="A119" i="12" s="1"/>
  <c r="K107" i="11"/>
  <c r="L106" i="11"/>
  <c r="L28" i="11"/>
  <c r="A123" i="11"/>
  <c r="K38" i="9"/>
  <c r="L37" i="9"/>
  <c r="K35" i="6"/>
  <c r="L34" i="6"/>
  <c r="R126" i="9"/>
  <c r="P126" i="9"/>
  <c r="O127" i="9"/>
  <c r="L27" i="9"/>
  <c r="A92" i="10"/>
  <c r="L103" i="6"/>
  <c r="K104" i="6"/>
  <c r="K36" i="8"/>
  <c r="L35" i="8"/>
  <c r="A39" i="8"/>
  <c r="O125" i="6"/>
  <c r="O126" i="6" s="1"/>
  <c r="O127" i="6" s="1"/>
  <c r="O128" i="6"/>
  <c r="A118" i="6"/>
  <c r="A119" i="6" s="1"/>
  <c r="K122" i="9"/>
  <c r="L120" i="9"/>
  <c r="I36" i="12"/>
  <c r="J35" i="12"/>
  <c r="K48" i="13"/>
  <c r="L47" i="13"/>
  <c r="A39" i="11"/>
  <c r="L111" i="8"/>
  <c r="K112" i="8"/>
  <c r="A40" i="9"/>
  <c r="A42" i="6"/>
  <c r="L36" i="9"/>
  <c r="I37" i="9"/>
  <c r="D30" i="6"/>
  <c r="D6" i="6" s="1"/>
  <c r="D27" i="6"/>
  <c r="K103" i="9"/>
  <c r="K112" i="9"/>
  <c r="L46" i="13"/>
  <c r="O48" i="13"/>
  <c r="K118" i="6"/>
  <c r="C30" i="8"/>
  <c r="G30" i="8" s="1"/>
  <c r="N81" i="6"/>
  <c r="K111" i="12"/>
  <c r="F31" i="6"/>
  <c r="E27" i="6"/>
  <c r="F29" i="6"/>
  <c r="G29" i="6" s="1"/>
  <c r="O38" i="6"/>
  <c r="L34" i="8"/>
  <c r="N81" i="9"/>
  <c r="E30" i="6"/>
  <c r="E6" i="6" s="1"/>
  <c r="E28" i="6"/>
  <c r="I34" i="8"/>
  <c r="E29" i="6"/>
  <c r="K111" i="6"/>
  <c r="K119" i="8"/>
  <c r="C31" i="6"/>
  <c r="N81" i="8"/>
  <c r="F31" i="8"/>
  <c r="G31" i="8" s="1"/>
  <c r="D31" i="8"/>
  <c r="D7" i="8" s="1"/>
  <c r="E30" i="8"/>
  <c r="E6" i="8" s="1"/>
  <c r="E31" i="8"/>
  <c r="E7" i="8" s="1"/>
  <c r="M34" i="11"/>
  <c r="F31" i="11"/>
  <c r="G31" i="11" s="1"/>
  <c r="L120" i="11"/>
  <c r="L34" i="12"/>
  <c r="F30" i="6"/>
  <c r="G30" i="6" s="1"/>
  <c r="C27" i="6"/>
  <c r="G27" i="6" s="1"/>
  <c r="D31" i="6"/>
  <c r="D7" i="6" s="1"/>
  <c r="I34" i="6"/>
  <c r="C28" i="6"/>
  <c r="G28" i="6" s="1"/>
  <c r="D27" i="10"/>
  <c r="E27" i="10"/>
  <c r="C29" i="10"/>
  <c r="G29" i="10" s="1"/>
  <c r="I45" i="10"/>
  <c r="E28" i="8"/>
  <c r="R35" i="12"/>
  <c r="O36" i="12"/>
  <c r="D28" i="8"/>
  <c r="M78" i="8"/>
  <c r="E11" i="8"/>
  <c r="E30" i="10"/>
  <c r="E6" i="10" s="1"/>
  <c r="E31" i="12"/>
  <c r="E7" i="12" s="1"/>
  <c r="E29" i="12"/>
  <c r="E29" i="8"/>
  <c r="E11" i="6"/>
  <c r="O36" i="8"/>
  <c r="E29" i="9"/>
  <c r="C29" i="11"/>
  <c r="G29" i="11" s="1"/>
  <c r="F27" i="12"/>
  <c r="E27" i="12"/>
  <c r="D27" i="12"/>
  <c r="M70" i="13"/>
  <c r="F37" i="13"/>
  <c r="G37" i="13" s="1"/>
  <c r="D34" i="13"/>
  <c r="F29" i="13"/>
  <c r="G29" i="13" s="1"/>
  <c r="F28" i="12"/>
  <c r="G28" i="12" s="1"/>
  <c r="E11" i="11"/>
  <c r="D27" i="11"/>
  <c r="F31" i="12"/>
  <c r="G31" i="12" s="1"/>
  <c r="D30" i="12"/>
  <c r="D6" i="12" s="1"/>
  <c r="E33" i="13"/>
  <c r="F33" i="13"/>
  <c r="G33" i="13" s="1"/>
  <c r="D30" i="13"/>
  <c r="E11" i="12"/>
  <c r="C27" i="12"/>
  <c r="C40" i="13"/>
  <c r="G40" i="13" s="1"/>
  <c r="K113" i="9" l="1"/>
  <c r="L112" i="9"/>
  <c r="N92" i="10"/>
  <c r="J34" i="8"/>
  <c r="I35" i="8"/>
  <c r="L103" i="9"/>
  <c r="K104" i="9"/>
  <c r="A41" i="9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R127" i="9"/>
  <c r="P127" i="9"/>
  <c r="L47" i="10"/>
  <c r="K48" i="10"/>
  <c r="K122" i="12"/>
  <c r="L121" i="12"/>
  <c r="N89" i="11"/>
  <c r="L106" i="8"/>
  <c r="K107" i="8"/>
  <c r="N82" i="8"/>
  <c r="J36" i="12"/>
  <c r="I37" i="12"/>
  <c r="A40" i="8"/>
  <c r="K124" i="11"/>
  <c r="L123" i="11"/>
  <c r="A59" i="13"/>
  <c r="J37" i="11"/>
  <c r="I38" i="11"/>
  <c r="K49" i="13"/>
  <c r="L48" i="13"/>
  <c r="K113" i="8"/>
  <c r="L112" i="8"/>
  <c r="L37" i="11"/>
  <c r="K38" i="11"/>
  <c r="J50" i="13"/>
  <c r="I51" i="13"/>
  <c r="A79" i="12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L119" i="8"/>
  <c r="K120" i="8"/>
  <c r="N84" i="12"/>
  <c r="R41" i="11"/>
  <c r="O42" i="11"/>
  <c r="P41" i="11"/>
  <c r="R50" i="10"/>
  <c r="P50" i="10"/>
  <c r="O51" i="10"/>
  <c r="A43" i="6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R36" i="8"/>
  <c r="O37" i="8"/>
  <c r="P36" i="8"/>
  <c r="K119" i="6"/>
  <c r="L118" i="6"/>
  <c r="G27" i="12"/>
  <c r="L111" i="6"/>
  <c r="K112" i="6"/>
  <c r="A40" i="11"/>
  <c r="K37" i="8"/>
  <c r="L36" i="8"/>
  <c r="L35" i="6"/>
  <c r="K36" i="6"/>
  <c r="K107" i="12"/>
  <c r="L106" i="12"/>
  <c r="R41" i="9"/>
  <c r="P41" i="9"/>
  <c r="O42" i="9"/>
  <c r="N82" i="6"/>
  <c r="A93" i="10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L38" i="10"/>
  <c r="L32" i="10"/>
  <c r="R36" i="12"/>
  <c r="O37" i="12"/>
  <c r="P36" i="12"/>
  <c r="G31" i="6"/>
  <c r="J37" i="9"/>
  <c r="I38" i="9"/>
  <c r="L122" i="9"/>
  <c r="K123" i="9"/>
  <c r="L35" i="10"/>
  <c r="I46" i="10"/>
  <c r="J45" i="10"/>
  <c r="R38" i="6"/>
  <c r="P38" i="6"/>
  <c r="O39" i="6"/>
  <c r="L111" i="12"/>
  <c r="K112" i="12"/>
  <c r="R48" i="13"/>
  <c r="P48" i="13"/>
  <c r="O49" i="13"/>
  <c r="K105" i="6"/>
  <c r="L104" i="6"/>
  <c r="L40" i="10"/>
  <c r="K108" i="11"/>
  <c r="L107" i="11"/>
  <c r="E3" i="13"/>
  <c r="N89" i="13"/>
  <c r="L27" i="11"/>
  <c r="A124" i="11"/>
  <c r="A125" i="11" s="1"/>
  <c r="A126" i="11" s="1"/>
  <c r="A127" i="11" s="1"/>
  <c r="J34" i="6"/>
  <c r="I35" i="6"/>
  <c r="N82" i="9"/>
  <c r="A120" i="6"/>
  <c r="A121" i="6" s="1"/>
  <c r="A122" i="6" s="1"/>
  <c r="A123" i="6" s="1"/>
  <c r="A124" i="6" s="1"/>
  <c r="L36" i="10"/>
  <c r="L38" i="9"/>
  <c r="K39" i="9"/>
  <c r="A120" i="12"/>
  <c r="L36" i="12"/>
  <c r="K37" i="12"/>
  <c r="K114" i="11"/>
  <c r="L113" i="11"/>
  <c r="J38" i="11" l="1"/>
  <c r="I39" i="11"/>
  <c r="A41" i="8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J35" i="8"/>
  <c r="I36" i="8"/>
  <c r="L114" i="11"/>
  <c r="K115" i="11"/>
  <c r="L112" i="6"/>
  <c r="K113" i="6"/>
  <c r="K120" i="6"/>
  <c r="L119" i="6"/>
  <c r="N85" i="12"/>
  <c r="K39" i="11"/>
  <c r="L38" i="11"/>
  <c r="A60" i="13"/>
  <c r="I38" i="12"/>
  <c r="J37" i="12"/>
  <c r="N90" i="11"/>
  <c r="R42" i="9"/>
  <c r="P42" i="9"/>
  <c r="O43" i="9"/>
  <c r="A41" i="1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K124" i="9"/>
  <c r="L123" i="9"/>
  <c r="K108" i="12"/>
  <c r="L107" i="12"/>
  <c r="R51" i="10"/>
  <c r="O52" i="10"/>
  <c r="P51" i="10"/>
  <c r="K37" i="6"/>
  <c r="L36" i="6"/>
  <c r="L120" i="8"/>
  <c r="K121" i="8"/>
  <c r="L37" i="10"/>
  <c r="L124" i="11"/>
  <c r="K125" i="11"/>
  <c r="L30" i="9"/>
  <c r="L41" i="10"/>
  <c r="N93" i="10"/>
  <c r="A128" i="6"/>
  <c r="A125" i="6"/>
  <c r="A126" i="6" s="1"/>
  <c r="A127" i="6" s="1"/>
  <c r="K113" i="12"/>
  <c r="L112" i="12"/>
  <c r="A121" i="12"/>
  <c r="A122" i="12" s="1"/>
  <c r="A123" i="12" s="1"/>
  <c r="A124" i="12" s="1"/>
  <c r="R39" i="6"/>
  <c r="P39" i="6"/>
  <c r="O40" i="6"/>
  <c r="I39" i="9"/>
  <c r="J38" i="9"/>
  <c r="L30" i="10"/>
  <c r="L31" i="10"/>
  <c r="A79" i="6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K38" i="12"/>
  <c r="L37" i="12"/>
  <c r="L108" i="11"/>
  <c r="K109" i="11"/>
  <c r="L109" i="11" s="1"/>
  <c r="N83" i="9"/>
  <c r="K106" i="6"/>
  <c r="L105" i="6"/>
  <c r="R37" i="8"/>
  <c r="P37" i="8"/>
  <c r="O38" i="8"/>
  <c r="K114" i="8"/>
  <c r="L113" i="8"/>
  <c r="L34" i="10"/>
  <c r="N83" i="8"/>
  <c r="A79" i="9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J46" i="10"/>
  <c r="I47" i="10"/>
  <c r="L39" i="9"/>
  <c r="K40" i="9"/>
  <c r="N90" i="13"/>
  <c r="L28" i="6"/>
  <c r="N83" i="6"/>
  <c r="L37" i="8"/>
  <c r="K38" i="8"/>
  <c r="R42" i="11"/>
  <c r="P42" i="11"/>
  <c r="O43" i="11"/>
  <c r="L29" i="12"/>
  <c r="L33" i="10"/>
  <c r="K123" i="12"/>
  <c r="L122" i="12"/>
  <c r="K105" i="9"/>
  <c r="L104" i="9"/>
  <c r="K114" i="9"/>
  <c r="L113" i="9"/>
  <c r="R37" i="12"/>
  <c r="P37" i="12"/>
  <c r="O38" i="12"/>
  <c r="L30" i="6"/>
  <c r="J35" i="6"/>
  <c r="I36" i="6"/>
  <c r="R49" i="13"/>
  <c r="O50" i="13"/>
  <c r="P49" i="13"/>
  <c r="L31" i="6"/>
  <c r="J51" i="13"/>
  <c r="I52" i="13"/>
  <c r="K50" i="13"/>
  <c r="L49" i="13"/>
  <c r="K108" i="8"/>
  <c r="L107" i="8"/>
  <c r="K49" i="10"/>
  <c r="L48" i="10"/>
  <c r="L39" i="10"/>
  <c r="R38" i="8" l="1"/>
  <c r="O39" i="8"/>
  <c r="P38" i="8"/>
  <c r="N84" i="9"/>
  <c r="J39" i="11"/>
  <c r="I40" i="11"/>
  <c r="L31" i="9"/>
  <c r="N91" i="11"/>
  <c r="K40" i="11"/>
  <c r="L39" i="11"/>
  <c r="L27" i="6"/>
  <c r="A125" i="12"/>
  <c r="A126" i="12" s="1"/>
  <c r="A127" i="12" s="1"/>
  <c r="A128" i="12"/>
  <c r="A129" i="12" s="1"/>
  <c r="K109" i="12"/>
  <c r="L109" i="12" s="1"/>
  <c r="L108" i="12"/>
  <c r="K51" i="13"/>
  <c r="L50" i="13"/>
  <c r="R50" i="13"/>
  <c r="P50" i="13"/>
  <c r="O51" i="13"/>
  <c r="I53" i="13"/>
  <c r="J52" i="13"/>
  <c r="K115" i="9"/>
  <c r="L114" i="9"/>
  <c r="R43" i="11"/>
  <c r="P43" i="11"/>
  <c r="O44" i="11"/>
  <c r="N84" i="6"/>
  <c r="L40" i="9"/>
  <c r="K41" i="9"/>
  <c r="N84" i="8"/>
  <c r="L27" i="12"/>
  <c r="L113" i="12"/>
  <c r="K114" i="12"/>
  <c r="K126" i="11"/>
  <c r="L125" i="11"/>
  <c r="L37" i="6"/>
  <c r="K38" i="6"/>
  <c r="K128" i="9"/>
  <c r="L128" i="9" s="1"/>
  <c r="K125" i="9"/>
  <c r="L124" i="9"/>
  <c r="L115" i="11"/>
  <c r="K116" i="11"/>
  <c r="N91" i="13"/>
  <c r="K50" i="10"/>
  <c r="L49" i="10"/>
  <c r="I37" i="6"/>
  <c r="J36" i="6"/>
  <c r="J39" i="9"/>
  <c r="I40" i="9"/>
  <c r="L30" i="11"/>
  <c r="N86" i="12"/>
  <c r="R40" i="6"/>
  <c r="P40" i="6"/>
  <c r="O41" i="6"/>
  <c r="R52" i="10"/>
  <c r="O53" i="10"/>
  <c r="P52" i="10"/>
  <c r="A79" i="11"/>
  <c r="J38" i="12"/>
  <c r="I39" i="12"/>
  <c r="J36" i="8"/>
  <c r="I37" i="8"/>
  <c r="K106" i="9"/>
  <c r="L105" i="9"/>
  <c r="I48" i="10"/>
  <c r="J47" i="10"/>
  <c r="R43" i="9"/>
  <c r="O44" i="9"/>
  <c r="P43" i="9"/>
  <c r="R38" i="12"/>
  <c r="P38" i="12"/>
  <c r="O39" i="12"/>
  <c r="L123" i="12"/>
  <c r="K124" i="12"/>
  <c r="K107" i="6"/>
  <c r="L106" i="6"/>
  <c r="K39" i="12"/>
  <c r="L38" i="12"/>
  <c r="N94" i="10"/>
  <c r="K121" i="6"/>
  <c r="L120" i="6"/>
  <c r="L30" i="8"/>
  <c r="L108" i="8"/>
  <c r="K109" i="8"/>
  <c r="L109" i="8" s="1"/>
  <c r="L38" i="8"/>
  <c r="K39" i="8"/>
  <c r="L29" i="9"/>
  <c r="K115" i="8"/>
  <c r="L114" i="8"/>
  <c r="L29" i="6"/>
  <c r="L28" i="12"/>
  <c r="L121" i="8"/>
  <c r="K122" i="8"/>
  <c r="A61" i="13"/>
  <c r="L113" i="6"/>
  <c r="K114" i="6"/>
  <c r="A79" i="8"/>
  <c r="L31" i="12"/>
  <c r="J40" i="11" l="1"/>
  <c r="I41" i="11"/>
  <c r="N95" i="10"/>
  <c r="R39" i="12"/>
  <c r="O40" i="12"/>
  <c r="P39" i="12"/>
  <c r="R44" i="9"/>
  <c r="P44" i="9"/>
  <c r="O45" i="9"/>
  <c r="K117" i="11"/>
  <c r="L117" i="11" s="1"/>
  <c r="L116" i="11"/>
  <c r="I40" i="12"/>
  <c r="J39" i="12"/>
  <c r="N85" i="8"/>
  <c r="L41" i="9"/>
  <c r="K42" i="9"/>
  <c r="K52" i="13"/>
  <c r="L51" i="13"/>
  <c r="L40" i="11"/>
  <c r="K41" i="11"/>
  <c r="J37" i="6"/>
  <c r="I38" i="6"/>
  <c r="L126" i="11"/>
  <c r="K127" i="11"/>
  <c r="L127" i="11" s="1"/>
  <c r="K116" i="9"/>
  <c r="L115" i="9"/>
  <c r="L38" i="6"/>
  <c r="K39" i="6"/>
  <c r="L115" i="8"/>
  <c r="K116" i="8"/>
  <c r="K107" i="9"/>
  <c r="L106" i="9"/>
  <c r="A80" i="1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L31" i="11"/>
  <c r="L114" i="12"/>
  <c r="K115" i="12"/>
  <c r="N92" i="11"/>
  <c r="N85" i="9"/>
  <c r="R41" i="6"/>
  <c r="P41" i="6"/>
  <c r="O42" i="6"/>
  <c r="I49" i="10"/>
  <c r="J48" i="10"/>
  <c r="A62" i="13"/>
  <c r="K123" i="8"/>
  <c r="L122" i="8"/>
  <c r="K40" i="8"/>
  <c r="L39" i="8"/>
  <c r="L121" i="6"/>
  <c r="K122" i="6"/>
  <c r="K40" i="12"/>
  <c r="L39" i="12"/>
  <c r="J37" i="8"/>
  <c r="I38" i="8"/>
  <c r="L50" i="10"/>
  <c r="K51" i="10"/>
  <c r="N85" i="6"/>
  <c r="J53" i="13"/>
  <c r="I54" i="13"/>
  <c r="A80" i="8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L31" i="8"/>
  <c r="R53" i="10"/>
  <c r="P53" i="10"/>
  <c r="O54" i="10"/>
  <c r="N87" i="12"/>
  <c r="K126" i="9"/>
  <c r="L125" i="9"/>
  <c r="R51" i="13"/>
  <c r="P51" i="13"/>
  <c r="O52" i="13"/>
  <c r="K108" i="6"/>
  <c r="L107" i="6"/>
  <c r="L114" i="6"/>
  <c r="K115" i="6"/>
  <c r="L124" i="12"/>
  <c r="K125" i="12"/>
  <c r="K128" i="12"/>
  <c r="J40" i="9"/>
  <c r="I41" i="9"/>
  <c r="N92" i="13"/>
  <c r="R44" i="11"/>
  <c r="P44" i="11"/>
  <c r="O45" i="11"/>
  <c r="R39" i="8"/>
  <c r="O40" i="8"/>
  <c r="P39" i="8"/>
  <c r="K127" i="9" l="1"/>
  <c r="L127" i="9" s="1"/>
  <c r="L126" i="9"/>
  <c r="L51" i="10"/>
  <c r="K52" i="10"/>
  <c r="K117" i="9"/>
  <c r="L117" i="9" s="1"/>
  <c r="L116" i="9"/>
  <c r="K42" i="11"/>
  <c r="L41" i="11"/>
  <c r="N96" i="10"/>
  <c r="L29" i="8"/>
  <c r="N86" i="9"/>
  <c r="I55" i="13"/>
  <c r="J54" i="13"/>
  <c r="N86" i="8"/>
  <c r="R45" i="9"/>
  <c r="O46" i="9"/>
  <c r="P45" i="9"/>
  <c r="L29" i="11"/>
  <c r="L40" i="12"/>
  <c r="K41" i="12"/>
  <c r="N93" i="11"/>
  <c r="L107" i="9"/>
  <c r="K108" i="9"/>
  <c r="N88" i="12"/>
  <c r="L122" i="6"/>
  <c r="K123" i="6"/>
  <c r="R52" i="13"/>
  <c r="P52" i="13"/>
  <c r="O53" i="13"/>
  <c r="R54" i="10"/>
  <c r="O55" i="10"/>
  <c r="P54" i="10"/>
  <c r="N93" i="13"/>
  <c r="J38" i="8"/>
  <c r="I39" i="8"/>
  <c r="K53" i="13"/>
  <c r="L52" i="13"/>
  <c r="K129" i="12"/>
  <c r="L129" i="12" s="1"/>
  <c r="L128" i="12"/>
  <c r="K126" i="12"/>
  <c r="L125" i="12"/>
  <c r="L40" i="8"/>
  <c r="K41" i="8"/>
  <c r="R42" i="6"/>
  <c r="O43" i="6"/>
  <c r="P42" i="6"/>
  <c r="K117" i="8"/>
  <c r="L117" i="8" s="1"/>
  <c r="L116" i="8"/>
  <c r="K116" i="12"/>
  <c r="L115" i="12"/>
  <c r="I39" i="6"/>
  <c r="J38" i="6"/>
  <c r="K43" i="9"/>
  <c r="L42" i="9"/>
  <c r="I41" i="12"/>
  <c r="J40" i="12"/>
  <c r="J41" i="11"/>
  <c r="I42" i="11"/>
  <c r="R45" i="11"/>
  <c r="O46" i="11"/>
  <c r="P45" i="11"/>
  <c r="L108" i="6"/>
  <c r="K109" i="6"/>
  <c r="L109" i="6" s="1"/>
  <c r="I50" i="10"/>
  <c r="J49" i="10"/>
  <c r="L115" i="6"/>
  <c r="K116" i="6"/>
  <c r="N86" i="6"/>
  <c r="R40" i="8"/>
  <c r="P40" i="8"/>
  <c r="O41" i="8"/>
  <c r="I42" i="9"/>
  <c r="J41" i="9"/>
  <c r="K124" i="8"/>
  <c r="L123" i="8"/>
  <c r="A63" i="13"/>
  <c r="K40" i="6"/>
  <c r="L39" i="6"/>
  <c r="R40" i="12"/>
  <c r="O41" i="12"/>
  <c r="P40" i="12"/>
  <c r="N87" i="6" l="1"/>
  <c r="I40" i="8"/>
  <c r="J39" i="8"/>
  <c r="N97" i="10"/>
  <c r="R41" i="12"/>
  <c r="O42" i="12"/>
  <c r="P41" i="12"/>
  <c r="K125" i="8"/>
  <c r="K128" i="8"/>
  <c r="L128" i="8" s="1"/>
  <c r="L124" i="8"/>
  <c r="K44" i="9"/>
  <c r="L43" i="9"/>
  <c r="L41" i="8"/>
  <c r="K42" i="8"/>
  <c r="L126" i="12"/>
  <c r="K127" i="12"/>
  <c r="L127" i="12" s="1"/>
  <c r="N94" i="13"/>
  <c r="K109" i="9"/>
  <c r="L109" i="9" s="1"/>
  <c r="L108" i="9"/>
  <c r="J55" i="13"/>
  <c r="I56" i="13"/>
  <c r="J39" i="6"/>
  <c r="I40" i="6"/>
  <c r="R46" i="9"/>
  <c r="P46" i="9"/>
  <c r="O47" i="9"/>
  <c r="K43" i="11"/>
  <c r="L42" i="11"/>
  <c r="R43" i="6"/>
  <c r="O44" i="6"/>
  <c r="P43" i="6"/>
  <c r="R46" i="11"/>
  <c r="O47" i="11"/>
  <c r="P46" i="11"/>
  <c r="I43" i="9"/>
  <c r="J42" i="9"/>
  <c r="R41" i="8"/>
  <c r="P41" i="8"/>
  <c r="O42" i="8"/>
  <c r="K124" i="6"/>
  <c r="L123" i="6"/>
  <c r="N87" i="9"/>
  <c r="L116" i="6"/>
  <c r="K117" i="6"/>
  <c r="L117" i="6" s="1"/>
  <c r="L116" i="12"/>
  <c r="K117" i="12"/>
  <c r="L117" i="12" s="1"/>
  <c r="R55" i="10"/>
  <c r="O56" i="10"/>
  <c r="P55" i="10"/>
  <c r="N94" i="11"/>
  <c r="J42" i="11"/>
  <c r="I43" i="11"/>
  <c r="J50" i="10"/>
  <c r="I51" i="10"/>
  <c r="K54" i="13"/>
  <c r="L53" i="13"/>
  <c r="N87" i="8"/>
  <c r="K53" i="10"/>
  <c r="L52" i="10"/>
  <c r="L40" i="6"/>
  <c r="K41" i="6"/>
  <c r="A64" i="13"/>
  <c r="A65" i="13" s="1"/>
  <c r="A66" i="13" s="1"/>
  <c r="A67" i="13" s="1"/>
  <c r="A68" i="13" s="1"/>
  <c r="I42" i="12"/>
  <c r="J41" i="12"/>
  <c r="R53" i="13"/>
  <c r="P53" i="13"/>
  <c r="O54" i="13"/>
  <c r="N89" i="12"/>
  <c r="K42" i="12"/>
  <c r="L41" i="12"/>
  <c r="K42" i="6" l="1"/>
  <c r="L41" i="6"/>
  <c r="N88" i="9"/>
  <c r="L42" i="8"/>
  <c r="K43" i="8"/>
  <c r="R42" i="12"/>
  <c r="O43" i="12"/>
  <c r="P42" i="12"/>
  <c r="N88" i="6"/>
  <c r="R54" i="13"/>
  <c r="O55" i="13"/>
  <c r="P54" i="13"/>
  <c r="I44" i="11"/>
  <c r="J43" i="11"/>
  <c r="R42" i="8"/>
  <c r="O43" i="8"/>
  <c r="P42" i="8"/>
  <c r="I43" i="12"/>
  <c r="J42" i="12"/>
  <c r="R44" i="6"/>
  <c r="O45" i="6"/>
  <c r="P44" i="6"/>
  <c r="J40" i="6"/>
  <c r="I41" i="6"/>
  <c r="N95" i="13"/>
  <c r="K45" i="9"/>
  <c r="L44" i="9"/>
  <c r="N98" i="10"/>
  <c r="L42" i="12"/>
  <c r="K43" i="12"/>
  <c r="K55" i="13"/>
  <c r="L54" i="13"/>
  <c r="K128" i="6"/>
  <c r="L128" i="6" s="1"/>
  <c r="K125" i="6"/>
  <c r="L124" i="6"/>
  <c r="R47" i="11"/>
  <c r="O48" i="11"/>
  <c r="P47" i="11"/>
  <c r="K54" i="10"/>
  <c r="L53" i="10"/>
  <c r="N95" i="11"/>
  <c r="A69" i="13"/>
  <c r="A70" i="13" s="1"/>
  <c r="A71" i="13" s="1"/>
  <c r="A72" i="13" s="1"/>
  <c r="A73" i="13" s="1"/>
  <c r="A74" i="13" s="1"/>
  <c r="R56" i="10"/>
  <c r="O57" i="10"/>
  <c r="P56" i="10"/>
  <c r="R47" i="9"/>
  <c r="O48" i="9"/>
  <c r="P47" i="9"/>
  <c r="J43" i="9"/>
  <c r="I44" i="9"/>
  <c r="I57" i="13"/>
  <c r="J56" i="13"/>
  <c r="N90" i="12"/>
  <c r="N88" i="8"/>
  <c r="I52" i="10"/>
  <c r="J51" i="10"/>
  <c r="K44" i="11"/>
  <c r="L43" i="11"/>
  <c r="L125" i="8"/>
  <c r="K126" i="8"/>
  <c r="I41" i="8"/>
  <c r="J40" i="8"/>
  <c r="R43" i="8" l="1"/>
  <c r="O44" i="8"/>
  <c r="P43" i="8"/>
  <c r="R43" i="12"/>
  <c r="O44" i="12"/>
  <c r="P43" i="12"/>
  <c r="L42" i="6"/>
  <c r="K43" i="6"/>
  <c r="J41" i="6"/>
  <c r="I42" i="6"/>
  <c r="N91" i="12"/>
  <c r="I42" i="8"/>
  <c r="J41" i="8"/>
  <c r="N99" i="10"/>
  <c r="R55" i="13"/>
  <c r="O56" i="13"/>
  <c r="P55" i="13"/>
  <c r="A75" i="13"/>
  <c r="L27" i="13"/>
  <c r="L55" i="13"/>
  <c r="K56" i="13"/>
  <c r="K44" i="8"/>
  <c r="L43" i="8"/>
  <c r="K126" i="6"/>
  <c r="L125" i="6"/>
  <c r="L126" i="8"/>
  <c r="K127" i="8"/>
  <c r="L127" i="8" s="1"/>
  <c r="I53" i="10"/>
  <c r="J52" i="10"/>
  <c r="R48" i="9"/>
  <c r="O49" i="9"/>
  <c r="P48" i="9"/>
  <c r="L43" i="12"/>
  <c r="K44" i="12"/>
  <c r="J44" i="11"/>
  <c r="I45" i="11"/>
  <c r="N96" i="13"/>
  <c r="L54" i="10"/>
  <c r="K55" i="10"/>
  <c r="K46" i="9"/>
  <c r="L45" i="9"/>
  <c r="R48" i="11"/>
  <c r="P48" i="11"/>
  <c r="O49" i="11"/>
  <c r="R45" i="6"/>
  <c r="P45" i="6"/>
  <c r="O46" i="6"/>
  <c r="N89" i="8"/>
  <c r="J57" i="13"/>
  <c r="I58" i="13"/>
  <c r="N89" i="6"/>
  <c r="K45" i="11"/>
  <c r="L44" i="11"/>
  <c r="J44" i="9"/>
  <c r="I45" i="9"/>
  <c r="R57" i="10"/>
  <c r="O58" i="10"/>
  <c r="P57" i="10"/>
  <c r="N96" i="11"/>
  <c r="J43" i="12"/>
  <c r="I44" i="12"/>
  <c r="N89" i="9"/>
  <c r="L43" i="6" l="1"/>
  <c r="K44" i="6"/>
  <c r="N90" i="6"/>
  <c r="R49" i="9"/>
  <c r="P49" i="9"/>
  <c r="O50" i="9"/>
  <c r="R56" i="13"/>
  <c r="P56" i="13"/>
  <c r="O57" i="13"/>
  <c r="I43" i="8"/>
  <c r="J42" i="8"/>
  <c r="N97" i="11"/>
  <c r="K46" i="11"/>
  <c r="L45" i="11"/>
  <c r="A76" i="13"/>
  <c r="A77" i="13" s="1"/>
  <c r="A78" i="13" s="1"/>
  <c r="A79" i="13" s="1"/>
  <c r="A80" i="13" s="1"/>
  <c r="A81" i="13" s="1"/>
  <c r="N90" i="9"/>
  <c r="R58" i="10"/>
  <c r="O59" i="10"/>
  <c r="P58" i="10"/>
  <c r="R44" i="8"/>
  <c r="P44" i="8"/>
  <c r="O45" i="8"/>
  <c r="J58" i="13"/>
  <c r="I59" i="13"/>
  <c r="N97" i="13"/>
  <c r="N90" i="8"/>
  <c r="K45" i="8"/>
  <c r="L44" i="8"/>
  <c r="N92" i="12"/>
  <c r="I45" i="12"/>
  <c r="J44" i="12"/>
  <c r="J45" i="9"/>
  <c r="I46" i="9"/>
  <c r="L46" i="9"/>
  <c r="K47" i="9"/>
  <c r="I46" i="11"/>
  <c r="J45" i="11"/>
  <c r="I54" i="10"/>
  <c r="J53" i="10"/>
  <c r="K57" i="13"/>
  <c r="L56" i="13"/>
  <c r="N100" i="10"/>
  <c r="R44" i="12"/>
  <c r="O45" i="12"/>
  <c r="P44" i="12"/>
  <c r="K45" i="12"/>
  <c r="L44" i="12"/>
  <c r="R49" i="11"/>
  <c r="P49" i="11"/>
  <c r="O50" i="11"/>
  <c r="L126" i="6"/>
  <c r="K127" i="6"/>
  <c r="L127" i="6" s="1"/>
  <c r="R46" i="6"/>
  <c r="O47" i="6"/>
  <c r="P46" i="6"/>
  <c r="K56" i="10"/>
  <c r="L55" i="10"/>
  <c r="J42" i="6"/>
  <c r="I43" i="6"/>
  <c r="L47" i="9" l="1"/>
  <c r="K48" i="9"/>
  <c r="R59" i="10"/>
  <c r="O60" i="10"/>
  <c r="P59" i="10"/>
  <c r="J43" i="8"/>
  <c r="I44" i="8"/>
  <c r="A82" i="13"/>
  <c r="L28" i="13"/>
  <c r="R47" i="6"/>
  <c r="P47" i="6"/>
  <c r="O48" i="6"/>
  <c r="J46" i="9"/>
  <c r="I47" i="9"/>
  <c r="J59" i="13"/>
  <c r="I60" i="13"/>
  <c r="N91" i="9"/>
  <c r="K47" i="11"/>
  <c r="L46" i="11"/>
  <c r="N101" i="10"/>
  <c r="N98" i="13"/>
  <c r="L56" i="10"/>
  <c r="K57" i="10"/>
  <c r="N91" i="6"/>
  <c r="L57" i="13"/>
  <c r="K58" i="13"/>
  <c r="K46" i="8"/>
  <c r="L45" i="8"/>
  <c r="R45" i="12"/>
  <c r="O46" i="12"/>
  <c r="P45" i="12"/>
  <c r="I55" i="10"/>
  <c r="J54" i="10"/>
  <c r="N91" i="8"/>
  <c r="R45" i="8"/>
  <c r="P45" i="8"/>
  <c r="O46" i="8"/>
  <c r="R50" i="9"/>
  <c r="O51" i="9"/>
  <c r="P50" i="9"/>
  <c r="L44" i="6"/>
  <c r="K45" i="6"/>
  <c r="N93" i="12"/>
  <c r="R57" i="13"/>
  <c r="P57" i="13"/>
  <c r="O58" i="13"/>
  <c r="K46" i="12"/>
  <c r="L45" i="12"/>
  <c r="I44" i="6"/>
  <c r="J43" i="6"/>
  <c r="I46" i="12"/>
  <c r="J45" i="12"/>
  <c r="N98" i="11"/>
  <c r="R50" i="11"/>
  <c r="O51" i="11"/>
  <c r="P50" i="11"/>
  <c r="I47" i="11"/>
  <c r="J46" i="11"/>
  <c r="R58" i="13" l="1"/>
  <c r="P58" i="13"/>
  <c r="O59" i="13"/>
  <c r="K48" i="11"/>
  <c r="L47" i="11"/>
  <c r="R48" i="6"/>
  <c r="O49" i="6"/>
  <c r="P48" i="6"/>
  <c r="R60" i="10"/>
  <c r="O61" i="10"/>
  <c r="P60" i="10"/>
  <c r="I48" i="9"/>
  <c r="J47" i="9"/>
  <c r="N99" i="11"/>
  <c r="K47" i="12"/>
  <c r="L46" i="12"/>
  <c r="N92" i="8"/>
  <c r="R51" i="9"/>
  <c r="O52" i="9"/>
  <c r="P51" i="9"/>
  <c r="K47" i="8"/>
  <c r="L46" i="8"/>
  <c r="I48" i="11"/>
  <c r="J47" i="11"/>
  <c r="K59" i="13"/>
  <c r="L58" i="13"/>
  <c r="N99" i="13"/>
  <c r="N92" i="9"/>
  <c r="K49" i="9"/>
  <c r="L48" i="9"/>
  <c r="L57" i="10"/>
  <c r="K58" i="10"/>
  <c r="I47" i="12"/>
  <c r="J46" i="12"/>
  <c r="R46" i="8"/>
  <c r="O47" i="8"/>
  <c r="P46" i="8"/>
  <c r="J55" i="10"/>
  <c r="I56" i="10"/>
  <c r="R51" i="11"/>
  <c r="O52" i="11"/>
  <c r="P51" i="11"/>
  <c r="N94" i="12"/>
  <c r="I61" i="13"/>
  <c r="J60" i="13"/>
  <c r="A83" i="13"/>
  <c r="L45" i="6"/>
  <c r="K46" i="6"/>
  <c r="J44" i="6"/>
  <c r="I45" i="6"/>
  <c r="R46" i="12"/>
  <c r="P46" i="12"/>
  <c r="O47" i="12"/>
  <c r="N92" i="6"/>
  <c r="N102" i="10"/>
  <c r="I45" i="8"/>
  <c r="J44" i="8"/>
  <c r="R52" i="9" l="1"/>
  <c r="P52" i="9"/>
  <c r="O53" i="9"/>
  <c r="R49" i="6"/>
  <c r="P49" i="6"/>
  <c r="O50" i="6"/>
  <c r="K47" i="6"/>
  <c r="L46" i="6"/>
  <c r="N93" i="6"/>
  <c r="L49" i="9"/>
  <c r="K50" i="9"/>
  <c r="J56" i="10"/>
  <c r="I57" i="10"/>
  <c r="N100" i="11"/>
  <c r="I62" i="13"/>
  <c r="J61" i="13"/>
  <c r="K60" i="13"/>
  <c r="L59" i="13"/>
  <c r="N95" i="12"/>
  <c r="R47" i="8"/>
  <c r="O48" i="8"/>
  <c r="P47" i="8"/>
  <c r="N93" i="8"/>
  <c r="I49" i="9"/>
  <c r="J48" i="9"/>
  <c r="K49" i="11"/>
  <c r="L48" i="11"/>
  <c r="R47" i="12"/>
  <c r="O48" i="12"/>
  <c r="P47" i="12"/>
  <c r="N93" i="9"/>
  <c r="J48" i="11"/>
  <c r="I49" i="11"/>
  <c r="R59" i="13"/>
  <c r="O60" i="13"/>
  <c r="P59" i="13"/>
  <c r="R61" i="10"/>
  <c r="P61" i="10"/>
  <c r="O62" i="10"/>
  <c r="A84" i="13"/>
  <c r="L47" i="12"/>
  <c r="K48" i="12"/>
  <c r="J45" i="8"/>
  <c r="I46" i="8"/>
  <c r="R52" i="11"/>
  <c r="O53" i="11"/>
  <c r="P52" i="11"/>
  <c r="I48" i="12"/>
  <c r="J47" i="12"/>
  <c r="K48" i="8"/>
  <c r="L47" i="8"/>
  <c r="N103" i="10"/>
  <c r="I46" i="6"/>
  <c r="J45" i="6"/>
  <c r="L58" i="10"/>
  <c r="K59" i="10"/>
  <c r="N100" i="13"/>
  <c r="I49" i="12" l="1"/>
  <c r="J48" i="12"/>
  <c r="R60" i="13"/>
  <c r="P60" i="13"/>
  <c r="O61" i="13"/>
  <c r="R48" i="12"/>
  <c r="O49" i="12"/>
  <c r="P48" i="12"/>
  <c r="R50" i="6"/>
  <c r="O51" i="6"/>
  <c r="P50" i="6"/>
  <c r="I58" i="10"/>
  <c r="J57" i="10"/>
  <c r="K61" i="13"/>
  <c r="L60" i="13"/>
  <c r="K51" i="9"/>
  <c r="L50" i="9"/>
  <c r="J49" i="11"/>
  <c r="I50" i="11"/>
  <c r="L48" i="8"/>
  <c r="K49" i="8"/>
  <c r="N94" i="8"/>
  <c r="K48" i="6"/>
  <c r="L47" i="6"/>
  <c r="I47" i="6"/>
  <c r="J46" i="6"/>
  <c r="R53" i="11"/>
  <c r="P53" i="11"/>
  <c r="O54" i="11"/>
  <c r="A85" i="13"/>
  <c r="R48" i="8"/>
  <c r="P48" i="8"/>
  <c r="O49" i="8"/>
  <c r="N101" i="13"/>
  <c r="N104" i="10"/>
  <c r="I63" i="13"/>
  <c r="J62" i="13"/>
  <c r="R53" i="9"/>
  <c r="O54" i="9"/>
  <c r="P53" i="9"/>
  <c r="L48" i="12"/>
  <c r="K49" i="12"/>
  <c r="L49" i="11"/>
  <c r="K50" i="11"/>
  <c r="I47" i="8"/>
  <c r="J46" i="8"/>
  <c r="R62" i="10"/>
  <c r="O63" i="10"/>
  <c r="P62" i="10"/>
  <c r="N94" i="6"/>
  <c r="K60" i="10"/>
  <c r="L59" i="10"/>
  <c r="N94" i="9"/>
  <c r="I50" i="9"/>
  <c r="J49" i="9"/>
  <c r="N96" i="12"/>
  <c r="N101" i="11"/>
  <c r="K52" i="9" l="1"/>
  <c r="L51" i="9"/>
  <c r="R49" i="12"/>
  <c r="P49" i="12"/>
  <c r="O50" i="12"/>
  <c r="L60" i="10"/>
  <c r="K61" i="10"/>
  <c r="K62" i="13"/>
  <c r="L61" i="13"/>
  <c r="N102" i="13"/>
  <c r="L49" i="8"/>
  <c r="K50" i="8"/>
  <c r="R49" i="8"/>
  <c r="O50" i="8"/>
  <c r="P49" i="8"/>
  <c r="R61" i="13"/>
  <c r="P61" i="13"/>
  <c r="O62" i="13"/>
  <c r="I48" i="8"/>
  <c r="J47" i="8"/>
  <c r="I51" i="9"/>
  <c r="J50" i="9"/>
  <c r="K51" i="11"/>
  <c r="L50" i="11"/>
  <c r="I64" i="13"/>
  <c r="J63" i="13"/>
  <c r="I48" i="6"/>
  <c r="J47" i="6"/>
  <c r="J50" i="11"/>
  <c r="I51" i="11"/>
  <c r="J58" i="10"/>
  <c r="I59" i="10"/>
  <c r="N95" i="8"/>
  <c r="N95" i="6"/>
  <c r="R63" i="10"/>
  <c r="P63" i="10"/>
  <c r="O64" i="10"/>
  <c r="N97" i="12"/>
  <c r="R54" i="9"/>
  <c r="P54" i="9"/>
  <c r="O55" i="9"/>
  <c r="N95" i="9"/>
  <c r="K50" i="12"/>
  <c r="L49" i="12"/>
  <c r="N105" i="10"/>
  <c r="K49" i="6"/>
  <c r="L48" i="6"/>
  <c r="R51" i="6"/>
  <c r="P51" i="6"/>
  <c r="O52" i="6"/>
  <c r="R54" i="11"/>
  <c r="O55" i="11"/>
  <c r="P54" i="11"/>
  <c r="N102" i="11"/>
  <c r="A86" i="13"/>
  <c r="J49" i="12"/>
  <c r="I50" i="12"/>
  <c r="N96" i="6" l="1"/>
  <c r="L61" i="10"/>
  <c r="K62" i="10"/>
  <c r="A87" i="13"/>
  <c r="L50" i="12"/>
  <c r="K51" i="12"/>
  <c r="J48" i="6"/>
  <c r="I49" i="6"/>
  <c r="R50" i="12"/>
  <c r="O51" i="12"/>
  <c r="P50" i="12"/>
  <c r="L50" i="8"/>
  <c r="K51" i="8"/>
  <c r="N98" i="12"/>
  <c r="I49" i="8"/>
  <c r="J48" i="8"/>
  <c r="N96" i="8"/>
  <c r="R62" i="13"/>
  <c r="P62" i="13"/>
  <c r="O63" i="13"/>
  <c r="N103" i="13"/>
  <c r="R52" i="6"/>
  <c r="P52" i="6"/>
  <c r="O53" i="6"/>
  <c r="R102" i="11"/>
  <c r="N103" i="11"/>
  <c r="P102" i="11"/>
  <c r="N96" i="9"/>
  <c r="R64" i="10"/>
  <c r="O65" i="10"/>
  <c r="P64" i="10"/>
  <c r="I65" i="13"/>
  <c r="J64" i="13"/>
  <c r="K50" i="6"/>
  <c r="L49" i="6"/>
  <c r="I60" i="10"/>
  <c r="J59" i="10"/>
  <c r="I51" i="12"/>
  <c r="J50" i="12"/>
  <c r="R55" i="9"/>
  <c r="P55" i="9"/>
  <c r="O56" i="9"/>
  <c r="L51" i="11"/>
  <c r="K52" i="11"/>
  <c r="L52" i="9"/>
  <c r="K53" i="9"/>
  <c r="J51" i="9"/>
  <c r="I52" i="9"/>
  <c r="R55" i="11"/>
  <c r="O56" i="11"/>
  <c r="P55" i="11"/>
  <c r="N106" i="10"/>
  <c r="I52" i="11"/>
  <c r="J51" i="11"/>
  <c r="R50" i="8"/>
  <c r="P50" i="8"/>
  <c r="O51" i="8"/>
  <c r="K63" i="13"/>
  <c r="L62" i="13"/>
  <c r="R56" i="9" l="1"/>
  <c r="O57" i="9"/>
  <c r="P56" i="9"/>
  <c r="L50" i="6"/>
  <c r="K51" i="6"/>
  <c r="A88" i="13"/>
  <c r="J52" i="9"/>
  <c r="I53" i="9"/>
  <c r="R51" i="12"/>
  <c r="O52" i="12"/>
  <c r="P51" i="12"/>
  <c r="K63" i="10"/>
  <c r="L62" i="10"/>
  <c r="R103" i="11"/>
  <c r="P103" i="11"/>
  <c r="N104" i="11"/>
  <c r="N97" i="9"/>
  <c r="N97" i="8"/>
  <c r="I53" i="11"/>
  <c r="J52" i="11"/>
  <c r="I66" i="13"/>
  <c r="J65" i="13"/>
  <c r="I50" i="8"/>
  <c r="J49" i="8"/>
  <c r="N107" i="10"/>
  <c r="I52" i="12"/>
  <c r="J51" i="12"/>
  <c r="R63" i="13"/>
  <c r="P63" i="13"/>
  <c r="O64" i="13"/>
  <c r="I50" i="6"/>
  <c r="J49" i="6"/>
  <c r="N99" i="12"/>
  <c r="N97" i="6"/>
  <c r="N104" i="13"/>
  <c r="R65" i="10"/>
  <c r="P65" i="10"/>
  <c r="O66" i="10"/>
  <c r="R53" i="6"/>
  <c r="O54" i="6"/>
  <c r="P53" i="6"/>
  <c r="R51" i="8"/>
  <c r="O52" i="8"/>
  <c r="P51" i="8"/>
  <c r="K53" i="11"/>
  <c r="L52" i="11"/>
  <c r="L51" i="12"/>
  <c r="K52" i="12"/>
  <c r="K54" i="9"/>
  <c r="L53" i="9"/>
  <c r="K64" i="13"/>
  <c r="L63" i="13"/>
  <c r="R56" i="11"/>
  <c r="O57" i="11"/>
  <c r="P56" i="11"/>
  <c r="J60" i="10"/>
  <c r="I61" i="10"/>
  <c r="K52" i="8"/>
  <c r="L51" i="8"/>
  <c r="A89" i="13" l="1"/>
  <c r="L29" i="13"/>
  <c r="I51" i="8"/>
  <c r="J50" i="8"/>
  <c r="L51" i="6"/>
  <c r="K52" i="6"/>
  <c r="K55" i="9"/>
  <c r="L54" i="9"/>
  <c r="I51" i="6"/>
  <c r="J50" i="6"/>
  <c r="R64" i="13"/>
  <c r="P64" i="13"/>
  <c r="O65" i="13"/>
  <c r="L63" i="10"/>
  <c r="K64" i="10"/>
  <c r="R57" i="11"/>
  <c r="P57" i="11"/>
  <c r="O58" i="11"/>
  <c r="R66" i="10"/>
  <c r="O67" i="10"/>
  <c r="P66" i="10"/>
  <c r="L53" i="11"/>
  <c r="K54" i="11"/>
  <c r="N98" i="9"/>
  <c r="R52" i="12"/>
  <c r="O53" i="12"/>
  <c r="P52" i="12"/>
  <c r="L52" i="12"/>
  <c r="K53" i="12"/>
  <c r="N98" i="8"/>
  <c r="N100" i="12"/>
  <c r="I67" i="13"/>
  <c r="J66" i="13"/>
  <c r="R54" i="6"/>
  <c r="P54" i="6"/>
  <c r="O55" i="6"/>
  <c r="N98" i="6"/>
  <c r="R57" i="9"/>
  <c r="O58" i="9"/>
  <c r="P57" i="9"/>
  <c r="I62" i="10"/>
  <c r="J61" i="10"/>
  <c r="N108" i="10"/>
  <c r="K65" i="13"/>
  <c r="L64" i="13"/>
  <c r="R52" i="8"/>
  <c r="P52" i="8"/>
  <c r="O53" i="8"/>
  <c r="I53" i="12"/>
  <c r="J52" i="12"/>
  <c r="R104" i="11"/>
  <c r="P104" i="11"/>
  <c r="N105" i="11"/>
  <c r="K53" i="8"/>
  <c r="L52" i="8"/>
  <c r="N105" i="13"/>
  <c r="I54" i="11"/>
  <c r="J53" i="11"/>
  <c r="I54" i="9"/>
  <c r="J53" i="9"/>
  <c r="J53" i="12" l="1"/>
  <c r="I54" i="12"/>
  <c r="R53" i="8"/>
  <c r="O54" i="8"/>
  <c r="P53" i="8"/>
  <c r="R55" i="6"/>
  <c r="O56" i="6"/>
  <c r="P55" i="6"/>
  <c r="J51" i="8"/>
  <c r="I52" i="8"/>
  <c r="N106" i="13"/>
  <c r="R67" i="10"/>
  <c r="O68" i="10"/>
  <c r="P67" i="10"/>
  <c r="R58" i="11"/>
  <c r="P58" i="11"/>
  <c r="O59" i="11"/>
  <c r="N99" i="6"/>
  <c r="R65" i="13"/>
  <c r="O66" i="13"/>
  <c r="P65" i="13"/>
  <c r="R53" i="12"/>
  <c r="P53" i="12"/>
  <c r="O54" i="12"/>
  <c r="K54" i="8"/>
  <c r="L53" i="8"/>
  <c r="J62" i="10"/>
  <c r="I63" i="10"/>
  <c r="I55" i="9"/>
  <c r="J54" i="9"/>
  <c r="R105" i="11"/>
  <c r="N106" i="11"/>
  <c r="P105" i="11"/>
  <c r="N99" i="8"/>
  <c r="N99" i="9"/>
  <c r="J51" i="6"/>
  <c r="I52" i="6"/>
  <c r="N109" i="10"/>
  <c r="K66" i="13"/>
  <c r="L65" i="13"/>
  <c r="R58" i="9"/>
  <c r="O59" i="9"/>
  <c r="P58" i="9"/>
  <c r="N101" i="12"/>
  <c r="I68" i="13"/>
  <c r="J67" i="13"/>
  <c r="K54" i="12"/>
  <c r="L53" i="12"/>
  <c r="K55" i="11"/>
  <c r="L54" i="11"/>
  <c r="L64" i="10"/>
  <c r="K65" i="10"/>
  <c r="L55" i="9"/>
  <c r="K56" i="9"/>
  <c r="A90" i="13"/>
  <c r="J54" i="11"/>
  <c r="I55" i="11"/>
  <c r="K53" i="6"/>
  <c r="L52" i="6"/>
  <c r="J52" i="6" l="1"/>
  <c r="I53" i="6"/>
  <c r="L54" i="8"/>
  <c r="K55" i="8"/>
  <c r="N100" i="6"/>
  <c r="R59" i="9"/>
  <c r="O60" i="9"/>
  <c r="P59" i="9"/>
  <c r="R106" i="11"/>
  <c r="N107" i="11"/>
  <c r="P106" i="11"/>
  <c r="R54" i="12"/>
  <c r="P54" i="12"/>
  <c r="O55" i="12"/>
  <c r="N107" i="13"/>
  <c r="R54" i="8"/>
  <c r="P54" i="8"/>
  <c r="O55" i="8"/>
  <c r="L54" i="12"/>
  <c r="K55" i="12"/>
  <c r="I53" i="8"/>
  <c r="J52" i="8"/>
  <c r="I55" i="12"/>
  <c r="J54" i="12"/>
  <c r="K56" i="11"/>
  <c r="L55" i="11"/>
  <c r="A91" i="13"/>
  <c r="A92" i="13" s="1"/>
  <c r="A93" i="13" s="1"/>
  <c r="A94" i="13" s="1"/>
  <c r="A95" i="13" s="1"/>
  <c r="R59" i="11"/>
  <c r="O60" i="11"/>
  <c r="P59" i="11"/>
  <c r="L56" i="9"/>
  <c r="K57" i="9"/>
  <c r="N100" i="9"/>
  <c r="I69" i="13"/>
  <c r="J68" i="13"/>
  <c r="L66" i="13"/>
  <c r="K67" i="13"/>
  <c r="I56" i="9"/>
  <c r="J55" i="9"/>
  <c r="K66" i="10"/>
  <c r="L65" i="10"/>
  <c r="J63" i="10"/>
  <c r="I64" i="10"/>
  <c r="R66" i="13"/>
  <c r="P66" i="13"/>
  <c r="O67" i="13"/>
  <c r="K54" i="6"/>
  <c r="L53" i="6"/>
  <c r="I56" i="11"/>
  <c r="J55" i="11"/>
  <c r="N102" i="12"/>
  <c r="N110" i="10"/>
  <c r="N100" i="8"/>
  <c r="R68" i="10"/>
  <c r="P68" i="10"/>
  <c r="O69" i="10"/>
  <c r="R56" i="6"/>
  <c r="O57" i="6"/>
  <c r="P56" i="6"/>
  <c r="A96" i="13" l="1"/>
  <c r="A97" i="13" s="1"/>
  <c r="A98" i="13" s="1"/>
  <c r="A99" i="13" s="1"/>
  <c r="A100" i="13" s="1"/>
  <c r="A101" i="13" s="1"/>
  <c r="A102" i="13" s="1"/>
  <c r="L30" i="13"/>
  <c r="L31" i="13"/>
  <c r="L32" i="13"/>
  <c r="R69" i="10"/>
  <c r="O70" i="10"/>
  <c r="P69" i="10"/>
  <c r="N101" i="6"/>
  <c r="I57" i="9"/>
  <c r="J56" i="9"/>
  <c r="L56" i="11"/>
  <c r="K57" i="11"/>
  <c r="K67" i="10"/>
  <c r="L66" i="10"/>
  <c r="K56" i="8"/>
  <c r="L55" i="8"/>
  <c r="K55" i="6"/>
  <c r="L54" i="6"/>
  <c r="R55" i="8"/>
  <c r="P55" i="8"/>
  <c r="O56" i="8"/>
  <c r="K58" i="9"/>
  <c r="L57" i="9"/>
  <c r="N101" i="9"/>
  <c r="R67" i="13"/>
  <c r="O68" i="13"/>
  <c r="P67" i="13"/>
  <c r="K68" i="13"/>
  <c r="L67" i="13"/>
  <c r="N108" i="13"/>
  <c r="I54" i="6"/>
  <c r="J53" i="6"/>
  <c r="N101" i="8"/>
  <c r="I70" i="13"/>
  <c r="J69" i="13"/>
  <c r="I54" i="8"/>
  <c r="J53" i="8"/>
  <c r="R60" i="9"/>
  <c r="O61" i="9"/>
  <c r="P60" i="9"/>
  <c r="N111" i="10"/>
  <c r="R107" i="11"/>
  <c r="N108" i="11"/>
  <c r="P107" i="11"/>
  <c r="R102" i="12"/>
  <c r="P102" i="12"/>
  <c r="N103" i="12"/>
  <c r="I56" i="12"/>
  <c r="J55" i="12"/>
  <c r="I65" i="10"/>
  <c r="J64" i="10"/>
  <c r="R60" i="11"/>
  <c r="P60" i="11"/>
  <c r="O61" i="11"/>
  <c r="R57" i="6"/>
  <c r="P57" i="6"/>
  <c r="O58" i="6"/>
  <c r="J56" i="11"/>
  <c r="I57" i="11"/>
  <c r="L55" i="12"/>
  <c r="K56" i="12"/>
  <c r="R55" i="12"/>
  <c r="O56" i="12"/>
  <c r="P55" i="12"/>
  <c r="R58" i="6" l="1"/>
  <c r="P58" i="6"/>
  <c r="O59" i="6"/>
  <c r="N109" i="13"/>
  <c r="L67" i="10"/>
  <c r="K68" i="10"/>
  <c r="J56" i="12"/>
  <c r="I57" i="12"/>
  <c r="N112" i="10"/>
  <c r="I71" i="13"/>
  <c r="J70" i="13"/>
  <c r="R56" i="12"/>
  <c r="P56" i="12"/>
  <c r="O57" i="12"/>
  <c r="R103" i="12"/>
  <c r="P103" i="12"/>
  <c r="N104" i="12"/>
  <c r="N102" i="9"/>
  <c r="K56" i="6"/>
  <c r="L55" i="6"/>
  <c r="K58" i="11"/>
  <c r="L57" i="11"/>
  <c r="R70" i="10"/>
  <c r="O71" i="10"/>
  <c r="P70" i="10"/>
  <c r="R61" i="11"/>
  <c r="O62" i="11"/>
  <c r="P61" i="11"/>
  <c r="K69" i="13"/>
  <c r="L68" i="13"/>
  <c r="L56" i="12"/>
  <c r="K57" i="12"/>
  <c r="R61" i="9"/>
  <c r="P61" i="9"/>
  <c r="O62" i="9"/>
  <c r="N102" i="8"/>
  <c r="K57" i="8"/>
  <c r="L56" i="8"/>
  <c r="J57" i="9"/>
  <c r="I58" i="9"/>
  <c r="R108" i="11"/>
  <c r="N109" i="11"/>
  <c r="P108" i="11"/>
  <c r="L58" i="9"/>
  <c r="K59" i="9"/>
  <c r="I58" i="11"/>
  <c r="J57" i="11"/>
  <c r="J54" i="6"/>
  <c r="I55" i="6"/>
  <c r="R56" i="8"/>
  <c r="P56" i="8"/>
  <c r="O57" i="8"/>
  <c r="I66" i="10"/>
  <c r="J65" i="10"/>
  <c r="J54" i="8"/>
  <c r="I55" i="8"/>
  <c r="R68" i="13"/>
  <c r="P68" i="13"/>
  <c r="O69" i="13"/>
  <c r="N102" i="6"/>
  <c r="A103" i="13"/>
  <c r="L33" i="13"/>
  <c r="L34" i="13"/>
  <c r="L35" i="13"/>
  <c r="K69" i="10" l="1"/>
  <c r="L68" i="10"/>
  <c r="J66" i="10"/>
  <c r="I67" i="10"/>
  <c r="L57" i="12"/>
  <c r="K58" i="12"/>
  <c r="R102" i="6"/>
  <c r="P102" i="6"/>
  <c r="N103" i="6"/>
  <c r="K60" i="9"/>
  <c r="L59" i="9"/>
  <c r="L57" i="8"/>
  <c r="K58" i="8"/>
  <c r="R102" i="9"/>
  <c r="N103" i="9"/>
  <c r="P102" i="9"/>
  <c r="R57" i="8"/>
  <c r="O58" i="8"/>
  <c r="P57" i="8"/>
  <c r="R71" i="10"/>
  <c r="P71" i="10"/>
  <c r="O72" i="10"/>
  <c r="I72" i="13"/>
  <c r="J71" i="13"/>
  <c r="N110" i="13"/>
  <c r="R69" i="13"/>
  <c r="O70" i="13"/>
  <c r="P69" i="13"/>
  <c r="K70" i="13"/>
  <c r="L69" i="13"/>
  <c r="R109" i="11"/>
  <c r="N110" i="11"/>
  <c r="P109" i="11"/>
  <c r="N113" i="10"/>
  <c r="R59" i="6"/>
  <c r="P59" i="6"/>
  <c r="O60" i="6"/>
  <c r="R102" i="8"/>
  <c r="P102" i="8"/>
  <c r="N103" i="8"/>
  <c r="R104" i="12"/>
  <c r="P104" i="12"/>
  <c r="N105" i="12"/>
  <c r="I56" i="6"/>
  <c r="J55" i="6"/>
  <c r="R62" i="9"/>
  <c r="O63" i="9"/>
  <c r="P62" i="9"/>
  <c r="J55" i="8"/>
  <c r="I56" i="8"/>
  <c r="I59" i="9"/>
  <c r="J58" i="9"/>
  <c r="R57" i="12"/>
  <c r="O58" i="12"/>
  <c r="P57" i="12"/>
  <c r="I58" i="12"/>
  <c r="J57" i="12"/>
  <c r="J58" i="11"/>
  <c r="I59" i="11"/>
  <c r="L58" i="11"/>
  <c r="K59" i="11"/>
  <c r="A104" i="13"/>
  <c r="A105" i="13" s="1"/>
  <c r="A106" i="13" s="1"/>
  <c r="A107" i="13" s="1"/>
  <c r="A108" i="13" s="1"/>
  <c r="A109" i="13" s="1"/>
  <c r="R62" i="11"/>
  <c r="O63" i="11"/>
  <c r="P62" i="11"/>
  <c r="K57" i="6"/>
  <c r="L56" i="6"/>
  <c r="R60" i="6" l="1"/>
  <c r="O61" i="6"/>
  <c r="P60" i="6"/>
  <c r="L58" i="12"/>
  <c r="K59" i="12"/>
  <c r="I57" i="8"/>
  <c r="J56" i="8"/>
  <c r="R63" i="11"/>
  <c r="O64" i="11"/>
  <c r="P63" i="11"/>
  <c r="R105" i="12"/>
  <c r="N106" i="12"/>
  <c r="P105" i="12"/>
  <c r="L58" i="8"/>
  <c r="K59" i="8"/>
  <c r="I68" i="10"/>
  <c r="J67" i="10"/>
  <c r="I59" i="12"/>
  <c r="J58" i="12"/>
  <c r="N111" i="13"/>
  <c r="J56" i="6"/>
  <c r="I57" i="6"/>
  <c r="N114" i="10"/>
  <c r="R58" i="12"/>
  <c r="O59" i="12"/>
  <c r="P58" i="12"/>
  <c r="R103" i="8"/>
  <c r="P103" i="8"/>
  <c r="N104" i="8"/>
  <c r="K61" i="9"/>
  <c r="L60" i="9"/>
  <c r="L57" i="6"/>
  <c r="K58" i="6"/>
  <c r="I60" i="11"/>
  <c r="J59" i="11"/>
  <c r="I60" i="9"/>
  <c r="J59" i="9"/>
  <c r="R70" i="13"/>
  <c r="P70" i="13"/>
  <c r="O71" i="13"/>
  <c r="R58" i="8"/>
  <c r="P58" i="8"/>
  <c r="O59" i="8"/>
  <c r="R63" i="9"/>
  <c r="P63" i="9"/>
  <c r="O64" i="9"/>
  <c r="A110" i="13"/>
  <c r="A111" i="13" s="1"/>
  <c r="A112" i="13" s="1"/>
  <c r="A113" i="13" s="1"/>
  <c r="A114" i="13" s="1"/>
  <c r="A115" i="13" s="1"/>
  <c r="A116" i="13" s="1"/>
  <c r="L36" i="13"/>
  <c r="L37" i="13"/>
  <c r="L38" i="13"/>
  <c r="K60" i="11"/>
  <c r="L59" i="11"/>
  <c r="K71" i="13"/>
  <c r="L70" i="13"/>
  <c r="I73" i="13"/>
  <c r="J72" i="13"/>
  <c r="R103" i="9"/>
  <c r="P103" i="9"/>
  <c r="N104" i="9"/>
  <c r="R103" i="6"/>
  <c r="N104" i="6"/>
  <c r="P103" i="6"/>
  <c r="K70" i="10"/>
  <c r="L69" i="10"/>
  <c r="R110" i="11"/>
  <c r="P110" i="11"/>
  <c r="N111" i="11"/>
  <c r="R72" i="10"/>
  <c r="O73" i="10"/>
  <c r="P72" i="10"/>
  <c r="I61" i="9" l="1"/>
  <c r="J60" i="9"/>
  <c r="R64" i="11"/>
  <c r="O65" i="11"/>
  <c r="P64" i="11"/>
  <c r="J60" i="11"/>
  <c r="I61" i="11"/>
  <c r="J57" i="6"/>
  <c r="I58" i="6"/>
  <c r="I69" i="10"/>
  <c r="J68" i="10"/>
  <c r="R61" i="6"/>
  <c r="O62" i="6"/>
  <c r="P61" i="6"/>
  <c r="J59" i="12"/>
  <c r="I60" i="12"/>
  <c r="R59" i="8"/>
  <c r="P59" i="8"/>
  <c r="O60" i="8"/>
  <c r="K59" i="6"/>
  <c r="L58" i="6"/>
  <c r="K60" i="8"/>
  <c r="L59" i="8"/>
  <c r="R104" i="8"/>
  <c r="N105" i="8"/>
  <c r="P104" i="8"/>
  <c r="K71" i="10"/>
  <c r="L70" i="10"/>
  <c r="I74" i="13"/>
  <c r="J73" i="13"/>
  <c r="R71" i="13"/>
  <c r="P71" i="13"/>
  <c r="O72" i="13"/>
  <c r="R59" i="12"/>
  <c r="O60" i="12"/>
  <c r="P59" i="12"/>
  <c r="L60" i="11"/>
  <c r="K61" i="11"/>
  <c r="R73" i="10"/>
  <c r="O74" i="10"/>
  <c r="P73" i="10"/>
  <c r="L39" i="13"/>
  <c r="L40" i="13"/>
  <c r="L41" i="13"/>
  <c r="N112" i="13"/>
  <c r="I58" i="8"/>
  <c r="J57" i="8"/>
  <c r="R104" i="9"/>
  <c r="P104" i="9"/>
  <c r="N105" i="9"/>
  <c r="R104" i="6"/>
  <c r="P104" i="6"/>
  <c r="N105" i="6"/>
  <c r="K72" i="13"/>
  <c r="L71" i="13"/>
  <c r="R64" i="9"/>
  <c r="O65" i="9"/>
  <c r="P64" i="9"/>
  <c r="K62" i="9"/>
  <c r="L61" i="9"/>
  <c r="R106" i="12"/>
  <c r="P106" i="12"/>
  <c r="N107" i="12"/>
  <c r="R111" i="11"/>
  <c r="N112" i="11"/>
  <c r="P111" i="11"/>
  <c r="N115" i="10"/>
  <c r="K60" i="12"/>
  <c r="L59" i="12"/>
  <c r="I59" i="8" l="1"/>
  <c r="J58" i="8"/>
  <c r="J69" i="10"/>
  <c r="I70" i="10"/>
  <c r="I59" i="6"/>
  <c r="J58" i="6"/>
  <c r="I62" i="9"/>
  <c r="J61" i="9"/>
  <c r="N116" i="10"/>
  <c r="K63" i="9"/>
  <c r="L62" i="9"/>
  <c r="R74" i="10"/>
  <c r="I27" i="10" s="1"/>
  <c r="O75" i="10"/>
  <c r="P74" i="10"/>
  <c r="J27" i="10" s="1"/>
  <c r="N113" i="13"/>
  <c r="K62" i="11"/>
  <c r="L61" i="11"/>
  <c r="I61" i="12"/>
  <c r="J60" i="12"/>
  <c r="K73" i="13"/>
  <c r="L72" i="13"/>
  <c r="R72" i="13"/>
  <c r="O73" i="13"/>
  <c r="P72" i="13"/>
  <c r="R60" i="8"/>
  <c r="P60" i="8"/>
  <c r="O61" i="8"/>
  <c r="I75" i="13"/>
  <c r="J74" i="13"/>
  <c r="I62" i="11"/>
  <c r="J61" i="11"/>
  <c r="R105" i="6"/>
  <c r="N106" i="6"/>
  <c r="P105" i="6"/>
  <c r="R105" i="8"/>
  <c r="P105" i="8"/>
  <c r="N106" i="8"/>
  <c r="R112" i="11"/>
  <c r="P112" i="11"/>
  <c r="N113" i="11"/>
  <c r="K61" i="12"/>
  <c r="L60" i="12"/>
  <c r="R107" i="12"/>
  <c r="N108" i="12"/>
  <c r="P107" i="12"/>
  <c r="R65" i="9"/>
  <c r="P65" i="9"/>
  <c r="O66" i="9"/>
  <c r="R105" i="9"/>
  <c r="N106" i="9"/>
  <c r="P105" i="9"/>
  <c r="L60" i="8"/>
  <c r="K61" i="8"/>
  <c r="R60" i="12"/>
  <c r="P60" i="12"/>
  <c r="O61" i="12"/>
  <c r="L71" i="10"/>
  <c r="K72" i="10"/>
  <c r="R62" i="6"/>
  <c r="O63" i="6"/>
  <c r="P62" i="6"/>
  <c r="L59" i="6"/>
  <c r="K60" i="6"/>
  <c r="R65" i="11"/>
  <c r="O66" i="11"/>
  <c r="P65" i="11"/>
  <c r="K27" i="10" l="1"/>
  <c r="M27" i="10" s="1"/>
  <c r="J59" i="8"/>
  <c r="I60" i="8"/>
  <c r="R66" i="11"/>
  <c r="O67" i="11"/>
  <c r="P66" i="11"/>
  <c r="K73" i="10"/>
  <c r="L72" i="10"/>
  <c r="R106" i="9"/>
  <c r="P106" i="9"/>
  <c r="N107" i="9"/>
  <c r="R61" i="8"/>
  <c r="O62" i="8"/>
  <c r="P61" i="8"/>
  <c r="R75" i="10"/>
  <c r="O76" i="10"/>
  <c r="P75" i="10"/>
  <c r="I63" i="9"/>
  <c r="J62" i="9"/>
  <c r="I76" i="13"/>
  <c r="J75" i="13"/>
  <c r="K62" i="12"/>
  <c r="L61" i="12"/>
  <c r="R106" i="6"/>
  <c r="N107" i="6"/>
  <c r="P106" i="6"/>
  <c r="I62" i="12"/>
  <c r="J61" i="12"/>
  <c r="K61" i="6"/>
  <c r="L60" i="6"/>
  <c r="R61" i="12"/>
  <c r="O62" i="12"/>
  <c r="P61" i="12"/>
  <c r="R66" i="9"/>
  <c r="P66" i="9"/>
  <c r="O67" i="9"/>
  <c r="R113" i="11"/>
  <c r="N114" i="11"/>
  <c r="P113" i="11"/>
  <c r="J59" i="6"/>
  <c r="I60" i="6"/>
  <c r="K74" i="13"/>
  <c r="L73" i="13"/>
  <c r="K63" i="11"/>
  <c r="L62" i="11"/>
  <c r="K64" i="9"/>
  <c r="L63" i="9"/>
  <c r="R73" i="13"/>
  <c r="O74" i="13"/>
  <c r="P73" i="13"/>
  <c r="I71" i="10"/>
  <c r="J70" i="10"/>
  <c r="K62" i="8"/>
  <c r="L61" i="8"/>
  <c r="R106" i="8"/>
  <c r="P106" i="8"/>
  <c r="N107" i="8"/>
  <c r="N114" i="13"/>
  <c r="J62" i="11"/>
  <c r="I63" i="11"/>
  <c r="R63" i="6"/>
  <c r="P63" i="6"/>
  <c r="O64" i="6"/>
  <c r="R108" i="12"/>
  <c r="N109" i="12"/>
  <c r="P108" i="12"/>
  <c r="I64" i="11" l="1"/>
  <c r="J63" i="11"/>
  <c r="L62" i="12"/>
  <c r="K63" i="12"/>
  <c r="L61" i="6"/>
  <c r="K62" i="6"/>
  <c r="R62" i="8"/>
  <c r="P62" i="8"/>
  <c r="O63" i="8"/>
  <c r="R67" i="11"/>
  <c r="O68" i="11"/>
  <c r="P67" i="11"/>
  <c r="R74" i="13"/>
  <c r="O75" i="13"/>
  <c r="P74" i="13"/>
  <c r="J27" i="13" s="1"/>
  <c r="R109" i="12"/>
  <c r="N110" i="12"/>
  <c r="P109" i="12"/>
  <c r="R114" i="11"/>
  <c r="P114" i="11"/>
  <c r="N115" i="11"/>
  <c r="K63" i="8"/>
  <c r="L62" i="8"/>
  <c r="K64" i="11"/>
  <c r="L63" i="11"/>
  <c r="R67" i="9"/>
  <c r="O68" i="9"/>
  <c r="P67" i="9"/>
  <c r="J76" i="13"/>
  <c r="I77" i="13"/>
  <c r="N115" i="13"/>
  <c r="I72" i="10"/>
  <c r="J71" i="10"/>
  <c r="I63" i="12"/>
  <c r="J62" i="12"/>
  <c r="R107" i="9"/>
  <c r="N108" i="9"/>
  <c r="P107" i="9"/>
  <c r="J60" i="8"/>
  <c r="I61" i="8"/>
  <c r="R107" i="8"/>
  <c r="N108" i="8"/>
  <c r="P107" i="8"/>
  <c r="R107" i="6"/>
  <c r="N108" i="6"/>
  <c r="P107" i="6"/>
  <c r="K65" i="9"/>
  <c r="L64" i="9"/>
  <c r="R64" i="6"/>
  <c r="O65" i="6"/>
  <c r="P64" i="6"/>
  <c r="L74" i="13"/>
  <c r="K75" i="13"/>
  <c r="I64" i="9"/>
  <c r="J63" i="9"/>
  <c r="R62" i="12"/>
  <c r="O63" i="12"/>
  <c r="P62" i="12"/>
  <c r="R76" i="10"/>
  <c r="O77" i="10"/>
  <c r="P76" i="10"/>
  <c r="I61" i="6"/>
  <c r="J60" i="6"/>
  <c r="L73" i="10"/>
  <c r="K74" i="10"/>
  <c r="K27" i="13" l="1"/>
  <c r="M27" i="13" s="1"/>
  <c r="R77" i="10"/>
  <c r="O78" i="10"/>
  <c r="P77" i="10"/>
  <c r="N116" i="13"/>
  <c r="K76" i="13"/>
  <c r="L75" i="13"/>
  <c r="R108" i="6"/>
  <c r="N109" i="6"/>
  <c r="P108" i="6"/>
  <c r="R108" i="9"/>
  <c r="N109" i="9"/>
  <c r="P108" i="9"/>
  <c r="K75" i="10"/>
  <c r="L74" i="10"/>
  <c r="I78" i="13"/>
  <c r="J77" i="13"/>
  <c r="K64" i="8"/>
  <c r="L63" i="8"/>
  <c r="R75" i="13"/>
  <c r="O76" i="13"/>
  <c r="P75" i="13"/>
  <c r="K63" i="6"/>
  <c r="L62" i="6"/>
  <c r="I27" i="13"/>
  <c r="L63" i="12"/>
  <c r="K64" i="12"/>
  <c r="R65" i="6"/>
  <c r="O66" i="6"/>
  <c r="P65" i="6"/>
  <c r="R108" i="8"/>
  <c r="N109" i="8"/>
  <c r="P108" i="8"/>
  <c r="J63" i="12"/>
  <c r="I64" i="12"/>
  <c r="R68" i="9"/>
  <c r="P68" i="9"/>
  <c r="O69" i="9"/>
  <c r="J64" i="9"/>
  <c r="I65" i="9"/>
  <c r="K65" i="11"/>
  <c r="L64" i="11"/>
  <c r="R63" i="12"/>
  <c r="P63" i="12"/>
  <c r="O64" i="12"/>
  <c r="R115" i="11"/>
  <c r="P115" i="11"/>
  <c r="N116" i="11"/>
  <c r="I62" i="8"/>
  <c r="J61" i="8"/>
  <c r="J72" i="10"/>
  <c r="I73" i="10"/>
  <c r="R68" i="11"/>
  <c r="O69" i="11"/>
  <c r="P68" i="11"/>
  <c r="J61" i="6"/>
  <c r="I62" i="6"/>
  <c r="K66" i="9"/>
  <c r="L65" i="9"/>
  <c r="R110" i="12"/>
  <c r="P110" i="12"/>
  <c r="N111" i="12"/>
  <c r="R63" i="8"/>
  <c r="P63" i="8"/>
  <c r="O64" i="8"/>
  <c r="J64" i="11"/>
  <c r="I65" i="11"/>
  <c r="R109" i="9" l="1"/>
  <c r="P109" i="9"/>
  <c r="N110" i="9"/>
  <c r="I63" i="8"/>
  <c r="J62" i="8"/>
  <c r="K67" i="9"/>
  <c r="L66" i="9"/>
  <c r="R64" i="8"/>
  <c r="O65" i="8"/>
  <c r="P64" i="8"/>
  <c r="R116" i="11"/>
  <c r="N117" i="11"/>
  <c r="P116" i="11"/>
  <c r="I66" i="9"/>
  <c r="J65" i="9"/>
  <c r="R109" i="8"/>
  <c r="N110" i="8"/>
  <c r="P109" i="8"/>
  <c r="L64" i="8"/>
  <c r="K65" i="8"/>
  <c r="J62" i="6"/>
  <c r="I63" i="6"/>
  <c r="R109" i="6"/>
  <c r="N110" i="6"/>
  <c r="P109" i="6"/>
  <c r="R78" i="10"/>
  <c r="O79" i="10"/>
  <c r="P78" i="10"/>
  <c r="R111" i="12"/>
  <c r="P111" i="12"/>
  <c r="N112" i="12"/>
  <c r="R69" i="11"/>
  <c r="P69" i="11"/>
  <c r="O70" i="11"/>
  <c r="R69" i="9"/>
  <c r="O70" i="9"/>
  <c r="P69" i="9"/>
  <c r="J78" i="13"/>
  <c r="I79" i="13"/>
  <c r="R64" i="12"/>
  <c r="P64" i="12"/>
  <c r="O65" i="12"/>
  <c r="R66" i="6"/>
  <c r="P66" i="6"/>
  <c r="O67" i="6"/>
  <c r="K64" i="6"/>
  <c r="L63" i="6"/>
  <c r="L75" i="10"/>
  <c r="K76" i="10"/>
  <c r="L76" i="13"/>
  <c r="K77" i="13"/>
  <c r="K66" i="11"/>
  <c r="L65" i="11"/>
  <c r="I74" i="10"/>
  <c r="J73" i="10"/>
  <c r="I66" i="11"/>
  <c r="J65" i="11"/>
  <c r="I65" i="12"/>
  <c r="J64" i="12"/>
  <c r="L64" i="12"/>
  <c r="K65" i="12"/>
  <c r="R76" i="13"/>
  <c r="O77" i="13"/>
  <c r="P76" i="13"/>
  <c r="R77" i="13" l="1"/>
  <c r="P77" i="13"/>
  <c r="O78" i="13"/>
  <c r="R70" i="9"/>
  <c r="O71" i="9"/>
  <c r="P70" i="9"/>
  <c r="I67" i="9"/>
  <c r="J66" i="9"/>
  <c r="K77" i="10"/>
  <c r="L76" i="10"/>
  <c r="R65" i="12"/>
  <c r="P65" i="12"/>
  <c r="O66" i="12"/>
  <c r="R70" i="11"/>
  <c r="O71" i="11"/>
  <c r="P70" i="11"/>
  <c r="R79" i="10"/>
  <c r="P79" i="10"/>
  <c r="O80" i="10"/>
  <c r="I75" i="10"/>
  <c r="J74" i="10"/>
  <c r="L65" i="8"/>
  <c r="K66" i="8"/>
  <c r="R117" i="11"/>
  <c r="P117" i="11"/>
  <c r="N118" i="11"/>
  <c r="J63" i="8"/>
  <c r="I64" i="8"/>
  <c r="L77" i="13"/>
  <c r="K78" i="13"/>
  <c r="R110" i="9"/>
  <c r="N111" i="9"/>
  <c r="P110" i="9"/>
  <c r="J66" i="11"/>
  <c r="I67" i="11"/>
  <c r="L67" i="9"/>
  <c r="K68" i="9"/>
  <c r="L65" i="12"/>
  <c r="K66" i="12"/>
  <c r="K67" i="11"/>
  <c r="L66" i="11"/>
  <c r="I80" i="13"/>
  <c r="J79" i="13"/>
  <c r="R112" i="12"/>
  <c r="N113" i="12"/>
  <c r="P112" i="12"/>
  <c r="R110" i="6"/>
  <c r="N111" i="6"/>
  <c r="P110" i="6"/>
  <c r="K65" i="6"/>
  <c r="L64" i="6"/>
  <c r="R110" i="8"/>
  <c r="P110" i="8"/>
  <c r="N111" i="8"/>
  <c r="R65" i="8"/>
  <c r="P65" i="8"/>
  <c r="O66" i="8"/>
  <c r="J65" i="12"/>
  <c r="I66" i="12"/>
  <c r="R67" i="6"/>
  <c r="P67" i="6"/>
  <c r="O68" i="6"/>
  <c r="I64" i="6"/>
  <c r="J63" i="6"/>
  <c r="R68" i="6" l="1"/>
  <c r="O69" i="6"/>
  <c r="P68" i="6"/>
  <c r="R113" i="12"/>
  <c r="P113" i="12"/>
  <c r="N114" i="12"/>
  <c r="K69" i="9"/>
  <c r="L68" i="9"/>
  <c r="R66" i="12"/>
  <c r="O67" i="12"/>
  <c r="P66" i="12"/>
  <c r="R71" i="9"/>
  <c r="O72" i="9"/>
  <c r="P71" i="9"/>
  <c r="I65" i="8"/>
  <c r="J64" i="8"/>
  <c r="I76" i="10"/>
  <c r="J75" i="10"/>
  <c r="I67" i="12"/>
  <c r="J66" i="12"/>
  <c r="I68" i="11"/>
  <c r="J67" i="11"/>
  <c r="R80" i="10"/>
  <c r="P80" i="10"/>
  <c r="O81" i="10"/>
  <c r="R78" i="13"/>
  <c r="O79" i="13"/>
  <c r="P78" i="13"/>
  <c r="R111" i="8"/>
  <c r="N112" i="8"/>
  <c r="P111" i="8"/>
  <c r="J80" i="13"/>
  <c r="I81" i="13"/>
  <c r="R118" i="11"/>
  <c r="P118" i="11"/>
  <c r="N119" i="11"/>
  <c r="R66" i="8"/>
  <c r="P66" i="8"/>
  <c r="O67" i="8"/>
  <c r="K78" i="10"/>
  <c r="L77" i="10"/>
  <c r="R111" i="6"/>
  <c r="P111" i="6"/>
  <c r="N112" i="6"/>
  <c r="L67" i="11"/>
  <c r="K68" i="11"/>
  <c r="R111" i="9"/>
  <c r="N112" i="9"/>
  <c r="P111" i="9"/>
  <c r="K79" i="13"/>
  <c r="L78" i="13"/>
  <c r="L65" i="6"/>
  <c r="K66" i="6"/>
  <c r="I65" i="6"/>
  <c r="J64" i="6"/>
  <c r="L66" i="12"/>
  <c r="K67" i="12"/>
  <c r="K67" i="8"/>
  <c r="L66" i="8"/>
  <c r="R71" i="11"/>
  <c r="P71" i="11"/>
  <c r="O72" i="11"/>
  <c r="J67" i="9"/>
  <c r="I68" i="9"/>
  <c r="I69" i="11" l="1"/>
  <c r="J68" i="11"/>
  <c r="R72" i="9"/>
  <c r="O73" i="9"/>
  <c r="P72" i="9"/>
  <c r="R72" i="11"/>
  <c r="P72" i="11"/>
  <c r="O73" i="11"/>
  <c r="K70" i="9"/>
  <c r="L69" i="9"/>
  <c r="K67" i="6"/>
  <c r="L66" i="6"/>
  <c r="R112" i="6"/>
  <c r="N113" i="6"/>
  <c r="P112" i="6"/>
  <c r="R119" i="11"/>
  <c r="N120" i="11"/>
  <c r="P119" i="11"/>
  <c r="R114" i="12"/>
  <c r="N115" i="12"/>
  <c r="P114" i="12"/>
  <c r="I68" i="12"/>
  <c r="J67" i="12"/>
  <c r="K69" i="11"/>
  <c r="L68" i="11"/>
  <c r="I66" i="8"/>
  <c r="J65" i="8"/>
  <c r="K68" i="12"/>
  <c r="L67" i="12"/>
  <c r="R67" i="12"/>
  <c r="P67" i="12"/>
  <c r="O68" i="12"/>
  <c r="L78" i="10"/>
  <c r="K79" i="10"/>
  <c r="R81" i="10"/>
  <c r="I28" i="10" s="1"/>
  <c r="O82" i="10"/>
  <c r="P81" i="10"/>
  <c r="J28" i="10" s="1"/>
  <c r="I77" i="10"/>
  <c r="J76" i="10"/>
  <c r="J65" i="6"/>
  <c r="I66" i="6"/>
  <c r="R112" i="8"/>
  <c r="P112" i="8"/>
  <c r="N113" i="8"/>
  <c r="K68" i="8"/>
  <c r="L67" i="8"/>
  <c r="L79" i="13"/>
  <c r="K80" i="13"/>
  <c r="R79" i="13"/>
  <c r="O80" i="13"/>
  <c r="P79" i="13"/>
  <c r="J81" i="13"/>
  <c r="I82" i="13"/>
  <c r="R69" i="6"/>
  <c r="P69" i="6"/>
  <c r="O70" i="6"/>
  <c r="J68" i="9"/>
  <c r="I69" i="9"/>
  <c r="R112" i="9"/>
  <c r="N113" i="9"/>
  <c r="P112" i="9"/>
  <c r="R67" i="8"/>
  <c r="O68" i="8"/>
  <c r="P67" i="8"/>
  <c r="I83" i="13" l="1"/>
  <c r="J82" i="13"/>
  <c r="K81" i="13"/>
  <c r="L80" i="13"/>
  <c r="R68" i="12"/>
  <c r="P68" i="12"/>
  <c r="O69" i="12"/>
  <c r="R68" i="8"/>
  <c r="P68" i="8"/>
  <c r="O69" i="8"/>
  <c r="R70" i="6"/>
  <c r="O71" i="6"/>
  <c r="P70" i="6"/>
  <c r="K70" i="11"/>
  <c r="L69" i="11"/>
  <c r="R73" i="11"/>
  <c r="P73" i="11"/>
  <c r="O74" i="11"/>
  <c r="I78" i="10"/>
  <c r="J77" i="10"/>
  <c r="J68" i="12"/>
  <c r="I69" i="12"/>
  <c r="R113" i="6"/>
  <c r="N114" i="6"/>
  <c r="P113" i="6"/>
  <c r="K28" i="10"/>
  <c r="M28" i="10"/>
  <c r="K69" i="8"/>
  <c r="L68" i="8"/>
  <c r="R113" i="9"/>
  <c r="P113" i="9"/>
  <c r="N114" i="9"/>
  <c r="R113" i="8"/>
  <c r="N114" i="8"/>
  <c r="P113" i="8"/>
  <c r="R82" i="10"/>
  <c r="O83" i="10"/>
  <c r="P82" i="10"/>
  <c r="K69" i="12"/>
  <c r="L68" i="12"/>
  <c r="R115" i="12"/>
  <c r="P115" i="12"/>
  <c r="N116" i="12"/>
  <c r="R73" i="9"/>
  <c r="P73" i="9"/>
  <c r="O74" i="9"/>
  <c r="L67" i="6"/>
  <c r="K68" i="6"/>
  <c r="J69" i="9"/>
  <c r="I70" i="9"/>
  <c r="R80" i="13"/>
  <c r="P80" i="13"/>
  <c r="O81" i="13"/>
  <c r="K80" i="10"/>
  <c r="L79" i="10"/>
  <c r="J66" i="8"/>
  <c r="I67" i="8"/>
  <c r="J66" i="6"/>
  <c r="I67" i="6"/>
  <c r="R120" i="11"/>
  <c r="P120" i="11"/>
  <c r="N121" i="11"/>
  <c r="L70" i="9"/>
  <c r="K71" i="9"/>
  <c r="I70" i="11"/>
  <c r="J69" i="11"/>
  <c r="I70" i="12" l="1"/>
  <c r="J69" i="12"/>
  <c r="L70" i="11"/>
  <c r="K71" i="11"/>
  <c r="L68" i="6"/>
  <c r="K69" i="6"/>
  <c r="R69" i="12"/>
  <c r="O70" i="12"/>
  <c r="P69" i="12"/>
  <c r="I68" i="6"/>
  <c r="J67" i="6"/>
  <c r="L69" i="8"/>
  <c r="K70" i="8"/>
  <c r="R71" i="6"/>
  <c r="P71" i="6"/>
  <c r="O72" i="6"/>
  <c r="R114" i="9"/>
  <c r="N115" i="9"/>
  <c r="P114" i="9"/>
  <c r="R74" i="9"/>
  <c r="O75" i="9"/>
  <c r="P74" i="9"/>
  <c r="R116" i="12"/>
  <c r="N117" i="12"/>
  <c r="P116" i="12"/>
  <c r="K82" i="13"/>
  <c r="L81" i="13"/>
  <c r="K70" i="12"/>
  <c r="L69" i="12"/>
  <c r="J78" i="10"/>
  <c r="I79" i="10"/>
  <c r="I71" i="11"/>
  <c r="J70" i="11"/>
  <c r="R114" i="8"/>
  <c r="P114" i="8"/>
  <c r="N115" i="8"/>
  <c r="R74" i="11"/>
  <c r="P74" i="11"/>
  <c r="O75" i="11"/>
  <c r="R69" i="8"/>
  <c r="P69" i="8"/>
  <c r="O70" i="8"/>
  <c r="R114" i="6"/>
  <c r="N115" i="6"/>
  <c r="P114" i="6"/>
  <c r="R121" i="11"/>
  <c r="P121" i="11"/>
  <c r="N122" i="11"/>
  <c r="K81" i="10"/>
  <c r="L80" i="10"/>
  <c r="R81" i="13"/>
  <c r="I28" i="13" s="1"/>
  <c r="O82" i="13"/>
  <c r="P81" i="13"/>
  <c r="J28" i="13" s="1"/>
  <c r="R83" i="10"/>
  <c r="O84" i="10"/>
  <c r="P83" i="10"/>
  <c r="I71" i="9"/>
  <c r="J70" i="9"/>
  <c r="L71" i="9"/>
  <c r="K72" i="9"/>
  <c r="J67" i="8"/>
  <c r="I68" i="8"/>
  <c r="I84" i="13"/>
  <c r="J83" i="13"/>
  <c r="I69" i="8" l="1"/>
  <c r="J68" i="8"/>
  <c r="R75" i="9"/>
  <c r="O76" i="9"/>
  <c r="P75" i="9"/>
  <c r="L69" i="6"/>
  <c r="K70" i="6"/>
  <c r="K73" i="9"/>
  <c r="L72" i="9"/>
  <c r="R82" i="13"/>
  <c r="O83" i="13"/>
  <c r="P82" i="13"/>
  <c r="R115" i="6"/>
  <c r="N116" i="6"/>
  <c r="P115" i="6"/>
  <c r="R115" i="8"/>
  <c r="N116" i="8"/>
  <c r="P115" i="8"/>
  <c r="L70" i="12"/>
  <c r="K71" i="12"/>
  <c r="K28" i="13"/>
  <c r="M28" i="13"/>
  <c r="L71" i="11"/>
  <c r="K72" i="11"/>
  <c r="R70" i="8"/>
  <c r="O71" i="8"/>
  <c r="P70" i="8"/>
  <c r="K83" i="13"/>
  <c r="L82" i="13"/>
  <c r="R115" i="9"/>
  <c r="P115" i="9"/>
  <c r="N116" i="9"/>
  <c r="L70" i="8"/>
  <c r="K71" i="8"/>
  <c r="R122" i="11"/>
  <c r="I28" i="11" s="1"/>
  <c r="N123" i="11"/>
  <c r="P122" i="11"/>
  <c r="J28" i="11" s="1"/>
  <c r="J71" i="11"/>
  <c r="I72" i="11"/>
  <c r="R117" i="12"/>
  <c r="N118" i="12"/>
  <c r="P117" i="12"/>
  <c r="R72" i="6"/>
  <c r="P72" i="6"/>
  <c r="O73" i="6"/>
  <c r="I71" i="12"/>
  <c r="J70" i="12"/>
  <c r="I72" i="9"/>
  <c r="J71" i="9"/>
  <c r="L81" i="10"/>
  <c r="K82" i="10"/>
  <c r="J68" i="6"/>
  <c r="I69" i="6"/>
  <c r="I85" i="13"/>
  <c r="J84" i="13"/>
  <c r="R84" i="10"/>
  <c r="O85" i="10"/>
  <c r="P84" i="10"/>
  <c r="R75" i="11"/>
  <c r="O76" i="11"/>
  <c r="P75" i="11"/>
  <c r="J79" i="10"/>
  <c r="I80" i="10"/>
  <c r="R70" i="12"/>
  <c r="O71" i="12"/>
  <c r="P70" i="12"/>
  <c r="J72" i="9" l="1"/>
  <c r="I73" i="9"/>
  <c r="R116" i="6"/>
  <c r="N117" i="6"/>
  <c r="P116" i="6"/>
  <c r="K28" i="11"/>
  <c r="M28" i="11" s="1"/>
  <c r="R76" i="9"/>
  <c r="O77" i="9"/>
  <c r="P76" i="9"/>
  <c r="K73" i="11"/>
  <c r="L72" i="11"/>
  <c r="I72" i="12"/>
  <c r="J71" i="12"/>
  <c r="J69" i="6"/>
  <c r="I70" i="6"/>
  <c r="K84" i="13"/>
  <c r="L83" i="13"/>
  <c r="L71" i="12"/>
  <c r="K72" i="12"/>
  <c r="K83" i="10"/>
  <c r="L82" i="10"/>
  <c r="R116" i="9"/>
  <c r="P116" i="9"/>
  <c r="N117" i="9"/>
  <c r="L73" i="9"/>
  <c r="K74" i="9"/>
  <c r="J85" i="13"/>
  <c r="I86" i="13"/>
  <c r="R73" i="6"/>
  <c r="O74" i="6"/>
  <c r="P73" i="6"/>
  <c r="R76" i="11"/>
  <c r="O77" i="11"/>
  <c r="P76" i="11"/>
  <c r="R123" i="11"/>
  <c r="N124" i="11"/>
  <c r="P123" i="11"/>
  <c r="P83" i="13"/>
  <c r="O84" i="13"/>
  <c r="R83" i="13"/>
  <c r="K72" i="8"/>
  <c r="L71" i="8"/>
  <c r="R71" i="8"/>
  <c r="O72" i="8"/>
  <c r="P71" i="8"/>
  <c r="R71" i="12"/>
  <c r="O72" i="12"/>
  <c r="P71" i="12"/>
  <c r="R85" i="10"/>
  <c r="P85" i="10"/>
  <c r="O86" i="10"/>
  <c r="R118" i="12"/>
  <c r="N119" i="12"/>
  <c r="P118" i="12"/>
  <c r="R116" i="8"/>
  <c r="N117" i="8"/>
  <c r="P116" i="8"/>
  <c r="I70" i="8"/>
  <c r="J69" i="8"/>
  <c r="J80" i="10"/>
  <c r="I81" i="10"/>
  <c r="J72" i="11"/>
  <c r="I73" i="11"/>
  <c r="L70" i="6"/>
  <c r="K71" i="6"/>
  <c r="R119" i="12" l="1"/>
  <c r="P119" i="12"/>
  <c r="N120" i="12"/>
  <c r="R86" i="10"/>
  <c r="P86" i="10"/>
  <c r="O87" i="10"/>
  <c r="K84" i="10"/>
  <c r="L83" i="10"/>
  <c r="K72" i="6"/>
  <c r="L71" i="6"/>
  <c r="K73" i="8"/>
  <c r="L72" i="8"/>
  <c r="K75" i="9"/>
  <c r="L74" i="9"/>
  <c r="K74" i="11"/>
  <c r="L73" i="11"/>
  <c r="R117" i="6"/>
  <c r="N118" i="6"/>
  <c r="P117" i="6"/>
  <c r="I87" i="13"/>
  <c r="J86" i="13"/>
  <c r="L72" i="12"/>
  <c r="K73" i="12"/>
  <c r="I82" i="10"/>
  <c r="J81" i="10"/>
  <c r="I74" i="11"/>
  <c r="J73" i="11"/>
  <c r="R72" i="12"/>
  <c r="O73" i="12"/>
  <c r="P72" i="12"/>
  <c r="O85" i="13"/>
  <c r="P84" i="13"/>
  <c r="R84" i="13"/>
  <c r="R117" i="9"/>
  <c r="N118" i="9"/>
  <c r="P117" i="9"/>
  <c r="L84" i="13"/>
  <c r="K85" i="13"/>
  <c r="R77" i="9"/>
  <c r="I30" i="9" s="1"/>
  <c r="O78" i="9"/>
  <c r="P77" i="9"/>
  <c r="J30" i="9" s="1"/>
  <c r="I74" i="9"/>
  <c r="J73" i="9"/>
  <c r="R124" i="11"/>
  <c r="N125" i="11"/>
  <c r="P124" i="11"/>
  <c r="I73" i="12"/>
  <c r="J72" i="12"/>
  <c r="I71" i="8"/>
  <c r="J70" i="8"/>
  <c r="R117" i="8"/>
  <c r="P117" i="8"/>
  <c r="N118" i="8"/>
  <c r="R77" i="11"/>
  <c r="I30" i="11" s="1"/>
  <c r="O78" i="11"/>
  <c r="P77" i="11"/>
  <c r="J30" i="11" s="1"/>
  <c r="J70" i="6"/>
  <c r="I71" i="6"/>
  <c r="R74" i="6"/>
  <c r="O75" i="6"/>
  <c r="P74" i="6"/>
  <c r="R72" i="8"/>
  <c r="P72" i="8"/>
  <c r="O73" i="8"/>
  <c r="J82" i="10" l="1"/>
  <c r="I83" i="10"/>
  <c r="R78" i="11"/>
  <c r="P78" i="11"/>
  <c r="O79" i="11"/>
  <c r="I74" i="12"/>
  <c r="J73" i="12"/>
  <c r="O86" i="13"/>
  <c r="P85" i="13"/>
  <c r="R85" i="13"/>
  <c r="R118" i="8"/>
  <c r="N119" i="8"/>
  <c r="P118" i="8"/>
  <c r="R125" i="11"/>
  <c r="N126" i="11"/>
  <c r="P125" i="11"/>
  <c r="R73" i="12"/>
  <c r="P73" i="12"/>
  <c r="O74" i="12"/>
  <c r="K76" i="9"/>
  <c r="L75" i="9"/>
  <c r="L84" i="10"/>
  <c r="K85" i="10"/>
  <c r="R75" i="6"/>
  <c r="O76" i="6"/>
  <c r="P75" i="6"/>
  <c r="I88" i="13"/>
  <c r="J87" i="13"/>
  <c r="R87" i="10"/>
  <c r="O88" i="10"/>
  <c r="P87" i="10"/>
  <c r="K30" i="11"/>
  <c r="M30" i="11"/>
  <c r="R78" i="9"/>
  <c r="O79" i="9"/>
  <c r="P78" i="9"/>
  <c r="K86" i="13"/>
  <c r="L85" i="13"/>
  <c r="R118" i="9"/>
  <c r="N119" i="9"/>
  <c r="P118" i="9"/>
  <c r="K74" i="8"/>
  <c r="L73" i="8"/>
  <c r="K30" i="9"/>
  <c r="M30" i="9"/>
  <c r="J71" i="6"/>
  <c r="I72" i="6"/>
  <c r="I75" i="9"/>
  <c r="J74" i="9"/>
  <c r="I75" i="11"/>
  <c r="J74" i="11"/>
  <c r="R118" i="6"/>
  <c r="N119" i="6"/>
  <c r="P118" i="6"/>
  <c r="K73" i="6"/>
  <c r="L72" i="6"/>
  <c r="R120" i="12"/>
  <c r="N121" i="12"/>
  <c r="P120" i="12"/>
  <c r="R73" i="8"/>
  <c r="P73" i="8"/>
  <c r="O74" i="8"/>
  <c r="I72" i="8"/>
  <c r="J71" i="8"/>
  <c r="L73" i="12"/>
  <c r="K74" i="12"/>
  <c r="K75" i="11"/>
  <c r="L74" i="11"/>
  <c r="K87" i="13" l="1"/>
  <c r="L86" i="13"/>
  <c r="P79" i="11"/>
  <c r="O80" i="11"/>
  <c r="R79" i="11"/>
  <c r="R119" i="6"/>
  <c r="N120" i="6"/>
  <c r="P119" i="6"/>
  <c r="K77" i="9"/>
  <c r="L76" i="9"/>
  <c r="R119" i="8"/>
  <c r="P119" i="8"/>
  <c r="N120" i="8"/>
  <c r="K86" i="10"/>
  <c r="L85" i="10"/>
  <c r="L74" i="12"/>
  <c r="K75" i="12"/>
  <c r="R121" i="12"/>
  <c r="P121" i="12"/>
  <c r="N122" i="12"/>
  <c r="J75" i="11"/>
  <c r="I76" i="11"/>
  <c r="O80" i="9"/>
  <c r="P79" i="9"/>
  <c r="R79" i="9"/>
  <c r="J88" i="13"/>
  <c r="I89" i="13"/>
  <c r="R74" i="12"/>
  <c r="O75" i="12"/>
  <c r="P74" i="12"/>
  <c r="R126" i="11"/>
  <c r="N127" i="11"/>
  <c r="P126" i="11"/>
  <c r="I75" i="12"/>
  <c r="J74" i="12"/>
  <c r="J72" i="8"/>
  <c r="I73" i="8"/>
  <c r="K75" i="8"/>
  <c r="L74" i="8"/>
  <c r="I84" i="10"/>
  <c r="J83" i="10"/>
  <c r="K76" i="11"/>
  <c r="L75" i="11"/>
  <c r="R76" i="6"/>
  <c r="P76" i="6"/>
  <c r="O77" i="6"/>
  <c r="R88" i="10"/>
  <c r="I29" i="10" s="1"/>
  <c r="P88" i="10"/>
  <c r="J29" i="10" s="1"/>
  <c r="O89" i="10"/>
  <c r="L73" i="6"/>
  <c r="K74" i="6"/>
  <c r="I76" i="9"/>
  <c r="J75" i="9"/>
  <c r="R74" i="8"/>
  <c r="P74" i="8"/>
  <c r="O75" i="8"/>
  <c r="I73" i="6"/>
  <c r="J72" i="6"/>
  <c r="R119" i="9"/>
  <c r="N120" i="9"/>
  <c r="P119" i="9"/>
  <c r="O87" i="13"/>
  <c r="P86" i="13"/>
  <c r="R86" i="13"/>
  <c r="O81" i="11" l="1"/>
  <c r="P80" i="11"/>
  <c r="R80" i="11"/>
  <c r="K78" i="9"/>
  <c r="L77" i="9"/>
  <c r="R77" i="6"/>
  <c r="I30" i="6" s="1"/>
  <c r="P77" i="6"/>
  <c r="J30" i="6" s="1"/>
  <c r="O78" i="6"/>
  <c r="O81" i="9"/>
  <c r="P80" i="9"/>
  <c r="R80" i="9"/>
  <c r="K88" i="13"/>
  <c r="L87" i="13"/>
  <c r="R75" i="8"/>
  <c r="O76" i="8"/>
  <c r="P75" i="8"/>
  <c r="O88" i="13"/>
  <c r="P87" i="13"/>
  <c r="R87" i="13"/>
  <c r="R127" i="11"/>
  <c r="I27" i="11" s="1"/>
  <c r="P127" i="11"/>
  <c r="J27" i="11" s="1"/>
  <c r="I77" i="9"/>
  <c r="J76" i="9"/>
  <c r="J73" i="8"/>
  <c r="I74" i="8"/>
  <c r="L74" i="6"/>
  <c r="K75" i="6"/>
  <c r="J76" i="11"/>
  <c r="I77" i="11"/>
  <c r="K77" i="11"/>
  <c r="L76" i="11"/>
  <c r="R75" i="12"/>
  <c r="P75" i="12"/>
  <c r="O76" i="12"/>
  <c r="L86" i="10"/>
  <c r="K87" i="10"/>
  <c r="L75" i="12"/>
  <c r="K76" i="12"/>
  <c r="K76" i="8"/>
  <c r="L75" i="8"/>
  <c r="R120" i="9"/>
  <c r="P120" i="9"/>
  <c r="N121" i="9"/>
  <c r="I74" i="6"/>
  <c r="J73" i="6"/>
  <c r="P89" i="10"/>
  <c r="O90" i="10"/>
  <c r="R89" i="10"/>
  <c r="J75" i="12"/>
  <c r="I76" i="12"/>
  <c r="R122" i="12"/>
  <c r="I28" i="12" s="1"/>
  <c r="N123" i="12"/>
  <c r="P122" i="12"/>
  <c r="J28" i="12" s="1"/>
  <c r="R120" i="6"/>
  <c r="N121" i="6"/>
  <c r="P120" i="6"/>
  <c r="K29" i="10"/>
  <c r="M29" i="10"/>
  <c r="J84" i="10"/>
  <c r="I85" i="10"/>
  <c r="I90" i="13"/>
  <c r="J89" i="13"/>
  <c r="R120" i="8"/>
  <c r="P120" i="8"/>
  <c r="N121" i="8"/>
  <c r="L77" i="11" l="1"/>
  <c r="K78" i="11"/>
  <c r="O82" i="11"/>
  <c r="P81" i="11"/>
  <c r="R81" i="11"/>
  <c r="I78" i="11"/>
  <c r="J77" i="11"/>
  <c r="I102" i="11"/>
  <c r="R78" i="6"/>
  <c r="O79" i="6"/>
  <c r="P78" i="6"/>
  <c r="K30" i="6"/>
  <c r="M30" i="6" s="1"/>
  <c r="J77" i="9"/>
  <c r="I102" i="9"/>
  <c r="I78" i="9"/>
  <c r="R76" i="8"/>
  <c r="O77" i="8"/>
  <c r="P76" i="8"/>
  <c r="K88" i="10"/>
  <c r="L87" i="10"/>
  <c r="P90" i="10"/>
  <c r="O91" i="10"/>
  <c r="R90" i="10"/>
  <c r="K76" i="6"/>
  <c r="L75" i="6"/>
  <c r="K27" i="11"/>
  <c r="M27" i="11"/>
  <c r="O89" i="13"/>
  <c r="R88" i="13"/>
  <c r="I29" i="13" s="1"/>
  <c r="P88" i="13"/>
  <c r="J29" i="13" s="1"/>
  <c r="O82" i="9"/>
  <c r="R81" i="9"/>
  <c r="P81" i="9"/>
  <c r="R121" i="8"/>
  <c r="P121" i="8"/>
  <c r="N122" i="8"/>
  <c r="I77" i="12"/>
  <c r="J76" i="12"/>
  <c r="R121" i="9"/>
  <c r="P121" i="9"/>
  <c r="N122" i="9"/>
  <c r="L76" i="8"/>
  <c r="K77" i="8"/>
  <c r="R76" i="12"/>
  <c r="P76" i="12"/>
  <c r="O77" i="12"/>
  <c r="K89" i="13"/>
  <c r="L88" i="13"/>
  <c r="I86" i="10"/>
  <c r="J85" i="10"/>
  <c r="K79" i="9"/>
  <c r="L78" i="9"/>
  <c r="R121" i="6"/>
  <c r="P121" i="6"/>
  <c r="N122" i="6"/>
  <c r="J90" i="13"/>
  <c r="I91" i="13"/>
  <c r="K28" i="12"/>
  <c r="M28" i="12"/>
  <c r="R123" i="12"/>
  <c r="P123" i="12"/>
  <c r="N124" i="12"/>
  <c r="J74" i="6"/>
  <c r="I75" i="6"/>
  <c r="L76" i="12"/>
  <c r="K77" i="12"/>
  <c r="J74" i="8"/>
  <c r="I75" i="8"/>
  <c r="R77" i="12" l="1"/>
  <c r="I30" i="12" s="1"/>
  <c r="P77" i="12"/>
  <c r="J30" i="12" s="1"/>
  <c r="O78" i="12"/>
  <c r="L76" i="6"/>
  <c r="K77" i="6"/>
  <c r="K80" i="9"/>
  <c r="L79" i="9"/>
  <c r="O92" i="10"/>
  <c r="R91" i="10"/>
  <c r="P91" i="10"/>
  <c r="K78" i="8"/>
  <c r="L77" i="8"/>
  <c r="J77" i="12"/>
  <c r="I102" i="12"/>
  <c r="I78" i="12"/>
  <c r="I76" i="8"/>
  <c r="J75" i="8"/>
  <c r="K29" i="13"/>
  <c r="M29" i="13"/>
  <c r="J102" i="9"/>
  <c r="I103" i="9"/>
  <c r="I92" i="13"/>
  <c r="J91" i="13"/>
  <c r="R122" i="8"/>
  <c r="I28" i="8" s="1"/>
  <c r="P122" i="8"/>
  <c r="J28" i="8" s="1"/>
  <c r="N123" i="8"/>
  <c r="O90" i="13"/>
  <c r="P89" i="13"/>
  <c r="R89" i="13"/>
  <c r="I79" i="11"/>
  <c r="J78" i="11"/>
  <c r="L88" i="10"/>
  <c r="K89" i="10"/>
  <c r="O83" i="9"/>
  <c r="P82" i="9"/>
  <c r="R82" i="9"/>
  <c r="J78" i="9"/>
  <c r="I79" i="9"/>
  <c r="I103" i="11"/>
  <c r="J102" i="11"/>
  <c r="O80" i="6"/>
  <c r="P79" i="6"/>
  <c r="R79" i="6"/>
  <c r="K79" i="11"/>
  <c r="L78" i="11"/>
  <c r="L77" i="12"/>
  <c r="K78" i="12"/>
  <c r="I76" i="6"/>
  <c r="J75" i="6"/>
  <c r="I87" i="10"/>
  <c r="J86" i="10"/>
  <c r="R122" i="6"/>
  <c r="I28" i="6" s="1"/>
  <c r="P122" i="6"/>
  <c r="J28" i="6" s="1"/>
  <c r="N123" i="6"/>
  <c r="R124" i="12"/>
  <c r="N125" i="12"/>
  <c r="N128" i="12"/>
  <c r="P124" i="12"/>
  <c r="L89" i="13"/>
  <c r="K90" i="13"/>
  <c r="R122" i="9"/>
  <c r="I28" i="9" s="1"/>
  <c r="P122" i="9"/>
  <c r="J28" i="9" s="1"/>
  <c r="N123" i="9"/>
  <c r="R77" i="8"/>
  <c r="I30" i="8" s="1"/>
  <c r="O78" i="8"/>
  <c r="P77" i="8"/>
  <c r="J30" i="8" s="1"/>
  <c r="O83" i="11"/>
  <c r="P82" i="11"/>
  <c r="R82" i="11"/>
  <c r="K30" i="12" l="1"/>
  <c r="M30" i="12"/>
  <c r="J79" i="9"/>
  <c r="I80" i="9"/>
  <c r="O93" i="10"/>
  <c r="R92" i="10"/>
  <c r="P92" i="10"/>
  <c r="I80" i="11"/>
  <c r="J79" i="11"/>
  <c r="I93" i="13"/>
  <c r="J92" i="13"/>
  <c r="J78" i="12"/>
  <c r="I79" i="12"/>
  <c r="O84" i="11"/>
  <c r="P83" i="11"/>
  <c r="R83" i="11"/>
  <c r="K91" i="13"/>
  <c r="L90" i="13"/>
  <c r="R78" i="8"/>
  <c r="O79" i="8"/>
  <c r="P78" i="8"/>
  <c r="I88" i="10"/>
  <c r="J87" i="10"/>
  <c r="J103" i="9"/>
  <c r="I104" i="9"/>
  <c r="K30" i="8"/>
  <c r="M30" i="8"/>
  <c r="R128" i="12"/>
  <c r="N129" i="12"/>
  <c r="P128" i="12"/>
  <c r="R125" i="12"/>
  <c r="N126" i="12"/>
  <c r="P125" i="12"/>
  <c r="P80" i="6"/>
  <c r="O81" i="6"/>
  <c r="R80" i="6"/>
  <c r="O84" i="9"/>
  <c r="R83" i="9"/>
  <c r="P83" i="9"/>
  <c r="I77" i="6"/>
  <c r="J76" i="6"/>
  <c r="O91" i="13"/>
  <c r="P90" i="13"/>
  <c r="R90" i="13"/>
  <c r="K78" i="6"/>
  <c r="L77" i="6"/>
  <c r="J76" i="8"/>
  <c r="I77" i="8"/>
  <c r="K80" i="11"/>
  <c r="L79" i="11"/>
  <c r="I103" i="12"/>
  <c r="J102" i="12"/>
  <c r="K81" i="9"/>
  <c r="L80" i="9"/>
  <c r="K28" i="9"/>
  <c r="M28" i="9" s="1"/>
  <c r="L78" i="12"/>
  <c r="K79" i="12"/>
  <c r="R123" i="8"/>
  <c r="P123" i="8"/>
  <c r="N124" i="8"/>
  <c r="L78" i="8"/>
  <c r="K79" i="8"/>
  <c r="R123" i="9"/>
  <c r="N124" i="9"/>
  <c r="P123" i="9"/>
  <c r="R123" i="6"/>
  <c r="N124" i="6"/>
  <c r="P123" i="6"/>
  <c r="K28" i="6"/>
  <c r="M28" i="6"/>
  <c r="J103" i="11"/>
  <c r="I104" i="11"/>
  <c r="K90" i="10"/>
  <c r="L89" i="10"/>
  <c r="K28" i="8"/>
  <c r="M28" i="8" s="1"/>
  <c r="R78" i="12"/>
  <c r="O79" i="12"/>
  <c r="P78" i="12"/>
  <c r="P79" i="8" l="1"/>
  <c r="O80" i="8"/>
  <c r="R79" i="8"/>
  <c r="I81" i="9"/>
  <c r="J80" i="9"/>
  <c r="K81" i="11"/>
  <c r="L80" i="11"/>
  <c r="K80" i="8"/>
  <c r="L79" i="8"/>
  <c r="I78" i="8"/>
  <c r="I102" i="8"/>
  <c r="J77" i="8"/>
  <c r="I94" i="13"/>
  <c r="J93" i="13"/>
  <c r="J79" i="12"/>
  <c r="I80" i="12"/>
  <c r="O80" i="12"/>
  <c r="P79" i="12"/>
  <c r="R79" i="12"/>
  <c r="O92" i="13"/>
  <c r="R91" i="13"/>
  <c r="P91" i="13"/>
  <c r="I78" i="6"/>
  <c r="J77" i="6"/>
  <c r="I102" i="6"/>
  <c r="R126" i="12"/>
  <c r="P126" i="12"/>
  <c r="N127" i="12"/>
  <c r="J104" i="9"/>
  <c r="I105" i="9"/>
  <c r="K92" i="13"/>
  <c r="L91" i="13"/>
  <c r="R124" i="8"/>
  <c r="N125" i="8"/>
  <c r="N128" i="8"/>
  <c r="P124" i="8"/>
  <c r="I81" i="11"/>
  <c r="J80" i="11"/>
  <c r="O94" i="10"/>
  <c r="P93" i="10"/>
  <c r="R93" i="10"/>
  <c r="R124" i="9"/>
  <c r="I27" i="9" s="1"/>
  <c r="P124" i="9"/>
  <c r="J27" i="9" s="1"/>
  <c r="O82" i="6"/>
  <c r="R81" i="6"/>
  <c r="P81" i="6"/>
  <c r="K79" i="6"/>
  <c r="L78" i="6"/>
  <c r="I105" i="11"/>
  <c r="J104" i="11"/>
  <c r="K80" i="12"/>
  <c r="L79" i="12"/>
  <c r="R124" i="6"/>
  <c r="P124" i="6"/>
  <c r="N128" i="6"/>
  <c r="N125" i="6"/>
  <c r="K82" i="9"/>
  <c r="L81" i="9"/>
  <c r="L90" i="10"/>
  <c r="K91" i="10"/>
  <c r="I104" i="12"/>
  <c r="J103" i="12"/>
  <c r="O85" i="9"/>
  <c r="P84" i="9"/>
  <c r="R84" i="9"/>
  <c r="R129" i="12"/>
  <c r="P129" i="12"/>
  <c r="I89" i="10"/>
  <c r="J88" i="10"/>
  <c r="P84" i="11"/>
  <c r="O85" i="11"/>
  <c r="R84" i="11"/>
  <c r="I27" i="12" l="1"/>
  <c r="P80" i="12"/>
  <c r="O81" i="12"/>
  <c r="R80" i="12"/>
  <c r="J78" i="8"/>
  <c r="I79" i="8"/>
  <c r="I105" i="12"/>
  <c r="J104" i="12"/>
  <c r="O83" i="6"/>
  <c r="R82" i="6"/>
  <c r="P82" i="6"/>
  <c r="J81" i="11"/>
  <c r="I82" i="11"/>
  <c r="K93" i="13"/>
  <c r="L92" i="13"/>
  <c r="I79" i="6"/>
  <c r="J78" i="6"/>
  <c r="J80" i="12"/>
  <c r="I81" i="12"/>
  <c r="J89" i="10"/>
  <c r="I90" i="10"/>
  <c r="K81" i="8"/>
  <c r="L80" i="8"/>
  <c r="K92" i="10"/>
  <c r="L91" i="10"/>
  <c r="K80" i="6"/>
  <c r="L79" i="6"/>
  <c r="R128" i="8"/>
  <c r="P128" i="8"/>
  <c r="O81" i="8"/>
  <c r="P80" i="8"/>
  <c r="R80" i="8"/>
  <c r="K27" i="9"/>
  <c r="M27" i="9" s="1"/>
  <c r="J105" i="9"/>
  <c r="I106" i="9"/>
  <c r="K81" i="12"/>
  <c r="L80" i="12"/>
  <c r="R125" i="8"/>
  <c r="P125" i="8"/>
  <c r="N126" i="8"/>
  <c r="R127" i="12"/>
  <c r="P127" i="12"/>
  <c r="J27" i="12" s="1"/>
  <c r="K82" i="11"/>
  <c r="L81" i="11"/>
  <c r="R128" i="6"/>
  <c r="P128" i="6"/>
  <c r="O93" i="13"/>
  <c r="R92" i="13"/>
  <c r="P92" i="13"/>
  <c r="I95" i="13"/>
  <c r="J94" i="13"/>
  <c r="O95" i="10"/>
  <c r="R94" i="10"/>
  <c r="P94" i="10"/>
  <c r="K83" i="9"/>
  <c r="L82" i="9"/>
  <c r="I106" i="11"/>
  <c r="J105" i="11"/>
  <c r="P85" i="11"/>
  <c r="O86" i="11"/>
  <c r="R85" i="11"/>
  <c r="O86" i="9"/>
  <c r="R85" i="9"/>
  <c r="P85" i="9"/>
  <c r="R125" i="6"/>
  <c r="P125" i="6"/>
  <c r="N126" i="6"/>
  <c r="I103" i="6"/>
  <c r="J102" i="6"/>
  <c r="I103" i="8"/>
  <c r="J102" i="8"/>
  <c r="I82" i="9"/>
  <c r="J81" i="9"/>
  <c r="K27" i="12" l="1"/>
  <c r="M27" i="12" s="1"/>
  <c r="J81" i="12"/>
  <c r="I82" i="12"/>
  <c r="P81" i="12"/>
  <c r="O82" i="12"/>
  <c r="R81" i="12"/>
  <c r="K84" i="9"/>
  <c r="L83" i="9"/>
  <c r="O94" i="13"/>
  <c r="R93" i="13"/>
  <c r="P93" i="13"/>
  <c r="K81" i="6"/>
  <c r="L80" i="6"/>
  <c r="I107" i="11"/>
  <c r="J106" i="11"/>
  <c r="I107" i="9"/>
  <c r="J106" i="9"/>
  <c r="I104" i="8"/>
  <c r="J103" i="8"/>
  <c r="R126" i="8"/>
  <c r="N127" i="8"/>
  <c r="P126" i="8"/>
  <c r="O84" i="6"/>
  <c r="R83" i="6"/>
  <c r="P83" i="6"/>
  <c r="K93" i="10"/>
  <c r="L92" i="10"/>
  <c r="I104" i="6"/>
  <c r="J103" i="6"/>
  <c r="O87" i="11"/>
  <c r="P86" i="11"/>
  <c r="R86" i="11"/>
  <c r="O96" i="10"/>
  <c r="P95" i="10"/>
  <c r="R95" i="10"/>
  <c r="I106" i="12"/>
  <c r="J105" i="12"/>
  <c r="I83" i="9"/>
  <c r="J82" i="9"/>
  <c r="O87" i="9"/>
  <c r="P86" i="9"/>
  <c r="R86" i="9"/>
  <c r="I80" i="6"/>
  <c r="J79" i="6"/>
  <c r="R126" i="6"/>
  <c r="P126" i="6"/>
  <c r="N127" i="6"/>
  <c r="O82" i="8"/>
  <c r="R81" i="8"/>
  <c r="P81" i="8"/>
  <c r="K82" i="8"/>
  <c r="L81" i="8"/>
  <c r="L93" i="13"/>
  <c r="K94" i="13"/>
  <c r="I80" i="8"/>
  <c r="J79" i="8"/>
  <c r="I96" i="13"/>
  <c r="J95" i="13"/>
  <c r="C31" i="13"/>
  <c r="G31" i="13" s="1"/>
  <c r="K83" i="11"/>
  <c r="L82" i="11"/>
  <c r="K82" i="12"/>
  <c r="L81" i="12"/>
  <c r="I91" i="10"/>
  <c r="J90" i="10"/>
  <c r="J82" i="11"/>
  <c r="I83" i="11"/>
  <c r="I27" i="6" l="1"/>
  <c r="O85" i="6"/>
  <c r="R84" i="6"/>
  <c r="P84" i="6"/>
  <c r="L81" i="6"/>
  <c r="K82" i="6"/>
  <c r="I92" i="10"/>
  <c r="J91" i="10"/>
  <c r="O83" i="8"/>
  <c r="R82" i="8"/>
  <c r="P82" i="8"/>
  <c r="J106" i="12"/>
  <c r="I107" i="12"/>
  <c r="I81" i="8"/>
  <c r="J80" i="8"/>
  <c r="R127" i="6"/>
  <c r="P127" i="6"/>
  <c r="J27" i="6" s="1"/>
  <c r="O88" i="11"/>
  <c r="P87" i="11"/>
  <c r="R87" i="11"/>
  <c r="I108" i="11"/>
  <c r="J107" i="11"/>
  <c r="O95" i="13"/>
  <c r="R94" i="13"/>
  <c r="P94" i="13"/>
  <c r="I83" i="12"/>
  <c r="J82" i="12"/>
  <c r="O83" i="12"/>
  <c r="P82" i="12"/>
  <c r="R82" i="12"/>
  <c r="I97" i="13"/>
  <c r="J96" i="13"/>
  <c r="I108" i="9"/>
  <c r="J107" i="9"/>
  <c r="K83" i="12"/>
  <c r="L82" i="12"/>
  <c r="L94" i="13"/>
  <c r="K95" i="13"/>
  <c r="R127" i="8"/>
  <c r="I27" i="8" s="1"/>
  <c r="P127" i="8"/>
  <c r="J27" i="8" s="1"/>
  <c r="O88" i="9"/>
  <c r="P87" i="9"/>
  <c r="R87" i="9"/>
  <c r="J104" i="6"/>
  <c r="I105" i="6"/>
  <c r="K85" i="9"/>
  <c r="L84" i="9"/>
  <c r="O97" i="10"/>
  <c r="R96" i="10"/>
  <c r="P96" i="10"/>
  <c r="K84" i="11"/>
  <c r="L83" i="11"/>
  <c r="I84" i="11"/>
  <c r="J83" i="11"/>
  <c r="I30" i="10"/>
  <c r="I31" i="10"/>
  <c r="I32" i="10"/>
  <c r="K83" i="8"/>
  <c r="L82" i="8"/>
  <c r="J80" i="6"/>
  <c r="I81" i="6"/>
  <c r="J83" i="9"/>
  <c r="I84" i="9"/>
  <c r="J30" i="10"/>
  <c r="J31" i="10"/>
  <c r="J32" i="10"/>
  <c r="K94" i="10"/>
  <c r="L93" i="10"/>
  <c r="I105" i="8"/>
  <c r="J104" i="8"/>
  <c r="K27" i="6" l="1"/>
  <c r="M27" i="6"/>
  <c r="O86" i="6"/>
  <c r="P85" i="6"/>
  <c r="R85" i="6"/>
  <c r="K86" i="9"/>
  <c r="L85" i="9"/>
  <c r="I98" i="13"/>
  <c r="J97" i="13"/>
  <c r="O96" i="13"/>
  <c r="P95" i="13"/>
  <c r="R95" i="13"/>
  <c r="O84" i="8"/>
  <c r="P83" i="8"/>
  <c r="R83" i="8"/>
  <c r="I106" i="8"/>
  <c r="J105" i="8"/>
  <c r="J81" i="6"/>
  <c r="I82" i="6"/>
  <c r="J84" i="11"/>
  <c r="I85" i="11"/>
  <c r="I106" i="6"/>
  <c r="J105" i="6"/>
  <c r="K96" i="13"/>
  <c r="L95" i="13"/>
  <c r="J108" i="11"/>
  <c r="I109" i="11"/>
  <c r="I82" i="8"/>
  <c r="J81" i="8"/>
  <c r="J92" i="10"/>
  <c r="I93" i="10"/>
  <c r="J84" i="9"/>
  <c r="I85" i="9"/>
  <c r="K85" i="11"/>
  <c r="L84" i="11"/>
  <c r="O84" i="12"/>
  <c r="P83" i="12"/>
  <c r="R83" i="12"/>
  <c r="L82" i="6"/>
  <c r="K83" i="6"/>
  <c r="K32" i="10"/>
  <c r="M32" i="10" s="1"/>
  <c r="K84" i="8"/>
  <c r="L83" i="8"/>
  <c r="K84" i="12"/>
  <c r="L83" i="12"/>
  <c r="I108" i="12"/>
  <c r="J107" i="12"/>
  <c r="K27" i="8"/>
  <c r="M27" i="8"/>
  <c r="L94" i="10"/>
  <c r="K95" i="10"/>
  <c r="K31" i="10"/>
  <c r="M31" i="10" s="1"/>
  <c r="O89" i="9"/>
  <c r="R88" i="9"/>
  <c r="P88" i="9"/>
  <c r="I84" i="12"/>
  <c r="J83" i="12"/>
  <c r="O89" i="11"/>
  <c r="R88" i="11"/>
  <c r="P88" i="11"/>
  <c r="K30" i="10"/>
  <c r="M30" i="10"/>
  <c r="O98" i="10"/>
  <c r="P97" i="10"/>
  <c r="R97" i="10"/>
  <c r="I109" i="9"/>
  <c r="J108" i="9"/>
  <c r="K85" i="12" l="1"/>
  <c r="L84" i="12"/>
  <c r="J109" i="9"/>
  <c r="I110" i="9"/>
  <c r="O90" i="11"/>
  <c r="R89" i="11"/>
  <c r="P89" i="11"/>
  <c r="L95" i="10"/>
  <c r="K96" i="10"/>
  <c r="O85" i="12"/>
  <c r="R84" i="12"/>
  <c r="P84" i="12"/>
  <c r="I83" i="8"/>
  <c r="J82" i="8"/>
  <c r="I107" i="6"/>
  <c r="J106" i="6"/>
  <c r="L86" i="9"/>
  <c r="K87" i="9"/>
  <c r="L84" i="8"/>
  <c r="K85" i="8"/>
  <c r="I110" i="11"/>
  <c r="J109" i="11"/>
  <c r="J85" i="11"/>
  <c r="I86" i="11"/>
  <c r="O85" i="8"/>
  <c r="R84" i="8"/>
  <c r="P84" i="8"/>
  <c r="K86" i="11"/>
  <c r="L85" i="11"/>
  <c r="I30" i="13"/>
  <c r="I31" i="13"/>
  <c r="I32" i="13"/>
  <c r="J85" i="9"/>
  <c r="I86" i="9"/>
  <c r="I83" i="6"/>
  <c r="J82" i="6"/>
  <c r="J30" i="13"/>
  <c r="J31" i="13"/>
  <c r="J32" i="13"/>
  <c r="O87" i="6"/>
  <c r="R86" i="6"/>
  <c r="P86" i="6"/>
  <c r="J108" i="12"/>
  <c r="I109" i="12"/>
  <c r="I94" i="10"/>
  <c r="J93" i="10"/>
  <c r="J84" i="12"/>
  <c r="I85" i="12"/>
  <c r="O99" i="10"/>
  <c r="R98" i="10"/>
  <c r="P98" i="10"/>
  <c r="K84" i="6"/>
  <c r="L83" i="6"/>
  <c r="O97" i="13"/>
  <c r="P96" i="13"/>
  <c r="R96" i="13"/>
  <c r="O90" i="9"/>
  <c r="P89" i="9"/>
  <c r="R89" i="9"/>
  <c r="K97" i="13"/>
  <c r="L96" i="13"/>
  <c r="I107" i="8"/>
  <c r="J106" i="8"/>
  <c r="I99" i="13"/>
  <c r="J98" i="13"/>
  <c r="J99" i="13" l="1"/>
  <c r="I100" i="13"/>
  <c r="J85" i="12"/>
  <c r="I86" i="12"/>
  <c r="O88" i="6"/>
  <c r="R87" i="6"/>
  <c r="P87" i="6"/>
  <c r="I108" i="8"/>
  <c r="J107" i="8"/>
  <c r="K31" i="13"/>
  <c r="M31" i="13" s="1"/>
  <c r="J110" i="11"/>
  <c r="I111" i="11"/>
  <c r="K98" i="13"/>
  <c r="L97" i="13"/>
  <c r="I110" i="12"/>
  <c r="J109" i="12"/>
  <c r="K87" i="11"/>
  <c r="L86" i="11"/>
  <c r="L85" i="8"/>
  <c r="K86" i="8"/>
  <c r="J83" i="6"/>
  <c r="I84" i="6"/>
  <c r="I84" i="8"/>
  <c r="J83" i="8"/>
  <c r="O91" i="11"/>
  <c r="R90" i="11"/>
  <c r="P90" i="11"/>
  <c r="K30" i="13"/>
  <c r="M30" i="13"/>
  <c r="I108" i="6"/>
  <c r="J107" i="6"/>
  <c r="L84" i="6"/>
  <c r="K85" i="6"/>
  <c r="I87" i="9"/>
  <c r="J86" i="9"/>
  <c r="L87" i="9"/>
  <c r="K88" i="9"/>
  <c r="J110" i="9"/>
  <c r="I111" i="9"/>
  <c r="K32" i="13"/>
  <c r="M32" i="13"/>
  <c r="O98" i="13"/>
  <c r="R97" i="13"/>
  <c r="P97" i="13"/>
  <c r="I95" i="10"/>
  <c r="J94" i="10"/>
  <c r="O91" i="9"/>
  <c r="R90" i="9"/>
  <c r="P90" i="9"/>
  <c r="O100" i="10"/>
  <c r="P99" i="10"/>
  <c r="R99" i="10"/>
  <c r="O86" i="8"/>
  <c r="R85" i="8"/>
  <c r="P85" i="8"/>
  <c r="J86" i="11"/>
  <c r="I87" i="11"/>
  <c r="O86" i="12"/>
  <c r="R85" i="12"/>
  <c r="P85" i="12"/>
  <c r="K97" i="10"/>
  <c r="L96" i="10"/>
  <c r="L85" i="12"/>
  <c r="K86" i="12"/>
  <c r="K98" i="10" l="1"/>
  <c r="L97" i="10"/>
  <c r="J110" i="12"/>
  <c r="I111" i="12"/>
  <c r="J108" i="8"/>
  <c r="I109" i="8"/>
  <c r="I109" i="6"/>
  <c r="J108" i="6"/>
  <c r="I85" i="6"/>
  <c r="J84" i="6"/>
  <c r="O101" i="10"/>
  <c r="P100" i="10"/>
  <c r="R100" i="10"/>
  <c r="O99" i="13"/>
  <c r="P98" i="13"/>
  <c r="R98" i="13"/>
  <c r="L86" i="8"/>
  <c r="K87" i="8"/>
  <c r="I112" i="11"/>
  <c r="J111" i="11"/>
  <c r="O89" i="6"/>
  <c r="R88" i="6"/>
  <c r="P88" i="6"/>
  <c r="K99" i="13"/>
  <c r="L98" i="13"/>
  <c r="I87" i="12"/>
  <c r="J86" i="12"/>
  <c r="J95" i="10"/>
  <c r="I96" i="10"/>
  <c r="C31" i="10"/>
  <c r="G31" i="10" s="1"/>
  <c r="I85" i="8"/>
  <c r="J84" i="8"/>
  <c r="I88" i="11"/>
  <c r="J87" i="11"/>
  <c r="I88" i="9"/>
  <c r="J87" i="9"/>
  <c r="I112" i="9"/>
  <c r="J111" i="9"/>
  <c r="O92" i="11"/>
  <c r="R91" i="11"/>
  <c r="P91" i="11"/>
  <c r="K88" i="11"/>
  <c r="L87" i="11"/>
  <c r="J100" i="13"/>
  <c r="I101" i="13"/>
  <c r="O87" i="8"/>
  <c r="P86" i="8"/>
  <c r="R86" i="8"/>
  <c r="K89" i="9"/>
  <c r="L88" i="9"/>
  <c r="O87" i="12"/>
  <c r="P86" i="12"/>
  <c r="R86" i="12"/>
  <c r="L86" i="12"/>
  <c r="K87" i="12"/>
  <c r="O92" i="9"/>
  <c r="P91" i="9"/>
  <c r="R91" i="9"/>
  <c r="L85" i="6"/>
  <c r="K86" i="6"/>
  <c r="L87" i="12" l="1"/>
  <c r="K88" i="12"/>
  <c r="O100" i="13"/>
  <c r="R99" i="13"/>
  <c r="P99" i="13"/>
  <c r="J109" i="8"/>
  <c r="I110" i="8"/>
  <c r="O93" i="11"/>
  <c r="R92" i="11"/>
  <c r="P92" i="11"/>
  <c r="I102" i="13"/>
  <c r="J101" i="13"/>
  <c r="O90" i="6"/>
  <c r="R89" i="6"/>
  <c r="P89" i="6"/>
  <c r="J85" i="8"/>
  <c r="I86" i="8"/>
  <c r="I110" i="6"/>
  <c r="J109" i="6"/>
  <c r="O88" i="8"/>
  <c r="R87" i="8"/>
  <c r="P87" i="8"/>
  <c r="J112" i="9"/>
  <c r="I113" i="9"/>
  <c r="I97" i="10"/>
  <c r="J96" i="10"/>
  <c r="K87" i="6"/>
  <c r="L86" i="6"/>
  <c r="I112" i="12"/>
  <c r="J111" i="12"/>
  <c r="O93" i="9"/>
  <c r="P92" i="9"/>
  <c r="R92" i="9"/>
  <c r="K100" i="13"/>
  <c r="L99" i="13"/>
  <c r="O88" i="12"/>
  <c r="P87" i="12"/>
  <c r="R87" i="12"/>
  <c r="O102" i="10"/>
  <c r="P101" i="10"/>
  <c r="R101" i="10"/>
  <c r="I89" i="9"/>
  <c r="J88" i="9"/>
  <c r="J112" i="11"/>
  <c r="I113" i="11"/>
  <c r="L88" i="11"/>
  <c r="K89" i="11"/>
  <c r="J87" i="12"/>
  <c r="I88" i="12"/>
  <c r="K88" i="8"/>
  <c r="L87" i="8"/>
  <c r="L89" i="9"/>
  <c r="K90" i="9"/>
  <c r="J88" i="11"/>
  <c r="I89" i="11"/>
  <c r="J85" i="6"/>
  <c r="I86" i="6"/>
  <c r="K99" i="10"/>
  <c r="L98" i="10"/>
  <c r="O94" i="11" l="1"/>
  <c r="R93" i="11"/>
  <c r="P93" i="11"/>
  <c r="O103" i="10"/>
  <c r="R102" i="10"/>
  <c r="P102" i="10"/>
  <c r="I114" i="11"/>
  <c r="J113" i="11"/>
  <c r="O89" i="12"/>
  <c r="P88" i="12"/>
  <c r="R88" i="12"/>
  <c r="O89" i="8"/>
  <c r="R88" i="8"/>
  <c r="P88" i="8"/>
  <c r="I114" i="9"/>
  <c r="J113" i="9"/>
  <c r="K90" i="11"/>
  <c r="L89" i="11"/>
  <c r="L87" i="6"/>
  <c r="K88" i="6"/>
  <c r="J102" i="13"/>
  <c r="I103" i="13"/>
  <c r="O101" i="13"/>
  <c r="P100" i="13"/>
  <c r="R100" i="13"/>
  <c r="I90" i="11"/>
  <c r="J89" i="11"/>
  <c r="O94" i="9"/>
  <c r="R93" i="9"/>
  <c r="P93" i="9"/>
  <c r="I111" i="8"/>
  <c r="J110" i="8"/>
  <c r="O91" i="6"/>
  <c r="P90" i="6"/>
  <c r="R90" i="6"/>
  <c r="K100" i="10"/>
  <c r="L99" i="10"/>
  <c r="K89" i="8"/>
  <c r="L88" i="8"/>
  <c r="I90" i="9"/>
  <c r="J89" i="9"/>
  <c r="K101" i="13"/>
  <c r="L100" i="13"/>
  <c r="I111" i="6"/>
  <c r="J110" i="6"/>
  <c r="K89" i="12"/>
  <c r="L88" i="12"/>
  <c r="L90" i="9"/>
  <c r="K91" i="9"/>
  <c r="I113" i="12"/>
  <c r="J112" i="12"/>
  <c r="I87" i="6"/>
  <c r="J86" i="6"/>
  <c r="I89" i="12"/>
  <c r="J88" i="12"/>
  <c r="I98" i="10"/>
  <c r="J97" i="10"/>
  <c r="I87" i="8"/>
  <c r="J86" i="8"/>
  <c r="J98" i="10" l="1"/>
  <c r="I99" i="10"/>
  <c r="J111" i="8"/>
  <c r="I112" i="8"/>
  <c r="J114" i="11"/>
  <c r="I115" i="11"/>
  <c r="J89" i="12"/>
  <c r="I90" i="12"/>
  <c r="L89" i="12"/>
  <c r="K90" i="12"/>
  <c r="K90" i="8"/>
  <c r="L89" i="8"/>
  <c r="J103" i="13"/>
  <c r="I104" i="13"/>
  <c r="J33" i="10"/>
  <c r="J34" i="10"/>
  <c r="J35" i="10"/>
  <c r="I34" i="10"/>
  <c r="I33" i="10"/>
  <c r="I35" i="10"/>
  <c r="O104" i="10"/>
  <c r="R103" i="10"/>
  <c r="P103" i="10"/>
  <c r="O102" i="13"/>
  <c r="R101" i="13"/>
  <c r="P101" i="13"/>
  <c r="I88" i="6"/>
  <c r="J87" i="6"/>
  <c r="L100" i="10"/>
  <c r="K101" i="10"/>
  <c r="J90" i="9"/>
  <c r="I91" i="9"/>
  <c r="L101" i="13"/>
  <c r="K102" i="13"/>
  <c r="J90" i="11"/>
  <c r="I91" i="11"/>
  <c r="J114" i="9"/>
  <c r="I115" i="9"/>
  <c r="J111" i="6"/>
  <c r="I112" i="6"/>
  <c r="O95" i="9"/>
  <c r="R94" i="9"/>
  <c r="P94" i="9"/>
  <c r="K89" i="6"/>
  <c r="L88" i="6"/>
  <c r="O90" i="8"/>
  <c r="R89" i="8"/>
  <c r="P89" i="8"/>
  <c r="J87" i="8"/>
  <c r="I88" i="8"/>
  <c r="J113" i="12"/>
  <c r="I114" i="12"/>
  <c r="L91" i="9"/>
  <c r="K92" i="9"/>
  <c r="O92" i="6"/>
  <c r="R91" i="6"/>
  <c r="P91" i="6"/>
  <c r="K91" i="11"/>
  <c r="L90" i="11"/>
  <c r="O90" i="12"/>
  <c r="R89" i="12"/>
  <c r="P89" i="12"/>
  <c r="O95" i="11"/>
  <c r="P94" i="11"/>
  <c r="R94" i="11"/>
  <c r="K33" i="10" l="1"/>
  <c r="M33" i="10" s="1"/>
  <c r="K34" i="10"/>
  <c r="M34" i="10" s="1"/>
  <c r="I91" i="12"/>
  <c r="J90" i="12"/>
  <c r="O96" i="11"/>
  <c r="R95" i="11"/>
  <c r="P95" i="11"/>
  <c r="O93" i="6"/>
  <c r="R92" i="6"/>
  <c r="P92" i="6"/>
  <c r="K93" i="9"/>
  <c r="L92" i="9"/>
  <c r="O91" i="8"/>
  <c r="R90" i="8"/>
  <c r="P90" i="8"/>
  <c r="J115" i="9"/>
  <c r="I116" i="9"/>
  <c r="L101" i="10"/>
  <c r="K102" i="10"/>
  <c r="J104" i="13"/>
  <c r="I105" i="13"/>
  <c r="J115" i="11"/>
  <c r="I116" i="11"/>
  <c r="O105" i="10"/>
  <c r="P104" i="10"/>
  <c r="R104" i="10"/>
  <c r="O96" i="9"/>
  <c r="P95" i="9"/>
  <c r="R95" i="9"/>
  <c r="I92" i="9"/>
  <c r="J91" i="9"/>
  <c r="O103" i="13"/>
  <c r="P102" i="13"/>
  <c r="R102" i="13"/>
  <c r="O91" i="12"/>
  <c r="R90" i="12"/>
  <c r="P90" i="12"/>
  <c r="I115" i="12"/>
  <c r="J114" i="12"/>
  <c r="K90" i="6"/>
  <c r="L89" i="6"/>
  <c r="I92" i="11"/>
  <c r="J91" i="11"/>
  <c r="I113" i="8"/>
  <c r="J112" i="8"/>
  <c r="I89" i="6"/>
  <c r="J88" i="6"/>
  <c r="L90" i="8"/>
  <c r="K91" i="8"/>
  <c r="I113" i="6"/>
  <c r="J112" i="6"/>
  <c r="K92" i="11"/>
  <c r="L91" i="11"/>
  <c r="I89" i="8"/>
  <c r="J88" i="8"/>
  <c r="K103" i="13"/>
  <c r="L102" i="13"/>
  <c r="L90" i="12"/>
  <c r="K91" i="12"/>
  <c r="I100" i="10"/>
  <c r="J99" i="10"/>
  <c r="K35" i="10"/>
  <c r="M35" i="10" s="1"/>
  <c r="I90" i="6" l="1"/>
  <c r="J89" i="6"/>
  <c r="I93" i="9"/>
  <c r="J92" i="9"/>
  <c r="J100" i="10"/>
  <c r="I101" i="10"/>
  <c r="J113" i="8"/>
  <c r="I114" i="8"/>
  <c r="L91" i="12"/>
  <c r="K92" i="12"/>
  <c r="O92" i="12"/>
  <c r="P91" i="12"/>
  <c r="R91" i="12"/>
  <c r="O97" i="9"/>
  <c r="R96" i="9"/>
  <c r="P96" i="9"/>
  <c r="L102" i="10"/>
  <c r="K103" i="10"/>
  <c r="L93" i="9"/>
  <c r="K94" i="9"/>
  <c r="J91" i="12"/>
  <c r="I92" i="12"/>
  <c r="I90" i="8"/>
  <c r="J89" i="8"/>
  <c r="I106" i="13"/>
  <c r="J105" i="13"/>
  <c r="K93" i="11"/>
  <c r="L92" i="11"/>
  <c r="I114" i="6"/>
  <c r="J113" i="6"/>
  <c r="I93" i="11"/>
  <c r="J92" i="11"/>
  <c r="I33" i="13"/>
  <c r="I34" i="13"/>
  <c r="I35" i="13"/>
  <c r="O92" i="8"/>
  <c r="R91" i="8"/>
  <c r="P91" i="8"/>
  <c r="L91" i="8"/>
  <c r="K92" i="8"/>
  <c r="J34" i="13"/>
  <c r="J33" i="13"/>
  <c r="J35" i="13"/>
  <c r="J116" i="9"/>
  <c r="I117" i="9"/>
  <c r="O97" i="11"/>
  <c r="R96" i="11"/>
  <c r="P96" i="11"/>
  <c r="L103" i="13"/>
  <c r="K104" i="13"/>
  <c r="L90" i="6"/>
  <c r="K91" i="6"/>
  <c r="O104" i="13"/>
  <c r="P103" i="13"/>
  <c r="R103" i="13"/>
  <c r="O106" i="10"/>
  <c r="R105" i="10"/>
  <c r="P105" i="10"/>
  <c r="O94" i="6"/>
  <c r="R93" i="6"/>
  <c r="P93" i="6"/>
  <c r="J115" i="12"/>
  <c r="I116" i="12"/>
  <c r="J116" i="11"/>
  <c r="I117" i="11"/>
  <c r="O95" i="6" l="1"/>
  <c r="P94" i="6"/>
  <c r="R94" i="6"/>
  <c r="J114" i="8"/>
  <c r="I115" i="8"/>
  <c r="I117" i="12"/>
  <c r="J116" i="12"/>
  <c r="J93" i="11"/>
  <c r="I94" i="11"/>
  <c r="I91" i="8"/>
  <c r="J90" i="8"/>
  <c r="K35" i="13"/>
  <c r="M35" i="13" s="1"/>
  <c r="K105" i="13"/>
  <c r="L104" i="13"/>
  <c r="I118" i="11"/>
  <c r="J117" i="11"/>
  <c r="O98" i="11"/>
  <c r="P97" i="11"/>
  <c r="R97" i="11"/>
  <c r="I93" i="12"/>
  <c r="J92" i="12"/>
  <c r="O98" i="9"/>
  <c r="R97" i="9"/>
  <c r="P97" i="9"/>
  <c r="J101" i="10"/>
  <c r="I102" i="10"/>
  <c r="M34" i="13"/>
  <c r="K34" i="13"/>
  <c r="O105" i="13"/>
  <c r="P104" i="13"/>
  <c r="R104" i="13"/>
  <c r="I118" i="9"/>
  <c r="J117" i="9"/>
  <c r="I115" i="6"/>
  <c r="J114" i="6"/>
  <c r="K33" i="13"/>
  <c r="M33" i="13"/>
  <c r="O107" i="10"/>
  <c r="P106" i="10"/>
  <c r="R106" i="10"/>
  <c r="L92" i="8"/>
  <c r="K93" i="8"/>
  <c r="L91" i="6"/>
  <c r="K92" i="6"/>
  <c r="O93" i="8"/>
  <c r="P92" i="8"/>
  <c r="R92" i="8"/>
  <c r="K95" i="9"/>
  <c r="L94" i="9"/>
  <c r="K94" i="11"/>
  <c r="L93" i="11"/>
  <c r="O93" i="12"/>
  <c r="R92" i="12"/>
  <c r="P92" i="12"/>
  <c r="J93" i="9"/>
  <c r="I94" i="9"/>
  <c r="K104" i="10"/>
  <c r="L103" i="10"/>
  <c r="K93" i="12"/>
  <c r="L92" i="12"/>
  <c r="J106" i="13"/>
  <c r="I107" i="13"/>
  <c r="I91" i="6"/>
  <c r="J90" i="6"/>
  <c r="O106" i="13" l="1"/>
  <c r="R105" i="13"/>
  <c r="P105" i="13"/>
  <c r="K106" i="13"/>
  <c r="L105" i="13"/>
  <c r="I118" i="12"/>
  <c r="J117" i="12"/>
  <c r="O94" i="12"/>
  <c r="R93" i="12"/>
  <c r="P93" i="12"/>
  <c r="K93" i="6"/>
  <c r="L92" i="6"/>
  <c r="I94" i="12"/>
  <c r="J93" i="12"/>
  <c r="I116" i="8"/>
  <c r="J115" i="8"/>
  <c r="J91" i="6"/>
  <c r="I92" i="6"/>
  <c r="O108" i="10"/>
  <c r="P107" i="10"/>
  <c r="R107" i="10"/>
  <c r="O94" i="8"/>
  <c r="P93" i="8"/>
  <c r="R93" i="8"/>
  <c r="L93" i="8"/>
  <c r="K94" i="8"/>
  <c r="I116" i="6"/>
  <c r="J115" i="6"/>
  <c r="I103" i="10"/>
  <c r="J102" i="10"/>
  <c r="J118" i="11"/>
  <c r="I119" i="11"/>
  <c r="O99" i="9"/>
  <c r="R98" i="9"/>
  <c r="P98" i="9"/>
  <c r="L93" i="12"/>
  <c r="K94" i="12"/>
  <c r="K95" i="11"/>
  <c r="L94" i="11"/>
  <c r="L104" i="10"/>
  <c r="K105" i="10"/>
  <c r="O99" i="11"/>
  <c r="P98" i="11"/>
  <c r="R98" i="11"/>
  <c r="I92" i="8"/>
  <c r="J91" i="8"/>
  <c r="J107" i="13"/>
  <c r="I108" i="13"/>
  <c r="I95" i="9"/>
  <c r="J94" i="9"/>
  <c r="L95" i="9"/>
  <c r="K96" i="9"/>
  <c r="I119" i="9"/>
  <c r="J118" i="9"/>
  <c r="I95" i="11"/>
  <c r="J94" i="11"/>
  <c r="O96" i="6"/>
  <c r="R95" i="6"/>
  <c r="P95" i="6"/>
  <c r="I120" i="11" l="1"/>
  <c r="J119" i="11"/>
  <c r="J116" i="8"/>
  <c r="I117" i="8"/>
  <c r="J92" i="8"/>
  <c r="I93" i="8"/>
  <c r="J94" i="12"/>
  <c r="I95" i="12"/>
  <c r="J95" i="11"/>
  <c r="I96" i="11"/>
  <c r="K96" i="11"/>
  <c r="L95" i="11"/>
  <c r="I119" i="12"/>
  <c r="J118" i="12"/>
  <c r="O95" i="12"/>
  <c r="R94" i="12"/>
  <c r="P94" i="12"/>
  <c r="J116" i="6"/>
  <c r="I117" i="6"/>
  <c r="L93" i="6"/>
  <c r="K94" i="6"/>
  <c r="I109" i="13"/>
  <c r="J108" i="13"/>
  <c r="O95" i="8"/>
  <c r="R94" i="8"/>
  <c r="P94" i="8"/>
  <c r="J119" i="9"/>
  <c r="I120" i="9"/>
  <c r="K95" i="12"/>
  <c r="L94" i="12"/>
  <c r="J103" i="10"/>
  <c r="I104" i="10"/>
  <c r="L96" i="9"/>
  <c r="K97" i="9"/>
  <c r="L106" i="13"/>
  <c r="K107" i="13"/>
  <c r="O109" i="10"/>
  <c r="P108" i="10"/>
  <c r="R108" i="10"/>
  <c r="O100" i="11"/>
  <c r="P99" i="11"/>
  <c r="R99" i="11"/>
  <c r="L94" i="8"/>
  <c r="K95" i="8"/>
  <c r="I93" i="6"/>
  <c r="J92" i="6"/>
  <c r="O97" i="6"/>
  <c r="R96" i="6"/>
  <c r="P96" i="6"/>
  <c r="I96" i="9"/>
  <c r="J95" i="9"/>
  <c r="L105" i="10"/>
  <c r="K106" i="10"/>
  <c r="O100" i="9"/>
  <c r="P99" i="9"/>
  <c r="R99" i="9"/>
  <c r="O107" i="13"/>
  <c r="R106" i="13"/>
  <c r="P106" i="13"/>
  <c r="O96" i="12" l="1"/>
  <c r="P95" i="12"/>
  <c r="R95" i="12"/>
  <c r="L106" i="10"/>
  <c r="K107" i="10"/>
  <c r="J93" i="6"/>
  <c r="I94" i="6"/>
  <c r="O110" i="10"/>
  <c r="P109" i="10"/>
  <c r="R109" i="10"/>
  <c r="K96" i="12"/>
  <c r="L95" i="12"/>
  <c r="L94" i="6"/>
  <c r="K95" i="6"/>
  <c r="I120" i="12"/>
  <c r="J119" i="12"/>
  <c r="O101" i="11"/>
  <c r="R100" i="11"/>
  <c r="P100" i="11"/>
  <c r="J104" i="10"/>
  <c r="I105" i="10"/>
  <c r="O101" i="9"/>
  <c r="R100" i="9"/>
  <c r="P100" i="9"/>
  <c r="J109" i="13"/>
  <c r="I110" i="13"/>
  <c r="K96" i="8"/>
  <c r="L95" i="8"/>
  <c r="J120" i="9"/>
  <c r="I121" i="9"/>
  <c r="J117" i="8"/>
  <c r="I118" i="8"/>
  <c r="J95" i="12"/>
  <c r="I96" i="12"/>
  <c r="O98" i="6"/>
  <c r="P97" i="6"/>
  <c r="R97" i="6"/>
  <c r="J93" i="8"/>
  <c r="I94" i="8"/>
  <c r="K98" i="9"/>
  <c r="L97" i="9"/>
  <c r="J96" i="11"/>
  <c r="I97" i="11"/>
  <c r="O96" i="8"/>
  <c r="P95" i="8"/>
  <c r="R95" i="8"/>
  <c r="K108" i="13"/>
  <c r="L107" i="13"/>
  <c r="I118" i="6"/>
  <c r="J117" i="6"/>
  <c r="K97" i="11"/>
  <c r="L96" i="11"/>
  <c r="J96" i="9"/>
  <c r="I97" i="9"/>
  <c r="O108" i="13"/>
  <c r="P107" i="13"/>
  <c r="R107" i="13"/>
  <c r="J120" i="11"/>
  <c r="I121" i="11"/>
  <c r="L98" i="9" l="1"/>
  <c r="K99" i="9"/>
  <c r="R101" i="9"/>
  <c r="P101" i="9"/>
  <c r="J105" i="10"/>
  <c r="I106" i="10"/>
  <c r="K108" i="10"/>
  <c r="L107" i="10"/>
  <c r="J118" i="8"/>
  <c r="I119" i="8"/>
  <c r="O111" i="10"/>
  <c r="P110" i="10"/>
  <c r="R110" i="10"/>
  <c r="J94" i="8"/>
  <c r="I95" i="8"/>
  <c r="I121" i="12"/>
  <c r="J120" i="12"/>
  <c r="O109" i="13"/>
  <c r="R108" i="13"/>
  <c r="P108" i="13"/>
  <c r="I95" i="6"/>
  <c r="J94" i="6"/>
  <c r="I97" i="12"/>
  <c r="J96" i="12"/>
  <c r="K109" i="13"/>
  <c r="L108" i="13"/>
  <c r="I98" i="9"/>
  <c r="J97" i="9"/>
  <c r="I122" i="9"/>
  <c r="J121" i="9"/>
  <c r="L95" i="6"/>
  <c r="K96" i="6"/>
  <c r="O97" i="8"/>
  <c r="R96" i="8"/>
  <c r="P96" i="8"/>
  <c r="J121" i="11"/>
  <c r="I122" i="11"/>
  <c r="K98" i="11"/>
  <c r="L97" i="11"/>
  <c r="I98" i="11"/>
  <c r="J97" i="11"/>
  <c r="O99" i="6"/>
  <c r="P98" i="6"/>
  <c r="R98" i="6"/>
  <c r="K97" i="8"/>
  <c r="L96" i="8"/>
  <c r="L96" i="12"/>
  <c r="K97" i="12"/>
  <c r="I111" i="13"/>
  <c r="J110" i="13"/>
  <c r="I36" i="10"/>
  <c r="I37" i="10"/>
  <c r="I38" i="10"/>
  <c r="I119" i="6"/>
  <c r="J118" i="6"/>
  <c r="R101" i="11"/>
  <c r="P101" i="11"/>
  <c r="J36" i="10"/>
  <c r="J37" i="10"/>
  <c r="J38" i="10"/>
  <c r="O97" i="12"/>
  <c r="R96" i="12"/>
  <c r="P96" i="12"/>
  <c r="L97" i="12" l="1"/>
  <c r="K98" i="12"/>
  <c r="K97" i="6"/>
  <c r="L96" i="6"/>
  <c r="I122" i="12"/>
  <c r="J121" i="12"/>
  <c r="J95" i="8"/>
  <c r="I96" i="8"/>
  <c r="K109" i="10"/>
  <c r="L108" i="10"/>
  <c r="I120" i="6"/>
  <c r="J119" i="6"/>
  <c r="K99" i="11"/>
  <c r="L98" i="11"/>
  <c r="J106" i="10"/>
  <c r="I107" i="10"/>
  <c r="I29" i="11"/>
  <c r="I31" i="11"/>
  <c r="I99" i="11"/>
  <c r="J98" i="11"/>
  <c r="I98" i="12"/>
  <c r="J97" i="12"/>
  <c r="O98" i="12"/>
  <c r="R97" i="12"/>
  <c r="P97" i="12"/>
  <c r="L97" i="8"/>
  <c r="K98" i="8"/>
  <c r="J122" i="11"/>
  <c r="I123" i="11"/>
  <c r="J122" i="9"/>
  <c r="I123" i="9"/>
  <c r="J95" i="6"/>
  <c r="I96" i="6"/>
  <c r="J29" i="9"/>
  <c r="J31" i="9"/>
  <c r="K37" i="10"/>
  <c r="M37" i="10" s="1"/>
  <c r="O112" i="10"/>
  <c r="P111" i="10"/>
  <c r="R111" i="10"/>
  <c r="I29" i="9"/>
  <c r="I31" i="9"/>
  <c r="K38" i="10"/>
  <c r="M38" i="10" s="1"/>
  <c r="K36" i="10"/>
  <c r="M36" i="10" s="1"/>
  <c r="O100" i="6"/>
  <c r="P99" i="6"/>
  <c r="R99" i="6"/>
  <c r="O110" i="13"/>
  <c r="R109" i="13"/>
  <c r="P109" i="13"/>
  <c r="I120" i="8"/>
  <c r="J119" i="8"/>
  <c r="L99" i="9"/>
  <c r="K100" i="9"/>
  <c r="I99" i="9"/>
  <c r="J98" i="9"/>
  <c r="J31" i="11"/>
  <c r="J29" i="11"/>
  <c r="J111" i="13"/>
  <c r="I112" i="13"/>
  <c r="O98" i="8"/>
  <c r="R97" i="8"/>
  <c r="P97" i="8"/>
  <c r="L109" i="13"/>
  <c r="K110" i="13"/>
  <c r="O99" i="12" l="1"/>
  <c r="R98" i="12"/>
  <c r="P98" i="12"/>
  <c r="K31" i="11"/>
  <c r="M31" i="11" s="1"/>
  <c r="I36" i="13"/>
  <c r="I37" i="13"/>
  <c r="I38" i="13"/>
  <c r="O111" i="13"/>
  <c r="R110" i="13"/>
  <c r="P110" i="13"/>
  <c r="K101" i="9"/>
  <c r="L101" i="9" s="1"/>
  <c r="L100" i="9"/>
  <c r="J107" i="10"/>
  <c r="I108" i="10"/>
  <c r="O99" i="8"/>
  <c r="R98" i="8"/>
  <c r="P98" i="8"/>
  <c r="O101" i="6"/>
  <c r="P100" i="6"/>
  <c r="R100" i="6"/>
  <c r="I124" i="9"/>
  <c r="J123" i="9"/>
  <c r="J112" i="13"/>
  <c r="I113" i="13"/>
  <c r="O113" i="10"/>
  <c r="R112" i="10"/>
  <c r="P112" i="10"/>
  <c r="K111" i="13"/>
  <c r="L110" i="13"/>
  <c r="I97" i="8"/>
  <c r="J96" i="8"/>
  <c r="I121" i="8"/>
  <c r="J120" i="8"/>
  <c r="I124" i="11"/>
  <c r="J123" i="11"/>
  <c r="J98" i="12"/>
  <c r="I99" i="12"/>
  <c r="L99" i="11"/>
  <c r="K100" i="11"/>
  <c r="J122" i="12"/>
  <c r="I123" i="12"/>
  <c r="K29" i="11"/>
  <c r="M29" i="11"/>
  <c r="J36" i="13"/>
  <c r="J37" i="13"/>
  <c r="J38" i="13"/>
  <c r="K31" i="9"/>
  <c r="M31" i="9" s="1"/>
  <c r="K99" i="8"/>
  <c r="L98" i="8"/>
  <c r="I100" i="11"/>
  <c r="J99" i="11"/>
  <c r="J120" i="6"/>
  <c r="I121" i="6"/>
  <c r="K98" i="6"/>
  <c r="L97" i="6"/>
  <c r="L98" i="12"/>
  <c r="K99" i="12"/>
  <c r="K29" i="9"/>
  <c r="M29" i="9"/>
  <c r="J99" i="9"/>
  <c r="I100" i="9"/>
  <c r="J96" i="6"/>
  <c r="I97" i="6"/>
  <c r="L109" i="10"/>
  <c r="K110" i="10"/>
  <c r="M38" i="13" l="1"/>
  <c r="K38" i="13"/>
  <c r="I128" i="9"/>
  <c r="J128" i="9" s="1"/>
  <c r="I125" i="9"/>
  <c r="J124" i="9"/>
  <c r="K36" i="13"/>
  <c r="M36" i="13"/>
  <c r="L111" i="13"/>
  <c r="K112" i="13"/>
  <c r="L98" i="6"/>
  <c r="K99" i="6"/>
  <c r="K101" i="11"/>
  <c r="L101" i="11" s="1"/>
  <c r="L100" i="11"/>
  <c r="O100" i="8"/>
  <c r="R99" i="8"/>
  <c r="P99" i="8"/>
  <c r="J121" i="6"/>
  <c r="I122" i="6"/>
  <c r="I98" i="8"/>
  <c r="J97" i="8"/>
  <c r="I125" i="11"/>
  <c r="J124" i="11"/>
  <c r="P101" i="6"/>
  <c r="R101" i="6"/>
  <c r="I101" i="9"/>
  <c r="J101" i="9" s="1"/>
  <c r="J100" i="9"/>
  <c r="I109" i="10"/>
  <c r="J108" i="10"/>
  <c r="I101" i="11"/>
  <c r="J101" i="11" s="1"/>
  <c r="J100" i="11"/>
  <c r="L110" i="10"/>
  <c r="K111" i="10"/>
  <c r="L99" i="12"/>
  <c r="K100" i="12"/>
  <c r="L99" i="8"/>
  <c r="K100" i="8"/>
  <c r="J123" i="12"/>
  <c r="I124" i="12"/>
  <c r="O114" i="10"/>
  <c r="P113" i="10"/>
  <c r="R113" i="10"/>
  <c r="K37" i="13"/>
  <c r="M37" i="13"/>
  <c r="I100" i="12"/>
  <c r="J99" i="12"/>
  <c r="I98" i="6"/>
  <c r="J97" i="6"/>
  <c r="J121" i="8"/>
  <c r="I122" i="8"/>
  <c r="J113" i="13"/>
  <c r="I114" i="13"/>
  <c r="O112" i="13"/>
  <c r="R111" i="13"/>
  <c r="P111" i="13"/>
  <c r="O100" i="12"/>
  <c r="P99" i="12"/>
  <c r="R99" i="12"/>
  <c r="I99" i="6" l="1"/>
  <c r="J98" i="6"/>
  <c r="I125" i="12"/>
  <c r="I128" i="12"/>
  <c r="J124" i="12"/>
  <c r="O101" i="8"/>
  <c r="R100" i="8"/>
  <c r="P100" i="8"/>
  <c r="I126" i="11"/>
  <c r="J125" i="11"/>
  <c r="O115" i="10"/>
  <c r="P114" i="10"/>
  <c r="R114" i="10"/>
  <c r="O113" i="13"/>
  <c r="R112" i="13"/>
  <c r="P112" i="13"/>
  <c r="I126" i="9"/>
  <c r="J125" i="9"/>
  <c r="L111" i="10"/>
  <c r="K112" i="10"/>
  <c r="K101" i="8"/>
  <c r="L101" i="8" s="1"/>
  <c r="L100" i="8"/>
  <c r="J109" i="10"/>
  <c r="I110" i="10"/>
  <c r="J98" i="8"/>
  <c r="I99" i="8"/>
  <c r="L99" i="6"/>
  <c r="K100" i="6"/>
  <c r="I29" i="6"/>
  <c r="I31" i="6"/>
  <c r="J29" i="6"/>
  <c r="J31" i="6"/>
  <c r="J100" i="12"/>
  <c r="I101" i="12"/>
  <c r="J101" i="12" s="1"/>
  <c r="J114" i="13"/>
  <c r="I115" i="13"/>
  <c r="L100" i="12"/>
  <c r="K101" i="12"/>
  <c r="L101" i="12" s="1"/>
  <c r="I123" i="6"/>
  <c r="J122" i="6"/>
  <c r="O101" i="12"/>
  <c r="P100" i="12"/>
  <c r="R100" i="12"/>
  <c r="J122" i="8"/>
  <c r="I123" i="8"/>
  <c r="L112" i="13"/>
  <c r="K113" i="13"/>
  <c r="O114" i="13" l="1"/>
  <c r="R113" i="13"/>
  <c r="P113" i="13"/>
  <c r="R101" i="8"/>
  <c r="P101" i="8"/>
  <c r="I124" i="6"/>
  <c r="J123" i="6"/>
  <c r="K114" i="13"/>
  <c r="L113" i="13"/>
  <c r="J123" i="8"/>
  <c r="I124" i="8"/>
  <c r="I129" i="12"/>
  <c r="J129" i="12" s="1"/>
  <c r="J128" i="12"/>
  <c r="I116" i="13"/>
  <c r="J116" i="13" s="1"/>
  <c r="J115" i="13"/>
  <c r="K113" i="10"/>
  <c r="L112" i="10"/>
  <c r="O116" i="10"/>
  <c r="R115" i="10"/>
  <c r="P115" i="10"/>
  <c r="I126" i="12"/>
  <c r="J125" i="12"/>
  <c r="K31" i="6"/>
  <c r="M31" i="6"/>
  <c r="I111" i="10"/>
  <c r="J110" i="10"/>
  <c r="L100" i="6"/>
  <c r="K101" i="6"/>
  <c r="L101" i="6" s="1"/>
  <c r="J99" i="8"/>
  <c r="I100" i="8"/>
  <c r="K29" i="6"/>
  <c r="M29" i="6" s="1"/>
  <c r="R101" i="12"/>
  <c r="P101" i="12"/>
  <c r="J126" i="9"/>
  <c r="I127" i="9"/>
  <c r="J127" i="9" s="1"/>
  <c r="I127" i="11"/>
  <c r="J127" i="11" s="1"/>
  <c r="J126" i="11"/>
  <c r="J99" i="6"/>
  <c r="I100" i="6"/>
  <c r="L113" i="10" l="1"/>
  <c r="K114" i="10"/>
  <c r="L114" i="13"/>
  <c r="K115" i="13"/>
  <c r="J124" i="6"/>
  <c r="I125" i="6"/>
  <c r="I128" i="6"/>
  <c r="J128" i="6" s="1"/>
  <c r="J29" i="8"/>
  <c r="J31" i="8"/>
  <c r="R116" i="10"/>
  <c r="P116" i="10"/>
  <c r="J100" i="6"/>
  <c r="I101" i="6"/>
  <c r="J101" i="6" s="1"/>
  <c r="I101" i="8"/>
  <c r="J101" i="8" s="1"/>
  <c r="J100" i="8"/>
  <c r="J126" i="12"/>
  <c r="I127" i="12"/>
  <c r="J127" i="12" s="1"/>
  <c r="I31" i="8"/>
  <c r="I29" i="8"/>
  <c r="I128" i="8"/>
  <c r="J128" i="8" s="1"/>
  <c r="I125" i="8"/>
  <c r="J124" i="8"/>
  <c r="J31" i="12"/>
  <c r="J29" i="12"/>
  <c r="I31" i="12"/>
  <c r="I29" i="12"/>
  <c r="J111" i="10"/>
  <c r="I112" i="10"/>
  <c r="O115" i="13"/>
  <c r="P114" i="13"/>
  <c r="R114" i="13"/>
  <c r="K29" i="8" l="1"/>
  <c r="M29" i="8"/>
  <c r="K31" i="12"/>
  <c r="M31" i="12" s="1"/>
  <c r="K29" i="12"/>
  <c r="M29" i="12"/>
  <c r="I126" i="6"/>
  <c r="J125" i="6"/>
  <c r="O116" i="13"/>
  <c r="P115" i="13"/>
  <c r="R115" i="13"/>
  <c r="I126" i="8"/>
  <c r="J125" i="8"/>
  <c r="J112" i="10"/>
  <c r="I113" i="10"/>
  <c r="L115" i="13"/>
  <c r="K116" i="13"/>
  <c r="L116" i="13" s="1"/>
  <c r="J39" i="10"/>
  <c r="J40" i="10"/>
  <c r="J41" i="10"/>
  <c r="I39" i="10"/>
  <c r="I40" i="10"/>
  <c r="I41" i="10"/>
  <c r="K115" i="10"/>
  <c r="L114" i="10"/>
  <c r="K31" i="8"/>
  <c r="M31" i="8" s="1"/>
  <c r="L115" i="10" l="1"/>
  <c r="K116" i="10"/>
  <c r="L116" i="10" s="1"/>
  <c r="I114" i="10"/>
  <c r="J113" i="10"/>
  <c r="K41" i="10"/>
  <c r="M41" i="10"/>
  <c r="I127" i="8"/>
  <c r="J127" i="8" s="1"/>
  <c r="J126" i="8"/>
  <c r="J126" i="6"/>
  <c r="I127" i="6"/>
  <c r="J127" i="6" s="1"/>
  <c r="K40" i="10"/>
  <c r="M40" i="10" s="1"/>
  <c r="K39" i="10"/>
  <c r="M39" i="10"/>
  <c r="R116" i="13"/>
  <c r="P116" i="13"/>
  <c r="I39" i="13" l="1"/>
  <c r="I40" i="13"/>
  <c r="I41" i="13"/>
  <c r="J39" i="13"/>
  <c r="J40" i="13"/>
  <c r="J41" i="13"/>
  <c r="J114" i="10"/>
  <c r="I115" i="10"/>
  <c r="K41" i="13" l="1"/>
  <c r="M41" i="13"/>
  <c r="K40" i="13"/>
  <c r="M40" i="13"/>
  <c r="K39" i="13"/>
  <c r="M39" i="13" s="1"/>
  <c r="I116" i="10"/>
  <c r="J116" i="10" s="1"/>
  <c r="J115" i="10"/>
</calcChain>
</file>

<file path=xl/sharedStrings.xml><?xml version="1.0" encoding="utf-8"?>
<sst xmlns="http://schemas.openxmlformats.org/spreadsheetml/2006/main" count="544" uniqueCount="108">
  <si>
    <t>PTN</t>
  </si>
  <si>
    <t>Date</t>
  </si>
  <si>
    <t>DTx</t>
  </si>
  <si>
    <t>Mean</t>
  </si>
  <si>
    <t>Min</t>
  </si>
  <si>
    <t>Max</t>
  </si>
  <si>
    <t>CV (2SD)</t>
  </si>
  <si>
    <r>
      <t>FEV1</t>
    </r>
    <r>
      <rPr>
        <b/>
        <sz val="11"/>
        <color indexed="8"/>
        <rFont val="Calibri"/>
        <family val="2"/>
      </rPr>
      <t>×K</t>
    </r>
  </si>
  <si>
    <t>R</t>
  </si>
  <si>
    <t>R-square</t>
  </si>
  <si>
    <t>P-value</t>
  </si>
  <si>
    <t>SD  2</t>
  </si>
  <si>
    <t>FEV16</t>
  </si>
  <si>
    <t>FEV11</t>
  </si>
  <si>
    <t>FEV12</t>
  </si>
  <si>
    <t>FEV13</t>
  </si>
  <si>
    <t>FEV14</t>
  </si>
  <si>
    <t>FEV15</t>
  </si>
  <si>
    <t>FEV1MAX</t>
  </si>
  <si>
    <t>Days</t>
  </si>
  <si>
    <t>%MAX</t>
  </si>
  <si>
    <t>MAX</t>
  </si>
  <si>
    <t>% Mean</t>
  </si>
  <si>
    <t>Status</t>
  </si>
  <si>
    <t>Month 1</t>
  </si>
  <si>
    <t>Month 2</t>
  </si>
  <si>
    <t>Month 3</t>
  </si>
  <si>
    <t>Patient Study Number</t>
  </si>
  <si>
    <t>WU1</t>
  </si>
  <si>
    <t>Questionnare</t>
  </si>
  <si>
    <t>Oximetry</t>
  </si>
  <si>
    <t>NA</t>
  </si>
  <si>
    <t>Supplemental Data</t>
  </si>
  <si>
    <t>4 weeks</t>
  </si>
  <si>
    <t>5 weeks</t>
  </si>
  <si>
    <t>6 weeks</t>
  </si>
  <si>
    <t>7 weeks</t>
  </si>
  <si>
    <t>Pre-Surv</t>
  </si>
  <si>
    <t>Enroll Date</t>
  </si>
  <si>
    <t>8 weeks</t>
  </si>
  <si>
    <t>Yes</t>
  </si>
  <si>
    <t>Negative</t>
  </si>
  <si>
    <t>30 Sec</t>
  </si>
  <si>
    <t>Month 4</t>
  </si>
  <si>
    <t>Month 5</t>
  </si>
  <si>
    <t>Month 6</t>
  </si>
  <si>
    <t>Lowest Value</t>
  </si>
  <si>
    <t>70 (65-85)</t>
  </si>
  <si>
    <t>Duration (s)</t>
  </si>
  <si>
    <t>Heart Rate (B/M)</t>
  </si>
  <si>
    <t>Mean O2 Sat (%)</t>
  </si>
  <si>
    <t>O2 Sat (%) Range</t>
  </si>
  <si>
    <t>91-98</t>
  </si>
  <si>
    <t>85-98</t>
  </si>
  <si>
    <r>
      <t xml:space="preserve">FEV1 Variance </t>
    </r>
    <r>
      <rPr>
        <b/>
        <sz val="16"/>
        <color indexed="8"/>
        <rFont val="Calibri"/>
        <family val="2"/>
      </rPr>
      <t xml:space="preserve">without Symptoms or O2 Sat Variance: </t>
    </r>
    <r>
      <rPr>
        <b/>
        <sz val="16"/>
        <color indexed="10"/>
        <rFont val="Calibri"/>
        <family val="2"/>
      </rPr>
      <t>Persistance +</t>
    </r>
  </si>
  <si>
    <r>
      <t xml:space="preserve">FEV1 Variance </t>
    </r>
    <r>
      <rPr>
        <b/>
        <sz val="16"/>
        <color indexed="8"/>
        <rFont val="Calibri"/>
        <family val="2"/>
      </rPr>
      <t>without Symptoms or O2 Sat Variance: Persistance</t>
    </r>
    <r>
      <rPr>
        <b/>
        <sz val="16"/>
        <rFont val="Calibri"/>
        <family val="2"/>
      </rPr>
      <t xml:space="preserve"> -</t>
    </r>
  </si>
  <si>
    <t>9 weeks</t>
  </si>
  <si>
    <t>10 weeks</t>
  </si>
  <si>
    <t>Pre-Surveillance Weeks 1-10</t>
  </si>
  <si>
    <t>Surveillance week</t>
  </si>
  <si>
    <t>Month 12</t>
  </si>
  <si>
    <t>Month 11</t>
  </si>
  <si>
    <t>Month 10</t>
  </si>
  <si>
    <t>Month 9</t>
  </si>
  <si>
    <t>Month 8</t>
  </si>
  <si>
    <t>Month 7</t>
  </si>
  <si>
    <t>No</t>
  </si>
  <si>
    <t>ABNL</t>
  </si>
  <si>
    <t>Weeks 7-4</t>
  </si>
  <si>
    <t>Weeks 7-2</t>
  </si>
  <si>
    <t>Weeks 8-5</t>
  </si>
  <si>
    <t>Weeks 8-3</t>
  </si>
  <si>
    <t>Weeks 9-6</t>
  </si>
  <si>
    <t>Weeks 9-4</t>
  </si>
  <si>
    <t>Weeks 10-7</t>
  </si>
  <si>
    <t>Weeks 10-5</t>
  </si>
  <si>
    <t>Pre-Surveillance Weeks 10-7</t>
  </si>
  <si>
    <t>Pre-Surveillance Weeks 1-6</t>
  </si>
  <si>
    <t>Pre-Surveillance Weeks 6-3</t>
  </si>
  <si>
    <t xml:space="preserve">Monthly Report </t>
  </si>
  <si>
    <t>Pre-Surveillance to Surveillance Conversion report (10 Weeks)</t>
  </si>
  <si>
    <r>
      <t xml:space="preserve">Symptoms with or without FEV1 Variance </t>
    </r>
    <r>
      <rPr>
        <b/>
        <sz val="16"/>
        <color indexed="10"/>
        <rFont val="Calibri"/>
        <family val="2"/>
      </rPr>
      <t>or O2 Sat Variance or both</t>
    </r>
  </si>
  <si>
    <t>Slope (mL/M)</t>
  </si>
  <si>
    <t>Liters</t>
  </si>
  <si>
    <t>FEV1 Variance</t>
  </si>
  <si>
    <t>FEV1 Variance Persistence</t>
  </si>
  <si>
    <t>Pre-Surv NL Range</t>
  </si>
  <si>
    <t>Current NL Range</t>
  </si>
  <si>
    <t>Patient NL</t>
  </si>
  <si>
    <t>Monthly Report</t>
  </si>
  <si>
    <t>Report Date</t>
  </si>
  <si>
    <t>Approved Pre-Surveillance to Surveillance Conversion report (6 Weeks)</t>
  </si>
  <si>
    <t>Lowest FEV1 (current month)</t>
  </si>
  <si>
    <t>cough (2), dyspnea (1)</t>
  </si>
  <si>
    <t xml:space="preserve">    Current NL Range</t>
  </si>
  <si>
    <t xml:space="preserve">    Pre-Surv NL Range</t>
  </si>
  <si>
    <t xml:space="preserve">FEV1 (L) </t>
  </si>
  <si>
    <t>WeeksPEn</t>
  </si>
  <si>
    <t>ABNL (Days)</t>
  </si>
  <si>
    <t>Monitoring Weeks (last 20 weeks without variance month)</t>
  </si>
  <si>
    <t>Monitoring Weeks (last 8 weeks with variance month)</t>
  </si>
  <si>
    <t>Monitoring Weeks (last 20 weeks)</t>
  </si>
  <si>
    <t>Monitoring Weeks (4 weeks)</t>
  </si>
  <si>
    <t>TDays</t>
  </si>
  <si>
    <t>Monitoring Weeks (variance month)</t>
  </si>
  <si>
    <t>4-8 weeks</t>
  </si>
  <si>
    <t>8-24 weeks</t>
  </si>
  <si>
    <t>28-48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</si>
</sst>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0.0000"/>
    <numFmt numFmtId="168" formatCode="0.000"/>
    <numFmt numFmtId="170" formatCode="0.0"/>
    <numFmt numFmtId="17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6"/>
      <color indexed="10"/>
      <name val="Calibri"/>
      <family val="2"/>
    </font>
    <font>
      <b/>
      <sz val="16"/>
      <name val="Calibri"/>
      <family val="2"/>
    </font>
    <font>
      <b/>
      <sz val="16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ill="1" applyBorder="1"/>
    <xf numFmtId="170" fontId="0" fillId="0" borderId="0" xfId="0" applyNumberFormat="1"/>
    <xf numFmtId="2" fontId="0" fillId="0" borderId="0" xfId="0" applyNumberFormat="1" applyFont="1" applyFill="1" applyBorder="1"/>
    <xf numFmtId="0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170" fontId="0" fillId="0" borderId="0" xfId="0" applyNumberFormat="1" applyBorder="1"/>
    <xf numFmtId="0" fontId="0" fillId="0" borderId="0" xfId="0" applyFill="1"/>
    <xf numFmtId="167" fontId="0" fillId="0" borderId="0" xfId="0" applyNumberFormat="1" applyFont="1" applyFill="1" applyBorder="1"/>
    <xf numFmtId="168" fontId="0" fillId="0" borderId="0" xfId="0" applyNumberFormat="1" applyFont="1" applyFill="1" applyBorder="1" applyProtection="1"/>
    <xf numFmtId="168" fontId="0" fillId="0" borderId="0" xfId="0" applyNumberFormat="1" applyFont="1" applyFill="1" applyBorder="1"/>
    <xf numFmtId="0" fontId="0" fillId="0" borderId="0" xfId="0" applyNumberFormat="1" applyFill="1" applyBorder="1"/>
    <xf numFmtId="0" fontId="0" fillId="0" borderId="0" xfId="0" applyFont="1" applyFill="1" applyBorder="1"/>
    <xf numFmtId="2" fontId="0" fillId="0" borderId="0" xfId="0" applyNumberFormat="1" applyFill="1" applyBorder="1"/>
    <xf numFmtId="174" fontId="0" fillId="0" borderId="0" xfId="0" applyNumberFormat="1" applyFont="1" applyFill="1" applyBorder="1"/>
    <xf numFmtId="9" fontId="0" fillId="0" borderId="0" xfId="0" applyNumberFormat="1" applyFont="1" applyFill="1" applyBorder="1"/>
    <xf numFmtId="1" fontId="0" fillId="0" borderId="0" xfId="0" applyNumberFormat="1"/>
    <xf numFmtId="9" fontId="6" fillId="0" borderId="0" xfId="1" applyFont="1"/>
    <xf numFmtId="9" fontId="6" fillId="0" borderId="0" xfId="1" applyFont="1" applyFill="1" applyBorder="1"/>
    <xf numFmtId="1" fontId="0" fillId="0" borderId="0" xfId="0" applyNumberFormat="1" applyBorder="1"/>
    <xf numFmtId="167" fontId="0" fillId="0" borderId="0" xfId="0" applyNumberFormat="1" applyFont="1" applyFill="1" applyBorder="1" applyProtection="1"/>
    <xf numFmtId="2" fontId="0" fillId="0" borderId="0" xfId="0" applyNumberFormat="1" applyFill="1"/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horizontal="right"/>
    </xf>
    <xf numFmtId="2" fontId="0" fillId="0" borderId="0" xfId="0" applyNumberFormat="1" applyBorder="1"/>
    <xf numFmtId="9" fontId="6" fillId="0" borderId="0" xfId="1" applyFont="1" applyBorder="1"/>
    <xf numFmtId="0" fontId="0" fillId="0" borderId="0" xfId="0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0" fillId="2" borderId="0" xfId="0" applyFill="1"/>
    <xf numFmtId="14" fontId="0" fillId="0" borderId="0" xfId="0" applyNumberFormat="1" applyBorder="1" applyAlignment="1">
      <alignment horizontal="right"/>
    </xf>
    <xf numFmtId="0" fontId="0" fillId="2" borderId="0" xfId="0" applyNumberFormat="1" applyFill="1"/>
    <xf numFmtId="0" fontId="0" fillId="2" borderId="0" xfId="0" applyFill="1" applyBorder="1"/>
    <xf numFmtId="2" fontId="0" fillId="2" borderId="0" xfId="0" applyNumberFormat="1" applyFill="1"/>
    <xf numFmtId="9" fontId="6" fillId="2" borderId="0" xfId="1" applyFont="1" applyFill="1" applyBorder="1"/>
    <xf numFmtId="0" fontId="0" fillId="2" borderId="0" xfId="0" applyFont="1" applyFill="1" applyBorder="1"/>
    <xf numFmtId="14" fontId="0" fillId="2" borderId="0" xfId="0" applyNumberFormat="1" applyFill="1"/>
    <xf numFmtId="1" fontId="0" fillId="2" borderId="0" xfId="0" applyNumberFormat="1" applyFill="1"/>
    <xf numFmtId="170" fontId="0" fillId="2" borderId="0" xfId="0" applyNumberFormat="1" applyFill="1"/>
    <xf numFmtId="0" fontId="0" fillId="2" borderId="0" xfId="0" applyNumberFormat="1" applyFill="1" applyBorder="1"/>
    <xf numFmtId="2" fontId="0" fillId="2" borderId="0" xfId="0" applyNumberFormat="1" applyFill="1" applyBorder="1"/>
    <xf numFmtId="14" fontId="0" fillId="2" borderId="0" xfId="0" applyNumberFormat="1" applyFill="1" applyBorder="1"/>
    <xf numFmtId="170" fontId="0" fillId="2" borderId="0" xfId="0" applyNumberFormat="1" applyFill="1" applyBorder="1"/>
    <xf numFmtId="0" fontId="0" fillId="2" borderId="0" xfId="0" quotePrefix="1" applyFill="1" applyBorder="1"/>
    <xf numFmtId="1" fontId="0" fillId="2" borderId="0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14" fontId="0" fillId="0" borderId="0" xfId="0" applyNumberFormat="1" applyFill="1" applyBorder="1"/>
    <xf numFmtId="170" fontId="0" fillId="0" borderId="0" xfId="0" applyNumberFormat="1" applyFill="1"/>
    <xf numFmtId="0" fontId="7" fillId="0" borderId="1" xfId="0" applyFont="1" applyBorder="1"/>
    <xf numFmtId="0" fontId="7" fillId="3" borderId="1" xfId="0" applyFont="1" applyFill="1" applyBorder="1"/>
    <xf numFmtId="0" fontId="6" fillId="0" borderId="0" xfId="1" applyNumberFormat="1" applyFont="1"/>
    <xf numFmtId="0" fontId="0" fillId="0" borderId="2" xfId="0" applyFill="1" applyBorder="1"/>
    <xf numFmtId="0" fontId="0" fillId="0" borderId="2" xfId="0" applyBorder="1"/>
    <xf numFmtId="9" fontId="6" fillId="0" borderId="2" xfId="1" applyFont="1" applyFill="1" applyBorder="1"/>
    <xf numFmtId="2" fontId="0" fillId="0" borderId="2" xfId="0" applyNumberFormat="1" applyFill="1" applyBorder="1"/>
    <xf numFmtId="0" fontId="0" fillId="0" borderId="2" xfId="0" applyFont="1" applyFill="1" applyBorder="1"/>
    <xf numFmtId="14" fontId="0" fillId="0" borderId="2" xfId="0" applyNumberFormat="1" applyBorder="1" applyAlignment="1">
      <alignment horizontal="right"/>
    </xf>
    <xf numFmtId="0" fontId="0" fillId="0" borderId="0" xfId="0" applyNumberFormat="1" applyFill="1"/>
    <xf numFmtId="0" fontId="0" fillId="0" borderId="2" xfId="0" applyNumberFormat="1" applyFill="1" applyBorder="1"/>
    <xf numFmtId="14" fontId="0" fillId="0" borderId="2" xfId="0" applyNumberFormat="1" applyBorder="1"/>
    <xf numFmtId="1" fontId="0" fillId="0" borderId="2" xfId="0" applyNumberFormat="1" applyBorder="1"/>
    <xf numFmtId="170" fontId="0" fillId="0" borderId="2" xfId="0" applyNumberFormat="1" applyFill="1" applyBorder="1"/>
    <xf numFmtId="0" fontId="7" fillId="0" borderId="0" xfId="0" applyFont="1" applyBorder="1"/>
    <xf numFmtId="0" fontId="7" fillId="4" borderId="3" xfId="0" applyFont="1" applyFill="1" applyBorder="1"/>
    <xf numFmtId="0" fontId="0" fillId="4" borderId="4" xfId="0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7" fillId="4" borderId="6" xfId="0" applyFont="1" applyFill="1" applyBorder="1"/>
    <xf numFmtId="2" fontId="0" fillId="4" borderId="0" xfId="0" applyNumberFormat="1" applyFill="1" applyBorder="1"/>
    <xf numFmtId="14" fontId="7" fillId="4" borderId="0" xfId="0" applyNumberFormat="1" applyFont="1" applyFill="1" applyBorder="1"/>
    <xf numFmtId="0" fontId="0" fillId="4" borderId="7" xfId="0" applyFill="1" applyBorder="1" applyAlignment="1">
      <alignment horizontal="right"/>
    </xf>
    <xf numFmtId="1" fontId="7" fillId="4" borderId="0" xfId="0" applyNumberFormat="1" applyFont="1" applyFill="1" applyBorder="1"/>
    <xf numFmtId="2" fontId="0" fillId="4" borderId="7" xfId="0" applyNumberFormat="1" applyFill="1" applyBorder="1"/>
    <xf numFmtId="2" fontId="7" fillId="4" borderId="2" xfId="0" applyNumberFormat="1" applyFont="1" applyFill="1" applyBorder="1"/>
    <xf numFmtId="2" fontId="0" fillId="4" borderId="0" xfId="0" applyNumberFormat="1" applyFill="1"/>
    <xf numFmtId="0" fontId="0" fillId="4" borderId="0" xfId="0" applyFill="1"/>
    <xf numFmtId="0" fontId="0" fillId="4" borderId="0" xfId="0" applyFill="1" applyBorder="1"/>
    <xf numFmtId="0" fontId="7" fillId="4" borderId="0" xfId="0" applyFont="1" applyFill="1" applyBorder="1"/>
    <xf numFmtId="0" fontId="7" fillId="4" borderId="8" xfId="0" applyFont="1" applyFill="1" applyBorder="1"/>
    <xf numFmtId="2" fontId="0" fillId="4" borderId="9" xfId="0" applyNumberFormat="1" applyFill="1" applyBorder="1"/>
    <xf numFmtId="2" fontId="0" fillId="4" borderId="10" xfId="0" applyNumberFormat="1" applyFill="1" applyBorder="1"/>
    <xf numFmtId="1" fontId="0" fillId="4" borderId="0" xfId="0" applyNumberFormat="1" applyFill="1"/>
    <xf numFmtId="9" fontId="6" fillId="4" borderId="0" xfId="1" applyFont="1" applyFill="1"/>
    <xf numFmtId="0" fontId="0" fillId="4" borderId="0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7" xfId="0" applyFill="1" applyBorder="1"/>
    <xf numFmtId="0" fontId="7" fillId="5" borderId="11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2" fontId="0" fillId="5" borderId="0" xfId="0" applyNumberFormat="1" applyFill="1"/>
    <xf numFmtId="9" fontId="6" fillId="5" borderId="0" xfId="1" applyFont="1" applyFill="1"/>
    <xf numFmtId="2" fontId="0" fillId="5" borderId="0" xfId="0" applyNumberFormat="1" applyFont="1" applyFill="1" applyBorder="1"/>
    <xf numFmtId="168" fontId="0" fillId="5" borderId="0" xfId="0" applyNumberFormat="1" applyFont="1" applyFill="1" applyBorder="1"/>
    <xf numFmtId="1" fontId="0" fillId="5" borderId="0" xfId="0" applyNumberFormat="1" applyFont="1" applyFill="1" applyBorder="1"/>
    <xf numFmtId="2" fontId="0" fillId="5" borderId="2" xfId="0" applyNumberFormat="1" applyFill="1" applyBorder="1"/>
    <xf numFmtId="9" fontId="6" fillId="5" borderId="12" xfId="1" applyFont="1" applyFill="1" applyBorder="1"/>
    <xf numFmtId="2" fontId="0" fillId="5" borderId="2" xfId="0" applyNumberFormat="1" applyFont="1" applyFill="1" applyBorder="1"/>
    <xf numFmtId="168" fontId="0" fillId="5" borderId="2" xfId="0" applyNumberFormat="1" applyFont="1" applyFill="1" applyBorder="1"/>
    <xf numFmtId="1" fontId="0" fillId="5" borderId="2" xfId="0" applyNumberFormat="1" applyFont="1" applyFill="1" applyBorder="1"/>
    <xf numFmtId="2" fontId="0" fillId="5" borderId="12" xfId="0" applyNumberFormat="1" applyFont="1" applyFill="1" applyBorder="1"/>
    <xf numFmtId="0" fontId="7" fillId="4" borderId="5" xfId="0" applyFont="1" applyFill="1" applyBorder="1" applyAlignment="1">
      <alignment horizontal="right"/>
    </xf>
    <xf numFmtId="2" fontId="0" fillId="5" borderId="0" xfId="0" applyNumberFormat="1" applyFill="1" applyBorder="1"/>
    <xf numFmtId="2" fontId="7" fillId="4" borderId="13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" fontId="0" fillId="0" borderId="0" xfId="0" applyNumberFormat="1" applyFont="1" applyFill="1" applyBorder="1"/>
    <xf numFmtId="0" fontId="0" fillId="2" borderId="2" xfId="0" applyNumberFormat="1" applyFill="1" applyBorder="1"/>
    <xf numFmtId="0" fontId="0" fillId="2" borderId="2" xfId="0" applyFill="1" applyBorder="1"/>
    <xf numFmtId="9" fontId="6" fillId="2" borderId="2" xfId="1" applyFont="1" applyFill="1" applyBorder="1"/>
    <xf numFmtId="2" fontId="0" fillId="2" borderId="2" xfId="0" applyNumberFormat="1" applyFill="1" applyBorder="1"/>
    <xf numFmtId="0" fontId="0" fillId="2" borderId="2" xfId="0" applyFont="1" applyFill="1" applyBorder="1"/>
    <xf numFmtId="14" fontId="0" fillId="2" borderId="2" xfId="0" applyNumberFormat="1" applyFill="1" applyBorder="1"/>
    <xf numFmtId="1" fontId="0" fillId="2" borderId="2" xfId="0" applyNumberFormat="1" applyFill="1" applyBorder="1"/>
    <xf numFmtId="170" fontId="0" fillId="2" borderId="2" xfId="0" applyNumberFormat="1" applyFill="1" applyBorder="1"/>
    <xf numFmtId="0" fontId="0" fillId="5" borderId="11" xfId="0" applyFill="1" applyBorder="1" applyAlignment="1">
      <alignment horizontal="right"/>
    </xf>
    <xf numFmtId="2" fontId="0" fillId="5" borderId="7" xfId="0" applyNumberFormat="1" applyFill="1" applyBorder="1"/>
    <xf numFmtId="2" fontId="0" fillId="5" borderId="14" xfId="0" applyNumberFormat="1" applyFill="1" applyBorder="1"/>
    <xf numFmtId="170" fontId="0" fillId="0" borderId="0" xfId="0" applyNumberFormat="1" applyFill="1" applyBorder="1"/>
    <xf numFmtId="9" fontId="0" fillId="0" borderId="0" xfId="0" applyNumberFormat="1" applyFill="1" applyBorder="1"/>
    <xf numFmtId="10" fontId="0" fillId="0" borderId="0" xfId="0" applyNumberFormat="1" applyFill="1" applyBorder="1"/>
    <xf numFmtId="1" fontId="0" fillId="5" borderId="7" xfId="0" applyNumberFormat="1" applyFont="1" applyFill="1" applyBorder="1" applyProtection="1"/>
    <xf numFmtId="0" fontId="0" fillId="5" borderId="15" xfId="0" applyFill="1" applyBorder="1"/>
    <xf numFmtId="1" fontId="9" fillId="5" borderId="7" xfId="0" applyNumberFormat="1" applyFont="1" applyFill="1" applyBorder="1" applyProtection="1"/>
    <xf numFmtId="1" fontId="7" fillId="4" borderId="0" xfId="0" applyNumberFormat="1" applyFont="1" applyFill="1" applyBorder="1" applyAlignment="1">
      <alignment horizontal="right"/>
    </xf>
    <xf numFmtId="1" fontId="9" fillId="4" borderId="0" xfId="0" applyNumberFormat="1" applyFont="1" applyFill="1" applyBorder="1" applyAlignment="1">
      <alignment horizontal="right"/>
    </xf>
    <xf numFmtId="0" fontId="0" fillId="5" borderId="14" xfId="0" applyFill="1" applyBorder="1"/>
    <xf numFmtId="0" fontId="0" fillId="6" borderId="0" xfId="0" applyNumberFormat="1" applyFill="1" applyBorder="1"/>
    <xf numFmtId="0" fontId="0" fillId="6" borderId="0" xfId="0" applyFill="1" applyBorder="1"/>
    <xf numFmtId="9" fontId="6" fillId="6" borderId="0" xfId="1" applyFont="1" applyFill="1" applyBorder="1"/>
    <xf numFmtId="2" fontId="0" fillId="6" borderId="0" xfId="0" applyNumberFormat="1" applyFill="1" applyBorder="1"/>
    <xf numFmtId="0" fontId="0" fillId="6" borderId="0" xfId="0" applyFont="1" applyFill="1" applyBorder="1"/>
    <xf numFmtId="14" fontId="0" fillId="6" borderId="0" xfId="0" applyNumberFormat="1" applyFill="1" applyBorder="1"/>
    <xf numFmtId="0" fontId="10" fillId="6" borderId="0" xfId="0" applyFont="1" applyFill="1" applyAlignment="1"/>
    <xf numFmtId="0" fontId="0" fillId="6" borderId="0" xfId="0" applyFill="1"/>
    <xf numFmtId="14" fontId="0" fillId="6" borderId="0" xfId="0" applyNumberFormat="1" applyFill="1" applyBorder="1" applyAlignment="1">
      <alignment horizontal="right"/>
    </xf>
    <xf numFmtId="0" fontId="0" fillId="6" borderId="16" xfId="0" applyNumberFormat="1" applyFill="1" applyBorder="1"/>
    <xf numFmtId="0" fontId="0" fillId="6" borderId="16" xfId="0" applyFill="1" applyBorder="1"/>
    <xf numFmtId="9" fontId="6" fillId="6" borderId="16" xfId="1" applyFont="1" applyFill="1" applyBorder="1"/>
    <xf numFmtId="2" fontId="0" fillId="6" borderId="16" xfId="0" applyNumberFormat="1" applyFill="1" applyBorder="1"/>
    <xf numFmtId="0" fontId="0" fillId="6" borderId="16" xfId="0" applyFont="1" applyFill="1" applyBorder="1"/>
    <xf numFmtId="14" fontId="0" fillId="6" borderId="16" xfId="0" applyNumberFormat="1" applyFill="1" applyBorder="1" applyAlignment="1">
      <alignment horizontal="right"/>
    </xf>
    <xf numFmtId="14" fontId="0" fillId="0" borderId="16" xfId="0" applyNumberFormat="1" applyBorder="1"/>
    <xf numFmtId="1" fontId="0" fillId="0" borderId="16" xfId="0" applyNumberFormat="1" applyBorder="1"/>
    <xf numFmtId="170" fontId="0" fillId="2" borderId="16" xfId="0" applyNumberFormat="1" applyFill="1" applyBorder="1"/>
    <xf numFmtId="170" fontId="0" fillId="0" borderId="16" xfId="0" applyNumberFormat="1" applyFill="1" applyBorder="1"/>
    <xf numFmtId="0" fontId="0" fillId="0" borderId="16" xfId="0" applyNumberFormat="1" applyFill="1" applyBorder="1"/>
    <xf numFmtId="0" fontId="0" fillId="0" borderId="16" xfId="0" applyFill="1" applyBorder="1"/>
    <xf numFmtId="9" fontId="6" fillId="0" borderId="16" xfId="1" applyFont="1" applyFill="1" applyBorder="1"/>
    <xf numFmtId="2" fontId="0" fillId="0" borderId="16" xfId="0" applyNumberFormat="1" applyFill="1" applyBorder="1"/>
    <xf numFmtId="0" fontId="0" fillId="0" borderId="16" xfId="0" applyFont="1" applyFill="1" applyBorder="1"/>
    <xf numFmtId="14" fontId="0" fillId="6" borderId="16" xfId="0" applyNumberFormat="1" applyFill="1" applyBorder="1"/>
    <xf numFmtId="1" fontId="0" fillId="6" borderId="16" xfId="0" applyNumberFormat="1" applyFill="1" applyBorder="1"/>
    <xf numFmtId="170" fontId="0" fillId="6" borderId="16" xfId="0" applyNumberFormat="1" applyFill="1" applyBorder="1"/>
    <xf numFmtId="1" fontId="0" fillId="5" borderId="14" xfId="0" applyNumberFormat="1" applyFont="1" applyFill="1" applyBorder="1" applyProtection="1"/>
    <xf numFmtId="14" fontId="0" fillId="0" borderId="16" xfId="0" applyNumberFormat="1" applyBorder="1" applyAlignment="1">
      <alignment horizontal="right"/>
    </xf>
    <xf numFmtId="1" fontId="7" fillId="4" borderId="0" xfId="0" applyNumberFormat="1" applyFont="1" applyFill="1" applyBorder="1" applyAlignment="1">
      <alignment horizontal="center"/>
    </xf>
    <xf numFmtId="0" fontId="11" fillId="6" borderId="0" xfId="0" applyFont="1" applyFill="1" applyAlignment="1"/>
    <xf numFmtId="1" fontId="0" fillId="6" borderId="0" xfId="0" applyNumberFormat="1" applyFill="1" applyBorder="1"/>
    <xf numFmtId="170" fontId="0" fillId="6" borderId="0" xfId="0" applyNumberFormat="1" applyFill="1"/>
    <xf numFmtId="0" fontId="0" fillId="5" borderId="7" xfId="0" applyFill="1" applyBorder="1" applyAlignment="1">
      <alignment horizontal="right"/>
    </xf>
    <xf numFmtId="9" fontId="6" fillId="5" borderId="0" xfId="1" applyFont="1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9" fontId="6" fillId="5" borderId="2" xfId="1" applyFont="1" applyFill="1" applyBorder="1"/>
    <xf numFmtId="1" fontId="8" fillId="5" borderId="7" xfId="0" applyNumberFormat="1" applyFont="1" applyFill="1" applyBorder="1" applyProtection="1"/>
    <xf numFmtId="2" fontId="8" fillId="5" borderId="0" xfId="0" applyNumberFormat="1" applyFont="1" applyFill="1" applyBorder="1"/>
    <xf numFmtId="2" fontId="9" fillId="4" borderId="13" xfId="0" applyNumberFormat="1" applyFont="1" applyFill="1" applyBorder="1"/>
    <xf numFmtId="14" fontId="0" fillId="0" borderId="0" xfId="0" applyNumberFormat="1" applyFill="1"/>
    <xf numFmtId="1" fontId="0" fillId="0" borderId="0" xfId="0" applyNumberFormat="1" applyFill="1"/>
    <xf numFmtId="14" fontId="0" fillId="0" borderId="2" xfId="0" applyNumberFormat="1" applyFill="1" applyBorder="1"/>
    <xf numFmtId="1" fontId="0" fillId="0" borderId="2" xfId="0" applyNumberFormat="1" applyFill="1" applyBorder="1"/>
    <xf numFmtId="0" fontId="0" fillId="0" borderId="0" xfId="0" quotePrefix="1" applyFill="1" applyBorder="1"/>
    <xf numFmtId="0" fontId="0" fillId="0" borderId="2" xfId="0" quotePrefix="1" applyFill="1" applyBorder="1"/>
    <xf numFmtId="170" fontId="0" fillId="5" borderId="7" xfId="0" applyNumberFormat="1" applyFont="1" applyFill="1" applyBorder="1" applyProtection="1"/>
    <xf numFmtId="1" fontId="7" fillId="4" borderId="0" xfId="1" applyNumberFormat="1" applyFont="1" applyFill="1" applyBorder="1" applyAlignment="1">
      <alignment horizontal="center"/>
    </xf>
    <xf numFmtId="1" fontId="8" fillId="5" borderId="14" xfId="0" applyNumberFormat="1" applyFont="1" applyFill="1" applyBorder="1" applyProtection="1"/>
    <xf numFmtId="2" fontId="8" fillId="5" borderId="12" xfId="0" applyNumberFormat="1" applyFont="1" applyFill="1" applyBorder="1"/>
    <xf numFmtId="0" fontId="0" fillId="5" borderId="14" xfId="0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1" fontId="12" fillId="5" borderId="7" xfId="0" applyNumberFormat="1" applyFont="1" applyFill="1" applyBorder="1" applyProtection="1"/>
    <xf numFmtId="2" fontId="12" fillId="5" borderId="0" xfId="0" applyNumberFormat="1" applyFont="1" applyFill="1" applyBorder="1"/>
    <xf numFmtId="168" fontId="12" fillId="5" borderId="0" xfId="0" applyNumberFormat="1" applyFont="1" applyFill="1" applyBorder="1"/>
    <xf numFmtId="1" fontId="12" fillId="5" borderId="0" xfId="0" applyNumberFormat="1" applyFont="1" applyFill="1" applyBorder="1"/>
    <xf numFmtId="1" fontId="12" fillId="5" borderId="14" xfId="0" applyNumberFormat="1" applyFont="1" applyFill="1" applyBorder="1" applyProtection="1"/>
    <xf numFmtId="2" fontId="12" fillId="5" borderId="2" xfId="0" applyNumberFormat="1" applyFont="1" applyFill="1" applyBorder="1"/>
    <xf numFmtId="168" fontId="12" fillId="5" borderId="2" xfId="0" applyNumberFormat="1" applyFont="1" applyFill="1" applyBorder="1"/>
    <xf numFmtId="1" fontId="12" fillId="5" borderId="2" xfId="0" applyNumberFormat="1" applyFont="1" applyFill="1" applyBorder="1"/>
    <xf numFmtId="2" fontId="12" fillId="5" borderId="12" xfId="0" applyNumberFormat="1" applyFont="1" applyFill="1" applyBorder="1"/>
    <xf numFmtId="2" fontId="13" fillId="5" borderId="7" xfId="0" applyNumberFormat="1" applyFont="1" applyFill="1" applyBorder="1"/>
    <xf numFmtId="2" fontId="13" fillId="5" borderId="0" xfId="0" applyNumberFormat="1" applyFont="1" applyFill="1" applyBorder="1"/>
    <xf numFmtId="9" fontId="13" fillId="5" borderId="0" xfId="1" applyFont="1" applyFill="1" applyBorder="1"/>
    <xf numFmtId="0" fontId="13" fillId="5" borderId="7" xfId="0" applyFont="1" applyFill="1" applyBorder="1"/>
    <xf numFmtId="1" fontId="13" fillId="5" borderId="7" xfId="0" applyNumberFormat="1" applyFont="1" applyFill="1" applyBorder="1" applyProtection="1"/>
    <xf numFmtId="168" fontId="13" fillId="5" borderId="0" xfId="0" applyNumberFormat="1" applyFont="1" applyFill="1" applyBorder="1"/>
    <xf numFmtId="1" fontId="13" fillId="5" borderId="0" xfId="0" applyNumberFormat="1" applyFont="1" applyFill="1" applyBorder="1"/>
    <xf numFmtId="2" fontId="13" fillId="5" borderId="14" xfId="0" applyNumberFormat="1" applyFont="1" applyFill="1" applyBorder="1"/>
    <xf numFmtId="2" fontId="13" fillId="5" borderId="2" xfId="0" applyNumberFormat="1" applyFont="1" applyFill="1" applyBorder="1"/>
    <xf numFmtId="9" fontId="13" fillId="5" borderId="2" xfId="1" applyFont="1" applyFill="1" applyBorder="1"/>
    <xf numFmtId="0" fontId="13" fillId="5" borderId="14" xfId="0" applyFont="1" applyFill="1" applyBorder="1"/>
    <xf numFmtId="1" fontId="13" fillId="5" borderId="14" xfId="0" applyNumberFormat="1" applyFont="1" applyFill="1" applyBorder="1" applyProtection="1"/>
    <xf numFmtId="168" fontId="13" fillId="5" borderId="2" xfId="0" applyNumberFormat="1" applyFont="1" applyFill="1" applyBorder="1"/>
    <xf numFmtId="1" fontId="13" fillId="5" borderId="2" xfId="0" applyNumberFormat="1" applyFont="1" applyFill="1" applyBorder="1"/>
    <xf numFmtId="2" fontId="13" fillId="5" borderId="12" xfId="0" applyNumberFormat="1" applyFont="1" applyFill="1" applyBorder="1"/>
    <xf numFmtId="14" fontId="0" fillId="0" borderId="0" xfId="0" applyNumberFormat="1" applyFill="1" applyBorder="1" applyAlignment="1">
      <alignment horizontal="right"/>
    </xf>
    <xf numFmtId="0" fontId="0" fillId="0" borderId="16" xfId="0" applyBorder="1"/>
    <xf numFmtId="0" fontId="0" fillId="5" borderId="0" xfId="0" applyFill="1" applyBorder="1"/>
    <xf numFmtId="0" fontId="0" fillId="5" borderId="0" xfId="0" applyFill="1"/>
    <xf numFmtId="0" fontId="0" fillId="5" borderId="0" xfId="0" applyFill="1" applyBorder="1" applyAlignment="1">
      <alignment horizontal="right"/>
    </xf>
    <xf numFmtId="0" fontId="7" fillId="4" borderId="4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2" fontId="7" fillId="4" borderId="0" xfId="0" applyNumberFormat="1" applyFont="1" applyFill="1" applyBorder="1" applyAlignment="1">
      <alignment horizontal="center"/>
    </xf>
    <xf numFmtId="2" fontId="7" fillId="4" borderId="9" xfId="0" applyNumberFormat="1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right"/>
    </xf>
    <xf numFmtId="0" fontId="0" fillId="6" borderId="20" xfId="0" applyFill="1" applyBorder="1"/>
    <xf numFmtId="2" fontId="14" fillId="4" borderId="13" xfId="0" applyNumberFormat="1" applyFont="1" applyFill="1" applyBorder="1"/>
    <xf numFmtId="0" fontId="15" fillId="6" borderId="0" xfId="0" applyFont="1" applyFill="1" applyAlignment="1"/>
    <xf numFmtId="0" fontId="7" fillId="4" borderId="2" xfId="0" applyFont="1" applyFill="1" applyBorder="1" applyAlignment="1">
      <alignment horizontal="left" vertical="top"/>
    </xf>
    <xf numFmtId="0" fontId="9" fillId="4" borderId="1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0" fillId="4" borderId="6" xfId="0" applyFill="1" applyBorder="1"/>
    <xf numFmtId="0" fontId="9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 vertical="top"/>
    </xf>
    <xf numFmtId="0" fontId="9" fillId="4" borderId="23" xfId="0" applyFont="1" applyFill="1" applyBorder="1" applyAlignment="1">
      <alignment horizontal="center"/>
    </xf>
    <xf numFmtId="0" fontId="7" fillId="5" borderId="3" xfId="0" applyFont="1" applyFill="1" applyBorder="1"/>
    <xf numFmtId="0" fontId="0" fillId="5" borderId="4" xfId="0" applyFill="1" applyBorder="1" applyAlignment="1">
      <alignment horizontal="right"/>
    </xf>
    <xf numFmtId="0" fontId="7" fillId="5" borderId="4" xfId="0" applyFont="1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7" fillId="5" borderId="5" xfId="0" applyFont="1" applyFill="1" applyBorder="1" applyAlignment="1">
      <alignment horizontal="right"/>
    </xf>
    <xf numFmtId="0" fontId="7" fillId="5" borderId="4" xfId="0" applyFont="1" applyFill="1" applyBorder="1" applyAlignment="1">
      <alignment horizontal="center"/>
    </xf>
    <xf numFmtId="0" fontId="7" fillId="5" borderId="6" xfId="0" applyFont="1" applyFill="1" applyBorder="1"/>
    <xf numFmtId="14" fontId="7" fillId="5" borderId="0" xfId="0" applyNumberFormat="1" applyFont="1" applyFill="1" applyBorder="1"/>
    <xf numFmtId="0" fontId="7" fillId="5" borderId="22" xfId="0" applyFont="1" applyFill="1" applyBorder="1" applyAlignment="1">
      <alignment horizontal="center" vertical="top"/>
    </xf>
    <xf numFmtId="1" fontId="7" fillId="5" borderId="0" xfId="0" applyNumberFormat="1" applyFont="1" applyFill="1" applyBorder="1"/>
    <xf numFmtId="0" fontId="7" fillId="5" borderId="7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7" fillId="5" borderId="0" xfId="0" applyFont="1" applyFill="1" applyBorder="1" applyAlignment="1">
      <alignment horizontal="left" vertical="top"/>
    </xf>
    <xf numFmtId="0" fontId="9" fillId="5" borderId="7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left" vertical="top"/>
    </xf>
    <xf numFmtId="0" fontId="9" fillId="5" borderId="14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2" fontId="7" fillId="5" borderId="0" xfId="0" applyNumberFormat="1" applyFont="1" applyFill="1" applyBorder="1" applyAlignment="1">
      <alignment horizontal="right"/>
    </xf>
    <xf numFmtId="2" fontId="7" fillId="5" borderId="0" xfId="0" applyNumberFormat="1" applyFont="1" applyFill="1" applyBorder="1" applyAlignment="1">
      <alignment horizontal="center"/>
    </xf>
    <xf numFmtId="2" fontId="7" fillId="5" borderId="2" xfId="0" applyNumberFormat="1" applyFont="1" applyFill="1" applyBorder="1"/>
    <xf numFmtId="1" fontId="7" fillId="5" borderId="0" xfId="0" applyNumberFormat="1" applyFont="1" applyFill="1" applyBorder="1" applyAlignment="1">
      <alignment horizontal="center"/>
    </xf>
    <xf numFmtId="0" fontId="0" fillId="5" borderId="6" xfId="0" applyFill="1" applyBorder="1"/>
    <xf numFmtId="1" fontId="9" fillId="5" borderId="0" xfId="0" applyNumberFormat="1" applyFont="1" applyFill="1" applyBorder="1" applyAlignment="1">
      <alignment horizontal="right"/>
    </xf>
    <xf numFmtId="1" fontId="7" fillId="5" borderId="0" xfId="1" applyNumberFormat="1" applyFont="1" applyFill="1" applyBorder="1" applyAlignment="1">
      <alignment horizontal="center"/>
    </xf>
    <xf numFmtId="0" fontId="7" fillId="5" borderId="8" xfId="0" applyFont="1" applyFill="1" applyBorder="1"/>
    <xf numFmtId="2" fontId="0" fillId="5" borderId="9" xfId="0" applyNumberFormat="1" applyFill="1" applyBorder="1"/>
    <xf numFmtId="2" fontId="9" fillId="5" borderId="13" xfId="0" applyNumberFormat="1" applyFont="1" applyFill="1" applyBorder="1"/>
    <xf numFmtId="2" fontId="0" fillId="5" borderId="10" xfId="0" applyNumberFormat="1" applyFill="1" applyBorder="1"/>
    <xf numFmtId="2" fontId="7" fillId="5" borderId="9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7" fillId="4" borderId="28" xfId="0" applyFont="1" applyFill="1" applyBorder="1" applyAlignment="1">
      <alignment horizontal="left"/>
    </xf>
    <xf numFmtId="0" fontId="7" fillId="4" borderId="29" xfId="0" applyFont="1" applyFill="1" applyBorder="1" applyAlignment="1">
      <alignment horizontal="left"/>
    </xf>
    <xf numFmtId="0" fontId="7" fillId="4" borderId="28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1" fontId="7" fillId="4" borderId="18" xfId="0" applyNumberFormat="1" applyFont="1" applyFill="1" applyBorder="1" applyAlignment="1">
      <alignment horizontal="center"/>
    </xf>
    <xf numFmtId="1" fontId="7" fillId="4" borderId="31" xfId="0" applyNumberFormat="1" applyFont="1" applyFill="1" applyBorder="1" applyAlignment="1">
      <alignment horizontal="center"/>
    </xf>
    <xf numFmtId="1" fontId="7" fillId="4" borderId="32" xfId="0" applyNumberFormat="1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/>
    </xf>
    <xf numFmtId="1" fontId="9" fillId="4" borderId="0" xfId="0" applyNumberFormat="1" applyFont="1" applyFill="1" applyBorder="1" applyAlignment="1">
      <alignment horizontal="center"/>
    </xf>
    <xf numFmtId="1" fontId="9" fillId="4" borderId="23" xfId="0" applyNumberFormat="1" applyFont="1" applyFill="1" applyBorder="1" applyAlignment="1">
      <alignment horizontal="center"/>
    </xf>
    <xf numFmtId="1" fontId="9" fillId="4" borderId="7" xfId="1" applyNumberFormat="1" applyFont="1" applyFill="1" applyBorder="1" applyAlignment="1">
      <alignment horizontal="center"/>
    </xf>
    <xf numFmtId="1" fontId="9" fillId="4" borderId="0" xfId="1" applyNumberFormat="1" applyFont="1" applyFill="1" applyBorder="1" applyAlignment="1">
      <alignment horizontal="center"/>
    </xf>
    <xf numFmtId="1" fontId="9" fillId="4" borderId="23" xfId="1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right" vertical="center"/>
    </xf>
    <xf numFmtId="0" fontId="7" fillId="4" borderId="22" xfId="0" applyFont="1" applyFill="1" applyBorder="1" applyAlignment="1">
      <alignment horizontal="center"/>
    </xf>
    <xf numFmtId="2" fontId="9" fillId="4" borderId="7" xfId="0" applyNumberFormat="1" applyFont="1" applyFill="1" applyBorder="1" applyAlignment="1">
      <alignment horizontal="center"/>
    </xf>
    <xf numFmtId="2" fontId="9" fillId="4" borderId="0" xfId="0" applyNumberFormat="1" applyFont="1" applyFill="1" applyBorder="1" applyAlignment="1">
      <alignment horizontal="center"/>
    </xf>
    <xf numFmtId="2" fontId="9" fillId="4" borderId="23" xfId="0" applyNumberFormat="1" applyFont="1" applyFill="1" applyBorder="1" applyAlignment="1">
      <alignment horizontal="center"/>
    </xf>
    <xf numFmtId="1" fontId="7" fillId="4" borderId="10" xfId="0" applyNumberFormat="1" applyFont="1" applyFill="1" applyBorder="1" applyAlignment="1">
      <alignment horizontal="center"/>
    </xf>
    <xf numFmtId="1" fontId="7" fillId="4" borderId="9" xfId="0" applyNumberFormat="1" applyFont="1" applyFill="1" applyBorder="1" applyAlignment="1">
      <alignment horizontal="center"/>
    </xf>
    <xf numFmtId="1" fontId="7" fillId="4" borderId="2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4" borderId="26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/>
    </xf>
    <xf numFmtId="0" fontId="9" fillId="4" borderId="26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4" borderId="27" xfId="0" applyFont="1" applyFill="1" applyBorder="1" applyAlignment="1">
      <alignment horizontal="center"/>
    </xf>
    <xf numFmtId="1" fontId="9" fillId="5" borderId="7" xfId="0" applyNumberFormat="1" applyFont="1" applyFill="1" applyBorder="1" applyAlignment="1">
      <alignment horizontal="center"/>
    </xf>
    <xf numFmtId="1" fontId="9" fillId="5" borderId="0" xfId="0" applyNumberFormat="1" applyFont="1" applyFill="1" applyBorder="1" applyAlignment="1">
      <alignment horizontal="center"/>
    </xf>
    <xf numFmtId="1" fontId="9" fillId="5" borderId="23" xfId="0" applyNumberFormat="1" applyFont="1" applyFill="1" applyBorder="1" applyAlignment="1">
      <alignment horizontal="center"/>
    </xf>
    <xf numFmtId="1" fontId="9" fillId="5" borderId="7" xfId="1" applyNumberFormat="1" applyFont="1" applyFill="1" applyBorder="1" applyAlignment="1">
      <alignment horizontal="center"/>
    </xf>
    <xf numFmtId="1" fontId="9" fillId="5" borderId="0" xfId="1" applyNumberFormat="1" applyFont="1" applyFill="1" applyBorder="1" applyAlignment="1">
      <alignment horizontal="center"/>
    </xf>
    <xf numFmtId="1" fontId="9" fillId="5" borderId="23" xfId="1" applyNumberFormat="1" applyFont="1" applyFill="1" applyBorder="1" applyAlignment="1">
      <alignment horizontal="center"/>
    </xf>
    <xf numFmtId="2" fontId="9" fillId="5" borderId="7" xfId="0" applyNumberFormat="1" applyFont="1" applyFill="1" applyBorder="1" applyAlignment="1">
      <alignment horizontal="center"/>
    </xf>
    <xf numFmtId="2" fontId="9" fillId="5" borderId="0" xfId="0" applyNumberFormat="1" applyFont="1" applyFill="1" applyBorder="1" applyAlignment="1">
      <alignment horizontal="center"/>
    </xf>
    <xf numFmtId="2" fontId="9" fillId="5" borderId="23" xfId="0" applyNumberFormat="1" applyFont="1" applyFill="1" applyBorder="1" applyAlignment="1">
      <alignment horizontal="center"/>
    </xf>
    <xf numFmtId="1" fontId="7" fillId="5" borderId="10" xfId="0" applyNumberFormat="1" applyFont="1" applyFill="1" applyBorder="1" applyAlignment="1">
      <alignment horizontal="center"/>
    </xf>
    <xf numFmtId="1" fontId="7" fillId="5" borderId="9" xfId="0" applyNumberFormat="1" applyFont="1" applyFill="1" applyBorder="1" applyAlignment="1">
      <alignment horizontal="center"/>
    </xf>
    <xf numFmtId="1" fontId="7" fillId="5" borderId="24" xfId="0" applyNumberFormat="1" applyFont="1" applyFill="1" applyBorder="1" applyAlignment="1">
      <alignment horizontal="center"/>
    </xf>
    <xf numFmtId="0" fontId="7" fillId="5" borderId="28" xfId="0" applyFont="1" applyFill="1" applyBorder="1" applyAlignment="1">
      <alignment horizontal="left"/>
    </xf>
    <xf numFmtId="0" fontId="7" fillId="5" borderId="29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right"/>
    </xf>
    <xf numFmtId="0" fontId="7" fillId="5" borderId="0" xfId="0" applyFont="1" applyFill="1" applyBorder="1" applyAlignment="1">
      <alignment horizontal="right"/>
    </xf>
    <xf numFmtId="0" fontId="7" fillId="5" borderId="10" xfId="0" applyFont="1" applyFill="1" applyBorder="1" applyAlignment="1">
      <alignment horizontal="right" vertical="center"/>
    </xf>
    <xf numFmtId="0" fontId="7" fillId="5" borderId="9" xfId="0" applyFont="1" applyFill="1" applyBorder="1" applyAlignment="1">
      <alignment horizontal="right" vertical="center"/>
    </xf>
    <xf numFmtId="0" fontId="7" fillId="5" borderId="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left"/>
    </xf>
    <xf numFmtId="0" fontId="7" fillId="5" borderId="22" xfId="0" applyFont="1" applyFill="1" applyBorder="1" applyAlignment="1">
      <alignment horizontal="left"/>
    </xf>
    <xf numFmtId="0" fontId="9" fillId="5" borderId="26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0" fontId="9" fillId="5" borderId="27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1" fontId="7" fillId="5" borderId="18" xfId="0" applyNumberFormat="1" applyFont="1" applyFill="1" applyBorder="1" applyAlignment="1">
      <alignment horizontal="center"/>
    </xf>
    <xf numFmtId="1" fontId="7" fillId="5" borderId="31" xfId="0" applyNumberFormat="1" applyFont="1" applyFill="1" applyBorder="1" applyAlignment="1">
      <alignment horizontal="center"/>
    </xf>
    <xf numFmtId="1" fontId="7" fillId="5" borderId="32" xfId="0" applyNumberFormat="1" applyFont="1" applyFill="1" applyBorder="1" applyAlignment="1">
      <alignment horizontal="center"/>
    </xf>
    <xf numFmtId="0" fontId="7" fillId="4" borderId="14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14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2" fontId="7" fillId="4" borderId="0" xfId="0" applyNumberFormat="1" applyFont="1" applyFill="1" applyBorder="1" applyAlignment="1">
      <alignment horizontal="center"/>
    </xf>
    <xf numFmtId="2" fontId="7" fillId="4" borderId="33" xfId="0" applyNumberFormat="1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4" fillId="4" borderId="2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2849821497432"/>
          <c:y val="2.0637046407980166E-2"/>
          <c:w val="0.68611909293328854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9000670262279265"/>
                  <c:y val="0.3331216384837141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-85.714x + 3652.9
R² = 0.1739, p=0.24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'Report Datasheet (Monthly)'!$R$123:$R$127</c:f>
              <c:numCache>
                <c:formatCode>0.0</c:formatCode>
                <c:ptCount val="5"/>
                <c:pt idx="0">
                  <c:v>52.142857142857146</c:v>
                </c:pt>
                <c:pt idx="1">
                  <c:v>53.142857142857146</c:v>
                </c:pt>
                <c:pt idx="2">
                  <c:v>54.142857142857146</c:v>
                </c:pt>
                <c:pt idx="3">
                  <c:v>55.142857142857146</c:v>
                </c:pt>
                <c:pt idx="4">
                  <c:v>56.142857142857146</c:v>
                </c:pt>
              </c:numCache>
            </c:numRef>
          </c:xVal>
          <c:yVal>
            <c:numRef>
              <c:f>'Report Datasheet (Monthly)'!$M$123:$M$127</c:f>
              <c:numCache>
                <c:formatCode>General</c:formatCode>
                <c:ptCount val="5"/>
                <c:pt idx="0">
                  <c:v>2630</c:v>
                </c:pt>
                <c:pt idx="1">
                  <c:v>2540</c:v>
                </c:pt>
                <c:pt idx="2">
                  <c:v>2650</c:v>
                </c:pt>
                <c:pt idx="3">
                  <c:v>2460</c:v>
                </c:pt>
                <c:pt idx="4">
                  <c:v>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0-B347-8F97-DF4A78AE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00688"/>
        <c:axId val="1"/>
      </c:scatterChart>
      <c:scatterChart>
        <c:scatterStyle val="lineMarker"/>
        <c:varyColors val="0"/>
        <c:ser>
          <c:idx val="0"/>
          <c:order val="1"/>
          <c:tx>
            <c:v>%Mean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'Report Datasheet (Monthly)'!$P$34:$P$70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'Report Datasheet (Monthly)'!$M$34:$M$70</c:f>
              <c:numCache>
                <c:formatCode>General</c:formatCode>
                <c:ptCount val="37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D0-B347-8F97-DF4A78AE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60100688"/>
        <c:scaling>
          <c:orientation val="minMax"/>
          <c:max val="58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38711091901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97828224932504E-2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0100688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33946013346577"/>
          <c:y val="3.3622697989197634E-2"/>
          <c:w val="0.69917411349974212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(V+AMI-P+)'!$R$111:$R$122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(V+AMI-P+)'!$M$111:$M$122</c:f>
              <c:numCache>
                <c:formatCode>General</c:formatCode>
                <c:ptCount val="12"/>
                <c:pt idx="0">
                  <c:v>2690</c:v>
                </c:pt>
                <c:pt idx="1">
                  <c:v>2650</c:v>
                </c:pt>
                <c:pt idx="2">
                  <c:v>2750</c:v>
                </c:pt>
                <c:pt idx="3">
                  <c:v>2520</c:v>
                </c:pt>
                <c:pt idx="4">
                  <c:v>2460</c:v>
                </c:pt>
                <c:pt idx="5">
                  <c:v>2610</c:v>
                </c:pt>
                <c:pt idx="6">
                  <c:v>2570</c:v>
                </c:pt>
                <c:pt idx="7">
                  <c:v>2530</c:v>
                </c:pt>
                <c:pt idx="8">
                  <c:v>2690</c:v>
                </c:pt>
                <c:pt idx="9">
                  <c:v>2480</c:v>
                </c:pt>
                <c:pt idx="10">
                  <c:v>2540</c:v>
                </c:pt>
                <c:pt idx="11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4-0941-92E7-029321B2B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04576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938123936853934"/>
                  <c:y val="-0.296777944079304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(V+AMI-P+)'!$R$111:$R$122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(V+AMI-P+)'!$J$111:$J$122</c:f>
              <c:numCache>
                <c:formatCode>0%</c:formatCode>
                <c:ptCount val="12"/>
                <c:pt idx="0">
                  <c:v>-3.7037037037037888E-3</c:v>
                </c:pt>
                <c:pt idx="1">
                  <c:v>-1.8518518518518615E-2</c:v>
                </c:pt>
                <c:pt idx="2">
                  <c:v>1.8518518518518452E-2</c:v>
                </c:pt>
                <c:pt idx="3">
                  <c:v>-6.6666666666666721E-2</c:v>
                </c:pt>
                <c:pt idx="4">
                  <c:v>-8.8888888888888962E-2</c:v>
                </c:pt>
                <c:pt idx="5">
                  <c:v>-3.3333333333333444E-2</c:v>
                </c:pt>
                <c:pt idx="6">
                  <c:v>-4.8148148148148273E-2</c:v>
                </c:pt>
                <c:pt idx="7">
                  <c:v>-6.2962962962963095E-2</c:v>
                </c:pt>
                <c:pt idx="8">
                  <c:v>-3.7037037037037888E-3</c:v>
                </c:pt>
                <c:pt idx="9">
                  <c:v>-8.1481481481481544E-2</c:v>
                </c:pt>
                <c:pt idx="10">
                  <c:v>-5.925925925925931E-2</c:v>
                </c:pt>
                <c:pt idx="11">
                  <c:v>-5.1851851851851892E-2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4-0941-92E7-029321B2B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60004576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912864152850458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187215728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000457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2.0000000000000004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657082043849"/>
          <c:y val="2.0637046407980166E-2"/>
          <c:w val="0.68080333241926849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8298380118172668E-2"/>
                  <c:y val="0.391150122628114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(V+AMI-P+)'!$R$102:$R$122</c:f>
              <c:numCache>
                <c:formatCode>0.0</c:formatCode>
                <c:ptCount val="21"/>
                <c:pt idx="0">
                  <c:v>31.142857142857142</c:v>
                </c:pt>
                <c:pt idx="1">
                  <c:v>32.142857142857146</c:v>
                </c:pt>
                <c:pt idx="2">
                  <c:v>33.142857142857146</c:v>
                </c:pt>
                <c:pt idx="3">
                  <c:v>34.142857142857146</c:v>
                </c:pt>
                <c:pt idx="4">
                  <c:v>35.142857142857146</c:v>
                </c:pt>
                <c:pt idx="5">
                  <c:v>36.142857142857146</c:v>
                </c:pt>
                <c:pt idx="6">
                  <c:v>37.142857142857146</c:v>
                </c:pt>
                <c:pt idx="7">
                  <c:v>38.142857142857146</c:v>
                </c:pt>
                <c:pt idx="8">
                  <c:v>39.142857142857146</c:v>
                </c:pt>
                <c:pt idx="9">
                  <c:v>40.142857142857146</c:v>
                </c:pt>
                <c:pt idx="10">
                  <c:v>41.142857142857146</c:v>
                </c:pt>
                <c:pt idx="11">
                  <c:v>42.142857142857146</c:v>
                </c:pt>
                <c:pt idx="12">
                  <c:v>43.142857142857146</c:v>
                </c:pt>
                <c:pt idx="13">
                  <c:v>44.142857142857146</c:v>
                </c:pt>
                <c:pt idx="14">
                  <c:v>45.142857142857146</c:v>
                </c:pt>
                <c:pt idx="15">
                  <c:v>46.142857142857146</c:v>
                </c:pt>
                <c:pt idx="16">
                  <c:v>47.142857142857146</c:v>
                </c:pt>
                <c:pt idx="17">
                  <c:v>48.142857142857146</c:v>
                </c:pt>
                <c:pt idx="18">
                  <c:v>49.142857142857146</c:v>
                </c:pt>
                <c:pt idx="19">
                  <c:v>50.142857142857146</c:v>
                </c:pt>
                <c:pt idx="20">
                  <c:v>51.142857142857146</c:v>
                </c:pt>
              </c:numCache>
            </c:numRef>
          </c:xVal>
          <c:yVal>
            <c:numRef>
              <c:f>'Report Datasheet (V+AMI-P+)'!$M$102:$M$122</c:f>
              <c:numCache>
                <c:formatCode>General</c:formatCode>
                <c:ptCount val="21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3-934A-86EA-112D855D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03232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'Report Datasheet (V+AMI-P+)'!$P$102:$P$128</c:f>
              <c:numCache>
                <c:formatCode>0</c:formatCode>
                <c:ptCount val="27"/>
                <c:pt idx="0">
                  <c:v>218</c:v>
                </c:pt>
                <c:pt idx="1">
                  <c:v>225</c:v>
                </c:pt>
                <c:pt idx="2">
                  <c:v>232</c:v>
                </c:pt>
                <c:pt idx="3">
                  <c:v>239</c:v>
                </c:pt>
                <c:pt idx="4">
                  <c:v>246</c:v>
                </c:pt>
                <c:pt idx="5">
                  <c:v>253</c:v>
                </c:pt>
                <c:pt idx="6">
                  <c:v>260</c:v>
                </c:pt>
                <c:pt idx="7">
                  <c:v>267</c:v>
                </c:pt>
                <c:pt idx="8">
                  <c:v>274</c:v>
                </c:pt>
                <c:pt idx="9">
                  <c:v>281</c:v>
                </c:pt>
                <c:pt idx="10">
                  <c:v>288</c:v>
                </c:pt>
                <c:pt idx="11">
                  <c:v>295</c:v>
                </c:pt>
                <c:pt idx="12">
                  <c:v>302</c:v>
                </c:pt>
                <c:pt idx="13">
                  <c:v>309</c:v>
                </c:pt>
                <c:pt idx="14">
                  <c:v>316</c:v>
                </c:pt>
                <c:pt idx="15">
                  <c:v>323</c:v>
                </c:pt>
                <c:pt idx="16">
                  <c:v>330</c:v>
                </c:pt>
                <c:pt idx="17">
                  <c:v>337</c:v>
                </c:pt>
                <c:pt idx="18">
                  <c:v>344</c:v>
                </c:pt>
                <c:pt idx="19">
                  <c:v>351</c:v>
                </c:pt>
                <c:pt idx="20">
                  <c:v>358</c:v>
                </c:pt>
                <c:pt idx="21">
                  <c:v>365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379</c:v>
                </c:pt>
              </c:numCache>
            </c:numRef>
          </c:xVal>
          <c:yVal>
            <c:numRef>
              <c:f>'Report Datasheet (V+AMI-P+)'!$M$102:$M$128</c:f>
              <c:numCache>
                <c:formatCode>General</c:formatCode>
                <c:ptCount val="27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  <c:pt idx="21">
                  <c:v>2630</c:v>
                </c:pt>
                <c:pt idx="22">
                  <c:v>2320</c:v>
                </c:pt>
                <c:pt idx="23">
                  <c:v>2450</c:v>
                </c:pt>
                <c:pt idx="24">
                  <c:v>2310</c:v>
                </c:pt>
                <c:pt idx="25">
                  <c:v>2500</c:v>
                </c:pt>
                <c:pt idx="26">
                  <c:v>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D3-934A-86EA-112D855D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0703232"/>
        <c:scaling>
          <c:orientation val="minMax"/>
          <c:max val="6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414719989518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3.027594523657516E-3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070323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454154061805"/>
          <c:y val="2.0637046407980166E-2"/>
          <c:w val="0.62924709224314546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(V+AMI-P+)'!$R$34:$R$77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(V+AMI-P+)'!$M$34:$M$77</c:f>
              <c:numCache>
                <c:formatCode>General</c:formatCode>
                <c:ptCount val="44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2560</c:v>
                </c:pt>
                <c:pt idx="38">
                  <c:v>2530</c:v>
                </c:pt>
                <c:pt idx="39">
                  <c:v>2640</c:v>
                </c:pt>
                <c:pt idx="40">
                  <c:v>2370</c:v>
                </c:pt>
                <c:pt idx="41">
                  <c:v>2700</c:v>
                </c:pt>
                <c:pt idx="42">
                  <c:v>2610</c:v>
                </c:pt>
                <c:pt idx="43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8-C44E-B49B-BF76E6C2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02624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669737763717952"/>
                  <c:y val="-0.339668119997397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(V+AMI-P+)'!$R$34:$R$77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(V+AMI-P+)'!$J$34:$J$77</c:f>
              <c:numCache>
                <c:formatCode>0%</c:formatCode>
                <c:ptCount val="44"/>
                <c:pt idx="0">
                  <c:v>-6.6666666666666721E-2</c:v>
                </c:pt>
                <c:pt idx="1">
                  <c:v>-7.0370370370370514E-2</c:v>
                </c:pt>
                <c:pt idx="2">
                  <c:v>-3.3333333333333444E-2</c:v>
                </c:pt>
                <c:pt idx="3">
                  <c:v>-6.6666666666666721E-2</c:v>
                </c:pt>
                <c:pt idx="4">
                  <c:v>-7.4074074074074139E-2</c:v>
                </c:pt>
                <c:pt idx="5">
                  <c:v>-8.5185185185185169E-2</c:v>
                </c:pt>
                <c:pt idx="6">
                  <c:v>-6.2962962962963095E-2</c:v>
                </c:pt>
                <c:pt idx="7">
                  <c:v>-7.0370370370370514E-2</c:v>
                </c:pt>
                <c:pt idx="8">
                  <c:v>-7.4074074074074139E-2</c:v>
                </c:pt>
                <c:pt idx="9">
                  <c:v>-6.6666666666666721E-2</c:v>
                </c:pt>
                <c:pt idx="10">
                  <c:v>-7.0370370370370514E-2</c:v>
                </c:pt>
                <c:pt idx="11">
                  <c:v>-5.1851851851851892E-2</c:v>
                </c:pt>
                <c:pt idx="12">
                  <c:v>-5.925925925925931E-2</c:v>
                </c:pt>
                <c:pt idx="13">
                  <c:v>-2.222222222222224E-2</c:v>
                </c:pt>
                <c:pt idx="14">
                  <c:v>-4.0740740740740855E-2</c:v>
                </c:pt>
                <c:pt idx="15">
                  <c:v>-5.5555555555555684E-2</c:v>
                </c:pt>
                <c:pt idx="16">
                  <c:v>-5.1851851851851892E-2</c:v>
                </c:pt>
                <c:pt idx="17">
                  <c:v>-3.3333333333333444E-2</c:v>
                </c:pt>
                <c:pt idx="18">
                  <c:v>-4.8148148148148273E-2</c:v>
                </c:pt>
                <c:pt idx="19">
                  <c:v>-7.0370370370370514E-2</c:v>
                </c:pt>
                <c:pt idx="20">
                  <c:v>-4.0740740740740855E-2</c:v>
                </c:pt>
                <c:pt idx="21">
                  <c:v>-5.5555555555555684E-2</c:v>
                </c:pt>
                <c:pt idx="22">
                  <c:v>-6.6666666666666721E-2</c:v>
                </c:pt>
                <c:pt idx="23">
                  <c:v>-4.8148148148148273E-2</c:v>
                </c:pt>
                <c:pt idx="24">
                  <c:v>-3.703703703703707E-2</c:v>
                </c:pt>
                <c:pt idx="25">
                  <c:v>-5.925925925925931E-2</c:v>
                </c:pt>
                <c:pt idx="26">
                  <c:v>-7.4074074074074139E-2</c:v>
                </c:pt>
                <c:pt idx="27">
                  <c:v>-1.8518518518518615E-2</c:v>
                </c:pt>
                <c:pt idx="28">
                  <c:v>-5.1851851851851892E-2</c:v>
                </c:pt>
                <c:pt idx="29">
                  <c:v>-5.1851851851851892E-2</c:v>
                </c:pt>
                <c:pt idx="30">
                  <c:v>-3.703703703703707E-2</c:v>
                </c:pt>
                <c:pt idx="31">
                  <c:v>-2.9629629629629655E-2</c:v>
                </c:pt>
                <c:pt idx="32">
                  <c:v>-4.8148148148148273E-2</c:v>
                </c:pt>
                <c:pt idx="33">
                  <c:v>-3.703703703703707E-2</c:v>
                </c:pt>
                <c:pt idx="34">
                  <c:v>-3.3333333333333444E-2</c:v>
                </c:pt>
                <c:pt idx="35">
                  <c:v>-3.703703703703707E-2</c:v>
                </c:pt>
                <c:pt idx="36">
                  <c:v>-9.2592592592592587E-2</c:v>
                </c:pt>
                <c:pt idx="37">
                  <c:v>-5.1851851851851892E-2</c:v>
                </c:pt>
                <c:pt idx="38">
                  <c:v>-6.2962962962963095E-2</c:v>
                </c:pt>
                <c:pt idx="39">
                  <c:v>-2.222222222222224E-2</c:v>
                </c:pt>
                <c:pt idx="40">
                  <c:v>-0.12222222222222225</c:v>
                </c:pt>
                <c:pt idx="41">
                  <c:v>0</c:v>
                </c:pt>
                <c:pt idx="42">
                  <c:v>-3.3333333333333444E-2</c:v>
                </c:pt>
                <c:pt idx="43">
                  <c:v>-9.2592592592592587E-2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88-C44E-B49B-BF76E6C2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4302624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9128652306891387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21092817942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430262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2849821497432"/>
          <c:y val="2.0637046407980166E-2"/>
          <c:w val="0.68611909293328854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6856939017286182"/>
                  <c:y val="0.327477733316122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(V+AMI-P-)'!$R$119:$R$128</c:f>
              <c:numCache>
                <c:formatCode>0.0</c:formatCode>
                <c:ptCount val="10"/>
                <c:pt idx="0">
                  <c:v>48.142857142857146</c:v>
                </c:pt>
                <c:pt idx="1">
                  <c:v>49.142857142857146</c:v>
                </c:pt>
                <c:pt idx="2">
                  <c:v>50.142857142857146</c:v>
                </c:pt>
                <c:pt idx="3">
                  <c:v>51.142857142857146</c:v>
                </c:pt>
                <c:pt idx="4">
                  <c:v>52.142857142857146</c:v>
                </c:pt>
                <c:pt idx="5">
                  <c:v>53.142857142857146</c:v>
                </c:pt>
                <c:pt idx="6">
                  <c:v>53.285714285714285</c:v>
                </c:pt>
                <c:pt idx="7">
                  <c:v>53.428571428571431</c:v>
                </c:pt>
                <c:pt idx="8">
                  <c:v>53.571428571428569</c:v>
                </c:pt>
                <c:pt idx="9">
                  <c:v>54.142857142857146</c:v>
                </c:pt>
              </c:numCache>
            </c:numRef>
          </c:xVal>
          <c:yVal>
            <c:numRef>
              <c:f>'Report Datasheet (V+AMI-P-)'!$M$119:$M$128</c:f>
              <c:numCache>
                <c:formatCode>General</c:formatCode>
                <c:ptCount val="10"/>
                <c:pt idx="0">
                  <c:v>2690</c:v>
                </c:pt>
                <c:pt idx="1">
                  <c:v>2480</c:v>
                </c:pt>
                <c:pt idx="2">
                  <c:v>2540</c:v>
                </c:pt>
                <c:pt idx="3">
                  <c:v>2560</c:v>
                </c:pt>
                <c:pt idx="4">
                  <c:v>2630</c:v>
                </c:pt>
                <c:pt idx="5">
                  <c:v>2320</c:v>
                </c:pt>
                <c:pt idx="6">
                  <c:v>2650</c:v>
                </c:pt>
                <c:pt idx="7">
                  <c:v>2460</c:v>
                </c:pt>
                <c:pt idx="8">
                  <c:v>2570</c:v>
                </c:pt>
                <c:pt idx="9">
                  <c:v>2610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2-8A41-865C-D2996B45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28192"/>
        <c:axId val="1"/>
      </c:scatterChart>
      <c:scatterChart>
        <c:scatterStyle val="lineMarker"/>
        <c:varyColors val="0"/>
        <c:ser>
          <c:idx val="0"/>
          <c:order val="1"/>
          <c:tx>
            <c:v>%Mean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'Report Datasheet (V+AMI-P-)'!$P$34:$P$70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'Report Datasheet (V+AMI-P-)'!$M$34:$M$70</c:f>
              <c:numCache>
                <c:formatCode>General</c:formatCode>
                <c:ptCount val="37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22-8A41-865C-D2996B45F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58528192"/>
        <c:scaling>
          <c:orientation val="minMax"/>
          <c:max val="6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394839199315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978401796161023E-2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52819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33946013346577"/>
          <c:y val="3.3622697989197634E-2"/>
          <c:w val="0.69917411349974212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(V+AMI-P-)'!$R$111:$R$122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(V+AMI-P-)'!$M$111:$M$122</c:f>
              <c:numCache>
                <c:formatCode>General</c:formatCode>
                <c:ptCount val="12"/>
                <c:pt idx="0">
                  <c:v>2690</c:v>
                </c:pt>
                <c:pt idx="1">
                  <c:v>2650</c:v>
                </c:pt>
                <c:pt idx="2">
                  <c:v>2750</c:v>
                </c:pt>
                <c:pt idx="3">
                  <c:v>2520</c:v>
                </c:pt>
                <c:pt idx="4">
                  <c:v>2460</c:v>
                </c:pt>
                <c:pt idx="5">
                  <c:v>2610</c:v>
                </c:pt>
                <c:pt idx="6">
                  <c:v>2570</c:v>
                </c:pt>
                <c:pt idx="7">
                  <c:v>2530</c:v>
                </c:pt>
                <c:pt idx="8">
                  <c:v>2690</c:v>
                </c:pt>
                <c:pt idx="9">
                  <c:v>2480</c:v>
                </c:pt>
                <c:pt idx="10">
                  <c:v>2540</c:v>
                </c:pt>
                <c:pt idx="11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6-9F4C-AE7C-388648C0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94304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938123936853934"/>
                  <c:y val="-0.296777944079304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(V+AMI-P-)'!$R$111:$R$122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(V+AMI-P-)'!$J$111:$J$122</c:f>
              <c:numCache>
                <c:formatCode>0%</c:formatCode>
                <c:ptCount val="12"/>
                <c:pt idx="0">
                  <c:v>-3.7037037037037888E-3</c:v>
                </c:pt>
                <c:pt idx="1">
                  <c:v>-1.8518518518518615E-2</c:v>
                </c:pt>
                <c:pt idx="2">
                  <c:v>1.8518518518518452E-2</c:v>
                </c:pt>
                <c:pt idx="3">
                  <c:v>-6.6666666666666721E-2</c:v>
                </c:pt>
                <c:pt idx="4">
                  <c:v>-8.8888888888888962E-2</c:v>
                </c:pt>
                <c:pt idx="5">
                  <c:v>-3.3333333333333444E-2</c:v>
                </c:pt>
                <c:pt idx="6">
                  <c:v>-4.8148148148148273E-2</c:v>
                </c:pt>
                <c:pt idx="7">
                  <c:v>-6.2962962962963095E-2</c:v>
                </c:pt>
                <c:pt idx="8">
                  <c:v>-3.7037037037037888E-3</c:v>
                </c:pt>
                <c:pt idx="9">
                  <c:v>-8.1481481481481544E-2</c:v>
                </c:pt>
                <c:pt idx="10">
                  <c:v>-5.925925925925931E-2</c:v>
                </c:pt>
                <c:pt idx="11">
                  <c:v>-5.1851851851851892E-2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B6-9F4C-AE7C-388648C0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58194304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9128677692581004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15674678219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19430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2.0000000000000004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657082043849"/>
          <c:y val="2.0637046407980166E-2"/>
          <c:w val="0.68080333241926849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8298380118172668E-2"/>
                  <c:y val="0.391150122628114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(V+AMI-P-)'!$R$102:$R$122</c:f>
              <c:numCache>
                <c:formatCode>0.0</c:formatCode>
                <c:ptCount val="21"/>
                <c:pt idx="0">
                  <c:v>31.142857142857142</c:v>
                </c:pt>
                <c:pt idx="1">
                  <c:v>32.142857142857146</c:v>
                </c:pt>
                <c:pt idx="2">
                  <c:v>33.142857142857146</c:v>
                </c:pt>
                <c:pt idx="3">
                  <c:v>34.142857142857146</c:v>
                </c:pt>
                <c:pt idx="4">
                  <c:v>35.142857142857146</c:v>
                </c:pt>
                <c:pt idx="5">
                  <c:v>36.142857142857146</c:v>
                </c:pt>
                <c:pt idx="6">
                  <c:v>37.142857142857146</c:v>
                </c:pt>
                <c:pt idx="7">
                  <c:v>38.142857142857146</c:v>
                </c:pt>
                <c:pt idx="8">
                  <c:v>39.142857142857146</c:v>
                </c:pt>
                <c:pt idx="9">
                  <c:v>40.142857142857146</c:v>
                </c:pt>
                <c:pt idx="10">
                  <c:v>41.142857142857146</c:v>
                </c:pt>
                <c:pt idx="11">
                  <c:v>42.142857142857146</c:v>
                </c:pt>
                <c:pt idx="12">
                  <c:v>43.142857142857146</c:v>
                </c:pt>
                <c:pt idx="13">
                  <c:v>44.142857142857146</c:v>
                </c:pt>
                <c:pt idx="14">
                  <c:v>45.142857142857146</c:v>
                </c:pt>
                <c:pt idx="15">
                  <c:v>46.142857142857146</c:v>
                </c:pt>
                <c:pt idx="16">
                  <c:v>47.142857142857146</c:v>
                </c:pt>
                <c:pt idx="17">
                  <c:v>48.142857142857146</c:v>
                </c:pt>
                <c:pt idx="18">
                  <c:v>49.142857142857146</c:v>
                </c:pt>
                <c:pt idx="19">
                  <c:v>50.142857142857146</c:v>
                </c:pt>
                <c:pt idx="20">
                  <c:v>51.142857142857146</c:v>
                </c:pt>
              </c:numCache>
            </c:numRef>
          </c:xVal>
          <c:yVal>
            <c:numRef>
              <c:f>'Report Datasheet (V+AMI-P-)'!$M$102:$M$122</c:f>
              <c:numCache>
                <c:formatCode>General</c:formatCode>
                <c:ptCount val="21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3-AE4D-A5F9-8B539CEB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27856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'Report Datasheet (V+AMI-P-)'!$P$102:$P$128</c:f>
              <c:numCache>
                <c:formatCode>0</c:formatCode>
                <c:ptCount val="27"/>
                <c:pt idx="0">
                  <c:v>218</c:v>
                </c:pt>
                <c:pt idx="1">
                  <c:v>225</c:v>
                </c:pt>
                <c:pt idx="2">
                  <c:v>232</c:v>
                </c:pt>
                <c:pt idx="3">
                  <c:v>239</c:v>
                </c:pt>
                <c:pt idx="4">
                  <c:v>246</c:v>
                </c:pt>
                <c:pt idx="5">
                  <c:v>253</c:v>
                </c:pt>
                <c:pt idx="6">
                  <c:v>260</c:v>
                </c:pt>
                <c:pt idx="7">
                  <c:v>267</c:v>
                </c:pt>
                <c:pt idx="8">
                  <c:v>274</c:v>
                </c:pt>
                <c:pt idx="9">
                  <c:v>281</c:v>
                </c:pt>
                <c:pt idx="10">
                  <c:v>288</c:v>
                </c:pt>
                <c:pt idx="11">
                  <c:v>295</c:v>
                </c:pt>
                <c:pt idx="12">
                  <c:v>302</c:v>
                </c:pt>
                <c:pt idx="13">
                  <c:v>309</c:v>
                </c:pt>
                <c:pt idx="14">
                  <c:v>316</c:v>
                </c:pt>
                <c:pt idx="15">
                  <c:v>323</c:v>
                </c:pt>
                <c:pt idx="16">
                  <c:v>330</c:v>
                </c:pt>
                <c:pt idx="17">
                  <c:v>337</c:v>
                </c:pt>
                <c:pt idx="18">
                  <c:v>344</c:v>
                </c:pt>
                <c:pt idx="19">
                  <c:v>351</c:v>
                </c:pt>
                <c:pt idx="20">
                  <c:v>358</c:v>
                </c:pt>
                <c:pt idx="21">
                  <c:v>365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379</c:v>
                </c:pt>
              </c:numCache>
            </c:numRef>
          </c:xVal>
          <c:yVal>
            <c:numRef>
              <c:f>'Report Datasheet (V+AMI-P-)'!$M$102:$M$128</c:f>
              <c:numCache>
                <c:formatCode>General</c:formatCode>
                <c:ptCount val="27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  <c:pt idx="21">
                  <c:v>2630</c:v>
                </c:pt>
                <c:pt idx="22">
                  <c:v>2320</c:v>
                </c:pt>
                <c:pt idx="23">
                  <c:v>2650</c:v>
                </c:pt>
                <c:pt idx="24">
                  <c:v>2460</c:v>
                </c:pt>
                <c:pt idx="25">
                  <c:v>2570</c:v>
                </c:pt>
                <c:pt idx="26">
                  <c:v>2610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3-AE4D-A5F9-8B539CEB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58127856"/>
        <c:scaling>
          <c:orientation val="minMax"/>
          <c:max val="55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397961761057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3.0279269484619867E-3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1278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454154061805"/>
          <c:y val="2.0637046407980166E-2"/>
          <c:w val="0.62924709224314546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(V+AMI-P-)'!$R$34:$R$77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(V+AMI-P-)'!$M$34:$M$77</c:f>
              <c:numCache>
                <c:formatCode>General</c:formatCode>
                <c:ptCount val="44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2560</c:v>
                </c:pt>
                <c:pt idx="38">
                  <c:v>2530</c:v>
                </c:pt>
                <c:pt idx="39">
                  <c:v>2640</c:v>
                </c:pt>
                <c:pt idx="40">
                  <c:v>2370</c:v>
                </c:pt>
                <c:pt idx="41">
                  <c:v>2700</c:v>
                </c:pt>
                <c:pt idx="42">
                  <c:v>2610</c:v>
                </c:pt>
                <c:pt idx="43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7-C649-A4C9-E5B89653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97808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669737763717952"/>
                  <c:y val="-0.339668119997397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(V+AMI-P-)'!$R$34:$R$77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(V+AMI-P-)'!$J$34:$J$77</c:f>
              <c:numCache>
                <c:formatCode>0%</c:formatCode>
                <c:ptCount val="44"/>
                <c:pt idx="0">
                  <c:v>-6.6666666666666721E-2</c:v>
                </c:pt>
                <c:pt idx="1">
                  <c:v>-7.0370370370370514E-2</c:v>
                </c:pt>
                <c:pt idx="2">
                  <c:v>-3.3333333333333444E-2</c:v>
                </c:pt>
                <c:pt idx="3">
                  <c:v>-6.6666666666666721E-2</c:v>
                </c:pt>
                <c:pt idx="4">
                  <c:v>-7.4074074074074139E-2</c:v>
                </c:pt>
                <c:pt idx="5">
                  <c:v>-8.5185185185185169E-2</c:v>
                </c:pt>
                <c:pt idx="6">
                  <c:v>-6.2962962962963095E-2</c:v>
                </c:pt>
                <c:pt idx="7">
                  <c:v>-7.0370370370370514E-2</c:v>
                </c:pt>
                <c:pt idx="8">
                  <c:v>-7.4074074074074139E-2</c:v>
                </c:pt>
                <c:pt idx="9">
                  <c:v>-6.6666666666666721E-2</c:v>
                </c:pt>
                <c:pt idx="10">
                  <c:v>-7.0370370370370514E-2</c:v>
                </c:pt>
                <c:pt idx="11">
                  <c:v>-5.1851851851851892E-2</c:v>
                </c:pt>
                <c:pt idx="12">
                  <c:v>-5.925925925925931E-2</c:v>
                </c:pt>
                <c:pt idx="13">
                  <c:v>-2.222222222222224E-2</c:v>
                </c:pt>
                <c:pt idx="14">
                  <c:v>-4.0740740740740855E-2</c:v>
                </c:pt>
                <c:pt idx="15">
                  <c:v>-5.5555555555555684E-2</c:v>
                </c:pt>
                <c:pt idx="16">
                  <c:v>-5.1851851851851892E-2</c:v>
                </c:pt>
                <c:pt idx="17">
                  <c:v>-3.3333333333333444E-2</c:v>
                </c:pt>
                <c:pt idx="18">
                  <c:v>-4.8148148148148273E-2</c:v>
                </c:pt>
                <c:pt idx="19">
                  <c:v>-7.0370370370370514E-2</c:v>
                </c:pt>
                <c:pt idx="20">
                  <c:v>-4.0740740740740855E-2</c:v>
                </c:pt>
                <c:pt idx="21">
                  <c:v>-5.5555555555555684E-2</c:v>
                </c:pt>
                <c:pt idx="22">
                  <c:v>-6.6666666666666721E-2</c:v>
                </c:pt>
                <c:pt idx="23">
                  <c:v>-4.8148148148148273E-2</c:v>
                </c:pt>
                <c:pt idx="24">
                  <c:v>-3.703703703703707E-2</c:v>
                </c:pt>
                <c:pt idx="25">
                  <c:v>-5.925925925925931E-2</c:v>
                </c:pt>
                <c:pt idx="26">
                  <c:v>-7.4074074074074139E-2</c:v>
                </c:pt>
                <c:pt idx="27">
                  <c:v>-1.8518518518518615E-2</c:v>
                </c:pt>
                <c:pt idx="28">
                  <c:v>-5.1851851851851892E-2</c:v>
                </c:pt>
                <c:pt idx="29">
                  <c:v>-5.1851851851851892E-2</c:v>
                </c:pt>
                <c:pt idx="30">
                  <c:v>-3.703703703703707E-2</c:v>
                </c:pt>
                <c:pt idx="31">
                  <c:v>-2.9629629629629655E-2</c:v>
                </c:pt>
                <c:pt idx="32">
                  <c:v>-4.8148148148148273E-2</c:v>
                </c:pt>
                <c:pt idx="33">
                  <c:v>-3.703703703703707E-2</c:v>
                </c:pt>
                <c:pt idx="34">
                  <c:v>-3.3333333333333444E-2</c:v>
                </c:pt>
                <c:pt idx="35">
                  <c:v>-3.703703703703707E-2</c:v>
                </c:pt>
                <c:pt idx="36">
                  <c:v>-9.2592592592592587E-2</c:v>
                </c:pt>
                <c:pt idx="37">
                  <c:v>-5.1851851851851892E-2</c:v>
                </c:pt>
                <c:pt idx="38">
                  <c:v>-6.2962962962963095E-2</c:v>
                </c:pt>
                <c:pt idx="39">
                  <c:v>-2.222222222222224E-2</c:v>
                </c:pt>
                <c:pt idx="40">
                  <c:v>-0.12222222222222225</c:v>
                </c:pt>
                <c:pt idx="41">
                  <c:v>0</c:v>
                </c:pt>
                <c:pt idx="42">
                  <c:v>-3.3333333333333444E-2</c:v>
                </c:pt>
                <c:pt idx="43">
                  <c:v>-9.2592592592592587E-2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7-C649-A4C9-E5B89653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58097808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9128652306891387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21092817942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097808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2849821497432"/>
          <c:y val="2.0637046407980166E-2"/>
          <c:w val="0.68611909293328854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3174727223934912"/>
                  <c:y val="0.205521277053483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(V+AMI+-)'!$R$119:$R$124</c:f>
              <c:numCache>
                <c:formatCode>0.0</c:formatCode>
                <c:ptCount val="6"/>
                <c:pt idx="0">
                  <c:v>48.142857142857146</c:v>
                </c:pt>
                <c:pt idx="1">
                  <c:v>49.142857142857146</c:v>
                </c:pt>
                <c:pt idx="2">
                  <c:v>50.142857142857146</c:v>
                </c:pt>
                <c:pt idx="3">
                  <c:v>51.142857142857146</c:v>
                </c:pt>
                <c:pt idx="4">
                  <c:v>52.142857142857146</c:v>
                </c:pt>
                <c:pt idx="5">
                  <c:v>53.142857142857146</c:v>
                </c:pt>
              </c:numCache>
            </c:numRef>
          </c:xVal>
          <c:yVal>
            <c:numRef>
              <c:f>'Report Datasheet (V+AMI+-)'!$M$119:$M$124</c:f>
              <c:numCache>
                <c:formatCode>General</c:formatCode>
                <c:ptCount val="6"/>
                <c:pt idx="0">
                  <c:v>2690</c:v>
                </c:pt>
                <c:pt idx="1">
                  <c:v>2480</c:v>
                </c:pt>
                <c:pt idx="2">
                  <c:v>2540</c:v>
                </c:pt>
                <c:pt idx="3">
                  <c:v>2560</c:v>
                </c:pt>
                <c:pt idx="4">
                  <c:v>2630</c:v>
                </c:pt>
                <c:pt idx="5">
                  <c:v>2320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A54B-8B31-3B667113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14560"/>
        <c:axId val="1"/>
      </c:scatterChart>
      <c:scatterChart>
        <c:scatterStyle val="lineMarker"/>
        <c:varyColors val="0"/>
        <c:ser>
          <c:idx val="0"/>
          <c:order val="1"/>
          <c:tx>
            <c:v>%Mean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'Report Datasheet (V+AMI+-)'!$P$34:$P$70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'Report Datasheet (V+AMI+-)'!$M$34:$M$70</c:f>
              <c:numCache>
                <c:formatCode>General</c:formatCode>
                <c:ptCount val="37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1-A54B-8B31-3B667113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2714560"/>
        <c:scaling>
          <c:orientation val="minMax"/>
          <c:max val="55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385201849768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978377702787151E-2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271456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33946013346577"/>
          <c:y val="3.3622697989197634E-2"/>
          <c:w val="0.69917411349974212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(V+AMI+-)'!$R$111:$R$122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(V+AMI+-)'!$M$111:$M$122</c:f>
              <c:numCache>
                <c:formatCode>General</c:formatCode>
                <c:ptCount val="12"/>
                <c:pt idx="0">
                  <c:v>2690</c:v>
                </c:pt>
                <c:pt idx="1">
                  <c:v>2650</c:v>
                </c:pt>
                <c:pt idx="2">
                  <c:v>2750</c:v>
                </c:pt>
                <c:pt idx="3">
                  <c:v>2520</c:v>
                </c:pt>
                <c:pt idx="4">
                  <c:v>2460</c:v>
                </c:pt>
                <c:pt idx="5">
                  <c:v>2610</c:v>
                </c:pt>
                <c:pt idx="6">
                  <c:v>2570</c:v>
                </c:pt>
                <c:pt idx="7">
                  <c:v>2530</c:v>
                </c:pt>
                <c:pt idx="8">
                  <c:v>2690</c:v>
                </c:pt>
                <c:pt idx="9">
                  <c:v>2480</c:v>
                </c:pt>
                <c:pt idx="10">
                  <c:v>2540</c:v>
                </c:pt>
                <c:pt idx="11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D-284B-83C4-71B87455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51472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938123936853934"/>
                  <c:y val="-0.296777944079304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(V+AMI+-)'!$R$111:$R$122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(V+AMI+-)'!$J$111:$J$122</c:f>
              <c:numCache>
                <c:formatCode>0%</c:formatCode>
                <c:ptCount val="12"/>
                <c:pt idx="0">
                  <c:v>-3.7037037037037888E-3</c:v>
                </c:pt>
                <c:pt idx="1">
                  <c:v>-1.8518518518518615E-2</c:v>
                </c:pt>
                <c:pt idx="2">
                  <c:v>1.8518518518518452E-2</c:v>
                </c:pt>
                <c:pt idx="3">
                  <c:v>-6.6666666666666721E-2</c:v>
                </c:pt>
                <c:pt idx="4">
                  <c:v>-8.8888888888888962E-2</c:v>
                </c:pt>
                <c:pt idx="5">
                  <c:v>-3.3333333333333444E-2</c:v>
                </c:pt>
                <c:pt idx="6">
                  <c:v>-4.8148148148148273E-2</c:v>
                </c:pt>
                <c:pt idx="7">
                  <c:v>-6.2962962962963095E-2</c:v>
                </c:pt>
                <c:pt idx="8">
                  <c:v>-3.7037037037037888E-3</c:v>
                </c:pt>
                <c:pt idx="9">
                  <c:v>-8.1481481481481544E-2</c:v>
                </c:pt>
                <c:pt idx="10">
                  <c:v>-5.925925925925931E-2</c:v>
                </c:pt>
                <c:pt idx="11">
                  <c:v>-5.1851851851851892E-2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D-284B-83C4-71B87455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2751472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811447811447811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157904504361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275147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2.0000000000000004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657082043849"/>
          <c:y val="2.0637046407980166E-2"/>
          <c:w val="0.68080333241926849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8.1149428304221338E-3"/>
                  <c:y val="0.3856856417537971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(V+AMI+-)'!$R$102:$R$122</c:f>
              <c:numCache>
                <c:formatCode>0.0</c:formatCode>
                <c:ptCount val="21"/>
                <c:pt idx="0">
                  <c:v>31.142857142857142</c:v>
                </c:pt>
                <c:pt idx="1">
                  <c:v>32.142857142857146</c:v>
                </c:pt>
                <c:pt idx="2">
                  <c:v>33.142857142857146</c:v>
                </c:pt>
                <c:pt idx="3">
                  <c:v>34.142857142857146</c:v>
                </c:pt>
                <c:pt idx="4">
                  <c:v>35.142857142857146</c:v>
                </c:pt>
                <c:pt idx="5">
                  <c:v>36.142857142857146</c:v>
                </c:pt>
                <c:pt idx="6">
                  <c:v>37.142857142857146</c:v>
                </c:pt>
                <c:pt idx="7">
                  <c:v>38.142857142857146</c:v>
                </c:pt>
                <c:pt idx="8">
                  <c:v>39.142857142857146</c:v>
                </c:pt>
                <c:pt idx="9">
                  <c:v>40.142857142857146</c:v>
                </c:pt>
                <c:pt idx="10">
                  <c:v>41.142857142857146</c:v>
                </c:pt>
                <c:pt idx="11">
                  <c:v>42.142857142857146</c:v>
                </c:pt>
                <c:pt idx="12">
                  <c:v>43.142857142857146</c:v>
                </c:pt>
                <c:pt idx="13">
                  <c:v>44.142857142857146</c:v>
                </c:pt>
                <c:pt idx="14">
                  <c:v>45.142857142857146</c:v>
                </c:pt>
                <c:pt idx="15">
                  <c:v>46.142857142857146</c:v>
                </c:pt>
                <c:pt idx="16">
                  <c:v>47.142857142857146</c:v>
                </c:pt>
                <c:pt idx="17">
                  <c:v>48.142857142857146</c:v>
                </c:pt>
                <c:pt idx="18">
                  <c:v>49.142857142857146</c:v>
                </c:pt>
                <c:pt idx="19">
                  <c:v>50.142857142857146</c:v>
                </c:pt>
                <c:pt idx="20">
                  <c:v>51.142857142857146</c:v>
                </c:pt>
              </c:numCache>
            </c:numRef>
          </c:xVal>
          <c:yVal>
            <c:numRef>
              <c:f>'Report Datasheet (V+AMI+-)'!$M$102:$M$122</c:f>
              <c:numCache>
                <c:formatCode>General</c:formatCode>
                <c:ptCount val="21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3-024D-A9DA-EAFEA7B4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8656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'Report Datasheet (V+AMI+-)'!$P$102:$P$128</c:f>
              <c:numCache>
                <c:formatCode>0</c:formatCode>
                <c:ptCount val="27"/>
                <c:pt idx="0">
                  <c:v>218</c:v>
                </c:pt>
                <c:pt idx="1">
                  <c:v>225</c:v>
                </c:pt>
                <c:pt idx="2">
                  <c:v>232</c:v>
                </c:pt>
                <c:pt idx="3">
                  <c:v>239</c:v>
                </c:pt>
                <c:pt idx="4">
                  <c:v>246</c:v>
                </c:pt>
                <c:pt idx="5">
                  <c:v>253</c:v>
                </c:pt>
                <c:pt idx="6">
                  <c:v>260</c:v>
                </c:pt>
                <c:pt idx="7">
                  <c:v>267</c:v>
                </c:pt>
                <c:pt idx="8">
                  <c:v>274</c:v>
                </c:pt>
                <c:pt idx="9">
                  <c:v>281</c:v>
                </c:pt>
                <c:pt idx="10">
                  <c:v>288</c:v>
                </c:pt>
                <c:pt idx="11">
                  <c:v>295</c:v>
                </c:pt>
                <c:pt idx="12">
                  <c:v>302</c:v>
                </c:pt>
                <c:pt idx="13">
                  <c:v>309</c:v>
                </c:pt>
                <c:pt idx="14">
                  <c:v>316</c:v>
                </c:pt>
                <c:pt idx="15">
                  <c:v>323</c:v>
                </c:pt>
                <c:pt idx="16">
                  <c:v>330</c:v>
                </c:pt>
                <c:pt idx="17">
                  <c:v>337</c:v>
                </c:pt>
                <c:pt idx="18">
                  <c:v>344</c:v>
                </c:pt>
                <c:pt idx="19">
                  <c:v>351</c:v>
                </c:pt>
                <c:pt idx="20">
                  <c:v>358</c:v>
                </c:pt>
                <c:pt idx="21">
                  <c:v>365</c:v>
                </c:pt>
                <c:pt idx="22">
                  <c:v>372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</c:numCache>
            </c:numRef>
          </c:xVal>
          <c:yVal>
            <c:numRef>
              <c:f>'Report Datasheet (V+AMI+-)'!$M$102:$M$128</c:f>
              <c:numCache>
                <c:formatCode>General</c:formatCode>
                <c:ptCount val="27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  <c:pt idx="21">
                  <c:v>2630</c:v>
                </c:pt>
                <c:pt idx="22">
                  <c:v>2320</c:v>
                </c:pt>
                <c:pt idx="23">
                  <c:v>2750</c:v>
                </c:pt>
                <c:pt idx="24">
                  <c:v>2460</c:v>
                </c:pt>
                <c:pt idx="25">
                  <c:v>2570</c:v>
                </c:pt>
                <c:pt idx="26">
                  <c:v>2610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73-024D-A9DA-EAFEA7B4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0728656"/>
        <c:scaling>
          <c:orientation val="minMax"/>
          <c:max val="6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418183113333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3.0277426177677687E-3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07286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33946013346577"/>
          <c:y val="3.3622697989197634E-2"/>
          <c:w val="0.69917411349974212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(Monthly)'!$R$111:$R$122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(Monthly)'!$M$111:$M$122</c:f>
              <c:numCache>
                <c:formatCode>General</c:formatCode>
                <c:ptCount val="12"/>
                <c:pt idx="0">
                  <c:v>2690</c:v>
                </c:pt>
                <c:pt idx="1">
                  <c:v>2650</c:v>
                </c:pt>
                <c:pt idx="2">
                  <c:v>2750</c:v>
                </c:pt>
                <c:pt idx="3">
                  <c:v>2520</c:v>
                </c:pt>
                <c:pt idx="4">
                  <c:v>2460</c:v>
                </c:pt>
                <c:pt idx="5">
                  <c:v>2610</c:v>
                </c:pt>
                <c:pt idx="6">
                  <c:v>2570</c:v>
                </c:pt>
                <c:pt idx="7">
                  <c:v>2530</c:v>
                </c:pt>
                <c:pt idx="8">
                  <c:v>2690</c:v>
                </c:pt>
                <c:pt idx="9">
                  <c:v>2480</c:v>
                </c:pt>
                <c:pt idx="10">
                  <c:v>2540</c:v>
                </c:pt>
                <c:pt idx="11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C-0049-9E6B-FD8DFA14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82224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98279723832175"/>
                  <c:y val="6.729498914158572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(Monthly)'!$R$111:$R$122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(Monthly)'!$J$111:$J$122</c:f>
              <c:numCache>
                <c:formatCode>0%</c:formatCode>
                <c:ptCount val="12"/>
                <c:pt idx="0">
                  <c:v>-3.7037037037037888E-3</c:v>
                </c:pt>
                <c:pt idx="1">
                  <c:v>-1.8518518518518615E-2</c:v>
                </c:pt>
                <c:pt idx="2">
                  <c:v>1.8518518518518452E-2</c:v>
                </c:pt>
                <c:pt idx="3">
                  <c:v>-6.6666666666666721E-2</c:v>
                </c:pt>
                <c:pt idx="4">
                  <c:v>-8.8888888888888962E-2</c:v>
                </c:pt>
                <c:pt idx="5">
                  <c:v>-3.3333333333333444E-2</c:v>
                </c:pt>
                <c:pt idx="6">
                  <c:v>-4.8148148148148273E-2</c:v>
                </c:pt>
                <c:pt idx="7">
                  <c:v>-6.2962962962963095E-2</c:v>
                </c:pt>
                <c:pt idx="8">
                  <c:v>-3.7037037037037888E-3</c:v>
                </c:pt>
                <c:pt idx="9">
                  <c:v>-8.1481481481481544E-2</c:v>
                </c:pt>
                <c:pt idx="10">
                  <c:v>-5.925925925925931E-2</c:v>
                </c:pt>
                <c:pt idx="11">
                  <c:v>-5.1851851851851892E-2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C-0049-9E6B-FD8DFA14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60182224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8054145516074445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15279054585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018222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2.0000000000000004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454154061805"/>
          <c:y val="2.0637046407980166E-2"/>
          <c:w val="0.62924709224314546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(V+AMI+-)'!$R$34:$R$77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(V+AMI+-)'!$M$34:$M$77</c:f>
              <c:numCache>
                <c:formatCode>General</c:formatCode>
                <c:ptCount val="44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2560</c:v>
                </c:pt>
                <c:pt idx="38">
                  <c:v>2530</c:v>
                </c:pt>
                <c:pt idx="39">
                  <c:v>2640</c:v>
                </c:pt>
                <c:pt idx="40">
                  <c:v>2370</c:v>
                </c:pt>
                <c:pt idx="41">
                  <c:v>2700</c:v>
                </c:pt>
                <c:pt idx="42">
                  <c:v>2610</c:v>
                </c:pt>
                <c:pt idx="43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8-184B-9D4E-F74C4174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55232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669737763717952"/>
                  <c:y val="-0.339668119997397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(V+AMI+-)'!$R$34:$R$77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(V+AMI+-)'!$J$34:$J$77</c:f>
              <c:numCache>
                <c:formatCode>0%</c:formatCode>
                <c:ptCount val="44"/>
                <c:pt idx="0">
                  <c:v>-6.6666666666666721E-2</c:v>
                </c:pt>
                <c:pt idx="1">
                  <c:v>-7.0370370370370514E-2</c:v>
                </c:pt>
                <c:pt idx="2">
                  <c:v>-3.3333333333333444E-2</c:v>
                </c:pt>
                <c:pt idx="3">
                  <c:v>-6.6666666666666721E-2</c:v>
                </c:pt>
                <c:pt idx="4">
                  <c:v>-7.4074074074074139E-2</c:v>
                </c:pt>
                <c:pt idx="5">
                  <c:v>-8.5185185185185169E-2</c:v>
                </c:pt>
                <c:pt idx="6">
                  <c:v>-6.2962962962963095E-2</c:v>
                </c:pt>
                <c:pt idx="7">
                  <c:v>-7.0370370370370514E-2</c:v>
                </c:pt>
                <c:pt idx="8">
                  <c:v>-7.4074074074074139E-2</c:v>
                </c:pt>
                <c:pt idx="9">
                  <c:v>-6.6666666666666721E-2</c:v>
                </c:pt>
                <c:pt idx="10">
                  <c:v>-7.0370370370370514E-2</c:v>
                </c:pt>
                <c:pt idx="11">
                  <c:v>-5.1851851851851892E-2</c:v>
                </c:pt>
                <c:pt idx="12">
                  <c:v>-5.925925925925931E-2</c:v>
                </c:pt>
                <c:pt idx="13">
                  <c:v>-2.222222222222224E-2</c:v>
                </c:pt>
                <c:pt idx="14">
                  <c:v>-4.0740740740740855E-2</c:v>
                </c:pt>
                <c:pt idx="15">
                  <c:v>-5.5555555555555684E-2</c:v>
                </c:pt>
                <c:pt idx="16">
                  <c:v>-5.1851851851851892E-2</c:v>
                </c:pt>
                <c:pt idx="17">
                  <c:v>-3.3333333333333444E-2</c:v>
                </c:pt>
                <c:pt idx="18">
                  <c:v>-4.8148148148148273E-2</c:v>
                </c:pt>
                <c:pt idx="19">
                  <c:v>-7.0370370370370514E-2</c:v>
                </c:pt>
                <c:pt idx="20">
                  <c:v>-4.0740740740740855E-2</c:v>
                </c:pt>
                <c:pt idx="21">
                  <c:v>-5.5555555555555684E-2</c:v>
                </c:pt>
                <c:pt idx="22">
                  <c:v>-6.6666666666666721E-2</c:v>
                </c:pt>
                <c:pt idx="23">
                  <c:v>-4.8148148148148273E-2</c:v>
                </c:pt>
                <c:pt idx="24">
                  <c:v>-3.703703703703707E-2</c:v>
                </c:pt>
                <c:pt idx="25">
                  <c:v>-5.925925925925931E-2</c:v>
                </c:pt>
                <c:pt idx="26">
                  <c:v>-7.4074074074074139E-2</c:v>
                </c:pt>
                <c:pt idx="27">
                  <c:v>-1.8518518518518615E-2</c:v>
                </c:pt>
                <c:pt idx="28">
                  <c:v>-5.1851851851851892E-2</c:v>
                </c:pt>
                <c:pt idx="29">
                  <c:v>-5.1851851851851892E-2</c:v>
                </c:pt>
                <c:pt idx="30">
                  <c:v>-3.703703703703707E-2</c:v>
                </c:pt>
                <c:pt idx="31">
                  <c:v>-2.9629629629629655E-2</c:v>
                </c:pt>
                <c:pt idx="32">
                  <c:v>-4.8148148148148273E-2</c:v>
                </c:pt>
                <c:pt idx="33">
                  <c:v>-3.703703703703707E-2</c:v>
                </c:pt>
                <c:pt idx="34">
                  <c:v>-3.3333333333333444E-2</c:v>
                </c:pt>
                <c:pt idx="35">
                  <c:v>-3.703703703703707E-2</c:v>
                </c:pt>
                <c:pt idx="36">
                  <c:v>-9.2592592592592587E-2</c:v>
                </c:pt>
                <c:pt idx="37">
                  <c:v>-5.1851851851851892E-2</c:v>
                </c:pt>
                <c:pt idx="38">
                  <c:v>-6.2962962962963095E-2</c:v>
                </c:pt>
                <c:pt idx="39">
                  <c:v>-2.222222222222224E-2</c:v>
                </c:pt>
                <c:pt idx="40">
                  <c:v>-0.12222222222222225</c:v>
                </c:pt>
                <c:pt idx="41">
                  <c:v>0</c:v>
                </c:pt>
                <c:pt idx="42">
                  <c:v>-3.3333333333333444E-2</c:v>
                </c:pt>
                <c:pt idx="43">
                  <c:v>-9.2592592592592587E-2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58-184B-9D4E-F74C41746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0655232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9128632048747214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194110097473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065523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2849821497432"/>
          <c:y val="2.0637046407980166E-2"/>
          <c:w val="0.68611909293328854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0696359694168665"/>
                  <c:y val="0.40313527361980778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39.716x + 2522.5
R² = 0.1229, p&lt;0.01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'Report Datasheet (Conv 10 wks)'!$R$45:$R$116</c:f>
              <c:numCache>
                <c:formatCode>0.0</c:formatCode>
                <c:ptCount val="72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5.8571428571428568</c:v>
                </c:pt>
                <c:pt idx="41">
                  <c:v>6</c:v>
                </c:pt>
                <c:pt idx="42">
                  <c:v>6.1428571428571432</c:v>
                </c:pt>
                <c:pt idx="43">
                  <c:v>6.2857142857142856</c:v>
                </c:pt>
                <c:pt idx="44">
                  <c:v>6.4285714285714288</c:v>
                </c:pt>
                <c:pt idx="45">
                  <c:v>6.5714285714285712</c:v>
                </c:pt>
                <c:pt idx="46">
                  <c:v>6.7142857142857144</c:v>
                </c:pt>
                <c:pt idx="47">
                  <c:v>6.8571428571428568</c:v>
                </c:pt>
                <c:pt idx="48">
                  <c:v>7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7.4285714285714288</c:v>
                </c:pt>
                <c:pt idx="52">
                  <c:v>7.5714285714285712</c:v>
                </c:pt>
                <c:pt idx="53">
                  <c:v>7.7142857142857144</c:v>
                </c:pt>
                <c:pt idx="54">
                  <c:v>7.8571428571428568</c:v>
                </c:pt>
                <c:pt idx="55">
                  <c:v>8</c:v>
                </c:pt>
                <c:pt idx="56">
                  <c:v>8.1428571428571423</c:v>
                </c:pt>
                <c:pt idx="57">
                  <c:v>8.2857142857142865</c:v>
                </c:pt>
                <c:pt idx="58">
                  <c:v>8.4285714285714288</c:v>
                </c:pt>
                <c:pt idx="59">
                  <c:v>8.5714285714285712</c:v>
                </c:pt>
                <c:pt idx="60">
                  <c:v>8.7142857142857135</c:v>
                </c:pt>
                <c:pt idx="61">
                  <c:v>8.8571428571428577</c:v>
                </c:pt>
                <c:pt idx="62">
                  <c:v>9</c:v>
                </c:pt>
                <c:pt idx="63">
                  <c:v>9.1428571428571423</c:v>
                </c:pt>
                <c:pt idx="64">
                  <c:v>9.2857142857142865</c:v>
                </c:pt>
                <c:pt idx="65">
                  <c:v>9.4285714285714288</c:v>
                </c:pt>
                <c:pt idx="66">
                  <c:v>9.5714285714285712</c:v>
                </c:pt>
                <c:pt idx="67">
                  <c:v>9.7142857142857135</c:v>
                </c:pt>
                <c:pt idx="68">
                  <c:v>9.8571428571428577</c:v>
                </c:pt>
                <c:pt idx="69">
                  <c:v>10</c:v>
                </c:pt>
                <c:pt idx="70">
                  <c:v>10.142857142857142</c:v>
                </c:pt>
                <c:pt idx="71">
                  <c:v>10.285714285714286</c:v>
                </c:pt>
              </c:numCache>
            </c:numRef>
          </c:xVal>
          <c:yVal>
            <c:numRef>
              <c:f>'Report Datasheet (Conv 10 wks)'!$M$45:$M$116</c:f>
              <c:numCache>
                <c:formatCode>General</c:formatCode>
                <c:ptCount val="72"/>
                <c:pt idx="0">
                  <c:v>2480</c:v>
                </c:pt>
                <c:pt idx="1">
                  <c:v>2510</c:v>
                </c:pt>
                <c:pt idx="2">
                  <c:v>2550</c:v>
                </c:pt>
                <c:pt idx="3">
                  <c:v>2430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2600</c:v>
                </c:pt>
                <c:pt idx="38">
                  <c:v>2620</c:v>
                </c:pt>
                <c:pt idx="39">
                  <c:v>2570</c:v>
                </c:pt>
                <c:pt idx="40">
                  <c:v>2600</c:v>
                </c:pt>
                <c:pt idx="41">
                  <c:v>2610</c:v>
                </c:pt>
                <c:pt idx="42">
                  <c:v>2600</c:v>
                </c:pt>
                <c:pt idx="43">
                  <c:v>2450</c:v>
                </c:pt>
                <c:pt idx="44">
                  <c:v>2600</c:v>
                </c:pt>
                <c:pt idx="45">
                  <c:v>2620</c:v>
                </c:pt>
                <c:pt idx="46">
                  <c:v>2570</c:v>
                </c:pt>
                <c:pt idx="47">
                  <c:v>2600</c:v>
                </c:pt>
                <c:pt idx="48">
                  <c:v>2610</c:v>
                </c:pt>
                <c:pt idx="49">
                  <c:v>2600</c:v>
                </c:pt>
                <c:pt idx="50">
                  <c:v>2460</c:v>
                </c:pt>
                <c:pt idx="51">
                  <c:v>2730</c:v>
                </c:pt>
                <c:pt idx="52">
                  <c:v>2580</c:v>
                </c:pt>
                <c:pt idx="53">
                  <c:v>2690</c:v>
                </c:pt>
                <c:pt idx="54">
                  <c:v>2500</c:v>
                </c:pt>
                <c:pt idx="55">
                  <c:v>2470</c:v>
                </c:pt>
                <c:pt idx="56">
                  <c:v>2750</c:v>
                </c:pt>
                <c:pt idx="57">
                  <c:v>2410</c:v>
                </c:pt>
                <c:pt idx="58">
                  <c:v>2650</c:v>
                </c:pt>
                <c:pt idx="59">
                  <c:v>2470</c:v>
                </c:pt>
                <c:pt idx="60">
                  <c:v>2600</c:v>
                </c:pt>
                <c:pt idx="61">
                  <c:v>2700</c:v>
                </c:pt>
                <c:pt idx="62">
                  <c:v>2650</c:v>
                </c:pt>
                <c:pt idx="63">
                  <c:v>2410</c:v>
                </c:pt>
                <c:pt idx="64">
                  <c:v>2740</c:v>
                </c:pt>
                <c:pt idx="65">
                  <c:v>2600</c:v>
                </c:pt>
                <c:pt idx="66">
                  <c:v>2620</c:v>
                </c:pt>
                <c:pt idx="67">
                  <c:v>2750</c:v>
                </c:pt>
                <c:pt idx="68">
                  <c:v>2600</c:v>
                </c:pt>
                <c:pt idx="69">
                  <c:v>2720</c:v>
                </c:pt>
                <c:pt idx="70">
                  <c:v>2600</c:v>
                </c:pt>
                <c:pt idx="71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C-2049-A4C8-6ADB212B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51680"/>
        <c:axId val="1"/>
      </c:scatterChart>
      <c:scatterChart>
        <c:scatterStyle val="lineMarker"/>
        <c:varyColors val="0"/>
        <c:ser>
          <c:idx val="0"/>
          <c:order val="1"/>
          <c:tx>
            <c:v>%Mean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'Report Datasheet (Conv 10 wks)'!$P$45:$P$81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'Report Datasheet (Conv 10 wks)'!$M$45:$M$81</c:f>
              <c:numCache>
                <c:formatCode>General</c:formatCode>
                <c:ptCount val="37"/>
                <c:pt idx="0">
                  <c:v>2480</c:v>
                </c:pt>
                <c:pt idx="1">
                  <c:v>2510</c:v>
                </c:pt>
                <c:pt idx="2">
                  <c:v>2550</c:v>
                </c:pt>
                <c:pt idx="3">
                  <c:v>2430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C-2049-A4C8-6ADB212BA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60251680"/>
        <c:scaling>
          <c:orientation val="minMax"/>
          <c:max val="1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399855190515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0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978550095031226E-2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025168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6.000000000000001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4.0000000000000008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8012991738863"/>
          <c:y val="3.3622697989197634E-2"/>
          <c:w val="0.64037411252796939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(Conv 10 wks)'!$R$45:$R$116</c:f>
              <c:numCache>
                <c:formatCode>0.0</c:formatCode>
                <c:ptCount val="72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5.8571428571428568</c:v>
                </c:pt>
                <c:pt idx="41">
                  <c:v>6</c:v>
                </c:pt>
                <c:pt idx="42">
                  <c:v>6.1428571428571432</c:v>
                </c:pt>
                <c:pt idx="43">
                  <c:v>6.2857142857142856</c:v>
                </c:pt>
                <c:pt idx="44">
                  <c:v>6.4285714285714288</c:v>
                </c:pt>
                <c:pt idx="45">
                  <c:v>6.5714285714285712</c:v>
                </c:pt>
                <c:pt idx="46">
                  <c:v>6.7142857142857144</c:v>
                </c:pt>
                <c:pt idx="47">
                  <c:v>6.8571428571428568</c:v>
                </c:pt>
                <c:pt idx="48">
                  <c:v>7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7.4285714285714288</c:v>
                </c:pt>
                <c:pt idx="52">
                  <c:v>7.5714285714285712</c:v>
                </c:pt>
                <c:pt idx="53">
                  <c:v>7.7142857142857144</c:v>
                </c:pt>
                <c:pt idx="54">
                  <c:v>7.8571428571428568</c:v>
                </c:pt>
                <c:pt idx="55">
                  <c:v>8</c:v>
                </c:pt>
                <c:pt idx="56">
                  <c:v>8.1428571428571423</c:v>
                </c:pt>
                <c:pt idx="57">
                  <c:v>8.2857142857142865</c:v>
                </c:pt>
                <c:pt idx="58">
                  <c:v>8.4285714285714288</c:v>
                </c:pt>
                <c:pt idx="59">
                  <c:v>8.5714285714285712</c:v>
                </c:pt>
                <c:pt idx="60">
                  <c:v>8.7142857142857135</c:v>
                </c:pt>
                <c:pt idx="61">
                  <c:v>8.8571428571428577</c:v>
                </c:pt>
                <c:pt idx="62">
                  <c:v>9</c:v>
                </c:pt>
                <c:pt idx="63">
                  <c:v>9.1428571428571423</c:v>
                </c:pt>
                <c:pt idx="64">
                  <c:v>9.2857142857142865</c:v>
                </c:pt>
                <c:pt idx="65">
                  <c:v>9.4285714285714288</c:v>
                </c:pt>
                <c:pt idx="66">
                  <c:v>9.5714285714285712</c:v>
                </c:pt>
                <c:pt idx="67">
                  <c:v>9.7142857142857135</c:v>
                </c:pt>
                <c:pt idx="68">
                  <c:v>9.8571428571428577</c:v>
                </c:pt>
                <c:pt idx="69">
                  <c:v>10</c:v>
                </c:pt>
                <c:pt idx="70">
                  <c:v>10.142857142857142</c:v>
                </c:pt>
                <c:pt idx="71">
                  <c:v>10.285714285714286</c:v>
                </c:pt>
              </c:numCache>
            </c:numRef>
          </c:xVal>
          <c:yVal>
            <c:numRef>
              <c:f>'Report Datasheet (Conv 10 wks)'!$M$45:$M$116</c:f>
              <c:numCache>
                <c:formatCode>General</c:formatCode>
                <c:ptCount val="72"/>
                <c:pt idx="0">
                  <c:v>2480</c:v>
                </c:pt>
                <c:pt idx="1">
                  <c:v>2510</c:v>
                </c:pt>
                <c:pt idx="2">
                  <c:v>2550</c:v>
                </c:pt>
                <c:pt idx="3">
                  <c:v>2430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2600</c:v>
                </c:pt>
                <c:pt idx="38">
                  <c:v>2620</c:v>
                </c:pt>
                <c:pt idx="39">
                  <c:v>2570</c:v>
                </c:pt>
                <c:pt idx="40">
                  <c:v>2600</c:v>
                </c:pt>
                <c:pt idx="41">
                  <c:v>2610</c:v>
                </c:pt>
                <c:pt idx="42">
                  <c:v>2600</c:v>
                </c:pt>
                <c:pt idx="43">
                  <c:v>2450</c:v>
                </c:pt>
                <c:pt idx="44">
                  <c:v>2600</c:v>
                </c:pt>
                <c:pt idx="45">
                  <c:v>2620</c:v>
                </c:pt>
                <c:pt idx="46">
                  <c:v>2570</c:v>
                </c:pt>
                <c:pt idx="47">
                  <c:v>2600</c:v>
                </c:pt>
                <c:pt idx="48">
                  <c:v>2610</c:v>
                </c:pt>
                <c:pt idx="49">
                  <c:v>2600</c:v>
                </c:pt>
                <c:pt idx="50">
                  <c:v>2460</c:v>
                </c:pt>
                <c:pt idx="51">
                  <c:v>2730</c:v>
                </c:pt>
                <c:pt idx="52">
                  <c:v>2580</c:v>
                </c:pt>
                <c:pt idx="53">
                  <c:v>2690</c:v>
                </c:pt>
                <c:pt idx="54">
                  <c:v>2500</c:v>
                </c:pt>
                <c:pt idx="55">
                  <c:v>2470</c:v>
                </c:pt>
                <c:pt idx="56">
                  <c:v>2750</c:v>
                </c:pt>
                <c:pt idx="57">
                  <c:v>2410</c:v>
                </c:pt>
                <c:pt idx="58">
                  <c:v>2650</c:v>
                </c:pt>
                <c:pt idx="59">
                  <c:v>2470</c:v>
                </c:pt>
                <c:pt idx="60">
                  <c:v>2600</c:v>
                </c:pt>
                <c:pt idx="61">
                  <c:v>2700</c:v>
                </c:pt>
                <c:pt idx="62">
                  <c:v>2650</c:v>
                </c:pt>
                <c:pt idx="63">
                  <c:v>2410</c:v>
                </c:pt>
                <c:pt idx="64">
                  <c:v>2740</c:v>
                </c:pt>
                <c:pt idx="65">
                  <c:v>2600</c:v>
                </c:pt>
                <c:pt idx="66">
                  <c:v>2620</c:v>
                </c:pt>
                <c:pt idx="67">
                  <c:v>2750</c:v>
                </c:pt>
                <c:pt idx="68">
                  <c:v>2600</c:v>
                </c:pt>
                <c:pt idx="69">
                  <c:v>2720</c:v>
                </c:pt>
                <c:pt idx="70">
                  <c:v>2600</c:v>
                </c:pt>
                <c:pt idx="71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7-3E42-8707-711DA06A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68512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938123936853934"/>
                  <c:y val="-0.296777944079304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(Conv 10 wks)'!$R$45:$R$116</c:f>
              <c:numCache>
                <c:formatCode>0.0</c:formatCode>
                <c:ptCount val="72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5.8571428571428568</c:v>
                </c:pt>
                <c:pt idx="41">
                  <c:v>6</c:v>
                </c:pt>
                <c:pt idx="42">
                  <c:v>6.1428571428571432</c:v>
                </c:pt>
                <c:pt idx="43">
                  <c:v>6.2857142857142856</c:v>
                </c:pt>
                <c:pt idx="44">
                  <c:v>6.4285714285714288</c:v>
                </c:pt>
                <c:pt idx="45">
                  <c:v>6.5714285714285712</c:v>
                </c:pt>
                <c:pt idx="46">
                  <c:v>6.7142857142857144</c:v>
                </c:pt>
                <c:pt idx="47">
                  <c:v>6.8571428571428568</c:v>
                </c:pt>
                <c:pt idx="48">
                  <c:v>7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7.4285714285714288</c:v>
                </c:pt>
                <c:pt idx="52">
                  <c:v>7.5714285714285712</c:v>
                </c:pt>
                <c:pt idx="53">
                  <c:v>7.7142857142857144</c:v>
                </c:pt>
                <c:pt idx="54">
                  <c:v>7.8571428571428568</c:v>
                </c:pt>
                <c:pt idx="55">
                  <c:v>8</c:v>
                </c:pt>
                <c:pt idx="56">
                  <c:v>8.1428571428571423</c:v>
                </c:pt>
                <c:pt idx="57">
                  <c:v>8.2857142857142865</c:v>
                </c:pt>
                <c:pt idx="58">
                  <c:v>8.4285714285714288</c:v>
                </c:pt>
                <c:pt idx="59">
                  <c:v>8.5714285714285712</c:v>
                </c:pt>
                <c:pt idx="60">
                  <c:v>8.7142857142857135</c:v>
                </c:pt>
                <c:pt idx="61">
                  <c:v>8.8571428571428577</c:v>
                </c:pt>
                <c:pt idx="62">
                  <c:v>9</c:v>
                </c:pt>
                <c:pt idx="63">
                  <c:v>9.1428571428571423</c:v>
                </c:pt>
                <c:pt idx="64">
                  <c:v>9.2857142857142865</c:v>
                </c:pt>
                <c:pt idx="65">
                  <c:v>9.4285714285714288</c:v>
                </c:pt>
                <c:pt idx="66">
                  <c:v>9.5714285714285712</c:v>
                </c:pt>
                <c:pt idx="67">
                  <c:v>9.7142857142857135</c:v>
                </c:pt>
                <c:pt idx="68">
                  <c:v>9.8571428571428577</c:v>
                </c:pt>
                <c:pt idx="69">
                  <c:v>10</c:v>
                </c:pt>
                <c:pt idx="70">
                  <c:v>10.142857142857142</c:v>
                </c:pt>
                <c:pt idx="71">
                  <c:v>10.285714285714286</c:v>
                </c:pt>
              </c:numCache>
            </c:numRef>
          </c:xVal>
          <c:yVal>
            <c:numRef>
              <c:f>'Report Datasheet (Conv 10 wks)'!$J$45:$J$116</c:f>
              <c:numCache>
                <c:formatCode>0%</c:formatCode>
                <c:ptCount val="72"/>
                <c:pt idx="0">
                  <c:v>-6.4150943396226387E-2</c:v>
                </c:pt>
                <c:pt idx="1">
                  <c:v>-5.2830188679245334E-2</c:v>
                </c:pt>
                <c:pt idx="2">
                  <c:v>-3.7735849056603807E-2</c:v>
                </c:pt>
                <c:pt idx="3">
                  <c:v>-8.3018867924528214E-2</c:v>
                </c:pt>
                <c:pt idx="4">
                  <c:v>-5.6603773584905627E-2</c:v>
                </c:pt>
                <c:pt idx="5">
                  <c:v>-6.7924528301886694E-2</c:v>
                </c:pt>
                <c:pt idx="6">
                  <c:v>-4.5283018867924567E-2</c:v>
                </c:pt>
                <c:pt idx="7">
                  <c:v>-5.2830188679245334E-2</c:v>
                </c:pt>
                <c:pt idx="8">
                  <c:v>-5.6603773584905627E-2</c:v>
                </c:pt>
                <c:pt idx="9">
                  <c:v>-4.9056603773584867E-2</c:v>
                </c:pt>
                <c:pt idx="10">
                  <c:v>-5.2830188679245334E-2</c:v>
                </c:pt>
                <c:pt idx="11">
                  <c:v>-3.3962264150943347E-2</c:v>
                </c:pt>
                <c:pt idx="12">
                  <c:v>-4.1509433962264107E-2</c:v>
                </c:pt>
                <c:pt idx="13">
                  <c:v>-3.7735849056602972E-3</c:v>
                </c:pt>
                <c:pt idx="14">
                  <c:v>-2.2641509433962283E-2</c:v>
                </c:pt>
                <c:pt idx="15">
                  <c:v>-3.7735849056603807E-2</c:v>
                </c:pt>
                <c:pt idx="16">
                  <c:v>-3.3962264150943347E-2</c:v>
                </c:pt>
                <c:pt idx="17">
                  <c:v>-1.5094339622641523E-2</c:v>
                </c:pt>
                <c:pt idx="18">
                  <c:v>-3.0188679245283047E-2</c:v>
                </c:pt>
                <c:pt idx="19">
                  <c:v>-5.2830188679245334E-2</c:v>
                </c:pt>
                <c:pt idx="20">
                  <c:v>-2.2641509433962283E-2</c:v>
                </c:pt>
                <c:pt idx="21">
                  <c:v>-3.7735849056603807E-2</c:v>
                </c:pt>
                <c:pt idx="22">
                  <c:v>-4.9056603773584867E-2</c:v>
                </c:pt>
                <c:pt idx="23">
                  <c:v>-3.0188679245283047E-2</c:v>
                </c:pt>
                <c:pt idx="24">
                  <c:v>-1.886792452830182E-2</c:v>
                </c:pt>
                <c:pt idx="25">
                  <c:v>-4.1509433962264107E-2</c:v>
                </c:pt>
                <c:pt idx="26">
                  <c:v>-5.6603773584905627E-2</c:v>
                </c:pt>
                <c:pt idx="27">
                  <c:v>0</c:v>
                </c:pt>
                <c:pt idx="28">
                  <c:v>-3.3962264150943347E-2</c:v>
                </c:pt>
                <c:pt idx="29">
                  <c:v>-3.3962264150943347E-2</c:v>
                </c:pt>
                <c:pt idx="30">
                  <c:v>-1.886792452830182E-2</c:v>
                </c:pt>
                <c:pt idx="31">
                  <c:v>-1.1320754716981058E-2</c:v>
                </c:pt>
                <c:pt idx="32">
                  <c:v>-3.0188679245283047E-2</c:v>
                </c:pt>
                <c:pt idx="33">
                  <c:v>-1.886792452830182E-2</c:v>
                </c:pt>
                <c:pt idx="34">
                  <c:v>-1.5094339622641523E-2</c:v>
                </c:pt>
                <c:pt idx="35">
                  <c:v>-1.886792452830182E-2</c:v>
                </c:pt>
                <c:pt idx="36">
                  <c:v>-7.5471698113207447E-2</c:v>
                </c:pt>
                <c:pt idx="37">
                  <c:v>-1.886792452830182E-2</c:v>
                </c:pt>
                <c:pt idx="38">
                  <c:v>-1.1320754716981058E-2</c:v>
                </c:pt>
                <c:pt idx="39">
                  <c:v>-3.0188679245283047E-2</c:v>
                </c:pt>
                <c:pt idx="40">
                  <c:v>-1.886792452830182E-2</c:v>
                </c:pt>
                <c:pt idx="41">
                  <c:v>-1.5094339622641523E-2</c:v>
                </c:pt>
                <c:pt idx="42">
                  <c:v>-1.886792452830182E-2</c:v>
                </c:pt>
                <c:pt idx="43">
                  <c:v>-7.5471698113207447E-2</c:v>
                </c:pt>
                <c:pt idx="44">
                  <c:v>-1.886792452830182E-2</c:v>
                </c:pt>
                <c:pt idx="45">
                  <c:v>-1.1320754716981058E-2</c:v>
                </c:pt>
                <c:pt idx="46">
                  <c:v>-3.0188679245283047E-2</c:v>
                </c:pt>
                <c:pt idx="47">
                  <c:v>-1.886792452830182E-2</c:v>
                </c:pt>
                <c:pt idx="48">
                  <c:v>-1.5094339622641523E-2</c:v>
                </c:pt>
                <c:pt idx="49">
                  <c:v>-1.886792452830182E-2</c:v>
                </c:pt>
                <c:pt idx="50">
                  <c:v>-7.1698113207547154E-2</c:v>
                </c:pt>
                <c:pt idx="51">
                  <c:v>3.0188679245283047E-2</c:v>
                </c:pt>
                <c:pt idx="52">
                  <c:v>-2.6415094339622584E-2</c:v>
                </c:pt>
                <c:pt idx="53">
                  <c:v>1.5094339622641523E-2</c:v>
                </c:pt>
                <c:pt idx="54">
                  <c:v>-5.6603773584905627E-2</c:v>
                </c:pt>
                <c:pt idx="55">
                  <c:v>-6.7924528301886694E-2</c:v>
                </c:pt>
                <c:pt idx="56">
                  <c:v>3.7735849056603807E-2</c:v>
                </c:pt>
                <c:pt idx="57">
                  <c:v>-9.0566037735848967E-2</c:v>
                </c:pt>
                <c:pt idx="58">
                  <c:v>0</c:v>
                </c:pt>
                <c:pt idx="59">
                  <c:v>-6.7924528301886694E-2</c:v>
                </c:pt>
                <c:pt idx="60">
                  <c:v>-1.886792452830182E-2</c:v>
                </c:pt>
                <c:pt idx="61">
                  <c:v>1.8867924528301987E-2</c:v>
                </c:pt>
                <c:pt idx="62">
                  <c:v>0</c:v>
                </c:pt>
                <c:pt idx="63">
                  <c:v>-9.0566037735848967E-2</c:v>
                </c:pt>
                <c:pt idx="64">
                  <c:v>3.3962264150943514E-2</c:v>
                </c:pt>
                <c:pt idx="65">
                  <c:v>-1.886792452830182E-2</c:v>
                </c:pt>
                <c:pt idx="66">
                  <c:v>-1.1320754716981058E-2</c:v>
                </c:pt>
                <c:pt idx="67">
                  <c:v>3.7735849056603807E-2</c:v>
                </c:pt>
                <c:pt idx="68">
                  <c:v>-1.886792452830182E-2</c:v>
                </c:pt>
                <c:pt idx="69">
                  <c:v>2.641509433962275E-2</c:v>
                </c:pt>
                <c:pt idx="70">
                  <c:v>-1.886792452830182E-2</c:v>
                </c:pt>
                <c:pt idx="71">
                  <c:v>-8.6792452830188674E-2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D7-3E42-8707-711DA06A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0268512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90510920651"/>
              <c:y val="0.88899371741428246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0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102292523169116E-2"/>
              <c:y val="0.26676215246849799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026851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6.000000000000001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4.0000000000000008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657082043849"/>
          <c:y val="2.0637046407980166E-2"/>
          <c:w val="0.68080333241926849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2326808905807045"/>
                  <c:y val="0.40145604750225894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Calibri" charset="0"/>
                        <a:cs typeface="Calibri" charset="0"/>
                      </a:rPr>
                      <a:t>y = 20.854x + 2556.5</a:t>
                    </a:r>
                  </a:p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Calibri" charset="0"/>
                        <a:cs typeface="Calibri" charset="0"/>
                      </a:rPr>
                      <a:t>R² = 0.0031, p=0.39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'Report Datasheet (Conv 10 wks)'!$R$89:$R$116</c:f>
              <c:numCache>
                <c:formatCode>0.0</c:formatCode>
                <c:ptCount val="28"/>
                <c:pt idx="0">
                  <c:v>6.4285714285714288</c:v>
                </c:pt>
                <c:pt idx="1">
                  <c:v>6.5714285714285712</c:v>
                </c:pt>
                <c:pt idx="2">
                  <c:v>6.7142857142857144</c:v>
                </c:pt>
                <c:pt idx="3">
                  <c:v>6.8571428571428568</c:v>
                </c:pt>
                <c:pt idx="4">
                  <c:v>7</c:v>
                </c:pt>
                <c:pt idx="5">
                  <c:v>7.1428571428571432</c:v>
                </c:pt>
                <c:pt idx="6">
                  <c:v>7.2857142857142856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7.7142857142857144</c:v>
                </c:pt>
                <c:pt idx="10">
                  <c:v>7.8571428571428568</c:v>
                </c:pt>
                <c:pt idx="11">
                  <c:v>8</c:v>
                </c:pt>
                <c:pt idx="12">
                  <c:v>8.1428571428571423</c:v>
                </c:pt>
                <c:pt idx="13">
                  <c:v>8.2857142857142865</c:v>
                </c:pt>
                <c:pt idx="14">
                  <c:v>8.4285714285714288</c:v>
                </c:pt>
                <c:pt idx="15">
                  <c:v>8.5714285714285712</c:v>
                </c:pt>
                <c:pt idx="16">
                  <c:v>8.7142857142857135</c:v>
                </c:pt>
                <c:pt idx="17">
                  <c:v>8.8571428571428577</c:v>
                </c:pt>
                <c:pt idx="18">
                  <c:v>9</c:v>
                </c:pt>
                <c:pt idx="19">
                  <c:v>9.1428571428571423</c:v>
                </c:pt>
                <c:pt idx="20">
                  <c:v>9.2857142857142865</c:v>
                </c:pt>
                <c:pt idx="21">
                  <c:v>9.4285714285714288</c:v>
                </c:pt>
                <c:pt idx="22">
                  <c:v>9.5714285714285712</c:v>
                </c:pt>
                <c:pt idx="23">
                  <c:v>9.7142857142857135</c:v>
                </c:pt>
                <c:pt idx="24">
                  <c:v>9.8571428571428577</c:v>
                </c:pt>
                <c:pt idx="25">
                  <c:v>10</c:v>
                </c:pt>
                <c:pt idx="26">
                  <c:v>10.142857142857142</c:v>
                </c:pt>
                <c:pt idx="27">
                  <c:v>10.285714285714286</c:v>
                </c:pt>
              </c:numCache>
            </c:numRef>
          </c:xVal>
          <c:yVal>
            <c:numRef>
              <c:f>'Report Datasheet (Conv 10 wks)'!$M$89:$M$116</c:f>
              <c:numCache>
                <c:formatCode>General</c:formatCode>
                <c:ptCount val="28"/>
                <c:pt idx="0">
                  <c:v>2600</c:v>
                </c:pt>
                <c:pt idx="1">
                  <c:v>2620</c:v>
                </c:pt>
                <c:pt idx="2">
                  <c:v>2570</c:v>
                </c:pt>
                <c:pt idx="3">
                  <c:v>2600</c:v>
                </c:pt>
                <c:pt idx="4">
                  <c:v>2610</c:v>
                </c:pt>
                <c:pt idx="5">
                  <c:v>2600</c:v>
                </c:pt>
                <c:pt idx="6">
                  <c:v>2460</c:v>
                </c:pt>
                <c:pt idx="7">
                  <c:v>2730</c:v>
                </c:pt>
                <c:pt idx="8">
                  <c:v>2580</c:v>
                </c:pt>
                <c:pt idx="9">
                  <c:v>2690</c:v>
                </c:pt>
                <c:pt idx="10">
                  <c:v>2500</c:v>
                </c:pt>
                <c:pt idx="11">
                  <c:v>2470</c:v>
                </c:pt>
                <c:pt idx="12">
                  <c:v>2750</c:v>
                </c:pt>
                <c:pt idx="13">
                  <c:v>2410</c:v>
                </c:pt>
                <c:pt idx="14">
                  <c:v>2650</c:v>
                </c:pt>
                <c:pt idx="15">
                  <c:v>2470</c:v>
                </c:pt>
                <c:pt idx="16">
                  <c:v>2600</c:v>
                </c:pt>
                <c:pt idx="17">
                  <c:v>2700</c:v>
                </c:pt>
                <c:pt idx="18">
                  <c:v>2650</c:v>
                </c:pt>
                <c:pt idx="19">
                  <c:v>2410</c:v>
                </c:pt>
                <c:pt idx="20">
                  <c:v>2740</c:v>
                </c:pt>
                <c:pt idx="21">
                  <c:v>2600</c:v>
                </c:pt>
                <c:pt idx="22">
                  <c:v>2620</c:v>
                </c:pt>
                <c:pt idx="23">
                  <c:v>2750</c:v>
                </c:pt>
                <c:pt idx="24">
                  <c:v>2600</c:v>
                </c:pt>
                <c:pt idx="25">
                  <c:v>2720</c:v>
                </c:pt>
                <c:pt idx="26">
                  <c:v>2600</c:v>
                </c:pt>
                <c:pt idx="27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3-7A4F-AD0E-86E2E86D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41680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'Report Datasheet (Conv 10 wks)'!$P$89:$P$115</c:f>
              <c:numCache>
                <c:formatCode>0</c:formatCode>
                <c:ptCount val="27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</c:numCache>
            </c:numRef>
          </c:xVal>
          <c:yVal>
            <c:numRef>
              <c:f>'Report Datasheet (Conv 10 wks)'!$M$89:$M$115</c:f>
              <c:numCache>
                <c:formatCode>General</c:formatCode>
                <c:ptCount val="27"/>
                <c:pt idx="0">
                  <c:v>2600</c:v>
                </c:pt>
                <c:pt idx="1">
                  <c:v>2620</c:v>
                </c:pt>
                <c:pt idx="2">
                  <c:v>2570</c:v>
                </c:pt>
                <c:pt idx="3">
                  <c:v>2600</c:v>
                </c:pt>
                <c:pt idx="4">
                  <c:v>2610</c:v>
                </c:pt>
                <c:pt idx="5">
                  <c:v>2600</c:v>
                </c:pt>
                <c:pt idx="6">
                  <c:v>2460</c:v>
                </c:pt>
                <c:pt idx="7">
                  <c:v>2730</c:v>
                </c:pt>
                <c:pt idx="8">
                  <c:v>2580</c:v>
                </c:pt>
                <c:pt idx="9">
                  <c:v>2690</c:v>
                </c:pt>
                <c:pt idx="10">
                  <c:v>2500</c:v>
                </c:pt>
                <c:pt idx="11">
                  <c:v>2470</c:v>
                </c:pt>
                <c:pt idx="12">
                  <c:v>2750</c:v>
                </c:pt>
                <c:pt idx="13">
                  <c:v>2410</c:v>
                </c:pt>
                <c:pt idx="14">
                  <c:v>2650</c:v>
                </c:pt>
                <c:pt idx="15">
                  <c:v>2470</c:v>
                </c:pt>
                <c:pt idx="16">
                  <c:v>2600</c:v>
                </c:pt>
                <c:pt idx="17">
                  <c:v>2700</c:v>
                </c:pt>
                <c:pt idx="18">
                  <c:v>2650</c:v>
                </c:pt>
                <c:pt idx="19">
                  <c:v>2410</c:v>
                </c:pt>
                <c:pt idx="20">
                  <c:v>2740</c:v>
                </c:pt>
                <c:pt idx="21">
                  <c:v>2600</c:v>
                </c:pt>
                <c:pt idx="22">
                  <c:v>2620</c:v>
                </c:pt>
                <c:pt idx="23">
                  <c:v>2750</c:v>
                </c:pt>
                <c:pt idx="24">
                  <c:v>2600</c:v>
                </c:pt>
                <c:pt idx="25">
                  <c:v>2720</c:v>
                </c:pt>
                <c:pt idx="26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3-7A4F-AD0E-86E2E86D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4141680"/>
        <c:scaling>
          <c:orientation val="minMax"/>
          <c:max val="1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425196850391"/>
              <c:y val="0.90355191256830603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0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3.0275590551181101E-3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414168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6.000000000000001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4.0000000000000008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454154061805"/>
          <c:y val="2.0637046407980166E-2"/>
          <c:w val="0.62924709224314546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(Conv 10 wks)'!$R$45:$R$88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5.8571428571428568</c:v>
                </c:pt>
                <c:pt idx="41">
                  <c:v>6</c:v>
                </c:pt>
                <c:pt idx="42">
                  <c:v>6.1428571428571432</c:v>
                </c:pt>
                <c:pt idx="43">
                  <c:v>6.2857142857142856</c:v>
                </c:pt>
              </c:numCache>
            </c:numRef>
          </c:xVal>
          <c:yVal>
            <c:numRef>
              <c:f>'Report Datasheet (Conv 10 wks)'!$M$45:$M$88</c:f>
              <c:numCache>
                <c:formatCode>General</c:formatCode>
                <c:ptCount val="44"/>
                <c:pt idx="0">
                  <c:v>2480</c:v>
                </c:pt>
                <c:pt idx="1">
                  <c:v>2510</c:v>
                </c:pt>
                <c:pt idx="2">
                  <c:v>2550</c:v>
                </c:pt>
                <c:pt idx="3">
                  <c:v>2430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2600</c:v>
                </c:pt>
                <c:pt idx="38">
                  <c:v>2620</c:v>
                </c:pt>
                <c:pt idx="39">
                  <c:v>2570</c:v>
                </c:pt>
                <c:pt idx="40">
                  <c:v>2600</c:v>
                </c:pt>
                <c:pt idx="41">
                  <c:v>2610</c:v>
                </c:pt>
                <c:pt idx="42">
                  <c:v>2600</c:v>
                </c:pt>
                <c:pt idx="43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C-924A-AEA8-732C95B4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45264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669737763717952"/>
                  <c:y val="-0.339668119997397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(Conv 10 wks)'!$R$45:$R$88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5.8571428571428568</c:v>
                </c:pt>
                <c:pt idx="41">
                  <c:v>6</c:v>
                </c:pt>
                <c:pt idx="42">
                  <c:v>6.1428571428571432</c:v>
                </c:pt>
                <c:pt idx="43">
                  <c:v>6.2857142857142856</c:v>
                </c:pt>
              </c:numCache>
            </c:numRef>
          </c:xVal>
          <c:yVal>
            <c:numRef>
              <c:f>'Report Datasheet (Conv 10 wks)'!$J$45:$J$88</c:f>
              <c:numCache>
                <c:formatCode>0%</c:formatCode>
                <c:ptCount val="44"/>
                <c:pt idx="0">
                  <c:v>-6.4150943396226387E-2</c:v>
                </c:pt>
                <c:pt idx="1">
                  <c:v>-5.2830188679245334E-2</c:v>
                </c:pt>
                <c:pt idx="2">
                  <c:v>-3.7735849056603807E-2</c:v>
                </c:pt>
                <c:pt idx="3">
                  <c:v>-8.3018867924528214E-2</c:v>
                </c:pt>
                <c:pt idx="4">
                  <c:v>-5.6603773584905627E-2</c:v>
                </c:pt>
                <c:pt idx="5">
                  <c:v>-6.7924528301886694E-2</c:v>
                </c:pt>
                <c:pt idx="6">
                  <c:v>-4.5283018867924567E-2</c:v>
                </c:pt>
                <c:pt idx="7">
                  <c:v>-5.2830188679245334E-2</c:v>
                </c:pt>
                <c:pt idx="8">
                  <c:v>-5.6603773584905627E-2</c:v>
                </c:pt>
                <c:pt idx="9">
                  <c:v>-4.9056603773584867E-2</c:v>
                </c:pt>
                <c:pt idx="10">
                  <c:v>-5.2830188679245334E-2</c:v>
                </c:pt>
                <c:pt idx="11">
                  <c:v>-3.3962264150943347E-2</c:v>
                </c:pt>
                <c:pt idx="12">
                  <c:v>-4.1509433962264107E-2</c:v>
                </c:pt>
                <c:pt idx="13">
                  <c:v>-3.7735849056602972E-3</c:v>
                </c:pt>
                <c:pt idx="14">
                  <c:v>-2.2641509433962283E-2</c:v>
                </c:pt>
                <c:pt idx="15">
                  <c:v>-3.7735849056603807E-2</c:v>
                </c:pt>
                <c:pt idx="16">
                  <c:v>-3.3962264150943347E-2</c:v>
                </c:pt>
                <c:pt idx="17">
                  <c:v>-1.5094339622641523E-2</c:v>
                </c:pt>
                <c:pt idx="18">
                  <c:v>-3.0188679245283047E-2</c:v>
                </c:pt>
                <c:pt idx="19">
                  <c:v>-5.2830188679245334E-2</c:v>
                </c:pt>
                <c:pt idx="20">
                  <c:v>-2.2641509433962283E-2</c:v>
                </c:pt>
                <c:pt idx="21">
                  <c:v>-3.7735849056603807E-2</c:v>
                </c:pt>
                <c:pt idx="22">
                  <c:v>-4.9056603773584867E-2</c:v>
                </c:pt>
                <c:pt idx="23">
                  <c:v>-3.0188679245283047E-2</c:v>
                </c:pt>
                <c:pt idx="24">
                  <c:v>-1.886792452830182E-2</c:v>
                </c:pt>
                <c:pt idx="25">
                  <c:v>-4.1509433962264107E-2</c:v>
                </c:pt>
                <c:pt idx="26">
                  <c:v>-5.6603773584905627E-2</c:v>
                </c:pt>
                <c:pt idx="27">
                  <c:v>0</c:v>
                </c:pt>
                <c:pt idx="28">
                  <c:v>-3.3962264150943347E-2</c:v>
                </c:pt>
                <c:pt idx="29">
                  <c:v>-3.3962264150943347E-2</c:v>
                </c:pt>
                <c:pt idx="30">
                  <c:v>-1.886792452830182E-2</c:v>
                </c:pt>
                <c:pt idx="31">
                  <c:v>-1.1320754716981058E-2</c:v>
                </c:pt>
                <c:pt idx="32">
                  <c:v>-3.0188679245283047E-2</c:v>
                </c:pt>
                <c:pt idx="33">
                  <c:v>-1.886792452830182E-2</c:v>
                </c:pt>
                <c:pt idx="34">
                  <c:v>-1.5094339622641523E-2</c:v>
                </c:pt>
                <c:pt idx="35">
                  <c:v>-1.886792452830182E-2</c:v>
                </c:pt>
                <c:pt idx="36">
                  <c:v>-7.5471698113207447E-2</c:v>
                </c:pt>
                <c:pt idx="37">
                  <c:v>-1.886792452830182E-2</c:v>
                </c:pt>
                <c:pt idx="38">
                  <c:v>-1.1320754716981058E-2</c:v>
                </c:pt>
                <c:pt idx="39">
                  <c:v>-3.0188679245283047E-2</c:v>
                </c:pt>
                <c:pt idx="40">
                  <c:v>-1.886792452830182E-2</c:v>
                </c:pt>
                <c:pt idx="41">
                  <c:v>-1.5094339622641523E-2</c:v>
                </c:pt>
                <c:pt idx="42">
                  <c:v>-1.886792452830182E-2</c:v>
                </c:pt>
                <c:pt idx="43">
                  <c:v>-7.5471698113207447E-2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C-924A-AEA8-732C95B4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40245264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8772279611837523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25033109393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024526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2849821497432"/>
          <c:y val="2.0637046407980166E-2"/>
          <c:w val="0.68611909293328854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3.0703149184272915E-2"/>
                  <c:y val="0.32198528462630693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27.028x + 2533.9
R² = 0.0357, p=0.11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'Report Datasheet (Conv 6 wks)'!$R$45:$R$88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(Conv 6 wks)'!$M$45:$M$88</c:f>
              <c:numCache>
                <c:formatCode>General</c:formatCode>
                <c:ptCount val="44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2560</c:v>
                </c:pt>
                <c:pt idx="38">
                  <c:v>2530</c:v>
                </c:pt>
                <c:pt idx="39">
                  <c:v>2640</c:v>
                </c:pt>
                <c:pt idx="40">
                  <c:v>2370</c:v>
                </c:pt>
                <c:pt idx="41">
                  <c:v>2700</c:v>
                </c:pt>
                <c:pt idx="42">
                  <c:v>2610</c:v>
                </c:pt>
                <c:pt idx="43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D-6B49-A4F6-DE1950F4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20352"/>
        <c:axId val="1"/>
      </c:scatterChart>
      <c:scatterChart>
        <c:scatterStyle val="lineMarker"/>
        <c:varyColors val="0"/>
        <c:ser>
          <c:idx val="0"/>
          <c:order val="1"/>
          <c:tx>
            <c:v>%Mean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'Report Datasheet (Conv 6 wks)'!$P$45:$P$81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'Report Datasheet (Conv 6 wks)'!$M$45:$M$81</c:f>
              <c:numCache>
                <c:formatCode>General</c:formatCode>
                <c:ptCount val="37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1D-6B49-A4F6-DE1950F4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7920352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427929697506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8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978518682995429E-2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792035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6.000000000000001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4.0000000000000008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58012991738863"/>
          <c:y val="3.3622697989197634E-2"/>
          <c:w val="0.64037411252796939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(Conv 6 wks)'!$R$45:$R$116</c:f>
              <c:numCache>
                <c:formatCode>0.0</c:formatCode>
                <c:ptCount val="72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  <c:pt idx="44">
                  <c:v>6.2857142857142856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6.7142857142857144</c:v>
                </c:pt>
                <c:pt idx="48">
                  <c:v>6.8571428571428568</c:v>
                </c:pt>
                <c:pt idx="49">
                  <c:v>7</c:v>
                </c:pt>
                <c:pt idx="50">
                  <c:v>7.1428571428571432</c:v>
                </c:pt>
                <c:pt idx="51">
                  <c:v>7.2857142857142856</c:v>
                </c:pt>
                <c:pt idx="52">
                  <c:v>7.4285714285714288</c:v>
                </c:pt>
                <c:pt idx="53">
                  <c:v>7.5714285714285712</c:v>
                </c:pt>
                <c:pt idx="54">
                  <c:v>7.7142857142857144</c:v>
                </c:pt>
                <c:pt idx="55">
                  <c:v>7.8571428571428568</c:v>
                </c:pt>
                <c:pt idx="56">
                  <c:v>8</c:v>
                </c:pt>
                <c:pt idx="57">
                  <c:v>8.1428571428571423</c:v>
                </c:pt>
                <c:pt idx="58">
                  <c:v>8.2857142857142865</c:v>
                </c:pt>
                <c:pt idx="59">
                  <c:v>8.4285714285714288</c:v>
                </c:pt>
                <c:pt idx="60">
                  <c:v>8.5714285714285712</c:v>
                </c:pt>
                <c:pt idx="61">
                  <c:v>8.7142857142857135</c:v>
                </c:pt>
                <c:pt idx="62">
                  <c:v>8.8571428571428577</c:v>
                </c:pt>
                <c:pt idx="63">
                  <c:v>9</c:v>
                </c:pt>
                <c:pt idx="64">
                  <c:v>9.1428571428571423</c:v>
                </c:pt>
                <c:pt idx="65">
                  <c:v>9.2857142857142865</c:v>
                </c:pt>
                <c:pt idx="66">
                  <c:v>9.4285714285714288</c:v>
                </c:pt>
                <c:pt idx="67">
                  <c:v>9.5714285714285712</c:v>
                </c:pt>
                <c:pt idx="68">
                  <c:v>9.7142857142857135</c:v>
                </c:pt>
                <c:pt idx="69">
                  <c:v>9.8571428571428577</c:v>
                </c:pt>
                <c:pt idx="70">
                  <c:v>10</c:v>
                </c:pt>
                <c:pt idx="71">
                  <c:v>10.142857142857142</c:v>
                </c:pt>
              </c:numCache>
            </c:numRef>
          </c:xVal>
          <c:yVal>
            <c:numRef>
              <c:f>'Report Datasheet (Conv 6 wks)'!$M$45:$M$116</c:f>
              <c:numCache>
                <c:formatCode>General</c:formatCode>
                <c:ptCount val="72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2560</c:v>
                </c:pt>
                <c:pt idx="38">
                  <c:v>2530</c:v>
                </c:pt>
                <c:pt idx="39">
                  <c:v>2640</c:v>
                </c:pt>
                <c:pt idx="40">
                  <c:v>2370</c:v>
                </c:pt>
                <c:pt idx="41">
                  <c:v>2700</c:v>
                </c:pt>
                <c:pt idx="42">
                  <c:v>2610</c:v>
                </c:pt>
                <c:pt idx="43">
                  <c:v>2450</c:v>
                </c:pt>
                <c:pt idx="44">
                  <c:v>2600</c:v>
                </c:pt>
                <c:pt idx="45">
                  <c:v>2620</c:v>
                </c:pt>
                <c:pt idx="46">
                  <c:v>2570</c:v>
                </c:pt>
                <c:pt idx="47">
                  <c:v>2600</c:v>
                </c:pt>
                <c:pt idx="48">
                  <c:v>2610</c:v>
                </c:pt>
                <c:pt idx="49">
                  <c:v>2600</c:v>
                </c:pt>
                <c:pt idx="50">
                  <c:v>2460</c:v>
                </c:pt>
                <c:pt idx="51">
                  <c:v>2730</c:v>
                </c:pt>
                <c:pt idx="52">
                  <c:v>2580</c:v>
                </c:pt>
                <c:pt idx="53">
                  <c:v>2690</c:v>
                </c:pt>
                <c:pt idx="54">
                  <c:v>2500</c:v>
                </c:pt>
                <c:pt idx="55">
                  <c:v>2470</c:v>
                </c:pt>
                <c:pt idx="56">
                  <c:v>2750</c:v>
                </c:pt>
                <c:pt idx="57">
                  <c:v>2410</c:v>
                </c:pt>
                <c:pt idx="58">
                  <c:v>2650</c:v>
                </c:pt>
                <c:pt idx="59">
                  <c:v>2470</c:v>
                </c:pt>
                <c:pt idx="60">
                  <c:v>2600</c:v>
                </c:pt>
                <c:pt idx="61">
                  <c:v>2700</c:v>
                </c:pt>
                <c:pt idx="62">
                  <c:v>2650</c:v>
                </c:pt>
                <c:pt idx="63">
                  <c:v>2410</c:v>
                </c:pt>
                <c:pt idx="64">
                  <c:v>2740</c:v>
                </c:pt>
                <c:pt idx="65">
                  <c:v>2600</c:v>
                </c:pt>
                <c:pt idx="66">
                  <c:v>2620</c:v>
                </c:pt>
                <c:pt idx="67">
                  <c:v>2750</c:v>
                </c:pt>
                <c:pt idx="68">
                  <c:v>2600</c:v>
                </c:pt>
                <c:pt idx="69">
                  <c:v>2720</c:v>
                </c:pt>
                <c:pt idx="70">
                  <c:v>2600</c:v>
                </c:pt>
                <c:pt idx="71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F-814E-8E1E-21684F663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44608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938123936853934"/>
                  <c:y val="-0.296777944079304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(Conv 6 wks)'!$R$45:$R$116</c:f>
              <c:numCache>
                <c:formatCode>0.0</c:formatCode>
                <c:ptCount val="72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  <c:pt idx="44">
                  <c:v>6.2857142857142856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6.7142857142857144</c:v>
                </c:pt>
                <c:pt idx="48">
                  <c:v>6.8571428571428568</c:v>
                </c:pt>
                <c:pt idx="49">
                  <c:v>7</c:v>
                </c:pt>
                <c:pt idx="50">
                  <c:v>7.1428571428571432</c:v>
                </c:pt>
                <c:pt idx="51">
                  <c:v>7.2857142857142856</c:v>
                </c:pt>
                <c:pt idx="52">
                  <c:v>7.4285714285714288</c:v>
                </c:pt>
                <c:pt idx="53">
                  <c:v>7.5714285714285712</c:v>
                </c:pt>
                <c:pt idx="54">
                  <c:v>7.7142857142857144</c:v>
                </c:pt>
                <c:pt idx="55">
                  <c:v>7.8571428571428568</c:v>
                </c:pt>
                <c:pt idx="56">
                  <c:v>8</c:v>
                </c:pt>
                <c:pt idx="57">
                  <c:v>8.1428571428571423</c:v>
                </c:pt>
                <c:pt idx="58">
                  <c:v>8.2857142857142865</c:v>
                </c:pt>
                <c:pt idx="59">
                  <c:v>8.4285714285714288</c:v>
                </c:pt>
                <c:pt idx="60">
                  <c:v>8.5714285714285712</c:v>
                </c:pt>
                <c:pt idx="61">
                  <c:v>8.7142857142857135</c:v>
                </c:pt>
                <c:pt idx="62">
                  <c:v>8.8571428571428577</c:v>
                </c:pt>
                <c:pt idx="63">
                  <c:v>9</c:v>
                </c:pt>
                <c:pt idx="64">
                  <c:v>9.1428571428571423</c:v>
                </c:pt>
                <c:pt idx="65">
                  <c:v>9.2857142857142865</c:v>
                </c:pt>
                <c:pt idx="66">
                  <c:v>9.4285714285714288</c:v>
                </c:pt>
                <c:pt idx="67">
                  <c:v>9.5714285714285712</c:v>
                </c:pt>
                <c:pt idx="68">
                  <c:v>9.7142857142857135</c:v>
                </c:pt>
                <c:pt idx="69">
                  <c:v>9.8571428571428577</c:v>
                </c:pt>
                <c:pt idx="70">
                  <c:v>10</c:v>
                </c:pt>
                <c:pt idx="71">
                  <c:v>10.142857142857142</c:v>
                </c:pt>
              </c:numCache>
            </c:numRef>
          </c:xVal>
          <c:yVal>
            <c:numRef>
              <c:f>'Report Datasheet (Conv 6 wks)'!$J$45:$J$116</c:f>
              <c:numCache>
                <c:formatCode>0%</c:formatCode>
                <c:ptCount val="72"/>
                <c:pt idx="0">
                  <c:v>-6.6666666666666721E-2</c:v>
                </c:pt>
                <c:pt idx="1">
                  <c:v>-7.0370370370370514E-2</c:v>
                </c:pt>
                <c:pt idx="2">
                  <c:v>-3.3333333333333444E-2</c:v>
                </c:pt>
                <c:pt idx="3">
                  <c:v>-6.6666666666666721E-2</c:v>
                </c:pt>
                <c:pt idx="4">
                  <c:v>-7.4074074074074139E-2</c:v>
                </c:pt>
                <c:pt idx="5">
                  <c:v>-8.5185185185185169E-2</c:v>
                </c:pt>
                <c:pt idx="6">
                  <c:v>-6.2962962962963095E-2</c:v>
                </c:pt>
                <c:pt idx="7">
                  <c:v>-7.0370370370370514E-2</c:v>
                </c:pt>
                <c:pt idx="8">
                  <c:v>-7.4074074074074139E-2</c:v>
                </c:pt>
                <c:pt idx="9">
                  <c:v>-6.6666666666666721E-2</c:v>
                </c:pt>
                <c:pt idx="10">
                  <c:v>-7.0370370370370514E-2</c:v>
                </c:pt>
                <c:pt idx="11">
                  <c:v>-5.1851851851851892E-2</c:v>
                </c:pt>
                <c:pt idx="12">
                  <c:v>-5.925925925925931E-2</c:v>
                </c:pt>
                <c:pt idx="13">
                  <c:v>-2.222222222222224E-2</c:v>
                </c:pt>
                <c:pt idx="14">
                  <c:v>-4.0740740740740855E-2</c:v>
                </c:pt>
                <c:pt idx="15">
                  <c:v>-5.5555555555555684E-2</c:v>
                </c:pt>
                <c:pt idx="16">
                  <c:v>-5.1851851851851892E-2</c:v>
                </c:pt>
                <c:pt idx="17">
                  <c:v>-3.3333333333333444E-2</c:v>
                </c:pt>
                <c:pt idx="18">
                  <c:v>-4.8148148148148273E-2</c:v>
                </c:pt>
                <c:pt idx="19">
                  <c:v>-7.0370370370370514E-2</c:v>
                </c:pt>
                <c:pt idx="20">
                  <c:v>-4.0740740740740855E-2</c:v>
                </c:pt>
                <c:pt idx="21">
                  <c:v>-5.5555555555555684E-2</c:v>
                </c:pt>
                <c:pt idx="22">
                  <c:v>-6.6666666666666721E-2</c:v>
                </c:pt>
                <c:pt idx="23">
                  <c:v>-4.8148148148148273E-2</c:v>
                </c:pt>
                <c:pt idx="24">
                  <c:v>-3.703703703703707E-2</c:v>
                </c:pt>
                <c:pt idx="25">
                  <c:v>-5.925925925925931E-2</c:v>
                </c:pt>
                <c:pt idx="26">
                  <c:v>-7.4074074074074139E-2</c:v>
                </c:pt>
                <c:pt idx="27">
                  <c:v>-1.8518518518518615E-2</c:v>
                </c:pt>
                <c:pt idx="28">
                  <c:v>-5.1851851851851892E-2</c:v>
                </c:pt>
                <c:pt idx="29">
                  <c:v>-5.1851851851851892E-2</c:v>
                </c:pt>
                <c:pt idx="30">
                  <c:v>-3.703703703703707E-2</c:v>
                </c:pt>
                <c:pt idx="31">
                  <c:v>-2.9629629629629655E-2</c:v>
                </c:pt>
                <c:pt idx="32">
                  <c:v>-4.8148148148148273E-2</c:v>
                </c:pt>
                <c:pt idx="33">
                  <c:v>-3.703703703703707E-2</c:v>
                </c:pt>
                <c:pt idx="34">
                  <c:v>-3.3333333333333444E-2</c:v>
                </c:pt>
                <c:pt idx="35">
                  <c:v>-3.703703703703707E-2</c:v>
                </c:pt>
                <c:pt idx="36">
                  <c:v>-9.2592592592592587E-2</c:v>
                </c:pt>
                <c:pt idx="37">
                  <c:v>-5.1851851851851892E-2</c:v>
                </c:pt>
                <c:pt idx="38">
                  <c:v>-6.2962962962963095E-2</c:v>
                </c:pt>
                <c:pt idx="39">
                  <c:v>-2.222222222222224E-2</c:v>
                </c:pt>
                <c:pt idx="40">
                  <c:v>-0.12222222222222225</c:v>
                </c:pt>
                <c:pt idx="41">
                  <c:v>0</c:v>
                </c:pt>
                <c:pt idx="42">
                  <c:v>-3.3333333333333444E-2</c:v>
                </c:pt>
                <c:pt idx="43">
                  <c:v>-9.2592592592592587E-2</c:v>
                </c:pt>
                <c:pt idx="44">
                  <c:v>-3.703703703703707E-2</c:v>
                </c:pt>
                <c:pt idx="45">
                  <c:v>-2.9629629629629655E-2</c:v>
                </c:pt>
                <c:pt idx="46">
                  <c:v>-4.8148148148148273E-2</c:v>
                </c:pt>
                <c:pt idx="47">
                  <c:v>-3.703703703703707E-2</c:v>
                </c:pt>
                <c:pt idx="48">
                  <c:v>-3.3333333333333444E-2</c:v>
                </c:pt>
                <c:pt idx="49">
                  <c:v>-3.703703703703707E-2</c:v>
                </c:pt>
                <c:pt idx="50">
                  <c:v>-8.8888888888888962E-2</c:v>
                </c:pt>
                <c:pt idx="51">
                  <c:v>1.1111111111111039E-2</c:v>
                </c:pt>
                <c:pt idx="52">
                  <c:v>-4.4444444444444481E-2</c:v>
                </c:pt>
                <c:pt idx="53">
                  <c:v>-3.7037037037037888E-3</c:v>
                </c:pt>
                <c:pt idx="54">
                  <c:v>-7.4074074074074139E-2</c:v>
                </c:pt>
                <c:pt idx="55">
                  <c:v>-8.5185185185185169E-2</c:v>
                </c:pt>
                <c:pt idx="56">
                  <c:v>1.8518518518518452E-2</c:v>
                </c:pt>
                <c:pt idx="57">
                  <c:v>-0.10740740740740741</c:v>
                </c:pt>
                <c:pt idx="58">
                  <c:v>-1.8518518518518615E-2</c:v>
                </c:pt>
                <c:pt idx="59">
                  <c:v>-8.5185185185185169E-2</c:v>
                </c:pt>
                <c:pt idx="60">
                  <c:v>-3.703703703703707E-2</c:v>
                </c:pt>
                <c:pt idx="61">
                  <c:v>0</c:v>
                </c:pt>
                <c:pt idx="62">
                  <c:v>-1.8518518518518615E-2</c:v>
                </c:pt>
                <c:pt idx="63">
                  <c:v>-0.10740740740740741</c:v>
                </c:pt>
                <c:pt idx="64">
                  <c:v>1.4814814814814828E-2</c:v>
                </c:pt>
                <c:pt idx="65">
                  <c:v>-3.703703703703707E-2</c:v>
                </c:pt>
                <c:pt idx="66">
                  <c:v>-2.9629629629629655E-2</c:v>
                </c:pt>
                <c:pt idx="67">
                  <c:v>1.8518518518518452E-2</c:v>
                </c:pt>
                <c:pt idx="68">
                  <c:v>-3.703703703703707E-2</c:v>
                </c:pt>
                <c:pt idx="69">
                  <c:v>7.4074074074074138E-3</c:v>
                </c:pt>
                <c:pt idx="70">
                  <c:v>-3.703703703703707E-2</c:v>
                </c:pt>
                <c:pt idx="71">
                  <c:v>-0.10370370370370378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F-814E-8E1E-21684F663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60144608"/>
        <c:scaling>
          <c:orientation val="minMax"/>
          <c:max val="2.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90510920651"/>
              <c:y val="0.88899387576552924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8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102292523169116E-2"/>
              <c:y val="0.266762401826208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0144608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6.000000000000001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4.0000000000000008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657082043849"/>
          <c:y val="2.0637046407980166E-2"/>
          <c:w val="0.68080333241926849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1.8099678518364987E-2"/>
                  <c:y val="0.3024073835032916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20.854x + 2556.5
R² = 0.0031, p=0.11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'Report Datasheet (Conv 6 wks)'!$R$61:$R$88</c:f>
              <c:numCache>
                <c:formatCode>0.0</c:formatCode>
                <c:ptCount val="28"/>
                <c:pt idx="0">
                  <c:v>2.4285714285714284</c:v>
                </c:pt>
                <c:pt idx="1">
                  <c:v>2.5714285714285716</c:v>
                </c:pt>
                <c:pt idx="2">
                  <c:v>2.7142857142857144</c:v>
                </c:pt>
                <c:pt idx="3">
                  <c:v>2.8571428571428572</c:v>
                </c:pt>
                <c:pt idx="4">
                  <c:v>3</c:v>
                </c:pt>
                <c:pt idx="5">
                  <c:v>3.1428571428571428</c:v>
                </c:pt>
                <c:pt idx="6">
                  <c:v>3.2857142857142856</c:v>
                </c:pt>
                <c:pt idx="7">
                  <c:v>3.4285714285714284</c:v>
                </c:pt>
                <c:pt idx="8">
                  <c:v>3.5714285714285716</c:v>
                </c:pt>
                <c:pt idx="9">
                  <c:v>3.7142857142857144</c:v>
                </c:pt>
                <c:pt idx="10">
                  <c:v>3.8571428571428572</c:v>
                </c:pt>
                <c:pt idx="11">
                  <c:v>4</c:v>
                </c:pt>
                <c:pt idx="12">
                  <c:v>4.1428571428571432</c:v>
                </c:pt>
                <c:pt idx="13">
                  <c:v>4.2857142857142856</c:v>
                </c:pt>
                <c:pt idx="14">
                  <c:v>4.4285714285714288</c:v>
                </c:pt>
                <c:pt idx="15">
                  <c:v>4.5714285714285712</c:v>
                </c:pt>
                <c:pt idx="16">
                  <c:v>4.7142857142857144</c:v>
                </c:pt>
                <c:pt idx="17">
                  <c:v>4.8571428571428568</c:v>
                </c:pt>
                <c:pt idx="18">
                  <c:v>5</c:v>
                </c:pt>
                <c:pt idx="19">
                  <c:v>5.1428571428571432</c:v>
                </c:pt>
                <c:pt idx="20">
                  <c:v>5.2857142857142856</c:v>
                </c:pt>
                <c:pt idx="21">
                  <c:v>5.4285714285714288</c:v>
                </c:pt>
                <c:pt idx="22">
                  <c:v>5.5714285714285712</c:v>
                </c:pt>
                <c:pt idx="23">
                  <c:v>5.7142857142857144</c:v>
                </c:pt>
                <c:pt idx="24">
                  <c:v>6</c:v>
                </c:pt>
                <c:pt idx="25">
                  <c:v>6</c:v>
                </c:pt>
                <c:pt idx="26">
                  <c:v>5.8571428571428568</c:v>
                </c:pt>
                <c:pt idx="27">
                  <c:v>6.1428571428571432</c:v>
                </c:pt>
              </c:numCache>
            </c:numRef>
          </c:xVal>
          <c:yVal>
            <c:numRef>
              <c:f>'Report Datasheet (Conv 6 wks)'!$M$61:$M$88</c:f>
              <c:numCache>
                <c:formatCode>General</c:formatCode>
                <c:ptCount val="28"/>
                <c:pt idx="0">
                  <c:v>2560</c:v>
                </c:pt>
                <c:pt idx="1">
                  <c:v>2610</c:v>
                </c:pt>
                <c:pt idx="2">
                  <c:v>2570</c:v>
                </c:pt>
                <c:pt idx="3">
                  <c:v>2510</c:v>
                </c:pt>
                <c:pt idx="4">
                  <c:v>2590</c:v>
                </c:pt>
                <c:pt idx="5">
                  <c:v>2550</c:v>
                </c:pt>
                <c:pt idx="6">
                  <c:v>2520</c:v>
                </c:pt>
                <c:pt idx="7">
                  <c:v>2570</c:v>
                </c:pt>
                <c:pt idx="8">
                  <c:v>2600</c:v>
                </c:pt>
                <c:pt idx="9">
                  <c:v>2540</c:v>
                </c:pt>
                <c:pt idx="10">
                  <c:v>2500</c:v>
                </c:pt>
                <c:pt idx="11">
                  <c:v>2650</c:v>
                </c:pt>
                <c:pt idx="12">
                  <c:v>2560</c:v>
                </c:pt>
                <c:pt idx="13">
                  <c:v>2560</c:v>
                </c:pt>
                <c:pt idx="14">
                  <c:v>2600</c:v>
                </c:pt>
                <c:pt idx="15">
                  <c:v>2620</c:v>
                </c:pt>
                <c:pt idx="16">
                  <c:v>2570</c:v>
                </c:pt>
                <c:pt idx="17">
                  <c:v>2600</c:v>
                </c:pt>
                <c:pt idx="18">
                  <c:v>2610</c:v>
                </c:pt>
                <c:pt idx="19">
                  <c:v>2600</c:v>
                </c:pt>
                <c:pt idx="20">
                  <c:v>2450</c:v>
                </c:pt>
                <c:pt idx="21">
                  <c:v>2560</c:v>
                </c:pt>
                <c:pt idx="22">
                  <c:v>2530</c:v>
                </c:pt>
                <c:pt idx="23">
                  <c:v>2640</c:v>
                </c:pt>
                <c:pt idx="24">
                  <c:v>2370</c:v>
                </c:pt>
                <c:pt idx="25">
                  <c:v>2700</c:v>
                </c:pt>
                <c:pt idx="26">
                  <c:v>2610</c:v>
                </c:pt>
                <c:pt idx="27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8-E14A-AA72-B66B8F84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15376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'Report Datasheet (Conv 6 wks)'!$P$89:$P$115</c:f>
              <c:numCache>
                <c:formatCode>0</c:formatCode>
                <c:ptCount val="27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48</c:v>
                </c:pt>
                <c:pt idx="5">
                  <c:v>49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</c:numCache>
            </c:numRef>
          </c:xVal>
          <c:yVal>
            <c:numRef>
              <c:f>'Report Datasheet (Conv 6 wks)'!$M$89:$M$115</c:f>
              <c:numCache>
                <c:formatCode>General</c:formatCode>
                <c:ptCount val="27"/>
                <c:pt idx="0">
                  <c:v>2600</c:v>
                </c:pt>
                <c:pt idx="1">
                  <c:v>2620</c:v>
                </c:pt>
                <c:pt idx="2">
                  <c:v>2570</c:v>
                </c:pt>
                <c:pt idx="3">
                  <c:v>2600</c:v>
                </c:pt>
                <c:pt idx="4">
                  <c:v>2610</c:v>
                </c:pt>
                <c:pt idx="5">
                  <c:v>2600</c:v>
                </c:pt>
                <c:pt idx="6">
                  <c:v>2460</c:v>
                </c:pt>
                <c:pt idx="7">
                  <c:v>2730</c:v>
                </c:pt>
                <c:pt idx="8">
                  <c:v>2580</c:v>
                </c:pt>
                <c:pt idx="9">
                  <c:v>2690</c:v>
                </c:pt>
                <c:pt idx="10">
                  <c:v>2500</c:v>
                </c:pt>
                <c:pt idx="11">
                  <c:v>2470</c:v>
                </c:pt>
                <c:pt idx="12">
                  <c:v>2750</c:v>
                </c:pt>
                <c:pt idx="13">
                  <c:v>2410</c:v>
                </c:pt>
                <c:pt idx="14">
                  <c:v>2650</c:v>
                </c:pt>
                <c:pt idx="15">
                  <c:v>2470</c:v>
                </c:pt>
                <c:pt idx="16">
                  <c:v>2600</c:v>
                </c:pt>
                <c:pt idx="17">
                  <c:v>2700</c:v>
                </c:pt>
                <c:pt idx="18">
                  <c:v>2650</c:v>
                </c:pt>
                <c:pt idx="19">
                  <c:v>2410</c:v>
                </c:pt>
                <c:pt idx="20">
                  <c:v>2740</c:v>
                </c:pt>
                <c:pt idx="21">
                  <c:v>2600</c:v>
                </c:pt>
                <c:pt idx="22">
                  <c:v>2620</c:v>
                </c:pt>
                <c:pt idx="23">
                  <c:v>2750</c:v>
                </c:pt>
                <c:pt idx="24">
                  <c:v>2600</c:v>
                </c:pt>
                <c:pt idx="25">
                  <c:v>2720</c:v>
                </c:pt>
                <c:pt idx="26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D8-E14A-AA72-B66B8F847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6011537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418944530201"/>
              <c:y val="0.90355191256830603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88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3.0276860553721109E-3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011537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6.000000000000001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4.0000000000000008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454154061805"/>
          <c:y val="2.0637046407980166E-2"/>
          <c:w val="0.62924709224314546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(Conv 6 wks)'!$R$45:$R$88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(Conv 6 wks)'!$M$45:$M$88</c:f>
              <c:numCache>
                <c:formatCode>General</c:formatCode>
                <c:ptCount val="44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2560</c:v>
                </c:pt>
                <c:pt idx="38">
                  <c:v>2530</c:v>
                </c:pt>
                <c:pt idx="39">
                  <c:v>2640</c:v>
                </c:pt>
                <c:pt idx="40">
                  <c:v>2370</c:v>
                </c:pt>
                <c:pt idx="41">
                  <c:v>2700</c:v>
                </c:pt>
                <c:pt idx="42">
                  <c:v>2610</c:v>
                </c:pt>
                <c:pt idx="43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C-DE46-B485-F38BCA81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66176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669737763717952"/>
                  <c:y val="-0.339668119997397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(Conv 6 wks)'!$R$45:$R$88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(Conv 6 wks)'!$J$45:$J$88</c:f>
              <c:numCache>
                <c:formatCode>0%</c:formatCode>
                <c:ptCount val="44"/>
                <c:pt idx="0">
                  <c:v>-6.6666666666666721E-2</c:v>
                </c:pt>
                <c:pt idx="1">
                  <c:v>-7.0370370370370514E-2</c:v>
                </c:pt>
                <c:pt idx="2">
                  <c:v>-3.3333333333333444E-2</c:v>
                </c:pt>
                <c:pt idx="3">
                  <c:v>-6.6666666666666721E-2</c:v>
                </c:pt>
                <c:pt idx="4">
                  <c:v>-7.4074074074074139E-2</c:v>
                </c:pt>
                <c:pt idx="5">
                  <c:v>-8.5185185185185169E-2</c:v>
                </c:pt>
                <c:pt idx="6">
                  <c:v>-6.2962962962963095E-2</c:v>
                </c:pt>
                <c:pt idx="7">
                  <c:v>-7.0370370370370514E-2</c:v>
                </c:pt>
                <c:pt idx="8">
                  <c:v>-7.4074074074074139E-2</c:v>
                </c:pt>
                <c:pt idx="9">
                  <c:v>-6.6666666666666721E-2</c:v>
                </c:pt>
                <c:pt idx="10">
                  <c:v>-7.0370370370370514E-2</c:v>
                </c:pt>
                <c:pt idx="11">
                  <c:v>-5.1851851851851892E-2</c:v>
                </c:pt>
                <c:pt idx="12">
                  <c:v>-5.925925925925931E-2</c:v>
                </c:pt>
                <c:pt idx="13">
                  <c:v>-2.222222222222224E-2</c:v>
                </c:pt>
                <c:pt idx="14">
                  <c:v>-4.0740740740740855E-2</c:v>
                </c:pt>
                <c:pt idx="15">
                  <c:v>-5.5555555555555684E-2</c:v>
                </c:pt>
                <c:pt idx="16">
                  <c:v>-5.1851851851851892E-2</c:v>
                </c:pt>
                <c:pt idx="17">
                  <c:v>-3.3333333333333444E-2</c:v>
                </c:pt>
                <c:pt idx="18">
                  <c:v>-4.8148148148148273E-2</c:v>
                </c:pt>
                <c:pt idx="19">
                  <c:v>-7.0370370370370514E-2</c:v>
                </c:pt>
                <c:pt idx="20">
                  <c:v>-4.0740740740740855E-2</c:v>
                </c:pt>
                <c:pt idx="21">
                  <c:v>-5.5555555555555684E-2</c:v>
                </c:pt>
                <c:pt idx="22">
                  <c:v>-6.6666666666666721E-2</c:v>
                </c:pt>
                <c:pt idx="23">
                  <c:v>-4.8148148148148273E-2</c:v>
                </c:pt>
                <c:pt idx="24">
                  <c:v>-3.703703703703707E-2</c:v>
                </c:pt>
                <c:pt idx="25">
                  <c:v>-5.925925925925931E-2</c:v>
                </c:pt>
                <c:pt idx="26">
                  <c:v>-7.4074074074074139E-2</c:v>
                </c:pt>
                <c:pt idx="27">
                  <c:v>-1.8518518518518615E-2</c:v>
                </c:pt>
                <c:pt idx="28">
                  <c:v>-5.1851851851851892E-2</c:v>
                </c:pt>
                <c:pt idx="29">
                  <c:v>-5.1851851851851892E-2</c:v>
                </c:pt>
                <c:pt idx="30">
                  <c:v>-3.703703703703707E-2</c:v>
                </c:pt>
                <c:pt idx="31">
                  <c:v>-2.9629629629629655E-2</c:v>
                </c:pt>
                <c:pt idx="32">
                  <c:v>-4.8148148148148273E-2</c:v>
                </c:pt>
                <c:pt idx="33">
                  <c:v>-3.703703703703707E-2</c:v>
                </c:pt>
                <c:pt idx="34">
                  <c:v>-3.3333333333333444E-2</c:v>
                </c:pt>
                <c:pt idx="35">
                  <c:v>-3.703703703703707E-2</c:v>
                </c:pt>
                <c:pt idx="36">
                  <c:v>-9.2592592592592587E-2</c:v>
                </c:pt>
                <c:pt idx="37">
                  <c:v>-5.1851851851851892E-2</c:v>
                </c:pt>
                <c:pt idx="38">
                  <c:v>-6.2962962962963095E-2</c:v>
                </c:pt>
                <c:pt idx="39">
                  <c:v>-2.222222222222224E-2</c:v>
                </c:pt>
                <c:pt idx="40">
                  <c:v>-0.12222222222222225</c:v>
                </c:pt>
                <c:pt idx="41">
                  <c:v>0</c:v>
                </c:pt>
                <c:pt idx="42">
                  <c:v>-3.3333333333333444E-2</c:v>
                </c:pt>
                <c:pt idx="43">
                  <c:v>-9.2592592592592587E-2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9C-DE46-B485-F38BCA81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60266176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8772279611837523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25033109393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026617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657082043849"/>
          <c:y val="2.0637046407980166E-2"/>
          <c:w val="0.68080333241926849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8298380118172668E-2"/>
                  <c:y val="0.39115012262811411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1.4471x + 2556.6
R² = 0.0005, p=0.4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'Report Datasheet (Monthly)'!$R$102:$R$122</c:f>
              <c:numCache>
                <c:formatCode>0.0</c:formatCode>
                <c:ptCount val="21"/>
                <c:pt idx="0">
                  <c:v>31.142857142857142</c:v>
                </c:pt>
                <c:pt idx="1">
                  <c:v>32.142857142857146</c:v>
                </c:pt>
                <c:pt idx="2">
                  <c:v>33.142857142857146</c:v>
                </c:pt>
                <c:pt idx="3">
                  <c:v>34.142857142857146</c:v>
                </c:pt>
                <c:pt idx="4">
                  <c:v>35.142857142857146</c:v>
                </c:pt>
                <c:pt idx="5">
                  <c:v>36.142857142857146</c:v>
                </c:pt>
                <c:pt idx="6">
                  <c:v>37.142857142857146</c:v>
                </c:pt>
                <c:pt idx="7">
                  <c:v>38.142857142857146</c:v>
                </c:pt>
                <c:pt idx="8">
                  <c:v>39.142857142857146</c:v>
                </c:pt>
                <c:pt idx="9">
                  <c:v>40.142857142857146</c:v>
                </c:pt>
                <c:pt idx="10">
                  <c:v>41.142857142857146</c:v>
                </c:pt>
                <c:pt idx="11">
                  <c:v>42.142857142857146</c:v>
                </c:pt>
                <c:pt idx="12">
                  <c:v>43.142857142857146</c:v>
                </c:pt>
                <c:pt idx="13">
                  <c:v>44.142857142857146</c:v>
                </c:pt>
                <c:pt idx="14">
                  <c:v>45.142857142857146</c:v>
                </c:pt>
                <c:pt idx="15">
                  <c:v>46.142857142857146</c:v>
                </c:pt>
                <c:pt idx="16">
                  <c:v>47.142857142857146</c:v>
                </c:pt>
                <c:pt idx="17">
                  <c:v>48.142857142857146</c:v>
                </c:pt>
                <c:pt idx="18">
                  <c:v>49.142857142857146</c:v>
                </c:pt>
                <c:pt idx="19">
                  <c:v>50.142857142857146</c:v>
                </c:pt>
                <c:pt idx="20">
                  <c:v>51.142857142857146</c:v>
                </c:pt>
              </c:numCache>
            </c:numRef>
          </c:xVal>
          <c:yVal>
            <c:numRef>
              <c:f>'Report Datasheet (Monthly)'!$M$102:$M$122</c:f>
              <c:numCache>
                <c:formatCode>General</c:formatCode>
                <c:ptCount val="21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C-C04E-A2B1-760CFE2C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19568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'Report Datasheet (Monthly)'!$P$102:$P$128</c:f>
              <c:numCache>
                <c:formatCode>0</c:formatCode>
                <c:ptCount val="27"/>
                <c:pt idx="0">
                  <c:v>218</c:v>
                </c:pt>
                <c:pt idx="1">
                  <c:v>225</c:v>
                </c:pt>
                <c:pt idx="2">
                  <c:v>232</c:v>
                </c:pt>
                <c:pt idx="3">
                  <c:v>239</c:v>
                </c:pt>
                <c:pt idx="4">
                  <c:v>246</c:v>
                </c:pt>
                <c:pt idx="5">
                  <c:v>253</c:v>
                </c:pt>
                <c:pt idx="6">
                  <c:v>260</c:v>
                </c:pt>
                <c:pt idx="7">
                  <c:v>267</c:v>
                </c:pt>
                <c:pt idx="8">
                  <c:v>274</c:v>
                </c:pt>
                <c:pt idx="9">
                  <c:v>281</c:v>
                </c:pt>
                <c:pt idx="10">
                  <c:v>288</c:v>
                </c:pt>
                <c:pt idx="11">
                  <c:v>295</c:v>
                </c:pt>
                <c:pt idx="12">
                  <c:v>302</c:v>
                </c:pt>
                <c:pt idx="13">
                  <c:v>309</c:v>
                </c:pt>
                <c:pt idx="14">
                  <c:v>316</c:v>
                </c:pt>
                <c:pt idx="15">
                  <c:v>323</c:v>
                </c:pt>
                <c:pt idx="16">
                  <c:v>330</c:v>
                </c:pt>
                <c:pt idx="17">
                  <c:v>337</c:v>
                </c:pt>
                <c:pt idx="18">
                  <c:v>344</c:v>
                </c:pt>
                <c:pt idx="19">
                  <c:v>351</c:v>
                </c:pt>
                <c:pt idx="20">
                  <c:v>358</c:v>
                </c:pt>
                <c:pt idx="21">
                  <c:v>365</c:v>
                </c:pt>
                <c:pt idx="22">
                  <c:v>372</c:v>
                </c:pt>
                <c:pt idx="23">
                  <c:v>379</c:v>
                </c:pt>
                <c:pt idx="24">
                  <c:v>386</c:v>
                </c:pt>
                <c:pt idx="25">
                  <c:v>393</c:v>
                </c:pt>
              </c:numCache>
            </c:numRef>
          </c:xVal>
          <c:yVal>
            <c:numRef>
              <c:f>'Report Datasheet (Monthly)'!$M$102:$M$128</c:f>
              <c:numCache>
                <c:formatCode>General</c:formatCode>
                <c:ptCount val="27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  <c:pt idx="21">
                  <c:v>2630</c:v>
                </c:pt>
                <c:pt idx="22">
                  <c:v>2540</c:v>
                </c:pt>
                <c:pt idx="23">
                  <c:v>2650</c:v>
                </c:pt>
                <c:pt idx="24">
                  <c:v>2460</c:v>
                </c:pt>
                <c:pt idx="25">
                  <c:v>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BC-C04E-A2B1-760CFE2C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3619568"/>
        <c:scaling>
          <c:orientation val="minMax"/>
          <c:max val="6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413556514396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3.027606623798891E-3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3619568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454154061805"/>
          <c:y val="2.0637046407980166E-2"/>
          <c:w val="0.62924709224314546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(Monthly)'!$R$34:$R$77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(Monthly)'!$M$34:$M$77</c:f>
              <c:numCache>
                <c:formatCode>General</c:formatCode>
                <c:ptCount val="44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2560</c:v>
                </c:pt>
                <c:pt idx="38">
                  <c:v>2530</c:v>
                </c:pt>
                <c:pt idx="39">
                  <c:v>2640</c:v>
                </c:pt>
                <c:pt idx="40">
                  <c:v>2370</c:v>
                </c:pt>
                <c:pt idx="41">
                  <c:v>2700</c:v>
                </c:pt>
                <c:pt idx="42">
                  <c:v>2610</c:v>
                </c:pt>
                <c:pt idx="43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A-D047-A468-A7D1D38E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91264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669737763717952"/>
                  <c:y val="-0.339668119997397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(Monthly)'!$R$34:$R$77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(Monthly)'!$J$34:$J$77</c:f>
              <c:numCache>
                <c:formatCode>0%</c:formatCode>
                <c:ptCount val="44"/>
                <c:pt idx="0">
                  <c:v>-6.6666666666666721E-2</c:v>
                </c:pt>
                <c:pt idx="1">
                  <c:v>-7.0370370370370514E-2</c:v>
                </c:pt>
                <c:pt idx="2">
                  <c:v>-3.3333333333333444E-2</c:v>
                </c:pt>
                <c:pt idx="3">
                  <c:v>-6.6666666666666721E-2</c:v>
                </c:pt>
                <c:pt idx="4">
                  <c:v>-7.4074074074074139E-2</c:v>
                </c:pt>
                <c:pt idx="5">
                  <c:v>-8.5185185185185169E-2</c:v>
                </c:pt>
                <c:pt idx="6">
                  <c:v>-6.2962962962963095E-2</c:v>
                </c:pt>
                <c:pt idx="7">
                  <c:v>-7.0370370370370514E-2</c:v>
                </c:pt>
                <c:pt idx="8">
                  <c:v>-7.4074074074074139E-2</c:v>
                </c:pt>
                <c:pt idx="9">
                  <c:v>-6.6666666666666721E-2</c:v>
                </c:pt>
                <c:pt idx="10">
                  <c:v>-7.0370370370370514E-2</c:v>
                </c:pt>
                <c:pt idx="11">
                  <c:v>-5.1851851851851892E-2</c:v>
                </c:pt>
                <c:pt idx="12">
                  <c:v>-5.925925925925931E-2</c:v>
                </c:pt>
                <c:pt idx="13">
                  <c:v>-2.222222222222224E-2</c:v>
                </c:pt>
                <c:pt idx="14">
                  <c:v>-4.0740740740740855E-2</c:v>
                </c:pt>
                <c:pt idx="15">
                  <c:v>-5.5555555555555684E-2</c:v>
                </c:pt>
                <c:pt idx="16">
                  <c:v>-5.1851851851851892E-2</c:v>
                </c:pt>
                <c:pt idx="17">
                  <c:v>-3.3333333333333444E-2</c:v>
                </c:pt>
                <c:pt idx="18">
                  <c:v>-4.8148148148148273E-2</c:v>
                </c:pt>
                <c:pt idx="19">
                  <c:v>-7.0370370370370514E-2</c:v>
                </c:pt>
                <c:pt idx="20">
                  <c:v>-4.0740740740740855E-2</c:v>
                </c:pt>
                <c:pt idx="21">
                  <c:v>-5.5555555555555684E-2</c:v>
                </c:pt>
                <c:pt idx="22">
                  <c:v>-6.6666666666666721E-2</c:v>
                </c:pt>
                <c:pt idx="23">
                  <c:v>-4.8148148148148273E-2</c:v>
                </c:pt>
                <c:pt idx="24">
                  <c:v>-3.703703703703707E-2</c:v>
                </c:pt>
                <c:pt idx="25">
                  <c:v>-5.925925925925931E-2</c:v>
                </c:pt>
                <c:pt idx="26">
                  <c:v>-7.4074074074074139E-2</c:v>
                </c:pt>
                <c:pt idx="27">
                  <c:v>-1.8518518518518615E-2</c:v>
                </c:pt>
                <c:pt idx="28">
                  <c:v>-5.1851851851851892E-2</c:v>
                </c:pt>
                <c:pt idx="29">
                  <c:v>-5.1851851851851892E-2</c:v>
                </c:pt>
                <c:pt idx="30">
                  <c:v>-3.703703703703707E-2</c:v>
                </c:pt>
                <c:pt idx="31">
                  <c:v>-2.9629629629629655E-2</c:v>
                </c:pt>
                <c:pt idx="32">
                  <c:v>-4.8148148148148273E-2</c:v>
                </c:pt>
                <c:pt idx="33">
                  <c:v>-3.703703703703707E-2</c:v>
                </c:pt>
                <c:pt idx="34">
                  <c:v>-3.3333333333333444E-2</c:v>
                </c:pt>
                <c:pt idx="35">
                  <c:v>-3.703703703703707E-2</c:v>
                </c:pt>
                <c:pt idx="36">
                  <c:v>-9.2592592592592587E-2</c:v>
                </c:pt>
                <c:pt idx="37">
                  <c:v>-5.1851851851851892E-2</c:v>
                </c:pt>
                <c:pt idx="38">
                  <c:v>-6.2962962962963095E-2</c:v>
                </c:pt>
                <c:pt idx="39">
                  <c:v>-2.222222222222224E-2</c:v>
                </c:pt>
                <c:pt idx="40">
                  <c:v>-0.12222222222222225</c:v>
                </c:pt>
                <c:pt idx="41">
                  <c:v>0</c:v>
                </c:pt>
                <c:pt idx="42">
                  <c:v>-3.3333333333333444E-2</c:v>
                </c:pt>
                <c:pt idx="43">
                  <c:v>-9.2592592592592587E-2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CA-D047-A468-A7D1D38E2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3591264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9128652306891387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21092817942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359126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2849821497432"/>
          <c:y val="2.0637046407980166E-2"/>
          <c:w val="0.68611909293328854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7826620954677317"/>
                  <c:y val="-0.4443922378555139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M (V+AMI-P+)'!$R$123:$R$129</c:f>
              <c:numCache>
                <c:formatCode>0.0</c:formatCode>
                <c:ptCount val="7"/>
                <c:pt idx="0">
                  <c:v>52.142857142857146</c:v>
                </c:pt>
                <c:pt idx="1">
                  <c:v>53.142857142857146</c:v>
                </c:pt>
                <c:pt idx="2">
                  <c:v>53.285714285714285</c:v>
                </c:pt>
                <c:pt idx="3">
                  <c:v>53.428571428571431</c:v>
                </c:pt>
                <c:pt idx="4">
                  <c:v>53.571428571428569</c:v>
                </c:pt>
                <c:pt idx="5">
                  <c:v>54.142857142857146</c:v>
                </c:pt>
                <c:pt idx="6">
                  <c:v>55.142857142857146</c:v>
                </c:pt>
              </c:numCache>
            </c:numRef>
          </c:xVal>
          <c:yVal>
            <c:numRef>
              <c:f>'Report Datasheet M (V+AMI-P+)'!$M$123:$M$129</c:f>
              <c:numCache>
                <c:formatCode>General</c:formatCode>
                <c:ptCount val="7"/>
                <c:pt idx="0">
                  <c:v>2630</c:v>
                </c:pt>
                <c:pt idx="1">
                  <c:v>2320</c:v>
                </c:pt>
                <c:pt idx="2">
                  <c:v>2450</c:v>
                </c:pt>
                <c:pt idx="3">
                  <c:v>2310</c:v>
                </c:pt>
                <c:pt idx="4">
                  <c:v>2500</c:v>
                </c:pt>
                <c:pt idx="5">
                  <c:v>2350</c:v>
                </c:pt>
                <c:pt idx="6">
                  <c:v>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1-EA46-BBE8-FFD33728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28000"/>
        <c:axId val="1"/>
      </c:scatterChart>
      <c:scatterChart>
        <c:scatterStyle val="lineMarker"/>
        <c:varyColors val="0"/>
        <c:ser>
          <c:idx val="0"/>
          <c:order val="1"/>
          <c:tx>
            <c:v>%Mean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'Report Datasheet M (V+AMI-P+)'!$P$34:$P$70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'Report Datasheet M (V+AMI-P+)'!$M$34:$M$70</c:f>
              <c:numCache>
                <c:formatCode>General</c:formatCode>
                <c:ptCount val="37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1-EA46-BBE8-FFD33728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49628000"/>
        <c:scaling>
          <c:orientation val="minMax"/>
          <c:max val="58"/>
          <c:min val="51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38902912255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97843750392445E-2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962800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33946013346577"/>
          <c:y val="3.3622697989197634E-2"/>
          <c:w val="0.69917411349974212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M (V+AMI-P+)'!$R$111:$R$122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M (V+AMI-P+)'!$M$111:$M$122</c:f>
              <c:numCache>
                <c:formatCode>General</c:formatCode>
                <c:ptCount val="12"/>
                <c:pt idx="0">
                  <c:v>2690</c:v>
                </c:pt>
                <c:pt idx="1">
                  <c:v>2650</c:v>
                </c:pt>
                <c:pt idx="2">
                  <c:v>2750</c:v>
                </c:pt>
                <c:pt idx="3">
                  <c:v>2520</c:v>
                </c:pt>
                <c:pt idx="4">
                  <c:v>2460</c:v>
                </c:pt>
                <c:pt idx="5">
                  <c:v>2610</c:v>
                </c:pt>
                <c:pt idx="6">
                  <c:v>2570</c:v>
                </c:pt>
                <c:pt idx="7">
                  <c:v>2530</c:v>
                </c:pt>
                <c:pt idx="8">
                  <c:v>2690</c:v>
                </c:pt>
                <c:pt idx="9">
                  <c:v>2480</c:v>
                </c:pt>
                <c:pt idx="10">
                  <c:v>2540</c:v>
                </c:pt>
                <c:pt idx="11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5-1A4E-AED1-3D7E08A9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46112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938123936853934"/>
                  <c:y val="-0.296777944079304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M (V+AMI-P+)'!$R$111:$R$122</c:f>
              <c:numCache>
                <c:formatCode>0.0</c:formatCode>
                <c:ptCount val="12"/>
                <c:pt idx="0">
                  <c:v>40.142857142857146</c:v>
                </c:pt>
                <c:pt idx="1">
                  <c:v>41.142857142857146</c:v>
                </c:pt>
                <c:pt idx="2">
                  <c:v>42.142857142857146</c:v>
                </c:pt>
                <c:pt idx="3">
                  <c:v>43.142857142857146</c:v>
                </c:pt>
                <c:pt idx="4">
                  <c:v>44.142857142857146</c:v>
                </c:pt>
                <c:pt idx="5">
                  <c:v>45.142857142857146</c:v>
                </c:pt>
                <c:pt idx="6">
                  <c:v>46.142857142857146</c:v>
                </c:pt>
                <c:pt idx="7">
                  <c:v>47.142857142857146</c:v>
                </c:pt>
                <c:pt idx="8">
                  <c:v>48.142857142857146</c:v>
                </c:pt>
                <c:pt idx="9">
                  <c:v>49.142857142857146</c:v>
                </c:pt>
                <c:pt idx="10">
                  <c:v>50.142857142857146</c:v>
                </c:pt>
                <c:pt idx="11">
                  <c:v>51.142857142857146</c:v>
                </c:pt>
              </c:numCache>
            </c:numRef>
          </c:xVal>
          <c:yVal>
            <c:numRef>
              <c:f>'Report Datasheet M (V+AMI-P+)'!$J$111:$J$122</c:f>
              <c:numCache>
                <c:formatCode>0%</c:formatCode>
                <c:ptCount val="12"/>
                <c:pt idx="0">
                  <c:v>-3.7037037037037888E-3</c:v>
                </c:pt>
                <c:pt idx="1">
                  <c:v>-1.8518518518518615E-2</c:v>
                </c:pt>
                <c:pt idx="2">
                  <c:v>1.8518518518518452E-2</c:v>
                </c:pt>
                <c:pt idx="3">
                  <c:v>-6.6666666666666721E-2</c:v>
                </c:pt>
                <c:pt idx="4">
                  <c:v>-8.8888888888888962E-2</c:v>
                </c:pt>
                <c:pt idx="5">
                  <c:v>-3.3333333333333444E-2</c:v>
                </c:pt>
                <c:pt idx="6">
                  <c:v>-4.8148148148148273E-2</c:v>
                </c:pt>
                <c:pt idx="7">
                  <c:v>-6.2962962962963095E-2</c:v>
                </c:pt>
                <c:pt idx="8">
                  <c:v>-3.7037037037037888E-3</c:v>
                </c:pt>
                <c:pt idx="9">
                  <c:v>-8.1481481481481544E-2</c:v>
                </c:pt>
                <c:pt idx="10">
                  <c:v>-5.925925925925931E-2</c:v>
                </c:pt>
                <c:pt idx="11">
                  <c:v>-5.1851851851851892E-2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5-1A4E-AED1-3D7E08A9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58046112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9128676512002525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174061933244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5804611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  <c:majorUnit val="2.0000000000000004E-2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657082043849"/>
          <c:y val="2.0637046407980166E-2"/>
          <c:w val="0.68080333241926849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8298380118172668E-2"/>
                  <c:y val="0.391150122628114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M (V+AMI-P+)'!$R$102:$R$122</c:f>
              <c:numCache>
                <c:formatCode>0.0</c:formatCode>
                <c:ptCount val="21"/>
                <c:pt idx="0">
                  <c:v>31.142857142857142</c:v>
                </c:pt>
                <c:pt idx="1">
                  <c:v>32.142857142857146</c:v>
                </c:pt>
                <c:pt idx="2">
                  <c:v>33.142857142857146</c:v>
                </c:pt>
                <c:pt idx="3">
                  <c:v>34.142857142857146</c:v>
                </c:pt>
                <c:pt idx="4">
                  <c:v>35.142857142857146</c:v>
                </c:pt>
                <c:pt idx="5">
                  <c:v>36.142857142857146</c:v>
                </c:pt>
                <c:pt idx="6">
                  <c:v>37.142857142857146</c:v>
                </c:pt>
                <c:pt idx="7">
                  <c:v>38.142857142857146</c:v>
                </c:pt>
                <c:pt idx="8">
                  <c:v>39.142857142857146</c:v>
                </c:pt>
                <c:pt idx="9">
                  <c:v>40.142857142857146</c:v>
                </c:pt>
                <c:pt idx="10">
                  <c:v>41.142857142857146</c:v>
                </c:pt>
                <c:pt idx="11">
                  <c:v>42.142857142857146</c:v>
                </c:pt>
                <c:pt idx="12">
                  <c:v>43.142857142857146</c:v>
                </c:pt>
                <c:pt idx="13">
                  <c:v>44.142857142857146</c:v>
                </c:pt>
                <c:pt idx="14">
                  <c:v>45.142857142857146</c:v>
                </c:pt>
                <c:pt idx="15">
                  <c:v>46.142857142857146</c:v>
                </c:pt>
                <c:pt idx="16">
                  <c:v>47.142857142857146</c:v>
                </c:pt>
                <c:pt idx="17">
                  <c:v>48.142857142857146</c:v>
                </c:pt>
                <c:pt idx="18">
                  <c:v>49.142857142857146</c:v>
                </c:pt>
                <c:pt idx="19">
                  <c:v>50.142857142857146</c:v>
                </c:pt>
                <c:pt idx="20">
                  <c:v>51.142857142857146</c:v>
                </c:pt>
              </c:numCache>
            </c:numRef>
          </c:xVal>
          <c:yVal>
            <c:numRef>
              <c:f>'Report Datasheet M (V+AMI-P+)'!$M$102:$M$122</c:f>
              <c:numCache>
                <c:formatCode>General</c:formatCode>
                <c:ptCount val="21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9-BD4F-8FE6-28FAB1D5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12784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'Report Datasheet M (V+AMI-P+)'!$P$102:$P$128</c:f>
              <c:numCache>
                <c:formatCode>0</c:formatCode>
                <c:ptCount val="27"/>
                <c:pt idx="0">
                  <c:v>218</c:v>
                </c:pt>
                <c:pt idx="1">
                  <c:v>225</c:v>
                </c:pt>
                <c:pt idx="2">
                  <c:v>232</c:v>
                </c:pt>
                <c:pt idx="3">
                  <c:v>239</c:v>
                </c:pt>
                <c:pt idx="4">
                  <c:v>246</c:v>
                </c:pt>
                <c:pt idx="5">
                  <c:v>253</c:v>
                </c:pt>
                <c:pt idx="6">
                  <c:v>260</c:v>
                </c:pt>
                <c:pt idx="7">
                  <c:v>267</c:v>
                </c:pt>
                <c:pt idx="8">
                  <c:v>274</c:v>
                </c:pt>
                <c:pt idx="9">
                  <c:v>281</c:v>
                </c:pt>
                <c:pt idx="10">
                  <c:v>288</c:v>
                </c:pt>
                <c:pt idx="11">
                  <c:v>295</c:v>
                </c:pt>
                <c:pt idx="12">
                  <c:v>302</c:v>
                </c:pt>
                <c:pt idx="13">
                  <c:v>309</c:v>
                </c:pt>
                <c:pt idx="14">
                  <c:v>316</c:v>
                </c:pt>
                <c:pt idx="15">
                  <c:v>323</c:v>
                </c:pt>
                <c:pt idx="16">
                  <c:v>330</c:v>
                </c:pt>
                <c:pt idx="17">
                  <c:v>337</c:v>
                </c:pt>
                <c:pt idx="18">
                  <c:v>344</c:v>
                </c:pt>
                <c:pt idx="19">
                  <c:v>351</c:v>
                </c:pt>
                <c:pt idx="20">
                  <c:v>358</c:v>
                </c:pt>
                <c:pt idx="21">
                  <c:v>365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379</c:v>
                </c:pt>
              </c:numCache>
            </c:numRef>
          </c:xVal>
          <c:yVal>
            <c:numRef>
              <c:f>'Report Datasheet M (V+AMI-P+)'!$M$102:$M$128</c:f>
              <c:numCache>
                <c:formatCode>General</c:formatCode>
                <c:ptCount val="27"/>
                <c:pt idx="0">
                  <c:v>2520</c:v>
                </c:pt>
                <c:pt idx="1">
                  <c:v>2570</c:v>
                </c:pt>
                <c:pt idx="2">
                  <c:v>2510</c:v>
                </c:pt>
                <c:pt idx="3">
                  <c:v>2570</c:v>
                </c:pt>
                <c:pt idx="4">
                  <c:v>2510</c:v>
                </c:pt>
                <c:pt idx="5">
                  <c:v>2690</c:v>
                </c:pt>
                <c:pt idx="6">
                  <c:v>2690</c:v>
                </c:pt>
                <c:pt idx="7">
                  <c:v>2410</c:v>
                </c:pt>
                <c:pt idx="8">
                  <c:v>2460</c:v>
                </c:pt>
                <c:pt idx="9">
                  <c:v>2690</c:v>
                </c:pt>
                <c:pt idx="10">
                  <c:v>2650</c:v>
                </c:pt>
                <c:pt idx="11">
                  <c:v>2750</c:v>
                </c:pt>
                <c:pt idx="12">
                  <c:v>2520</c:v>
                </c:pt>
                <c:pt idx="13">
                  <c:v>2460</c:v>
                </c:pt>
                <c:pt idx="14">
                  <c:v>2610</c:v>
                </c:pt>
                <c:pt idx="15">
                  <c:v>2570</c:v>
                </c:pt>
                <c:pt idx="16">
                  <c:v>2530</c:v>
                </c:pt>
                <c:pt idx="17">
                  <c:v>2690</c:v>
                </c:pt>
                <c:pt idx="18">
                  <c:v>2480</c:v>
                </c:pt>
                <c:pt idx="19">
                  <c:v>2540</c:v>
                </c:pt>
                <c:pt idx="20">
                  <c:v>2560</c:v>
                </c:pt>
                <c:pt idx="21">
                  <c:v>2630</c:v>
                </c:pt>
                <c:pt idx="22">
                  <c:v>2320</c:v>
                </c:pt>
                <c:pt idx="23">
                  <c:v>2450</c:v>
                </c:pt>
                <c:pt idx="24">
                  <c:v>2310</c:v>
                </c:pt>
                <c:pt idx="25">
                  <c:v>2500</c:v>
                </c:pt>
                <c:pt idx="26">
                  <c:v>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A9-BD4F-8FE6-28FAB1D5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8012784"/>
        <c:scaling>
          <c:orientation val="minMax"/>
          <c:max val="6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40787942744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3.0277349351949564E-3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801278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454154061805"/>
          <c:y val="2.0637046407980166E-2"/>
          <c:w val="0.62924709224314546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'Report Datasheet M (V+AMI-P+)'!$R$34:$R$77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M (V+AMI-P+)'!$M$34:$M$77</c:f>
              <c:numCache>
                <c:formatCode>General</c:formatCode>
                <c:ptCount val="44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  <c:pt idx="37">
                  <c:v>2560</c:v>
                </c:pt>
                <c:pt idx="38">
                  <c:v>2530</c:v>
                </c:pt>
                <c:pt idx="39">
                  <c:v>2640</c:v>
                </c:pt>
                <c:pt idx="40">
                  <c:v>2370</c:v>
                </c:pt>
                <c:pt idx="41">
                  <c:v>2700</c:v>
                </c:pt>
                <c:pt idx="42">
                  <c:v>2610</c:v>
                </c:pt>
                <c:pt idx="43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6-914B-A8BC-032A2CCE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74672"/>
        <c:axId val="1"/>
      </c:scatter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669737763717952"/>
                  <c:y val="-0.339668119997397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'Report Datasheet M (V+AMI-P+)'!$R$34:$R$77</c:f>
              <c:numCache>
                <c:formatCode>0.0</c:formatCode>
                <c:ptCount val="44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  <c:pt idx="7">
                  <c:v>1.1428571428571428</c:v>
                </c:pt>
                <c:pt idx="8">
                  <c:v>1.2857142857142858</c:v>
                </c:pt>
                <c:pt idx="9">
                  <c:v>1.4285714285714286</c:v>
                </c:pt>
                <c:pt idx="10">
                  <c:v>1.5714285714285714</c:v>
                </c:pt>
                <c:pt idx="11">
                  <c:v>1.7142857142857142</c:v>
                </c:pt>
                <c:pt idx="12">
                  <c:v>1.8571428571428572</c:v>
                </c:pt>
                <c:pt idx="13">
                  <c:v>2</c:v>
                </c:pt>
                <c:pt idx="14">
                  <c:v>2.1428571428571428</c:v>
                </c:pt>
                <c:pt idx="15">
                  <c:v>2.2857142857142856</c:v>
                </c:pt>
                <c:pt idx="16">
                  <c:v>2.4285714285714284</c:v>
                </c:pt>
                <c:pt idx="17">
                  <c:v>2.5714285714285716</c:v>
                </c:pt>
                <c:pt idx="18">
                  <c:v>2.7142857142857144</c:v>
                </c:pt>
                <c:pt idx="19">
                  <c:v>2.8571428571428572</c:v>
                </c:pt>
                <c:pt idx="20">
                  <c:v>3</c:v>
                </c:pt>
                <c:pt idx="21">
                  <c:v>3.1428571428571428</c:v>
                </c:pt>
                <c:pt idx="22">
                  <c:v>3.2857142857142856</c:v>
                </c:pt>
                <c:pt idx="23">
                  <c:v>3.4285714285714284</c:v>
                </c:pt>
                <c:pt idx="24">
                  <c:v>3.5714285714285716</c:v>
                </c:pt>
                <c:pt idx="25">
                  <c:v>3.7142857142857144</c:v>
                </c:pt>
                <c:pt idx="26">
                  <c:v>3.8571428571428572</c:v>
                </c:pt>
                <c:pt idx="27">
                  <c:v>4</c:v>
                </c:pt>
                <c:pt idx="28">
                  <c:v>4.1428571428571432</c:v>
                </c:pt>
                <c:pt idx="29">
                  <c:v>4.2857142857142856</c:v>
                </c:pt>
                <c:pt idx="30">
                  <c:v>4.4285714285714288</c:v>
                </c:pt>
                <c:pt idx="31">
                  <c:v>4.5714285714285712</c:v>
                </c:pt>
                <c:pt idx="32">
                  <c:v>4.7142857142857144</c:v>
                </c:pt>
                <c:pt idx="33">
                  <c:v>4.8571428571428568</c:v>
                </c:pt>
                <c:pt idx="34">
                  <c:v>5</c:v>
                </c:pt>
                <c:pt idx="35">
                  <c:v>5.1428571428571432</c:v>
                </c:pt>
                <c:pt idx="36">
                  <c:v>5.2857142857142856</c:v>
                </c:pt>
                <c:pt idx="37">
                  <c:v>5.4285714285714288</c:v>
                </c:pt>
                <c:pt idx="38">
                  <c:v>5.5714285714285712</c:v>
                </c:pt>
                <c:pt idx="39">
                  <c:v>5.7142857142857144</c:v>
                </c:pt>
                <c:pt idx="40">
                  <c:v>6</c:v>
                </c:pt>
                <c:pt idx="41">
                  <c:v>6</c:v>
                </c:pt>
                <c:pt idx="42">
                  <c:v>5.8571428571428568</c:v>
                </c:pt>
                <c:pt idx="43">
                  <c:v>6.1428571428571432</c:v>
                </c:pt>
              </c:numCache>
            </c:numRef>
          </c:xVal>
          <c:yVal>
            <c:numRef>
              <c:f>'Report Datasheet M (V+AMI-P+)'!$J$34:$J$77</c:f>
              <c:numCache>
                <c:formatCode>0%</c:formatCode>
                <c:ptCount val="44"/>
                <c:pt idx="0">
                  <c:v>-6.6666666666666721E-2</c:v>
                </c:pt>
                <c:pt idx="1">
                  <c:v>-7.0370370370370514E-2</c:v>
                </c:pt>
                <c:pt idx="2">
                  <c:v>-3.3333333333333444E-2</c:v>
                </c:pt>
                <c:pt idx="3">
                  <c:v>-6.6666666666666721E-2</c:v>
                </c:pt>
                <c:pt idx="4">
                  <c:v>-7.4074074074074139E-2</c:v>
                </c:pt>
                <c:pt idx="5">
                  <c:v>-8.5185185185185169E-2</c:v>
                </c:pt>
                <c:pt idx="6">
                  <c:v>-6.2962962962963095E-2</c:v>
                </c:pt>
                <c:pt idx="7">
                  <c:v>-7.0370370370370514E-2</c:v>
                </c:pt>
                <c:pt idx="8">
                  <c:v>-7.4074074074074139E-2</c:v>
                </c:pt>
                <c:pt idx="9">
                  <c:v>-6.6666666666666721E-2</c:v>
                </c:pt>
                <c:pt idx="10">
                  <c:v>-7.0370370370370514E-2</c:v>
                </c:pt>
                <c:pt idx="11">
                  <c:v>-5.1851851851851892E-2</c:v>
                </c:pt>
                <c:pt idx="12">
                  <c:v>-5.925925925925931E-2</c:v>
                </c:pt>
                <c:pt idx="13">
                  <c:v>-2.222222222222224E-2</c:v>
                </c:pt>
                <c:pt idx="14">
                  <c:v>-4.0740740740740855E-2</c:v>
                </c:pt>
                <c:pt idx="15">
                  <c:v>-5.5555555555555684E-2</c:v>
                </c:pt>
                <c:pt idx="16">
                  <c:v>-5.1851851851851892E-2</c:v>
                </c:pt>
                <c:pt idx="17">
                  <c:v>-3.3333333333333444E-2</c:v>
                </c:pt>
                <c:pt idx="18">
                  <c:v>-4.8148148148148273E-2</c:v>
                </c:pt>
                <c:pt idx="19">
                  <c:v>-7.0370370370370514E-2</c:v>
                </c:pt>
                <c:pt idx="20">
                  <c:v>-4.0740740740740855E-2</c:v>
                </c:pt>
                <c:pt idx="21">
                  <c:v>-5.5555555555555684E-2</c:v>
                </c:pt>
                <c:pt idx="22">
                  <c:v>-6.6666666666666721E-2</c:v>
                </c:pt>
                <c:pt idx="23">
                  <c:v>-4.8148148148148273E-2</c:v>
                </c:pt>
                <c:pt idx="24">
                  <c:v>-3.703703703703707E-2</c:v>
                </c:pt>
                <c:pt idx="25">
                  <c:v>-5.925925925925931E-2</c:v>
                </c:pt>
                <c:pt idx="26">
                  <c:v>-7.4074074074074139E-2</c:v>
                </c:pt>
                <c:pt idx="27">
                  <c:v>-1.8518518518518615E-2</c:v>
                </c:pt>
                <c:pt idx="28">
                  <c:v>-5.1851851851851892E-2</c:v>
                </c:pt>
                <c:pt idx="29">
                  <c:v>-5.1851851851851892E-2</c:v>
                </c:pt>
                <c:pt idx="30">
                  <c:v>-3.703703703703707E-2</c:v>
                </c:pt>
                <c:pt idx="31">
                  <c:v>-2.9629629629629655E-2</c:v>
                </c:pt>
                <c:pt idx="32">
                  <c:v>-4.8148148148148273E-2</c:v>
                </c:pt>
                <c:pt idx="33">
                  <c:v>-3.703703703703707E-2</c:v>
                </c:pt>
                <c:pt idx="34">
                  <c:v>-3.3333333333333444E-2</c:v>
                </c:pt>
                <c:pt idx="35">
                  <c:v>-3.703703703703707E-2</c:v>
                </c:pt>
                <c:pt idx="36">
                  <c:v>-9.2592592592592587E-2</c:v>
                </c:pt>
                <c:pt idx="37">
                  <c:v>-5.1851851851851892E-2</c:v>
                </c:pt>
                <c:pt idx="38">
                  <c:v>-6.2962962962963095E-2</c:v>
                </c:pt>
                <c:pt idx="39">
                  <c:v>-2.222222222222224E-2</c:v>
                </c:pt>
                <c:pt idx="40">
                  <c:v>-0.12222222222222225</c:v>
                </c:pt>
                <c:pt idx="41">
                  <c:v>0</c:v>
                </c:pt>
                <c:pt idx="42">
                  <c:v>-3.3333333333333444E-2</c:v>
                </c:pt>
                <c:pt idx="43">
                  <c:v>-9.2592592592592587E-2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26-914B-A8BC-032A2CCE4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38074672"/>
        <c:scaling>
          <c:orientation val="minMax"/>
          <c:max val="1.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3318385788286728"/>
              <c:y val="0.89128652306891387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481431023468107E-3"/>
              <c:y val="0.2667621092817942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807467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02849821497432"/>
          <c:y val="2.0637046407980166E-2"/>
          <c:w val="0.68611909293328854"/>
          <c:h val="0.7818428696412947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6856939017286182"/>
                  <c:y val="0.10482595413278258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-183.99x + 3677.7
R² = 0.4819, p=0.01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'Report Datasheet (V+AMI-P+)'!$R$119:$R$128</c:f>
              <c:numCache>
                <c:formatCode>0.0</c:formatCode>
                <c:ptCount val="10"/>
                <c:pt idx="0">
                  <c:v>48.142857142857146</c:v>
                </c:pt>
                <c:pt idx="1">
                  <c:v>49.142857142857146</c:v>
                </c:pt>
                <c:pt idx="2">
                  <c:v>50.142857142857146</c:v>
                </c:pt>
                <c:pt idx="3">
                  <c:v>51.142857142857146</c:v>
                </c:pt>
                <c:pt idx="4">
                  <c:v>52.142857142857146</c:v>
                </c:pt>
                <c:pt idx="5">
                  <c:v>53.142857142857146</c:v>
                </c:pt>
                <c:pt idx="6">
                  <c:v>53.285714285714285</c:v>
                </c:pt>
                <c:pt idx="7">
                  <c:v>53.428571428571431</c:v>
                </c:pt>
                <c:pt idx="8">
                  <c:v>53.571428571428569</c:v>
                </c:pt>
                <c:pt idx="9">
                  <c:v>54.142857142857146</c:v>
                </c:pt>
              </c:numCache>
            </c:numRef>
          </c:xVal>
          <c:yVal>
            <c:numRef>
              <c:f>'Report Datasheet (V+AMI-P+)'!$M$119:$M$128</c:f>
              <c:numCache>
                <c:formatCode>General</c:formatCode>
                <c:ptCount val="10"/>
                <c:pt idx="0">
                  <c:v>2690</c:v>
                </c:pt>
                <c:pt idx="1">
                  <c:v>2480</c:v>
                </c:pt>
                <c:pt idx="2">
                  <c:v>2540</c:v>
                </c:pt>
                <c:pt idx="3">
                  <c:v>2560</c:v>
                </c:pt>
                <c:pt idx="4">
                  <c:v>2630</c:v>
                </c:pt>
                <c:pt idx="5">
                  <c:v>2320</c:v>
                </c:pt>
                <c:pt idx="6">
                  <c:v>2450</c:v>
                </c:pt>
                <c:pt idx="7">
                  <c:v>2310</c:v>
                </c:pt>
                <c:pt idx="8">
                  <c:v>2500</c:v>
                </c:pt>
                <c:pt idx="9">
                  <c:v>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F-0A4D-9101-F7B7B5D6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47248"/>
        <c:axId val="1"/>
      </c:scatterChart>
      <c:scatterChart>
        <c:scatterStyle val="lineMarker"/>
        <c:varyColors val="0"/>
        <c:ser>
          <c:idx val="0"/>
          <c:order val="1"/>
          <c:tx>
            <c:v>%Mean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'Report Datasheet (V+AMI-P+)'!$P$34:$P$70</c:f>
              <c:numCache>
                <c:formatCode>0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'Report Datasheet (V+AMI-P+)'!$M$34:$M$70</c:f>
              <c:numCache>
                <c:formatCode>General</c:formatCode>
                <c:ptCount val="37"/>
                <c:pt idx="0">
                  <c:v>2520</c:v>
                </c:pt>
                <c:pt idx="1">
                  <c:v>2510</c:v>
                </c:pt>
                <c:pt idx="2">
                  <c:v>2610</c:v>
                </c:pt>
                <c:pt idx="3">
                  <c:v>2520</c:v>
                </c:pt>
                <c:pt idx="4">
                  <c:v>2500</c:v>
                </c:pt>
                <c:pt idx="5">
                  <c:v>2470</c:v>
                </c:pt>
                <c:pt idx="6">
                  <c:v>2530</c:v>
                </c:pt>
                <c:pt idx="7">
                  <c:v>2510</c:v>
                </c:pt>
                <c:pt idx="8">
                  <c:v>2500</c:v>
                </c:pt>
                <c:pt idx="9">
                  <c:v>2520</c:v>
                </c:pt>
                <c:pt idx="10">
                  <c:v>2510</c:v>
                </c:pt>
                <c:pt idx="11">
                  <c:v>2560</c:v>
                </c:pt>
                <c:pt idx="12">
                  <c:v>2540</c:v>
                </c:pt>
                <c:pt idx="13">
                  <c:v>2640</c:v>
                </c:pt>
                <c:pt idx="14">
                  <c:v>2590</c:v>
                </c:pt>
                <c:pt idx="15">
                  <c:v>2550</c:v>
                </c:pt>
                <c:pt idx="16">
                  <c:v>2560</c:v>
                </c:pt>
                <c:pt idx="17">
                  <c:v>2610</c:v>
                </c:pt>
                <c:pt idx="18">
                  <c:v>2570</c:v>
                </c:pt>
                <c:pt idx="19">
                  <c:v>2510</c:v>
                </c:pt>
                <c:pt idx="20">
                  <c:v>2590</c:v>
                </c:pt>
                <c:pt idx="21">
                  <c:v>2550</c:v>
                </c:pt>
                <c:pt idx="22">
                  <c:v>2520</c:v>
                </c:pt>
                <c:pt idx="23">
                  <c:v>2570</c:v>
                </c:pt>
                <c:pt idx="24">
                  <c:v>2600</c:v>
                </c:pt>
                <c:pt idx="25">
                  <c:v>2540</c:v>
                </c:pt>
                <c:pt idx="26">
                  <c:v>2500</c:v>
                </c:pt>
                <c:pt idx="27">
                  <c:v>2650</c:v>
                </c:pt>
                <c:pt idx="28">
                  <c:v>2560</c:v>
                </c:pt>
                <c:pt idx="29">
                  <c:v>2560</c:v>
                </c:pt>
                <c:pt idx="30">
                  <c:v>2600</c:v>
                </c:pt>
                <c:pt idx="31">
                  <c:v>2620</c:v>
                </c:pt>
                <c:pt idx="32">
                  <c:v>2570</c:v>
                </c:pt>
                <c:pt idx="33">
                  <c:v>2600</c:v>
                </c:pt>
                <c:pt idx="34">
                  <c:v>2610</c:v>
                </c:pt>
                <c:pt idx="35">
                  <c:v>2600</c:v>
                </c:pt>
                <c:pt idx="36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F-0A4D-9101-F7B7B5D6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640647248"/>
        <c:scaling>
          <c:orientation val="minMax"/>
          <c:max val="56"/>
          <c:min val="45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4331838902912255"/>
              <c:y val="0.89128651951292981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740"/>
          <c:min val="2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c:rich>
          </c:tx>
          <c:layout>
            <c:manualLayout>
              <c:xMode val="edge"/>
              <c:yMode val="edge"/>
              <c:x val="1.297843750392445E-2"/>
              <c:y val="0.26125252786024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0647248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.0000000000000002E-2"/>
          <c:min val="-0.18000000000000002"/>
        </c:scaling>
        <c:delete val="0"/>
        <c:axPos val="r"/>
        <c:numFmt formatCode="0%" sourceLinked="0"/>
        <c:majorTickMark val="out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blipFill dpi="0" rotWithShape="0">
          <a:blip xmlns:r="http://schemas.openxmlformats.org/officeDocument/2006/relationships"/>
          <a:srcRect/>
          <a:tile tx="0" ty="0" sx="100000" sy="100000" flip="none" algn="tl"/>
        </a:blipFill>
        <a:ln w="25400">
          <a:noFill/>
        </a:ln>
      </c:spPr>
    </c:plotArea>
    <c:plotVisOnly val="0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85</xdr:col>
      <xdr:colOff>74592</xdr:colOff>
      <xdr:row>0</xdr:row>
      <xdr:rowOff>-1120122</xdr:rowOff>
    </xdr:from>
    <xdr:ext cx="311496" cy="13901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CDCEDA-B842-3740-85D0-B73BA5A82919}"/>
            </a:ext>
          </a:extLst>
        </xdr:cNvPr>
        <xdr:cNvSpPr txBox="1"/>
      </xdr:nvSpPr>
      <xdr:spPr>
        <a:xfrm rot="5400000">
          <a:off x="58958545" y="-580775"/>
          <a:ext cx="139018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% Baseline FEV1</a:t>
          </a:r>
        </a:p>
      </xdr:txBody>
    </xdr:sp>
    <xdr:clientData/>
  </xdr:oneCellAnchor>
  <xdr:twoCellAnchor>
    <xdr:from>
      <xdr:col>7</xdr:col>
      <xdr:colOff>749300</xdr:colOff>
      <xdr:row>12</xdr:row>
      <xdr:rowOff>63500</xdr:rowOff>
    </xdr:from>
    <xdr:to>
      <xdr:col>13</xdr:col>
      <xdr:colOff>749300</xdr:colOff>
      <xdr:row>24</xdr:row>
      <xdr:rowOff>101600</xdr:rowOff>
    </xdr:to>
    <xdr:graphicFrame macro="">
      <xdr:nvGraphicFramePr>
        <xdr:cNvPr id="1335586" name="Chart 1">
          <a:extLst>
            <a:ext uri="{FF2B5EF4-FFF2-40B4-BE49-F238E27FC236}">
              <a16:creationId xmlns:a16="http://schemas.microsoft.com/office/drawing/2014/main" id="{F280D376-52AF-2B44-BDC9-B4534FE20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736600</xdr:colOff>
      <xdr:row>2</xdr:row>
      <xdr:rowOff>12700</xdr:rowOff>
    </xdr:from>
    <xdr:to>
      <xdr:col>21</xdr:col>
      <xdr:colOff>647700</xdr:colOff>
      <xdr:row>11</xdr:row>
      <xdr:rowOff>165100</xdr:rowOff>
    </xdr:to>
    <xdr:graphicFrame macro="">
      <xdr:nvGraphicFramePr>
        <xdr:cNvPr id="1335587" name="Chart 1">
          <a:extLst>
            <a:ext uri="{FF2B5EF4-FFF2-40B4-BE49-F238E27FC236}">
              <a16:creationId xmlns:a16="http://schemas.microsoft.com/office/drawing/2014/main" id="{21D1ECC9-978A-E841-BC4C-EF1E1396A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12</xdr:row>
      <xdr:rowOff>63500</xdr:rowOff>
    </xdr:from>
    <xdr:to>
      <xdr:col>7</xdr:col>
      <xdr:colOff>558800</xdr:colOff>
      <xdr:row>24</xdr:row>
      <xdr:rowOff>101600</xdr:rowOff>
    </xdr:to>
    <xdr:graphicFrame macro="">
      <xdr:nvGraphicFramePr>
        <xdr:cNvPr id="1335588" name="Chart 1">
          <a:extLst>
            <a:ext uri="{FF2B5EF4-FFF2-40B4-BE49-F238E27FC236}">
              <a16:creationId xmlns:a16="http://schemas.microsoft.com/office/drawing/2014/main" id="{362D0E95-943C-F841-9221-1678F2F22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723900</xdr:colOff>
      <xdr:row>19</xdr:row>
      <xdr:rowOff>76200</xdr:rowOff>
    </xdr:from>
    <xdr:to>
      <xdr:col>21</xdr:col>
      <xdr:colOff>647700</xdr:colOff>
      <xdr:row>31</xdr:row>
      <xdr:rowOff>88900</xdr:rowOff>
    </xdr:to>
    <xdr:graphicFrame macro="">
      <xdr:nvGraphicFramePr>
        <xdr:cNvPr id="1335589" name="Chart 1">
          <a:extLst>
            <a:ext uri="{FF2B5EF4-FFF2-40B4-BE49-F238E27FC236}">
              <a16:creationId xmlns:a16="http://schemas.microsoft.com/office/drawing/2014/main" id="{18BDDF65-A93B-8644-A560-35AD29019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735965</xdr:colOff>
      <xdr:row>13</xdr:row>
      <xdr:rowOff>85725</xdr:rowOff>
    </xdr:from>
    <xdr:to>
      <xdr:col>13</xdr:col>
      <xdr:colOff>108108</xdr:colOff>
      <xdr:row>13</xdr:row>
      <xdr:rowOff>87632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0CAE226-92DF-514C-99DD-8CDF6C079AC2}"/>
            </a:ext>
          </a:extLst>
        </xdr:cNvPr>
        <xdr:cNvCxnSpPr/>
      </xdr:nvCxnSpPr>
      <xdr:spPr>
        <a:xfrm flipV="1">
          <a:off x="6006465" y="2647950"/>
          <a:ext cx="2737485" cy="1907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1029970</xdr:colOff>
      <xdr:row>19</xdr:row>
      <xdr:rowOff>47625</xdr:rowOff>
    </xdr:from>
    <xdr:to>
      <xdr:col>6</xdr:col>
      <xdr:colOff>520722</xdr:colOff>
      <xdr:row>19</xdr:row>
      <xdr:rowOff>51435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124FE4B-B161-8341-A2A2-E0654892AAFB}"/>
            </a:ext>
          </a:extLst>
        </xdr:cNvPr>
        <xdr:cNvCxnSpPr/>
      </xdr:nvCxnSpPr>
      <xdr:spPr>
        <a:xfrm flipV="1">
          <a:off x="1522095" y="3752850"/>
          <a:ext cx="2992755" cy="381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1009650</xdr:colOff>
      <xdr:row>13</xdr:row>
      <xdr:rowOff>90488</xdr:rowOff>
    </xdr:from>
    <xdr:to>
      <xdr:col>6</xdr:col>
      <xdr:colOff>532077</xdr:colOff>
      <xdr:row>13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CCCB588-24D2-CA45-ABC9-537CB8238A9C}"/>
            </a:ext>
          </a:extLst>
        </xdr:cNvPr>
        <xdr:cNvCxnSpPr/>
      </xdr:nvCxnSpPr>
      <xdr:spPr>
        <a:xfrm flipV="1">
          <a:off x="1514475" y="2652713"/>
          <a:ext cx="3011824" cy="4762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735965</xdr:colOff>
      <xdr:row>19</xdr:row>
      <xdr:rowOff>57152</xdr:rowOff>
    </xdr:from>
    <xdr:to>
      <xdr:col>13</xdr:col>
      <xdr:colOff>117370</xdr:colOff>
      <xdr:row>19</xdr:row>
      <xdr:rowOff>66675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8FA32C5-DBD8-6449-AEE5-6E1E7F439A4A}"/>
            </a:ext>
          </a:extLst>
        </xdr:cNvPr>
        <xdr:cNvCxnSpPr/>
      </xdr:nvCxnSpPr>
      <xdr:spPr>
        <a:xfrm>
          <a:off x="6006465" y="3762377"/>
          <a:ext cx="2747010" cy="9523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83</xdr:col>
      <xdr:colOff>305299</xdr:colOff>
      <xdr:row>0</xdr:row>
      <xdr:rowOff>-1058729</xdr:rowOff>
    </xdr:from>
    <xdr:ext cx="336416" cy="13901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50783E-75CC-3140-A88D-0C9E3971FD9C}"/>
            </a:ext>
          </a:extLst>
        </xdr:cNvPr>
        <xdr:cNvSpPr txBox="1"/>
      </xdr:nvSpPr>
      <xdr:spPr>
        <a:xfrm rot="5400000">
          <a:off x="51937552" y="-519382"/>
          <a:ext cx="139018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% Baseline FEV1</a:t>
          </a:r>
        </a:p>
      </xdr:txBody>
    </xdr:sp>
    <xdr:clientData/>
  </xdr:oneCellAnchor>
  <xdr:twoCellAnchor>
    <xdr:from>
      <xdr:col>7</xdr:col>
      <xdr:colOff>749300</xdr:colOff>
      <xdr:row>12</xdr:row>
      <xdr:rowOff>63500</xdr:rowOff>
    </xdr:from>
    <xdr:to>
      <xdr:col>13</xdr:col>
      <xdr:colOff>749300</xdr:colOff>
      <xdr:row>24</xdr:row>
      <xdr:rowOff>101600</xdr:rowOff>
    </xdr:to>
    <xdr:graphicFrame macro="">
      <xdr:nvGraphicFramePr>
        <xdr:cNvPr id="1680548" name="Chart 1">
          <a:extLst>
            <a:ext uri="{FF2B5EF4-FFF2-40B4-BE49-F238E27FC236}">
              <a16:creationId xmlns:a16="http://schemas.microsoft.com/office/drawing/2014/main" id="{CF4BC467-43D0-D140-B189-A4B1F6A7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736600</xdr:colOff>
      <xdr:row>2</xdr:row>
      <xdr:rowOff>12700</xdr:rowOff>
    </xdr:from>
    <xdr:to>
      <xdr:col>21</xdr:col>
      <xdr:colOff>647700</xdr:colOff>
      <xdr:row>13</xdr:row>
      <xdr:rowOff>127000</xdr:rowOff>
    </xdr:to>
    <xdr:graphicFrame macro="">
      <xdr:nvGraphicFramePr>
        <xdr:cNvPr id="1680549" name="Chart 1">
          <a:extLst>
            <a:ext uri="{FF2B5EF4-FFF2-40B4-BE49-F238E27FC236}">
              <a16:creationId xmlns:a16="http://schemas.microsoft.com/office/drawing/2014/main" id="{2A9B7408-A3D9-554B-8ABD-D26BAC841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12</xdr:row>
      <xdr:rowOff>63500</xdr:rowOff>
    </xdr:from>
    <xdr:to>
      <xdr:col>7</xdr:col>
      <xdr:colOff>558800</xdr:colOff>
      <xdr:row>24</xdr:row>
      <xdr:rowOff>101600</xdr:rowOff>
    </xdr:to>
    <xdr:graphicFrame macro="">
      <xdr:nvGraphicFramePr>
        <xdr:cNvPr id="1680550" name="Chart 1">
          <a:extLst>
            <a:ext uri="{FF2B5EF4-FFF2-40B4-BE49-F238E27FC236}">
              <a16:creationId xmlns:a16="http://schemas.microsoft.com/office/drawing/2014/main" id="{30AB6368-097C-5046-8EF2-72A499123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723900</xdr:colOff>
      <xdr:row>19</xdr:row>
      <xdr:rowOff>76200</xdr:rowOff>
    </xdr:from>
    <xdr:to>
      <xdr:col>21</xdr:col>
      <xdr:colOff>647700</xdr:colOff>
      <xdr:row>31</xdr:row>
      <xdr:rowOff>88900</xdr:rowOff>
    </xdr:to>
    <xdr:graphicFrame macro="">
      <xdr:nvGraphicFramePr>
        <xdr:cNvPr id="1680551" name="Chart 1">
          <a:extLst>
            <a:ext uri="{FF2B5EF4-FFF2-40B4-BE49-F238E27FC236}">
              <a16:creationId xmlns:a16="http://schemas.microsoft.com/office/drawing/2014/main" id="{3222E0E8-F164-1444-8517-68C49CF87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717550</xdr:colOff>
      <xdr:row>13</xdr:row>
      <xdr:rowOff>87630</xdr:rowOff>
    </xdr:from>
    <xdr:to>
      <xdr:col>13</xdr:col>
      <xdr:colOff>171839</xdr:colOff>
      <xdr:row>13</xdr:row>
      <xdr:rowOff>87631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FC9F313-2A28-904E-BEB4-2328D32866B0}"/>
            </a:ext>
          </a:extLst>
        </xdr:cNvPr>
        <xdr:cNvCxnSpPr/>
      </xdr:nvCxnSpPr>
      <xdr:spPr>
        <a:xfrm flipV="1">
          <a:off x="6286500" y="2183130"/>
          <a:ext cx="2859395" cy="1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706120</xdr:colOff>
      <xdr:row>19</xdr:row>
      <xdr:rowOff>28575</xdr:rowOff>
    </xdr:from>
    <xdr:to>
      <xdr:col>13</xdr:col>
      <xdr:colOff>117279</xdr:colOff>
      <xdr:row>19</xdr:row>
      <xdr:rowOff>34292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B3C7809-EC75-F54F-A056-E67237DBEBB6}"/>
            </a:ext>
          </a:extLst>
        </xdr:cNvPr>
        <xdr:cNvCxnSpPr/>
      </xdr:nvCxnSpPr>
      <xdr:spPr>
        <a:xfrm flipV="1">
          <a:off x="6094095" y="3733800"/>
          <a:ext cx="2754630" cy="5717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1050925</xdr:colOff>
      <xdr:row>19</xdr:row>
      <xdr:rowOff>38100</xdr:rowOff>
    </xdr:from>
    <xdr:to>
      <xdr:col>6</xdr:col>
      <xdr:colOff>511067</xdr:colOff>
      <xdr:row>19</xdr:row>
      <xdr:rowOff>51435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2FE48E1-5148-4B47-A21F-563302A4EE4F}"/>
            </a:ext>
          </a:extLst>
        </xdr:cNvPr>
        <xdr:cNvCxnSpPr/>
      </xdr:nvCxnSpPr>
      <xdr:spPr>
        <a:xfrm flipV="1">
          <a:off x="1543050" y="3743325"/>
          <a:ext cx="3067050" cy="1333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1050925</xdr:colOff>
      <xdr:row>13</xdr:row>
      <xdr:rowOff>89535</xdr:rowOff>
    </xdr:from>
    <xdr:to>
      <xdr:col>6</xdr:col>
      <xdr:colOff>511067</xdr:colOff>
      <xdr:row>13</xdr:row>
      <xdr:rowOff>95250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D6866B7-9A1E-A34C-AD54-46297C9356A9}"/>
            </a:ext>
          </a:extLst>
        </xdr:cNvPr>
        <xdr:cNvCxnSpPr/>
      </xdr:nvCxnSpPr>
      <xdr:spPr>
        <a:xfrm>
          <a:off x="1543050" y="2651760"/>
          <a:ext cx="3067050" cy="571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83</xdr:col>
      <xdr:colOff>305299</xdr:colOff>
      <xdr:row>0</xdr:row>
      <xdr:rowOff>-1058729</xdr:rowOff>
    </xdr:from>
    <xdr:ext cx="336416" cy="13901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9C0631-9310-AC47-BF00-8D32BFFA528C}"/>
            </a:ext>
          </a:extLst>
        </xdr:cNvPr>
        <xdr:cNvSpPr txBox="1"/>
      </xdr:nvSpPr>
      <xdr:spPr>
        <a:xfrm rot="5400000">
          <a:off x="51899452" y="-519382"/>
          <a:ext cx="139018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% Baseline FEV1</a:t>
          </a:r>
        </a:p>
      </xdr:txBody>
    </xdr:sp>
    <xdr:clientData/>
  </xdr:oneCellAnchor>
  <xdr:twoCellAnchor>
    <xdr:from>
      <xdr:col>7</xdr:col>
      <xdr:colOff>749300</xdr:colOff>
      <xdr:row>12</xdr:row>
      <xdr:rowOff>63500</xdr:rowOff>
    </xdr:from>
    <xdr:to>
      <xdr:col>13</xdr:col>
      <xdr:colOff>749300</xdr:colOff>
      <xdr:row>24</xdr:row>
      <xdr:rowOff>101600</xdr:rowOff>
    </xdr:to>
    <xdr:graphicFrame macro="">
      <xdr:nvGraphicFramePr>
        <xdr:cNvPr id="974294" name="Chart 1">
          <a:extLst>
            <a:ext uri="{FF2B5EF4-FFF2-40B4-BE49-F238E27FC236}">
              <a16:creationId xmlns:a16="http://schemas.microsoft.com/office/drawing/2014/main" id="{0739E9B7-CDA3-C747-879A-4A23C18FA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736600</xdr:colOff>
      <xdr:row>2</xdr:row>
      <xdr:rowOff>12700</xdr:rowOff>
    </xdr:from>
    <xdr:to>
      <xdr:col>21</xdr:col>
      <xdr:colOff>647700</xdr:colOff>
      <xdr:row>18</xdr:row>
      <xdr:rowOff>25400</xdr:rowOff>
    </xdr:to>
    <xdr:graphicFrame macro="">
      <xdr:nvGraphicFramePr>
        <xdr:cNvPr id="974295" name="Chart 1">
          <a:extLst>
            <a:ext uri="{FF2B5EF4-FFF2-40B4-BE49-F238E27FC236}">
              <a16:creationId xmlns:a16="http://schemas.microsoft.com/office/drawing/2014/main" id="{82356DBB-8208-8745-806E-B337841C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12</xdr:row>
      <xdr:rowOff>63500</xdr:rowOff>
    </xdr:from>
    <xdr:to>
      <xdr:col>7</xdr:col>
      <xdr:colOff>558800</xdr:colOff>
      <xdr:row>24</xdr:row>
      <xdr:rowOff>101600</xdr:rowOff>
    </xdr:to>
    <xdr:graphicFrame macro="">
      <xdr:nvGraphicFramePr>
        <xdr:cNvPr id="974296" name="Chart 1">
          <a:extLst>
            <a:ext uri="{FF2B5EF4-FFF2-40B4-BE49-F238E27FC236}">
              <a16:creationId xmlns:a16="http://schemas.microsoft.com/office/drawing/2014/main" id="{CCF31180-CA68-5E46-BA32-E0266331D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723900</xdr:colOff>
      <xdr:row>19</xdr:row>
      <xdr:rowOff>76200</xdr:rowOff>
    </xdr:from>
    <xdr:to>
      <xdr:col>21</xdr:col>
      <xdr:colOff>647700</xdr:colOff>
      <xdr:row>31</xdr:row>
      <xdr:rowOff>88900</xdr:rowOff>
    </xdr:to>
    <xdr:graphicFrame macro="">
      <xdr:nvGraphicFramePr>
        <xdr:cNvPr id="974297" name="Chart 1">
          <a:extLst>
            <a:ext uri="{FF2B5EF4-FFF2-40B4-BE49-F238E27FC236}">
              <a16:creationId xmlns:a16="http://schemas.microsoft.com/office/drawing/2014/main" id="{739B856C-4777-BA4A-A3E3-2C558E68E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702310</xdr:colOff>
      <xdr:row>13</xdr:row>
      <xdr:rowOff>87630</xdr:rowOff>
    </xdr:from>
    <xdr:to>
      <xdr:col>13</xdr:col>
      <xdr:colOff>134799</xdr:colOff>
      <xdr:row>13</xdr:row>
      <xdr:rowOff>87631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370A31D-B2ED-9D42-A4C9-428DE254F12C}"/>
            </a:ext>
          </a:extLst>
        </xdr:cNvPr>
        <xdr:cNvCxnSpPr/>
      </xdr:nvCxnSpPr>
      <xdr:spPr>
        <a:xfrm flipV="1">
          <a:off x="5600700" y="2085975"/>
          <a:ext cx="2619375" cy="1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685165</xdr:colOff>
      <xdr:row>19</xdr:row>
      <xdr:rowOff>47625</xdr:rowOff>
    </xdr:from>
    <xdr:to>
      <xdr:col>13</xdr:col>
      <xdr:colOff>125127</xdr:colOff>
      <xdr:row>19</xdr:row>
      <xdr:rowOff>47626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60FD109-90C8-4348-9940-D5B5ADC2A546}"/>
            </a:ext>
          </a:extLst>
        </xdr:cNvPr>
        <xdr:cNvCxnSpPr/>
      </xdr:nvCxnSpPr>
      <xdr:spPr>
        <a:xfrm flipV="1">
          <a:off x="5591175" y="3181350"/>
          <a:ext cx="2619375" cy="1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1054100</xdr:colOff>
      <xdr:row>19</xdr:row>
      <xdr:rowOff>47625</xdr:rowOff>
    </xdr:from>
    <xdr:to>
      <xdr:col>6</xdr:col>
      <xdr:colOff>489102</xdr:colOff>
      <xdr:row>19</xdr:row>
      <xdr:rowOff>60960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89ED9841-F7F9-A648-BB1E-90F677559A2E}"/>
            </a:ext>
          </a:extLst>
        </xdr:cNvPr>
        <xdr:cNvCxnSpPr/>
      </xdr:nvCxnSpPr>
      <xdr:spPr>
        <a:xfrm flipV="1">
          <a:off x="1533525" y="3752850"/>
          <a:ext cx="3067050" cy="1333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1054100</xdr:colOff>
      <xdr:row>13</xdr:row>
      <xdr:rowOff>85725</xdr:rowOff>
    </xdr:from>
    <xdr:to>
      <xdr:col>6</xdr:col>
      <xdr:colOff>489102</xdr:colOff>
      <xdr:row>13</xdr:row>
      <xdr:rowOff>99060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9E19608-9D6F-D34C-A493-5A09D691043D}"/>
            </a:ext>
          </a:extLst>
        </xdr:cNvPr>
        <xdr:cNvCxnSpPr/>
      </xdr:nvCxnSpPr>
      <xdr:spPr>
        <a:xfrm flipV="1">
          <a:off x="1533525" y="2647950"/>
          <a:ext cx="3067050" cy="1333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83</xdr:col>
      <xdr:colOff>305299</xdr:colOff>
      <xdr:row>0</xdr:row>
      <xdr:rowOff>-1058729</xdr:rowOff>
    </xdr:from>
    <xdr:ext cx="336416" cy="13901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2678D3-780A-1540-BD32-8C69B5FEEB3D}"/>
            </a:ext>
          </a:extLst>
        </xdr:cNvPr>
        <xdr:cNvSpPr txBox="1"/>
      </xdr:nvSpPr>
      <xdr:spPr>
        <a:xfrm rot="5400000">
          <a:off x="51842302" y="-519382"/>
          <a:ext cx="139018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% Baseline FEV1</a:t>
          </a:r>
        </a:p>
      </xdr:txBody>
    </xdr:sp>
    <xdr:clientData/>
  </xdr:oneCellAnchor>
  <xdr:twoCellAnchor>
    <xdr:from>
      <xdr:col>7</xdr:col>
      <xdr:colOff>749300</xdr:colOff>
      <xdr:row>12</xdr:row>
      <xdr:rowOff>63500</xdr:rowOff>
    </xdr:from>
    <xdr:to>
      <xdr:col>13</xdr:col>
      <xdr:colOff>749300</xdr:colOff>
      <xdr:row>24</xdr:row>
      <xdr:rowOff>101600</xdr:rowOff>
    </xdr:to>
    <xdr:graphicFrame macro="">
      <xdr:nvGraphicFramePr>
        <xdr:cNvPr id="1250648" name="Chart 1">
          <a:extLst>
            <a:ext uri="{FF2B5EF4-FFF2-40B4-BE49-F238E27FC236}">
              <a16:creationId xmlns:a16="http://schemas.microsoft.com/office/drawing/2014/main" id="{9844F3CD-F0EB-9646-A32F-CBE54F672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736600</xdr:colOff>
      <xdr:row>2</xdr:row>
      <xdr:rowOff>12700</xdr:rowOff>
    </xdr:from>
    <xdr:to>
      <xdr:col>21</xdr:col>
      <xdr:colOff>647700</xdr:colOff>
      <xdr:row>13</xdr:row>
      <xdr:rowOff>88900</xdr:rowOff>
    </xdr:to>
    <xdr:graphicFrame macro="">
      <xdr:nvGraphicFramePr>
        <xdr:cNvPr id="1250649" name="Chart 1">
          <a:extLst>
            <a:ext uri="{FF2B5EF4-FFF2-40B4-BE49-F238E27FC236}">
              <a16:creationId xmlns:a16="http://schemas.microsoft.com/office/drawing/2014/main" id="{D4BF4574-FB37-C745-A3E8-18A6CD799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12</xdr:row>
      <xdr:rowOff>63500</xdr:rowOff>
    </xdr:from>
    <xdr:to>
      <xdr:col>7</xdr:col>
      <xdr:colOff>558800</xdr:colOff>
      <xdr:row>24</xdr:row>
      <xdr:rowOff>101600</xdr:rowOff>
    </xdr:to>
    <xdr:graphicFrame macro="">
      <xdr:nvGraphicFramePr>
        <xdr:cNvPr id="1250650" name="Chart 1">
          <a:extLst>
            <a:ext uri="{FF2B5EF4-FFF2-40B4-BE49-F238E27FC236}">
              <a16:creationId xmlns:a16="http://schemas.microsoft.com/office/drawing/2014/main" id="{09C3B8BF-70C4-7448-8A57-11BA998DC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723900</xdr:colOff>
      <xdr:row>19</xdr:row>
      <xdr:rowOff>76200</xdr:rowOff>
    </xdr:from>
    <xdr:to>
      <xdr:col>21</xdr:col>
      <xdr:colOff>647700</xdr:colOff>
      <xdr:row>31</xdr:row>
      <xdr:rowOff>88900</xdr:rowOff>
    </xdr:to>
    <xdr:graphicFrame macro="">
      <xdr:nvGraphicFramePr>
        <xdr:cNvPr id="1250651" name="Chart 1">
          <a:extLst>
            <a:ext uri="{FF2B5EF4-FFF2-40B4-BE49-F238E27FC236}">
              <a16:creationId xmlns:a16="http://schemas.microsoft.com/office/drawing/2014/main" id="{4EAE0ADA-9F2A-0B4E-A1CB-6306C2185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694690</xdr:colOff>
      <xdr:row>13</xdr:row>
      <xdr:rowOff>87630</xdr:rowOff>
    </xdr:from>
    <xdr:to>
      <xdr:col>13</xdr:col>
      <xdr:colOff>134652</xdr:colOff>
      <xdr:row>13</xdr:row>
      <xdr:rowOff>87631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19BDF01-5CDB-DD4E-9F38-B7F0DD333A5B}"/>
            </a:ext>
          </a:extLst>
        </xdr:cNvPr>
        <xdr:cNvCxnSpPr/>
      </xdr:nvCxnSpPr>
      <xdr:spPr>
        <a:xfrm flipV="1">
          <a:off x="5648325" y="2276475"/>
          <a:ext cx="2619375" cy="1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685165</xdr:colOff>
      <xdr:row>19</xdr:row>
      <xdr:rowOff>47625</xdr:rowOff>
    </xdr:from>
    <xdr:to>
      <xdr:col>13</xdr:col>
      <xdr:colOff>125127</xdr:colOff>
      <xdr:row>19</xdr:row>
      <xdr:rowOff>47626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DA035BF-0974-F144-841C-B4791FAA9AC4}"/>
            </a:ext>
          </a:extLst>
        </xdr:cNvPr>
        <xdr:cNvCxnSpPr/>
      </xdr:nvCxnSpPr>
      <xdr:spPr>
        <a:xfrm flipV="1">
          <a:off x="5638800" y="3371850"/>
          <a:ext cx="2619375" cy="1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1060450</xdr:colOff>
      <xdr:row>13</xdr:row>
      <xdr:rowOff>66675</xdr:rowOff>
    </xdr:from>
    <xdr:to>
      <xdr:col>6</xdr:col>
      <xdr:colOff>479358</xdr:colOff>
      <xdr:row>13</xdr:row>
      <xdr:rowOff>80010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1B2C77E-086F-F745-8A1E-AEBC768B8979}"/>
            </a:ext>
          </a:extLst>
        </xdr:cNvPr>
        <xdr:cNvCxnSpPr/>
      </xdr:nvCxnSpPr>
      <xdr:spPr>
        <a:xfrm flipV="1">
          <a:off x="1552575" y="2628900"/>
          <a:ext cx="3067050" cy="1333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1041400</xdr:colOff>
      <xdr:row>19</xdr:row>
      <xdr:rowOff>38100</xdr:rowOff>
    </xdr:from>
    <xdr:to>
      <xdr:col>6</xdr:col>
      <xdr:colOff>473019</xdr:colOff>
      <xdr:row>19</xdr:row>
      <xdr:rowOff>51435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CCB8737-CB87-D343-96B5-5B20B9A2F5E7}"/>
            </a:ext>
          </a:extLst>
        </xdr:cNvPr>
        <xdr:cNvCxnSpPr/>
      </xdr:nvCxnSpPr>
      <xdr:spPr>
        <a:xfrm flipV="1">
          <a:off x="1533525" y="3743325"/>
          <a:ext cx="3067050" cy="1333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83</xdr:col>
      <xdr:colOff>305299</xdr:colOff>
      <xdr:row>0</xdr:row>
      <xdr:rowOff>-1058729</xdr:rowOff>
    </xdr:from>
    <xdr:ext cx="336416" cy="13901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ED654A-207F-A64D-A5F7-CE7B716BA24C}"/>
            </a:ext>
          </a:extLst>
        </xdr:cNvPr>
        <xdr:cNvSpPr txBox="1"/>
      </xdr:nvSpPr>
      <xdr:spPr>
        <a:xfrm rot="5400000">
          <a:off x="51994702" y="-519382"/>
          <a:ext cx="139018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% Baseline FEV1</a:t>
          </a:r>
        </a:p>
      </xdr:txBody>
    </xdr:sp>
    <xdr:clientData/>
  </xdr:oneCellAnchor>
  <xdr:twoCellAnchor>
    <xdr:from>
      <xdr:col>7</xdr:col>
      <xdr:colOff>749300</xdr:colOff>
      <xdr:row>12</xdr:row>
      <xdr:rowOff>63500</xdr:rowOff>
    </xdr:from>
    <xdr:to>
      <xdr:col>13</xdr:col>
      <xdr:colOff>749300</xdr:colOff>
      <xdr:row>24</xdr:row>
      <xdr:rowOff>101600</xdr:rowOff>
    </xdr:to>
    <xdr:graphicFrame macro="">
      <xdr:nvGraphicFramePr>
        <xdr:cNvPr id="1251654" name="Chart 1">
          <a:extLst>
            <a:ext uri="{FF2B5EF4-FFF2-40B4-BE49-F238E27FC236}">
              <a16:creationId xmlns:a16="http://schemas.microsoft.com/office/drawing/2014/main" id="{11B8AE60-1A00-7A4D-9E3B-8C39DCA97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736600</xdr:colOff>
      <xdr:row>2</xdr:row>
      <xdr:rowOff>12700</xdr:rowOff>
    </xdr:from>
    <xdr:to>
      <xdr:col>21</xdr:col>
      <xdr:colOff>647700</xdr:colOff>
      <xdr:row>11</xdr:row>
      <xdr:rowOff>165100</xdr:rowOff>
    </xdr:to>
    <xdr:graphicFrame macro="">
      <xdr:nvGraphicFramePr>
        <xdr:cNvPr id="1251655" name="Chart 1">
          <a:extLst>
            <a:ext uri="{FF2B5EF4-FFF2-40B4-BE49-F238E27FC236}">
              <a16:creationId xmlns:a16="http://schemas.microsoft.com/office/drawing/2014/main" id="{0B4F5970-6B5F-DC41-A0D1-89313C733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177800</xdr:colOff>
      <xdr:row>12</xdr:row>
      <xdr:rowOff>63500</xdr:rowOff>
    </xdr:from>
    <xdr:to>
      <xdr:col>7</xdr:col>
      <xdr:colOff>457200</xdr:colOff>
      <xdr:row>24</xdr:row>
      <xdr:rowOff>101600</xdr:rowOff>
    </xdr:to>
    <xdr:graphicFrame macro="">
      <xdr:nvGraphicFramePr>
        <xdr:cNvPr id="1251656" name="Chart 1">
          <a:extLst>
            <a:ext uri="{FF2B5EF4-FFF2-40B4-BE49-F238E27FC236}">
              <a16:creationId xmlns:a16="http://schemas.microsoft.com/office/drawing/2014/main" id="{2B47790F-76EA-294D-8B95-00D346FA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723900</xdr:colOff>
      <xdr:row>13</xdr:row>
      <xdr:rowOff>76200</xdr:rowOff>
    </xdr:from>
    <xdr:to>
      <xdr:col>21</xdr:col>
      <xdr:colOff>647700</xdr:colOff>
      <xdr:row>24</xdr:row>
      <xdr:rowOff>139700</xdr:rowOff>
    </xdr:to>
    <xdr:graphicFrame macro="">
      <xdr:nvGraphicFramePr>
        <xdr:cNvPr id="1251657" name="Chart 1">
          <a:extLst>
            <a:ext uri="{FF2B5EF4-FFF2-40B4-BE49-F238E27FC236}">
              <a16:creationId xmlns:a16="http://schemas.microsoft.com/office/drawing/2014/main" id="{D7E6F4F4-70EC-1448-854E-39814409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694690</xdr:colOff>
      <xdr:row>13</xdr:row>
      <xdr:rowOff>87630</xdr:rowOff>
    </xdr:from>
    <xdr:to>
      <xdr:col>13</xdr:col>
      <xdr:colOff>134651</xdr:colOff>
      <xdr:row>13</xdr:row>
      <xdr:rowOff>87631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845F259-AD8E-1B47-A02C-FECCE1AB2F6F}"/>
            </a:ext>
          </a:extLst>
        </xdr:cNvPr>
        <xdr:cNvCxnSpPr/>
      </xdr:nvCxnSpPr>
      <xdr:spPr>
        <a:xfrm flipV="1">
          <a:off x="5648325" y="2276475"/>
          <a:ext cx="2619375" cy="1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685165</xdr:colOff>
      <xdr:row>19</xdr:row>
      <xdr:rowOff>47625</xdr:rowOff>
    </xdr:from>
    <xdr:to>
      <xdr:col>13</xdr:col>
      <xdr:colOff>125126</xdr:colOff>
      <xdr:row>19</xdr:row>
      <xdr:rowOff>47626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ED82B05-E2BF-DA45-90CB-D7CFD2303FE4}"/>
            </a:ext>
          </a:extLst>
        </xdr:cNvPr>
        <xdr:cNvCxnSpPr/>
      </xdr:nvCxnSpPr>
      <xdr:spPr>
        <a:xfrm flipV="1">
          <a:off x="5638800" y="3371850"/>
          <a:ext cx="2619375" cy="1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1092200</xdr:colOff>
      <xdr:row>19</xdr:row>
      <xdr:rowOff>57150</xdr:rowOff>
    </xdr:from>
    <xdr:to>
      <xdr:col>6</xdr:col>
      <xdr:colOff>345996</xdr:colOff>
      <xdr:row>19</xdr:row>
      <xdr:rowOff>70485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11BDFB5-2181-F248-A930-3FE7E201EE5E}"/>
            </a:ext>
          </a:extLst>
        </xdr:cNvPr>
        <xdr:cNvCxnSpPr/>
      </xdr:nvCxnSpPr>
      <xdr:spPr>
        <a:xfrm flipV="1">
          <a:off x="1571625" y="3762375"/>
          <a:ext cx="3067050" cy="1333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1082675</xdr:colOff>
      <xdr:row>13</xdr:row>
      <xdr:rowOff>85725</xdr:rowOff>
    </xdr:from>
    <xdr:to>
      <xdr:col>6</xdr:col>
      <xdr:colOff>324118</xdr:colOff>
      <xdr:row>13</xdr:row>
      <xdr:rowOff>99060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BCC3938-0DEE-0141-95D5-8B32D35B72DF}"/>
            </a:ext>
          </a:extLst>
        </xdr:cNvPr>
        <xdr:cNvCxnSpPr/>
      </xdr:nvCxnSpPr>
      <xdr:spPr>
        <a:xfrm flipV="1">
          <a:off x="1562100" y="2647950"/>
          <a:ext cx="3067050" cy="1333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83</xdr:col>
      <xdr:colOff>305299</xdr:colOff>
      <xdr:row>0</xdr:row>
      <xdr:rowOff>-1060634</xdr:rowOff>
    </xdr:from>
    <xdr:ext cx="336416" cy="13901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040030-0777-3846-BBE5-DA45DE2F1BCB}"/>
            </a:ext>
          </a:extLst>
        </xdr:cNvPr>
        <xdr:cNvSpPr txBox="1"/>
      </xdr:nvSpPr>
      <xdr:spPr>
        <a:xfrm rot="5400000">
          <a:off x="51689902" y="-521287"/>
          <a:ext cx="139018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% Baseline FEV1</a:t>
          </a:r>
        </a:p>
      </xdr:txBody>
    </xdr:sp>
    <xdr:clientData/>
  </xdr:oneCellAnchor>
  <xdr:twoCellAnchor>
    <xdr:from>
      <xdr:col>1</xdr:col>
      <xdr:colOff>101600</xdr:colOff>
      <xdr:row>12</xdr:row>
      <xdr:rowOff>25400</xdr:rowOff>
    </xdr:from>
    <xdr:to>
      <xdr:col>7</xdr:col>
      <xdr:colOff>558800</xdr:colOff>
      <xdr:row>24</xdr:row>
      <xdr:rowOff>63500</xdr:rowOff>
    </xdr:to>
    <xdr:graphicFrame macro="">
      <xdr:nvGraphicFramePr>
        <xdr:cNvPr id="1939557" name="Chart 1">
          <a:extLst>
            <a:ext uri="{FF2B5EF4-FFF2-40B4-BE49-F238E27FC236}">
              <a16:creationId xmlns:a16="http://schemas.microsoft.com/office/drawing/2014/main" id="{87C9B26E-4C4F-5246-9A8A-DDF9923D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965835</xdr:colOff>
      <xdr:row>13</xdr:row>
      <xdr:rowOff>47625</xdr:rowOff>
    </xdr:from>
    <xdr:to>
      <xdr:col>6</xdr:col>
      <xdr:colOff>555050</xdr:colOff>
      <xdr:row>13</xdr:row>
      <xdr:rowOff>52388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1AA2316-C343-9A4E-B1FC-D094FF79C05A}"/>
            </a:ext>
          </a:extLst>
        </xdr:cNvPr>
        <xdr:cNvCxnSpPr/>
      </xdr:nvCxnSpPr>
      <xdr:spPr>
        <a:xfrm>
          <a:off x="1470660" y="2228850"/>
          <a:ext cx="3068951" cy="4763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723900</xdr:colOff>
      <xdr:row>7</xdr:row>
      <xdr:rowOff>165100</xdr:rowOff>
    </xdr:from>
    <xdr:to>
      <xdr:col>21</xdr:col>
      <xdr:colOff>622300</xdr:colOff>
      <xdr:row>18</xdr:row>
      <xdr:rowOff>165100</xdr:rowOff>
    </xdr:to>
    <xdr:graphicFrame macro="">
      <xdr:nvGraphicFramePr>
        <xdr:cNvPr id="1939559" name="Chart 1">
          <a:extLst>
            <a:ext uri="{FF2B5EF4-FFF2-40B4-BE49-F238E27FC236}">
              <a16:creationId xmlns:a16="http://schemas.microsoft.com/office/drawing/2014/main" id="{FB186B07-AC08-DB43-B5CA-1830C1192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12</xdr:row>
      <xdr:rowOff>25400</xdr:rowOff>
    </xdr:from>
    <xdr:to>
      <xdr:col>13</xdr:col>
      <xdr:colOff>673100</xdr:colOff>
      <xdr:row>24</xdr:row>
      <xdr:rowOff>63500</xdr:rowOff>
    </xdr:to>
    <xdr:graphicFrame macro="">
      <xdr:nvGraphicFramePr>
        <xdr:cNvPr id="1939560" name="Chart 1">
          <a:extLst>
            <a:ext uri="{FF2B5EF4-FFF2-40B4-BE49-F238E27FC236}">
              <a16:creationId xmlns:a16="http://schemas.microsoft.com/office/drawing/2014/main" id="{B9FA2050-57F8-9944-9375-994A21768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723900</xdr:colOff>
      <xdr:row>22</xdr:row>
      <xdr:rowOff>25400</xdr:rowOff>
    </xdr:from>
    <xdr:to>
      <xdr:col>21</xdr:col>
      <xdr:colOff>647700</xdr:colOff>
      <xdr:row>32</xdr:row>
      <xdr:rowOff>177800</xdr:rowOff>
    </xdr:to>
    <xdr:graphicFrame macro="">
      <xdr:nvGraphicFramePr>
        <xdr:cNvPr id="1939561" name="Chart 1">
          <a:extLst>
            <a:ext uri="{FF2B5EF4-FFF2-40B4-BE49-F238E27FC236}">
              <a16:creationId xmlns:a16="http://schemas.microsoft.com/office/drawing/2014/main" id="{8CB58CF6-AF94-3B4F-B86A-D5C9BAAD0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793115</xdr:colOff>
      <xdr:row>18</xdr:row>
      <xdr:rowOff>116205</xdr:rowOff>
    </xdr:from>
    <xdr:to>
      <xdr:col>13</xdr:col>
      <xdr:colOff>47459</xdr:colOff>
      <xdr:row>18</xdr:row>
      <xdr:rowOff>120015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03B2C16-CAA1-6A42-9EAE-61D9E6015E54}"/>
            </a:ext>
          </a:extLst>
        </xdr:cNvPr>
        <xdr:cNvCxnSpPr/>
      </xdr:nvCxnSpPr>
      <xdr:spPr>
        <a:xfrm flipV="1">
          <a:off x="6054090" y="3630930"/>
          <a:ext cx="2632668" cy="381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802640</xdr:colOff>
      <xdr:row>13</xdr:row>
      <xdr:rowOff>34291</xdr:rowOff>
    </xdr:from>
    <xdr:to>
      <xdr:col>13</xdr:col>
      <xdr:colOff>47438</xdr:colOff>
      <xdr:row>13</xdr:row>
      <xdr:rowOff>49530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8B36EEE-04F2-DC41-8BA1-BAF6ADB8FA4E}"/>
            </a:ext>
          </a:extLst>
        </xdr:cNvPr>
        <xdr:cNvCxnSpPr/>
      </xdr:nvCxnSpPr>
      <xdr:spPr>
        <a:xfrm>
          <a:off x="6063615" y="2596516"/>
          <a:ext cx="2623229" cy="15239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965835</xdr:colOff>
      <xdr:row>18</xdr:row>
      <xdr:rowOff>123825</xdr:rowOff>
    </xdr:from>
    <xdr:to>
      <xdr:col>6</xdr:col>
      <xdr:colOff>574199</xdr:colOff>
      <xdr:row>18</xdr:row>
      <xdr:rowOff>123825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2AA76B2-7385-9E4C-A47B-B77290F931C1}"/>
            </a:ext>
          </a:extLst>
        </xdr:cNvPr>
        <xdr:cNvCxnSpPr/>
      </xdr:nvCxnSpPr>
      <xdr:spPr>
        <a:xfrm>
          <a:off x="1470660" y="3638550"/>
          <a:ext cx="3088011" cy="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83</xdr:col>
      <xdr:colOff>305299</xdr:colOff>
      <xdr:row>0</xdr:row>
      <xdr:rowOff>-1058729</xdr:rowOff>
    </xdr:from>
    <xdr:ext cx="336416" cy="139018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3422A5-9D15-E945-A612-AC010D831AC9}"/>
            </a:ext>
          </a:extLst>
        </xdr:cNvPr>
        <xdr:cNvSpPr txBox="1"/>
      </xdr:nvSpPr>
      <xdr:spPr>
        <a:xfrm rot="5400000">
          <a:off x="51689902" y="-519382"/>
          <a:ext cx="139018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% Baseline FEV1</a:t>
          </a:r>
        </a:p>
      </xdr:txBody>
    </xdr:sp>
    <xdr:clientData/>
  </xdr:oneCellAnchor>
  <xdr:twoCellAnchor>
    <xdr:from>
      <xdr:col>1</xdr:col>
      <xdr:colOff>101600</xdr:colOff>
      <xdr:row>12</xdr:row>
      <xdr:rowOff>25400</xdr:rowOff>
    </xdr:from>
    <xdr:to>
      <xdr:col>7</xdr:col>
      <xdr:colOff>558800</xdr:colOff>
      <xdr:row>24</xdr:row>
      <xdr:rowOff>63500</xdr:rowOff>
    </xdr:to>
    <xdr:graphicFrame macro="">
      <xdr:nvGraphicFramePr>
        <xdr:cNvPr id="1293620" name="Chart 1">
          <a:extLst>
            <a:ext uri="{FF2B5EF4-FFF2-40B4-BE49-F238E27FC236}">
              <a16:creationId xmlns:a16="http://schemas.microsoft.com/office/drawing/2014/main" id="{7BE9AFD9-965D-F346-83BB-BC84281C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965835</xdr:colOff>
      <xdr:row>14</xdr:row>
      <xdr:rowOff>182880</xdr:rowOff>
    </xdr:from>
    <xdr:to>
      <xdr:col>6</xdr:col>
      <xdr:colOff>555050</xdr:colOff>
      <xdr:row>14</xdr:row>
      <xdr:rowOff>184785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F2B6E5C-E763-2544-B1EB-A202CB240C7B}"/>
            </a:ext>
          </a:extLst>
        </xdr:cNvPr>
        <xdr:cNvCxnSpPr/>
      </xdr:nvCxnSpPr>
      <xdr:spPr>
        <a:xfrm>
          <a:off x="1476375" y="2552700"/>
          <a:ext cx="2905125" cy="952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723900</xdr:colOff>
      <xdr:row>5</xdr:row>
      <xdr:rowOff>165100</xdr:rowOff>
    </xdr:from>
    <xdr:to>
      <xdr:col>21</xdr:col>
      <xdr:colOff>622300</xdr:colOff>
      <xdr:row>18</xdr:row>
      <xdr:rowOff>165100</xdr:rowOff>
    </xdr:to>
    <xdr:graphicFrame macro="">
      <xdr:nvGraphicFramePr>
        <xdr:cNvPr id="1293622" name="Chart 1">
          <a:extLst>
            <a:ext uri="{FF2B5EF4-FFF2-40B4-BE49-F238E27FC236}">
              <a16:creationId xmlns:a16="http://schemas.microsoft.com/office/drawing/2014/main" id="{FC620ABF-8685-A24F-BCD7-EF2568FD2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12</xdr:row>
      <xdr:rowOff>25400</xdr:rowOff>
    </xdr:from>
    <xdr:to>
      <xdr:col>13</xdr:col>
      <xdr:colOff>673100</xdr:colOff>
      <xdr:row>24</xdr:row>
      <xdr:rowOff>63500</xdr:rowOff>
    </xdr:to>
    <xdr:graphicFrame macro="">
      <xdr:nvGraphicFramePr>
        <xdr:cNvPr id="1293623" name="Chart 1">
          <a:extLst>
            <a:ext uri="{FF2B5EF4-FFF2-40B4-BE49-F238E27FC236}">
              <a16:creationId xmlns:a16="http://schemas.microsoft.com/office/drawing/2014/main" id="{117A2E62-B252-CF4E-A949-88005A1B5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723900</xdr:colOff>
      <xdr:row>22</xdr:row>
      <xdr:rowOff>25400</xdr:rowOff>
    </xdr:from>
    <xdr:to>
      <xdr:col>21</xdr:col>
      <xdr:colOff>647700</xdr:colOff>
      <xdr:row>32</xdr:row>
      <xdr:rowOff>177800</xdr:rowOff>
    </xdr:to>
    <xdr:graphicFrame macro="">
      <xdr:nvGraphicFramePr>
        <xdr:cNvPr id="1293624" name="Chart 1">
          <a:extLst>
            <a:ext uri="{FF2B5EF4-FFF2-40B4-BE49-F238E27FC236}">
              <a16:creationId xmlns:a16="http://schemas.microsoft.com/office/drawing/2014/main" id="{68FE7254-EED2-5F4C-8CB6-A1C3C5D3D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780415</xdr:colOff>
      <xdr:row>19</xdr:row>
      <xdr:rowOff>106680</xdr:rowOff>
    </xdr:from>
    <xdr:to>
      <xdr:col>13</xdr:col>
      <xdr:colOff>47477</xdr:colOff>
      <xdr:row>19</xdr:row>
      <xdr:rowOff>110490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92BE388-C7B3-1B48-9A86-B7F80C34E688}"/>
            </a:ext>
          </a:extLst>
        </xdr:cNvPr>
        <xdr:cNvCxnSpPr/>
      </xdr:nvCxnSpPr>
      <xdr:spPr>
        <a:xfrm flipV="1">
          <a:off x="5888355" y="3429000"/>
          <a:ext cx="2522220" cy="381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789940</xdr:colOff>
      <xdr:row>14</xdr:row>
      <xdr:rowOff>186691</xdr:rowOff>
    </xdr:from>
    <xdr:to>
      <xdr:col>13</xdr:col>
      <xdr:colOff>47468</xdr:colOff>
      <xdr:row>15</xdr:row>
      <xdr:rowOff>11430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65298FB-EFFA-514E-AA9F-A80632F8EF0A}"/>
            </a:ext>
          </a:extLst>
        </xdr:cNvPr>
        <xdr:cNvCxnSpPr/>
      </xdr:nvCxnSpPr>
      <xdr:spPr>
        <a:xfrm>
          <a:off x="5897880" y="2556511"/>
          <a:ext cx="2512695" cy="15239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965835</xdr:colOff>
      <xdr:row>19</xdr:row>
      <xdr:rowOff>106680</xdr:rowOff>
    </xdr:from>
    <xdr:to>
      <xdr:col>6</xdr:col>
      <xdr:colOff>574200</xdr:colOff>
      <xdr:row>19</xdr:row>
      <xdr:rowOff>106680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B4A8695-5E83-9D42-8C09-BDB88A214519}"/>
            </a:ext>
          </a:extLst>
        </xdr:cNvPr>
        <xdr:cNvCxnSpPr/>
      </xdr:nvCxnSpPr>
      <xdr:spPr>
        <a:xfrm>
          <a:off x="1466850" y="3429000"/>
          <a:ext cx="2924175" cy="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9"/>
  <sheetViews>
    <sheetView tabSelected="1" topLeftCell="A4" workbookViewId="0">
      <selection activeCell="B28" sqref="B27:B29"/>
    </sheetView>
  </sheetViews>
  <sheetFormatPr baseColWidth="10" defaultRowHeight="15" x14ac:dyDescent="0.2"/>
  <cols>
    <col min="1" max="1" width="9.33203125" customWidth="1"/>
    <col min="2" max="2" width="17.5" customWidth="1"/>
    <col min="3" max="3" width="7.5" customWidth="1"/>
    <col min="4" max="4" width="8.6640625" customWidth="1"/>
    <col min="5" max="5" width="9.83203125" customWidth="1"/>
    <col min="6" max="6" width="9.5" customWidth="1"/>
    <col min="7" max="7" width="8.83203125" customWidth="1"/>
    <col min="8" max="8" width="10.83203125" customWidth="1"/>
    <col min="9" max="9" width="13.5" customWidth="1"/>
    <col min="10" max="10" width="8.6640625" customWidth="1"/>
    <col min="11" max="11" width="9.5" customWidth="1"/>
    <col min="12" max="12" width="8.6640625" customWidth="1"/>
    <col min="13" max="13" width="8.83203125" customWidth="1"/>
    <col min="14" max="15" width="11.33203125" customWidth="1"/>
    <col min="16" max="16" width="7.1640625" customWidth="1"/>
    <col min="17" max="17" width="9.83203125" bestFit="1" customWidth="1"/>
    <col min="18" max="19" width="10.33203125" customWidth="1"/>
    <col min="20" max="20" width="8.5" customWidth="1"/>
    <col min="21" max="21" width="10.5" bestFit="1" customWidth="1"/>
    <col min="22" max="23" width="8.83203125" customWidth="1"/>
    <col min="24" max="24" width="9.5" bestFit="1" customWidth="1"/>
    <col min="25" max="30" width="8.83203125" customWidth="1"/>
    <col min="31" max="31" width="12.1640625" customWidth="1"/>
    <col min="32" max="256" width="8.83203125" customWidth="1"/>
  </cols>
  <sheetData>
    <row r="1" spans="1:31" ht="20.25" customHeight="1" thickBot="1" x14ac:dyDescent="0.3">
      <c r="B1" s="135" t="s">
        <v>79</v>
      </c>
      <c r="C1" s="135"/>
      <c r="D1" s="135"/>
      <c r="E1" s="135"/>
      <c r="F1" s="135"/>
      <c r="G1" s="135"/>
      <c r="H1" s="135"/>
      <c r="I1" s="135"/>
      <c r="J1" s="136"/>
      <c r="K1" s="136"/>
      <c r="L1" s="136"/>
    </row>
    <row r="2" spans="1:31" ht="16" thickBot="1" x14ac:dyDescent="0.25">
      <c r="A2" s="3"/>
      <c r="B2" s="68" t="s">
        <v>27</v>
      </c>
      <c r="C2" s="69"/>
      <c r="D2" s="69"/>
      <c r="E2" s="70" t="s">
        <v>28</v>
      </c>
      <c r="F2" s="71"/>
      <c r="G2" s="104"/>
      <c r="H2" s="70" t="s">
        <v>32</v>
      </c>
      <c r="I2" s="212" t="s">
        <v>88</v>
      </c>
      <c r="J2" s="294" t="s">
        <v>67</v>
      </c>
      <c r="K2" s="294"/>
      <c r="L2" s="294"/>
      <c r="M2" s="294"/>
      <c r="N2" s="295"/>
      <c r="O2" s="26"/>
      <c r="P2" s="26"/>
      <c r="Q2" s="67"/>
      <c r="R2" s="67"/>
      <c r="S2" s="67"/>
      <c r="T2" s="7"/>
      <c r="U2" s="25"/>
      <c r="V2" s="25"/>
      <c r="W2" s="25"/>
      <c r="X2" s="25"/>
      <c r="Y2" s="25"/>
      <c r="Z2" s="7"/>
      <c r="AA2" s="25"/>
      <c r="AB2" s="25"/>
      <c r="AC2" s="25"/>
      <c r="AD2" s="25"/>
      <c r="AE2" s="25"/>
    </row>
    <row r="3" spans="1:31" x14ac:dyDescent="0.2">
      <c r="B3" s="72" t="s">
        <v>90</v>
      </c>
      <c r="C3" s="73"/>
      <c r="D3" s="73"/>
      <c r="E3" s="74">
        <f>(N77)</f>
        <v>43234</v>
      </c>
      <c r="F3" s="75"/>
      <c r="G3" s="296" t="s">
        <v>29</v>
      </c>
      <c r="H3" s="297"/>
      <c r="I3" s="231" t="s">
        <v>41</v>
      </c>
      <c r="J3" s="298"/>
      <c r="K3" s="299"/>
      <c r="L3" s="299"/>
      <c r="M3" s="299"/>
      <c r="N3" s="300"/>
      <c r="O3" s="26"/>
      <c r="P3" s="26"/>
      <c r="Q3" s="67"/>
      <c r="R3" s="67"/>
      <c r="S3" s="67"/>
      <c r="T3" s="7"/>
      <c r="U3" s="25"/>
      <c r="V3" s="25"/>
      <c r="W3" s="25"/>
      <c r="X3" s="25"/>
      <c r="Y3" s="25"/>
      <c r="Z3" s="7"/>
      <c r="AA3" s="25"/>
      <c r="AB3" s="25"/>
      <c r="AC3" s="25"/>
      <c r="AD3" s="25"/>
      <c r="AE3" s="25"/>
    </row>
    <row r="4" spans="1:31" x14ac:dyDescent="0.2">
      <c r="A4" s="4"/>
      <c r="B4" s="72" t="s">
        <v>59</v>
      </c>
      <c r="C4" s="73"/>
      <c r="D4" s="73"/>
      <c r="E4" s="76">
        <v>6</v>
      </c>
      <c r="F4" s="75"/>
      <c r="G4" s="229"/>
      <c r="H4" s="227"/>
      <c r="I4" s="228"/>
      <c r="J4" s="230"/>
      <c r="K4" s="226"/>
      <c r="L4" s="226"/>
      <c r="M4" s="226"/>
      <c r="N4" s="232"/>
      <c r="X4" s="2"/>
      <c r="Y4" s="20"/>
      <c r="AA4" s="2"/>
      <c r="AB4" s="2"/>
      <c r="AC4" s="2"/>
      <c r="AD4" s="2"/>
      <c r="AE4" s="55"/>
    </row>
    <row r="5" spans="1:31" x14ac:dyDescent="0.2">
      <c r="A5" s="4"/>
      <c r="B5" s="72" t="s">
        <v>96</v>
      </c>
      <c r="C5" s="81"/>
      <c r="D5" s="81"/>
      <c r="E5" s="81"/>
      <c r="F5" s="75"/>
      <c r="G5" s="213"/>
      <c r="H5" s="214"/>
      <c r="I5" s="221"/>
      <c r="J5" s="222"/>
      <c r="K5" s="223"/>
      <c r="L5" s="223"/>
      <c r="M5" s="223"/>
      <c r="N5" s="224"/>
      <c r="P5" s="19"/>
      <c r="Q5" s="1"/>
      <c r="R5" s="4"/>
      <c r="S5" s="4"/>
      <c r="U5" s="2"/>
      <c r="V5" s="2"/>
      <c r="W5" s="2"/>
      <c r="X5" s="2"/>
      <c r="Y5" s="20"/>
      <c r="AA5" s="2"/>
      <c r="AB5" s="2"/>
      <c r="AC5" s="2"/>
      <c r="AD5" s="2"/>
      <c r="AE5" s="55"/>
    </row>
    <row r="6" spans="1:31" x14ac:dyDescent="0.2">
      <c r="A6" s="4"/>
      <c r="B6" s="72" t="s">
        <v>95</v>
      </c>
      <c r="C6" s="81"/>
      <c r="D6" s="217">
        <f>(D30)</f>
        <v>2.37</v>
      </c>
      <c r="E6" s="215">
        <f>(E30)</f>
        <v>2.7</v>
      </c>
      <c r="F6" s="77"/>
      <c r="G6" s="269" t="s">
        <v>30</v>
      </c>
      <c r="H6" s="270"/>
      <c r="I6" s="78"/>
      <c r="J6" s="271"/>
      <c r="K6" s="272"/>
      <c r="L6" s="272"/>
      <c r="M6" s="272"/>
      <c r="N6" s="273"/>
      <c r="P6" s="19"/>
      <c r="Q6" s="1"/>
      <c r="R6" s="4"/>
      <c r="S6" s="4"/>
      <c r="U6" s="2"/>
      <c r="V6" s="2"/>
      <c r="W6" s="2"/>
      <c r="X6" s="2"/>
      <c r="Y6" s="20"/>
      <c r="AA6" s="2"/>
      <c r="AB6" s="2"/>
      <c r="AC6" s="2"/>
      <c r="AD6" s="2"/>
      <c r="AE6" s="55"/>
    </row>
    <row r="7" spans="1:31" x14ac:dyDescent="0.2">
      <c r="A7" s="4"/>
      <c r="B7" s="72" t="s">
        <v>94</v>
      </c>
      <c r="C7" s="81"/>
      <c r="D7" s="217">
        <f>(D31)</f>
        <v>2.37</v>
      </c>
      <c r="E7" s="215">
        <f>(E31)</f>
        <v>2.75</v>
      </c>
      <c r="F7" s="77"/>
      <c r="G7" s="274" t="s">
        <v>50</v>
      </c>
      <c r="H7" s="275"/>
      <c r="I7" s="158">
        <v>93</v>
      </c>
      <c r="J7" s="276"/>
      <c r="K7" s="277"/>
      <c r="L7" s="277"/>
      <c r="M7" s="277"/>
      <c r="N7" s="278"/>
      <c r="P7" s="19"/>
      <c r="Q7" s="1"/>
      <c r="R7" s="4"/>
      <c r="S7" s="4"/>
      <c r="U7" s="2"/>
      <c r="V7" s="2"/>
      <c r="W7" s="2"/>
      <c r="X7" s="2"/>
      <c r="Y7" s="20"/>
      <c r="AA7" s="2"/>
      <c r="AB7" s="2"/>
      <c r="AC7" s="2"/>
      <c r="AD7" s="2"/>
      <c r="AE7" s="55"/>
    </row>
    <row r="8" spans="1:31" x14ac:dyDescent="0.2">
      <c r="A8" s="4"/>
      <c r="B8" s="225"/>
      <c r="C8" s="81"/>
      <c r="D8" s="81"/>
      <c r="E8" s="81"/>
      <c r="F8" s="77"/>
      <c r="G8" s="267" t="s">
        <v>51</v>
      </c>
      <c r="H8" s="268"/>
      <c r="I8" s="158" t="s">
        <v>52</v>
      </c>
      <c r="J8" s="279"/>
      <c r="K8" s="280"/>
      <c r="L8" s="280"/>
      <c r="M8" s="280"/>
      <c r="N8" s="281"/>
      <c r="Q8" s="1"/>
      <c r="R8" s="4"/>
      <c r="S8" s="4"/>
      <c r="U8" s="2"/>
      <c r="V8" s="2"/>
      <c r="W8" s="2"/>
      <c r="X8" s="2"/>
      <c r="Y8" s="20"/>
      <c r="AA8" s="2"/>
      <c r="AB8" s="2"/>
      <c r="AC8" s="2"/>
      <c r="AD8" s="2"/>
      <c r="AE8" s="55"/>
    </row>
    <row r="9" spans="1:31" x14ac:dyDescent="0.2">
      <c r="A9" s="4"/>
      <c r="B9" s="72" t="s">
        <v>84</v>
      </c>
      <c r="C9" s="73"/>
      <c r="D9" s="73"/>
      <c r="E9" s="126" t="s">
        <v>31</v>
      </c>
      <c r="F9" s="77"/>
      <c r="G9" s="267" t="s">
        <v>46</v>
      </c>
      <c r="H9" s="268"/>
      <c r="I9" s="178">
        <v>91</v>
      </c>
      <c r="J9" s="282"/>
      <c r="K9" s="283"/>
      <c r="L9" s="283"/>
      <c r="M9" s="283"/>
      <c r="N9" s="284"/>
      <c r="Q9" s="1"/>
      <c r="R9" s="4"/>
      <c r="S9" s="4"/>
      <c r="U9" s="2"/>
      <c r="V9" s="2"/>
      <c r="W9" s="2"/>
      <c r="X9" s="2"/>
      <c r="Y9" s="20"/>
      <c r="AA9" s="2"/>
      <c r="AB9" s="2"/>
      <c r="AC9" s="2"/>
      <c r="AD9" s="2"/>
      <c r="AE9" s="55"/>
    </row>
    <row r="10" spans="1:31" x14ac:dyDescent="0.2">
      <c r="A10" s="4"/>
      <c r="B10" s="72" t="s">
        <v>85</v>
      </c>
      <c r="C10" s="73"/>
      <c r="D10" s="73"/>
      <c r="E10" s="126" t="s">
        <v>31</v>
      </c>
      <c r="F10" s="77"/>
      <c r="G10" s="267" t="s">
        <v>48</v>
      </c>
      <c r="H10" s="268"/>
      <c r="I10" s="158" t="s">
        <v>31</v>
      </c>
      <c r="J10" s="288"/>
      <c r="K10" s="289"/>
      <c r="L10" s="289"/>
      <c r="M10" s="289"/>
      <c r="N10" s="290"/>
      <c r="Q10" s="1"/>
      <c r="R10" s="4"/>
      <c r="S10" s="4"/>
      <c r="U10" s="2"/>
      <c r="V10" s="2"/>
      <c r="W10" s="2"/>
      <c r="X10" s="2"/>
      <c r="Y10" s="20"/>
      <c r="AA10" s="2"/>
      <c r="AB10" s="2"/>
      <c r="AC10" s="2"/>
      <c r="AD10" s="2"/>
      <c r="AE10" s="55"/>
    </row>
    <row r="11" spans="1:31" ht="16" thickBot="1" x14ac:dyDescent="0.25">
      <c r="A11" s="4"/>
      <c r="B11" s="83" t="s">
        <v>92</v>
      </c>
      <c r="C11" s="84"/>
      <c r="D11" s="84"/>
      <c r="E11" s="219">
        <f>MIN(H123:H127)</f>
        <v>2.46</v>
      </c>
      <c r="F11" s="85"/>
      <c r="G11" s="285" t="s">
        <v>49</v>
      </c>
      <c r="H11" s="286"/>
      <c r="I11" s="216" t="s">
        <v>47</v>
      </c>
      <c r="J11" s="291"/>
      <c r="K11" s="292"/>
      <c r="L11" s="292"/>
      <c r="M11" s="292"/>
      <c r="N11" s="293"/>
      <c r="P11" s="19"/>
      <c r="Q11" s="1"/>
      <c r="R11" s="4"/>
      <c r="S11" s="4"/>
      <c r="U11" s="2"/>
      <c r="V11" s="2"/>
      <c r="W11" s="2"/>
      <c r="X11" s="2"/>
      <c r="Y11" s="20"/>
      <c r="AA11" s="2"/>
      <c r="AB11" s="2"/>
      <c r="AC11" s="2"/>
      <c r="AD11" s="2"/>
      <c r="AE11" s="55"/>
    </row>
    <row r="12" spans="1:31" x14ac:dyDescent="0.2">
      <c r="A12" s="4"/>
      <c r="B12" s="287" t="s">
        <v>101</v>
      </c>
      <c r="C12" s="287"/>
      <c r="D12" s="287"/>
      <c r="E12" s="287"/>
      <c r="F12" s="287"/>
      <c r="G12" s="287"/>
      <c r="H12" s="287"/>
      <c r="I12" s="287" t="s">
        <v>102</v>
      </c>
      <c r="J12" s="287"/>
      <c r="K12" s="287"/>
      <c r="L12" s="287"/>
      <c r="M12" s="287"/>
      <c r="N12" s="287"/>
      <c r="P12" s="19"/>
      <c r="Q12" s="1"/>
      <c r="R12" s="4"/>
      <c r="S12" s="4"/>
      <c r="U12" s="2"/>
      <c r="V12" s="2"/>
      <c r="W12" s="2"/>
      <c r="X12" s="2"/>
      <c r="Y12" s="20"/>
      <c r="AA12" s="2"/>
      <c r="AB12" s="2"/>
      <c r="AC12" s="2"/>
      <c r="AD12" s="2"/>
      <c r="AE12" s="55"/>
    </row>
    <row r="13" spans="1:31" x14ac:dyDescent="0.2">
      <c r="A13" s="4"/>
      <c r="B13" s="80"/>
      <c r="C13" s="88"/>
      <c r="D13" s="88"/>
      <c r="E13" s="88"/>
      <c r="F13" s="88"/>
      <c r="G13" s="88"/>
      <c r="H13" s="80"/>
      <c r="I13" s="88"/>
      <c r="J13" s="88"/>
      <c r="K13" s="88"/>
      <c r="L13" s="88"/>
      <c r="M13" s="88"/>
      <c r="N13" s="80"/>
      <c r="P13" s="19"/>
      <c r="Q13" s="1"/>
      <c r="R13" s="4"/>
      <c r="S13" s="4"/>
      <c r="U13" s="25"/>
      <c r="V13" s="25"/>
      <c r="W13" s="25"/>
      <c r="X13" s="25"/>
      <c r="Y13" s="25"/>
      <c r="AA13" s="25"/>
      <c r="AB13" s="25"/>
      <c r="AC13" s="25"/>
      <c r="AD13" s="25"/>
      <c r="AE13" s="25"/>
    </row>
    <row r="14" spans="1:31" x14ac:dyDescent="0.2">
      <c r="A14" s="4"/>
      <c r="B14" s="80"/>
      <c r="C14" s="88"/>
      <c r="D14" s="88"/>
      <c r="E14" s="88"/>
      <c r="F14" s="88"/>
      <c r="G14" s="88"/>
      <c r="H14" s="80"/>
      <c r="I14" s="88"/>
      <c r="J14" s="88"/>
      <c r="K14" s="88"/>
      <c r="L14" s="88"/>
      <c r="M14" s="88"/>
      <c r="N14" s="80"/>
      <c r="P14" s="19"/>
      <c r="Q14" s="1"/>
      <c r="R14" s="4"/>
      <c r="S14" s="4"/>
      <c r="U14" s="25"/>
      <c r="V14" s="25"/>
      <c r="W14" s="25"/>
      <c r="X14" s="25"/>
      <c r="Y14" s="25"/>
      <c r="AA14" s="25"/>
      <c r="AB14" s="25"/>
      <c r="AC14" s="25"/>
      <c r="AD14" s="25"/>
      <c r="AE14" s="25"/>
    </row>
    <row r="15" spans="1:31" x14ac:dyDescent="0.2">
      <c r="A15" s="4"/>
      <c r="B15" s="80"/>
      <c r="C15" s="88"/>
      <c r="D15" s="88"/>
      <c r="E15" s="88"/>
      <c r="F15" s="88"/>
      <c r="G15" s="88"/>
      <c r="H15" s="80"/>
      <c r="I15" s="88"/>
      <c r="J15" s="88"/>
      <c r="K15" s="88"/>
      <c r="L15" s="88"/>
      <c r="M15" s="88"/>
      <c r="N15" s="80"/>
      <c r="P15" s="19"/>
      <c r="Q15" s="1"/>
      <c r="R15" s="4"/>
      <c r="S15" s="4"/>
      <c r="U15" s="25"/>
      <c r="V15" s="25"/>
      <c r="W15" s="25"/>
      <c r="X15" s="25"/>
      <c r="Y15" s="25"/>
      <c r="AA15" s="25"/>
      <c r="AB15" s="25"/>
      <c r="AC15" s="25"/>
      <c r="AD15" s="25"/>
      <c r="AE15" s="25"/>
    </row>
    <row r="16" spans="1:31" x14ac:dyDescent="0.2">
      <c r="A16" s="4"/>
      <c r="B16" s="80"/>
      <c r="C16" s="88"/>
      <c r="D16" s="88"/>
      <c r="E16" s="88"/>
      <c r="F16" s="88"/>
      <c r="G16" s="88"/>
      <c r="H16" s="80"/>
      <c r="I16" s="88"/>
      <c r="J16" s="88"/>
      <c r="K16" s="88"/>
      <c r="L16" s="88"/>
      <c r="M16" s="88"/>
      <c r="N16" s="80"/>
      <c r="P16" s="19"/>
      <c r="Q16" s="1"/>
      <c r="R16" s="4"/>
      <c r="S16" s="4"/>
      <c r="U16" s="25"/>
      <c r="V16" s="25"/>
      <c r="W16" s="25"/>
      <c r="X16" s="25"/>
      <c r="Y16" s="25"/>
      <c r="AA16" s="25"/>
      <c r="AB16" s="25"/>
      <c r="AC16" s="25"/>
      <c r="AD16" s="25"/>
      <c r="AE16" s="25"/>
    </row>
    <row r="17" spans="1:31" x14ac:dyDescent="0.2">
      <c r="A17" s="4"/>
      <c r="B17" s="80"/>
      <c r="C17" s="88"/>
      <c r="D17" s="88"/>
      <c r="E17" s="88"/>
      <c r="F17" s="88"/>
      <c r="G17" s="88"/>
      <c r="H17" s="80"/>
      <c r="I17" s="88"/>
      <c r="J17" s="88"/>
      <c r="K17" s="88"/>
      <c r="L17" s="88"/>
      <c r="M17" s="88"/>
      <c r="N17" s="80"/>
      <c r="P17" s="19"/>
      <c r="Q17" s="1"/>
      <c r="R17" s="4"/>
      <c r="S17" s="4"/>
      <c r="U17" s="25"/>
      <c r="V17" s="25"/>
      <c r="W17" s="25"/>
      <c r="X17" s="25"/>
      <c r="Y17" s="25"/>
      <c r="AA17" s="25"/>
      <c r="AB17" s="25"/>
      <c r="AC17" s="25"/>
      <c r="AD17" s="25"/>
      <c r="AE17" s="25"/>
    </row>
    <row r="18" spans="1:31" x14ac:dyDescent="0.2">
      <c r="A18" s="4"/>
      <c r="B18" s="80"/>
      <c r="C18" s="88"/>
      <c r="D18" s="88"/>
      <c r="E18" s="88"/>
      <c r="F18" s="88"/>
      <c r="G18" s="88"/>
      <c r="H18" s="80"/>
      <c r="I18" s="88"/>
      <c r="J18" s="88"/>
      <c r="K18" s="88"/>
      <c r="L18" s="88"/>
      <c r="M18" s="88"/>
      <c r="N18" s="80"/>
      <c r="P18" s="19"/>
      <c r="Q18" s="1"/>
      <c r="R18" s="4"/>
      <c r="S18" s="4"/>
      <c r="U18" s="25"/>
      <c r="V18" s="25"/>
      <c r="W18" s="25"/>
      <c r="X18" s="25"/>
      <c r="Y18" s="25"/>
      <c r="AA18" s="25"/>
      <c r="AB18" s="25"/>
      <c r="AC18" s="25"/>
      <c r="AD18" s="25"/>
      <c r="AE18" s="25"/>
    </row>
    <row r="19" spans="1:31" x14ac:dyDescent="0.2">
      <c r="A19" s="4"/>
      <c r="B19" s="80"/>
      <c r="C19" s="88"/>
      <c r="D19" s="88"/>
      <c r="E19" s="88"/>
      <c r="F19" s="88"/>
      <c r="G19" s="88"/>
      <c r="H19" s="80"/>
      <c r="I19" s="88"/>
      <c r="J19" s="88"/>
      <c r="K19" s="88"/>
      <c r="L19" s="88"/>
      <c r="M19" s="88"/>
      <c r="N19" s="80"/>
      <c r="P19" s="19"/>
      <c r="Q19" s="1"/>
      <c r="R19" s="4"/>
      <c r="S19" s="4"/>
      <c r="U19" s="25"/>
      <c r="V19" s="25"/>
      <c r="W19" s="25"/>
      <c r="X19" s="25"/>
      <c r="Y19" s="25"/>
      <c r="AA19" s="25"/>
      <c r="AB19" s="25"/>
      <c r="AC19" s="25"/>
      <c r="AD19" s="25"/>
      <c r="AE19" s="25"/>
    </row>
    <row r="20" spans="1:31" x14ac:dyDescent="0.2">
      <c r="A20" s="7"/>
      <c r="B20" s="80"/>
      <c r="C20" s="88"/>
      <c r="D20" s="88"/>
      <c r="E20" s="88"/>
      <c r="F20" s="88"/>
      <c r="G20" s="88"/>
      <c r="H20" s="80"/>
      <c r="I20" s="88"/>
      <c r="J20" s="88"/>
      <c r="K20" s="88"/>
      <c r="L20" s="88"/>
      <c r="M20" s="88"/>
      <c r="N20" s="80"/>
      <c r="P20" s="25"/>
      <c r="Q20" s="7"/>
      <c r="R20" s="7"/>
      <c r="S20" s="7"/>
      <c r="U20" s="25"/>
      <c r="V20" s="25"/>
      <c r="W20" s="25"/>
      <c r="X20" s="25"/>
      <c r="Y20" s="25"/>
      <c r="AA20" s="25"/>
      <c r="AB20" s="25"/>
      <c r="AC20" s="25"/>
      <c r="AD20" s="25"/>
      <c r="AE20" s="25"/>
    </row>
    <row r="21" spans="1:31" x14ac:dyDescent="0.2">
      <c r="A21" s="7"/>
      <c r="B21" s="81"/>
      <c r="C21" s="88"/>
      <c r="D21" s="88"/>
      <c r="E21" s="88"/>
      <c r="F21" s="88"/>
      <c r="G21" s="88"/>
      <c r="H21" s="80"/>
      <c r="I21" s="88"/>
      <c r="J21" s="88"/>
      <c r="K21" s="88"/>
      <c r="L21" s="88"/>
      <c r="M21" s="88"/>
      <c r="N21" s="80"/>
      <c r="P21" s="25"/>
      <c r="Q21" s="7"/>
      <c r="R21" s="7"/>
      <c r="S21" s="7"/>
      <c r="T21" s="7"/>
      <c r="U21" s="25"/>
      <c r="V21" s="25"/>
      <c r="W21" s="25"/>
      <c r="X21" s="25"/>
      <c r="Y21" s="25"/>
      <c r="AA21" s="25"/>
      <c r="AB21" s="25"/>
      <c r="AC21" s="25"/>
      <c r="AD21" s="25"/>
      <c r="AE21" s="25"/>
    </row>
    <row r="22" spans="1:31" x14ac:dyDescent="0.2">
      <c r="A22" s="7"/>
      <c r="B22" s="80"/>
      <c r="C22" s="88"/>
      <c r="D22" s="88"/>
      <c r="E22" s="88"/>
      <c r="F22" s="88"/>
      <c r="G22" s="88"/>
      <c r="H22" s="80"/>
      <c r="I22" s="88"/>
      <c r="J22" s="88"/>
      <c r="K22" s="88"/>
      <c r="L22" s="88"/>
      <c r="M22" s="88"/>
      <c r="N22" s="80"/>
      <c r="P22" s="25"/>
      <c r="Q22" s="7"/>
      <c r="R22" s="7"/>
      <c r="S22" s="7"/>
      <c r="U22" s="25"/>
      <c r="V22" s="25"/>
      <c r="W22" s="25"/>
      <c r="X22" s="25"/>
      <c r="Y22" s="25"/>
      <c r="AA22" s="25"/>
      <c r="AB22" s="25"/>
      <c r="AC22" s="25"/>
      <c r="AD22" s="25"/>
      <c r="AE22" s="25"/>
    </row>
    <row r="23" spans="1:31" x14ac:dyDescent="0.2">
      <c r="A23" s="7"/>
      <c r="B23" s="80"/>
      <c r="C23" s="88"/>
      <c r="D23" s="88"/>
      <c r="E23" s="88"/>
      <c r="F23" s="88"/>
      <c r="G23" s="88"/>
      <c r="H23" s="80"/>
      <c r="I23" s="88"/>
      <c r="J23" s="88"/>
      <c r="K23" s="88"/>
      <c r="L23" s="88"/>
      <c r="M23" s="88"/>
      <c r="N23" s="80"/>
      <c r="P23" s="25"/>
      <c r="Q23" s="7"/>
      <c r="R23" s="7"/>
      <c r="S23" s="7"/>
      <c r="U23" s="25"/>
      <c r="V23" s="25"/>
      <c r="W23" s="25"/>
      <c r="X23" s="25"/>
      <c r="Y23" s="25"/>
      <c r="AA23" s="25"/>
      <c r="AB23" s="25"/>
      <c r="AC23" s="25"/>
      <c r="AD23" s="25"/>
      <c r="AE23" s="25"/>
    </row>
    <row r="24" spans="1:31" x14ac:dyDescent="0.2">
      <c r="A24" s="7"/>
      <c r="B24" s="80"/>
      <c r="C24" s="88"/>
      <c r="D24" s="88"/>
      <c r="E24" s="88"/>
      <c r="F24" s="88"/>
      <c r="G24" s="88"/>
      <c r="H24" s="80"/>
      <c r="I24" s="88"/>
      <c r="J24" s="88"/>
      <c r="K24" s="88"/>
      <c r="L24" s="88"/>
      <c r="M24" s="88"/>
      <c r="N24" s="80"/>
      <c r="P24" s="25"/>
      <c r="Q24" s="7"/>
      <c r="R24" s="7"/>
      <c r="S24" s="7"/>
      <c r="U24" s="25"/>
      <c r="V24" s="25"/>
      <c r="W24" s="25"/>
      <c r="X24" s="25"/>
      <c r="Y24" s="25"/>
      <c r="AA24" s="25"/>
      <c r="AB24" s="25"/>
      <c r="AC24" s="25"/>
      <c r="AD24" s="25"/>
      <c r="AE24" s="25"/>
    </row>
    <row r="25" spans="1:31" x14ac:dyDescent="0.2">
      <c r="A25" s="7"/>
      <c r="B25" s="80"/>
      <c r="C25" s="88"/>
      <c r="D25" s="88"/>
      <c r="E25" s="88"/>
      <c r="F25" s="88"/>
      <c r="G25" s="88"/>
      <c r="H25" s="80"/>
      <c r="I25" s="88"/>
      <c r="J25" s="88"/>
      <c r="K25" s="88"/>
      <c r="L25" s="88"/>
      <c r="M25" s="88"/>
      <c r="N25" s="80"/>
      <c r="P25" s="25"/>
      <c r="Q25" s="7"/>
      <c r="R25" s="7"/>
      <c r="S25" s="7"/>
      <c r="U25" s="25"/>
      <c r="V25" s="25"/>
      <c r="W25" s="25"/>
      <c r="X25" s="25"/>
      <c r="Y25" s="25"/>
      <c r="AA25" s="25"/>
      <c r="AB25" s="25"/>
      <c r="AC25" s="25"/>
      <c r="AD25" s="25"/>
      <c r="AE25" s="25"/>
    </row>
    <row r="26" spans="1:31" ht="16" thickBot="1" x14ac:dyDescent="0.25">
      <c r="A26" s="7"/>
      <c r="B26" s="117" t="s">
        <v>83</v>
      </c>
      <c r="C26" s="117" t="s">
        <v>3</v>
      </c>
      <c r="D26" s="89" t="s">
        <v>4</v>
      </c>
      <c r="E26" s="89" t="s">
        <v>5</v>
      </c>
      <c r="F26" s="89" t="s">
        <v>11</v>
      </c>
      <c r="G26" s="89" t="s">
        <v>6</v>
      </c>
      <c r="H26" s="90"/>
      <c r="I26" s="91" t="s">
        <v>82</v>
      </c>
      <c r="J26" s="92" t="s">
        <v>8</v>
      </c>
      <c r="K26" s="92" t="s">
        <v>9</v>
      </c>
      <c r="L26" s="92" t="s">
        <v>103</v>
      </c>
      <c r="M26" s="92" t="s">
        <v>10</v>
      </c>
      <c r="N26" s="90"/>
      <c r="P26" s="25"/>
      <c r="Q26" s="7"/>
      <c r="R26" s="7"/>
      <c r="S26" s="7"/>
      <c r="AA26" s="25"/>
      <c r="AB26" s="25"/>
      <c r="AC26" s="25"/>
      <c r="AD26" s="25"/>
      <c r="AE26" s="25"/>
    </row>
    <row r="27" spans="1:31" x14ac:dyDescent="0.2">
      <c r="A27" s="7"/>
      <c r="B27" s="90" t="s">
        <v>105</v>
      </c>
      <c r="C27" s="118">
        <f>AVERAGE(H123:H127)</f>
        <v>2.5700000000000003</v>
      </c>
      <c r="D27" s="93">
        <f>MIN(H123:H127)</f>
        <v>2.46</v>
      </c>
      <c r="E27" s="93">
        <f>MAX(H123:H127)</f>
        <v>2.65</v>
      </c>
      <c r="F27" s="93">
        <f>STDEV(H123:H127)*2</f>
        <v>0.15165750888103094</v>
      </c>
      <c r="G27" s="94">
        <f>(F27)/C27</f>
        <v>5.9010703844759115E-2</v>
      </c>
      <c r="H27" s="90"/>
      <c r="I27" s="123">
        <f>IF(H127&gt;0, SLOPE(M123:M127,R123:R127), "")</f>
        <v>-20</v>
      </c>
      <c r="J27" s="95">
        <f>IF(H127&gt;0, CORREL(M123:M127,P123:P127),"")</f>
        <v>-0.41702882811414949</v>
      </c>
      <c r="K27" s="96">
        <f>IF(H127&gt;0, J27^2, "")</f>
        <v>0.17391304347826084</v>
      </c>
      <c r="L27" s="97">
        <f>COUNT(A123:A127)</f>
        <v>5</v>
      </c>
      <c r="M27" s="95">
        <f>IF(J27&gt;0, TDIST(J27*SQRT((L27-2)/(1-K27)),(L27-2),1),TDIST(-J27*SQRT((L27-2)/(1-K27)),(L27-2),1))</f>
        <v>0.24242091859399731</v>
      </c>
      <c r="N27" s="90"/>
      <c r="P27" s="25"/>
      <c r="Q27" s="7"/>
      <c r="R27" s="7"/>
      <c r="S27" s="7"/>
      <c r="AA27" s="25"/>
      <c r="AB27" s="25"/>
      <c r="AC27" s="25"/>
      <c r="AD27" s="25"/>
      <c r="AE27" s="25"/>
    </row>
    <row r="28" spans="1:31" x14ac:dyDescent="0.2">
      <c r="A28" s="7"/>
      <c r="B28" s="90" t="s">
        <v>106</v>
      </c>
      <c r="C28" s="118">
        <f>AVERAGE(H102:H122)</f>
        <v>2.5704761904761901</v>
      </c>
      <c r="D28" s="93">
        <f>MIN(H102:H122)</f>
        <v>2.41</v>
      </c>
      <c r="E28" s="93">
        <f>MAX(H102:H122)</f>
        <v>2.75</v>
      </c>
      <c r="F28" s="93">
        <f>STDEV(H102:H122)*2</f>
        <v>0.18476755023284691</v>
      </c>
      <c r="G28" s="94">
        <f>(F28)/C28</f>
        <v>7.188066978306383E-2</v>
      </c>
      <c r="H28" s="90"/>
      <c r="I28" s="177">
        <f>IF(H122&gt;0, SLOPE(M102:M122,R102:R122), "")</f>
        <v>0.33766233766233761</v>
      </c>
      <c r="J28" s="95">
        <f>IF(H122&gt;0, CORREL(M102:M122,P102:P122),"")</f>
        <v>2.2678654383041431E-2</v>
      </c>
      <c r="K28" s="96">
        <f>IF(H122&gt;0, J28^2, "")</f>
        <v>5.143213646254443E-4</v>
      </c>
      <c r="L28" s="97">
        <f>COUNT(A102:A122)</f>
        <v>21</v>
      </c>
      <c r="M28" s="95">
        <f>IF(J28&gt;0, TDIST(J28*SQRT((L28-2)/(1-K28)),(L28-2),1),TDIST(-J28*SQRT((L28-2)/(1-K28)),(L28-2),1))</f>
        <v>0.46113490124327255</v>
      </c>
      <c r="N28" s="90"/>
      <c r="P28" s="25"/>
      <c r="Q28" s="7"/>
      <c r="R28" s="7"/>
      <c r="S28" s="7"/>
      <c r="AA28" s="25"/>
      <c r="AB28" s="25"/>
      <c r="AC28" s="25"/>
      <c r="AD28" s="25"/>
      <c r="AE28" s="25"/>
    </row>
    <row r="29" spans="1:31" x14ac:dyDescent="0.2">
      <c r="A29" s="7"/>
      <c r="B29" s="118" t="s">
        <v>107</v>
      </c>
      <c r="C29" s="118">
        <f>AVERAGE(H78:H101)</f>
        <v>2.5645833333333337</v>
      </c>
      <c r="D29" s="93">
        <f>MIN(H78:H101)</f>
        <v>2.37</v>
      </c>
      <c r="E29" s="93">
        <f>MAX(H78:H101)</f>
        <v>2.7</v>
      </c>
      <c r="F29" s="93">
        <f>STDEV(H78:H101)*2</f>
        <v>0.14239921429517807</v>
      </c>
      <c r="G29" s="94">
        <f>(F29)/C29</f>
        <v>5.5525282584634822E-2</v>
      </c>
      <c r="H29" s="90"/>
      <c r="I29" s="123">
        <f>IF(H101&gt;0, SLOPE(M78:M101,R78:R101), "")</f>
        <v>-0.92608695652173911</v>
      </c>
      <c r="J29" s="95">
        <f>IF(H101&gt;0, CORREL(M78:M101,P78:P101),"")</f>
        <v>-9.1972750013566237E-2</v>
      </c>
      <c r="K29" s="96">
        <f>IF(H77&gt;0, J29^2, "")</f>
        <v>8.4589867450579476E-3</v>
      </c>
      <c r="L29" s="97">
        <f>COUNT(A78:A101)</f>
        <v>24</v>
      </c>
      <c r="M29" s="95">
        <f>IF(J29&gt;0, TDIST(J29*SQRT((L29-2)/(1-K29)),(L29-2),1),TDIST(-J29*SQRT((L29-2)/(1-K29)),(L29-2),1))</f>
        <v>0.33453405153625804</v>
      </c>
      <c r="N29" s="90"/>
      <c r="P29" s="25"/>
      <c r="Q29" s="7"/>
      <c r="R29" s="7"/>
      <c r="S29" s="7"/>
      <c r="AA29" s="25"/>
      <c r="AB29" s="25"/>
      <c r="AC29" s="25"/>
      <c r="AD29" s="25"/>
      <c r="AE29" s="25"/>
    </row>
    <row r="30" spans="1:31" x14ac:dyDescent="0.2">
      <c r="A30" s="7"/>
      <c r="B30" s="90" t="s">
        <v>86</v>
      </c>
      <c r="C30" s="118">
        <f>AVERAGE(H34:H77)</f>
        <v>2.5540909090909092</v>
      </c>
      <c r="D30" s="93">
        <f>MIN(H34:H77)</f>
        <v>2.37</v>
      </c>
      <c r="E30" s="93">
        <f>MAX(H34:H77)</f>
        <v>2.7</v>
      </c>
      <c r="F30" s="93">
        <f>STDEV(H34:H77)*2</f>
        <v>0.12179419788511192</v>
      </c>
      <c r="G30" s="94">
        <f>(F30)/C30</f>
        <v>4.7685929052722231E-2</v>
      </c>
      <c r="H30" s="90"/>
      <c r="I30" s="123">
        <f>IF(H77&gt;0, SLOPE(M34:M77,R34:R77), "")</f>
        <v>6.3065515542765302</v>
      </c>
      <c r="J30" s="95">
        <f>IF(H77&gt;0, CORREL(M34:M77,P34:P77),"")</f>
        <v>0.18893489786170048</v>
      </c>
      <c r="K30" s="96">
        <f>IF(H77&gt;0, J30^2, "")</f>
        <v>3.5696395630011195E-2</v>
      </c>
      <c r="L30" s="97">
        <f>COUNT(A34:A77)</f>
        <v>44</v>
      </c>
      <c r="M30" s="95">
        <f>IF(J30&gt;0, TDIST(J30*SQRT((L30-2)/(1-K30)),(L30-2),1),TDIST(-J30*SQRT((L30-2)/(1-K30)),(L30-2),1))</f>
        <v>0.10967246339676566</v>
      </c>
      <c r="N30" s="90"/>
      <c r="P30" s="25"/>
      <c r="Q30" s="7"/>
      <c r="R30" s="7"/>
      <c r="S30" s="7"/>
      <c r="AA30" s="25"/>
      <c r="AB30" s="25"/>
      <c r="AC30" s="25"/>
      <c r="AD30" s="25"/>
      <c r="AE30" s="25"/>
    </row>
    <row r="31" spans="1:31" x14ac:dyDescent="0.2">
      <c r="A31" s="3"/>
      <c r="B31" s="128" t="s">
        <v>87</v>
      </c>
      <c r="C31" s="119">
        <f>AVERAGE(H34:H123)</f>
        <v>2.5615555555555551</v>
      </c>
      <c r="D31" s="98">
        <f>MIN(H34:H123)</f>
        <v>2.37</v>
      </c>
      <c r="E31" s="98">
        <f>MAX(H34:H123)</f>
        <v>2.75</v>
      </c>
      <c r="F31" s="98">
        <f>STDEV(H34:H123)*2</f>
        <v>0.14312440133386939</v>
      </c>
      <c r="G31" s="99">
        <f>(F31)/C31</f>
        <v>5.5874018044800237E-2</v>
      </c>
      <c r="H31" s="90"/>
      <c r="I31" s="156">
        <f>IF(H123&gt;0, SLOPE(M34:M123,R34:R123), "")</f>
        <v>0.48714758494176014</v>
      </c>
      <c r="J31" s="100">
        <f>IF(H123&gt;0, CORREL(M34:M123,P34:P123),"")</f>
        <v>0.11170713578267727</v>
      </c>
      <c r="K31" s="101">
        <f>IF(H123&gt;0, J31^2, "")</f>
        <v>1.2478484184769496E-2</v>
      </c>
      <c r="L31" s="102">
        <f>COUNT(A34:A123)</f>
        <v>90</v>
      </c>
      <c r="M31" s="103">
        <f>IF(J31&gt;0, TDIST(J31*SQRT((L31-2)/(1-K31)),(L31-2),1),TDIST(-J31*SQRT((L31-2)/(1-K31)),(L31-2),1))</f>
        <v>0.14726903134792671</v>
      </c>
      <c r="N31" s="90"/>
      <c r="P31" s="25"/>
      <c r="Q31" s="7"/>
      <c r="R31" s="7"/>
      <c r="S31" s="7"/>
      <c r="AA31" s="25"/>
      <c r="AB31" s="25"/>
      <c r="AC31" s="25"/>
      <c r="AD31" s="25"/>
      <c r="AE31" s="25"/>
    </row>
    <row r="32" spans="1:31" x14ac:dyDescent="0.2">
      <c r="A32" s="7"/>
      <c r="B32" s="25"/>
      <c r="C32" s="25"/>
      <c r="D32" s="25"/>
      <c r="E32" s="25"/>
      <c r="F32" s="25"/>
      <c r="G32" s="25"/>
      <c r="H32" s="25"/>
      <c r="I32" s="25"/>
      <c r="J32" s="26"/>
      <c r="K32" s="26"/>
      <c r="L32" s="26"/>
      <c r="M32" s="26"/>
      <c r="N32" s="25"/>
      <c r="O32" s="25"/>
      <c r="P32" s="25"/>
      <c r="Q32" s="7"/>
      <c r="R32" s="7"/>
      <c r="S32" s="7"/>
      <c r="U32" s="25"/>
      <c r="V32" s="25"/>
      <c r="W32" s="25"/>
      <c r="X32" s="25"/>
      <c r="Y32" s="25"/>
      <c r="AA32" s="25"/>
      <c r="AB32" s="25"/>
      <c r="AC32" s="25"/>
      <c r="AD32" s="25"/>
      <c r="AE32" s="25"/>
    </row>
    <row r="33" spans="1:33" ht="16" thickBot="1" x14ac:dyDescent="0.25">
      <c r="A33" s="48" t="s">
        <v>0</v>
      </c>
      <c r="B33" s="49" t="s">
        <v>13</v>
      </c>
      <c r="C33" s="49" t="s">
        <v>14</v>
      </c>
      <c r="D33" s="49" t="s">
        <v>15</v>
      </c>
      <c r="E33" s="49" t="s">
        <v>16</v>
      </c>
      <c r="F33" s="49" t="s">
        <v>17</v>
      </c>
      <c r="G33" s="49" t="s">
        <v>12</v>
      </c>
      <c r="H33" s="49" t="s">
        <v>18</v>
      </c>
      <c r="I33" s="49" t="s">
        <v>21</v>
      </c>
      <c r="J33" s="50" t="s">
        <v>20</v>
      </c>
      <c r="K33" s="50" t="s">
        <v>3</v>
      </c>
      <c r="L33" s="50" t="s">
        <v>22</v>
      </c>
      <c r="M33" s="50" t="s">
        <v>7</v>
      </c>
      <c r="N33" s="50" t="s">
        <v>1</v>
      </c>
      <c r="O33" s="50" t="s">
        <v>38</v>
      </c>
      <c r="P33" s="50" t="s">
        <v>19</v>
      </c>
      <c r="Q33" s="54" t="s">
        <v>2</v>
      </c>
      <c r="R33" s="54" t="s">
        <v>97</v>
      </c>
      <c r="S33" s="53" t="s">
        <v>23</v>
      </c>
      <c r="T33" s="3"/>
      <c r="U33" s="29"/>
      <c r="V33" s="29"/>
      <c r="W33" s="29"/>
      <c r="X33" s="29"/>
      <c r="Y33" s="29"/>
      <c r="Z33" s="3"/>
      <c r="AA33" s="29"/>
      <c r="AB33" s="29"/>
      <c r="AC33" s="29"/>
      <c r="AD33" s="29"/>
      <c r="AE33" s="29"/>
      <c r="AF33" s="3"/>
      <c r="AG33" s="3"/>
    </row>
    <row r="34" spans="1:33" x14ac:dyDescent="0.2">
      <c r="A34" s="34">
        <v>20</v>
      </c>
      <c r="B34" s="35">
        <v>2.52</v>
      </c>
      <c r="C34" s="35">
        <v>2.3199999999999998</v>
      </c>
      <c r="D34" s="35">
        <v>2.42</v>
      </c>
      <c r="E34" s="35">
        <v>2.5099999999999998</v>
      </c>
      <c r="F34" s="35">
        <v>2.48</v>
      </c>
      <c r="G34" s="35">
        <v>2.5</v>
      </c>
      <c r="H34" s="32">
        <f t="shared" ref="H34:H97" si="0">MAX(B34:G34)</f>
        <v>2.52</v>
      </c>
      <c r="I34" s="41">
        <f>MAX(H34:H77)</f>
        <v>2.7</v>
      </c>
      <c r="J34" s="37">
        <f t="shared" ref="J34:J97" si="1">(H34-I34)/(I34)</f>
        <v>-6.6666666666666721E-2</v>
      </c>
      <c r="K34" s="36">
        <f>AVERAGE(H34:H77)</f>
        <v>2.5540909090909092</v>
      </c>
      <c r="L34" s="37">
        <f t="shared" ref="L34:L97" si="2">(H34-K34)/(K34)</f>
        <v>-1.3347570742124965E-2</v>
      </c>
      <c r="M34" s="38">
        <f t="shared" ref="M34:M97" si="3">1000*H34</f>
        <v>2520</v>
      </c>
      <c r="N34" s="39">
        <v>43192</v>
      </c>
      <c r="O34" s="39">
        <v>43191</v>
      </c>
      <c r="P34" s="40">
        <f>(N34-O34)</f>
        <v>1</v>
      </c>
      <c r="Q34" s="39">
        <v>40648</v>
      </c>
      <c r="R34" s="41">
        <f>(N34-O34)/7</f>
        <v>0.14285714285714285</v>
      </c>
      <c r="S34" s="41" t="s">
        <v>37</v>
      </c>
      <c r="T34" s="3"/>
      <c r="U34" s="16"/>
      <c r="V34" s="16"/>
      <c r="W34" s="16"/>
      <c r="X34" s="16"/>
      <c r="Y34" s="21"/>
      <c r="Z34" s="3"/>
      <c r="AA34" s="3"/>
      <c r="AB34" s="3"/>
      <c r="AC34" s="3"/>
      <c r="AD34" s="3"/>
      <c r="AE34" s="3"/>
      <c r="AF34" s="3"/>
      <c r="AG34" s="3"/>
    </row>
    <row r="35" spans="1:33" x14ac:dyDescent="0.2">
      <c r="A35" s="34">
        <f t="shared" ref="A35:A98" si="4">(A34)</f>
        <v>20</v>
      </c>
      <c r="B35" s="35">
        <v>2.4</v>
      </c>
      <c r="C35" s="35">
        <v>2.48</v>
      </c>
      <c r="D35" s="35">
        <v>2.44</v>
      </c>
      <c r="E35" s="35">
        <v>2.5099999999999998</v>
      </c>
      <c r="F35" s="35">
        <v>2.4</v>
      </c>
      <c r="G35" s="35">
        <v>2.4900000000000002</v>
      </c>
      <c r="H35" s="32">
        <f t="shared" si="0"/>
        <v>2.5099999999999998</v>
      </c>
      <c r="I35" s="41">
        <f>(I34)</f>
        <v>2.7</v>
      </c>
      <c r="J35" s="37">
        <f t="shared" si="1"/>
        <v>-7.0370370370370514E-2</v>
      </c>
      <c r="K35" s="36">
        <f t="shared" ref="K35:K98" si="5">(K34)</f>
        <v>2.5540909090909092</v>
      </c>
      <c r="L35" s="37">
        <f t="shared" si="2"/>
        <v>-1.7262858159815035E-2</v>
      </c>
      <c r="M35" s="38">
        <f t="shared" si="3"/>
        <v>2510</v>
      </c>
      <c r="N35" s="39">
        <v>43193</v>
      </c>
      <c r="O35" s="39">
        <f>(O34)</f>
        <v>43191</v>
      </c>
      <c r="P35" s="40">
        <f t="shared" ref="P35:P98" si="6">(N35-O35)</f>
        <v>2</v>
      </c>
      <c r="Q35" s="39">
        <f t="shared" ref="Q35:Q98" si="7">(Q34)</f>
        <v>40648</v>
      </c>
      <c r="R35" s="41">
        <f t="shared" ref="R35:R98" si="8">(N35-O35)/7</f>
        <v>0.2857142857142857</v>
      </c>
      <c r="S35" s="41" t="str">
        <f>(S34)</f>
        <v>Pre-Surv</v>
      </c>
      <c r="T35" s="3"/>
      <c r="U35" s="3"/>
      <c r="V35" s="3"/>
      <c r="W35" s="3"/>
      <c r="X35" s="3"/>
      <c r="Y35" s="3"/>
      <c r="Z35" s="3"/>
      <c r="AA35" s="31"/>
      <c r="AB35" s="3"/>
      <c r="AC35" s="3"/>
      <c r="AD35" s="3"/>
      <c r="AE35" s="3"/>
      <c r="AF35" s="3"/>
      <c r="AG35" s="3"/>
    </row>
    <row r="36" spans="1:33" x14ac:dyDescent="0.2">
      <c r="A36" s="34">
        <f t="shared" si="4"/>
        <v>20</v>
      </c>
      <c r="B36" s="35">
        <v>2.4</v>
      </c>
      <c r="C36" s="35">
        <v>2.52</v>
      </c>
      <c r="D36" s="35">
        <v>2.48</v>
      </c>
      <c r="E36" s="35">
        <v>2.59</v>
      </c>
      <c r="F36" s="35">
        <v>2.61</v>
      </c>
      <c r="G36" s="35">
        <v>2.54</v>
      </c>
      <c r="H36" s="32">
        <f t="shared" si="0"/>
        <v>2.61</v>
      </c>
      <c r="I36" s="32">
        <f t="shared" ref="I36:I99" si="9">(I35)</f>
        <v>2.7</v>
      </c>
      <c r="J36" s="37">
        <f t="shared" si="1"/>
        <v>-3.3333333333333444E-2</v>
      </c>
      <c r="K36" s="36">
        <f t="shared" si="5"/>
        <v>2.5540909090909092</v>
      </c>
      <c r="L36" s="37">
        <f t="shared" si="2"/>
        <v>2.1890016017084804E-2</v>
      </c>
      <c r="M36" s="38">
        <f t="shared" si="3"/>
        <v>2610</v>
      </c>
      <c r="N36" s="39">
        <v>43194</v>
      </c>
      <c r="O36" s="39">
        <f t="shared" ref="O36:O99" si="10">(O35)</f>
        <v>43191</v>
      </c>
      <c r="P36" s="40">
        <f t="shared" si="6"/>
        <v>3</v>
      </c>
      <c r="Q36" s="39">
        <f t="shared" si="7"/>
        <v>40648</v>
      </c>
      <c r="R36" s="41">
        <f t="shared" si="8"/>
        <v>0.42857142857142855</v>
      </c>
      <c r="S36" s="41" t="str">
        <f t="shared" ref="S36:S77" si="11">(S35)</f>
        <v>Pre-Surv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">
      <c r="A37" s="34">
        <f t="shared" si="4"/>
        <v>20</v>
      </c>
      <c r="B37" s="35">
        <v>2.42</v>
      </c>
      <c r="C37" s="35">
        <v>2.48</v>
      </c>
      <c r="D37" s="35">
        <v>2.52</v>
      </c>
      <c r="E37" s="35">
        <v>2.5</v>
      </c>
      <c r="F37" s="35">
        <v>2.4700000000000002</v>
      </c>
      <c r="G37" s="35">
        <v>2.4300000000000002</v>
      </c>
      <c r="H37" s="32">
        <f t="shared" si="0"/>
        <v>2.52</v>
      </c>
      <c r="I37" s="32">
        <f t="shared" si="9"/>
        <v>2.7</v>
      </c>
      <c r="J37" s="37">
        <f t="shared" si="1"/>
        <v>-6.6666666666666721E-2</v>
      </c>
      <c r="K37" s="36">
        <f t="shared" si="5"/>
        <v>2.5540909090909092</v>
      </c>
      <c r="L37" s="37">
        <f t="shared" si="2"/>
        <v>-1.3347570742124965E-2</v>
      </c>
      <c r="M37" s="38">
        <f t="shared" si="3"/>
        <v>2520</v>
      </c>
      <c r="N37" s="39">
        <v>43195</v>
      </c>
      <c r="O37" s="39">
        <f t="shared" si="10"/>
        <v>43191</v>
      </c>
      <c r="P37" s="40">
        <f t="shared" si="6"/>
        <v>4</v>
      </c>
      <c r="Q37" s="39">
        <f t="shared" si="7"/>
        <v>40648</v>
      </c>
      <c r="R37" s="41">
        <f t="shared" si="8"/>
        <v>0.5714285714285714</v>
      </c>
      <c r="S37" s="41" t="str">
        <f t="shared" si="11"/>
        <v>Pre-Surv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">
      <c r="A38" s="34">
        <f t="shared" si="4"/>
        <v>20</v>
      </c>
      <c r="B38" s="35">
        <v>2.4700000000000002</v>
      </c>
      <c r="C38" s="35">
        <v>2.39</v>
      </c>
      <c r="D38" s="35">
        <v>2.42</v>
      </c>
      <c r="E38" s="35">
        <v>2.48</v>
      </c>
      <c r="F38" s="35">
        <v>2.4300000000000002</v>
      </c>
      <c r="G38" s="35">
        <v>2.5</v>
      </c>
      <c r="H38" s="32">
        <f t="shared" si="0"/>
        <v>2.5</v>
      </c>
      <c r="I38" s="32">
        <f t="shared" si="9"/>
        <v>2.7</v>
      </c>
      <c r="J38" s="37">
        <f t="shared" si="1"/>
        <v>-7.4074074074074139E-2</v>
      </c>
      <c r="K38" s="36">
        <f t="shared" si="5"/>
        <v>2.5540909090909092</v>
      </c>
      <c r="L38" s="37">
        <f t="shared" si="2"/>
        <v>-2.1178145577504932E-2</v>
      </c>
      <c r="M38" s="38">
        <f t="shared" si="3"/>
        <v>2500</v>
      </c>
      <c r="N38" s="39">
        <v>43196</v>
      </c>
      <c r="O38" s="39">
        <f t="shared" si="10"/>
        <v>43191</v>
      </c>
      <c r="P38" s="40">
        <f t="shared" si="6"/>
        <v>5</v>
      </c>
      <c r="Q38" s="39">
        <f t="shared" si="7"/>
        <v>40648</v>
      </c>
      <c r="R38" s="41">
        <f t="shared" si="8"/>
        <v>0.7142857142857143</v>
      </c>
      <c r="S38" s="41" t="str">
        <f t="shared" si="11"/>
        <v>Pre-Surv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">
      <c r="A39" s="34">
        <f t="shared" si="4"/>
        <v>20</v>
      </c>
      <c r="B39" s="35">
        <v>2.41</v>
      </c>
      <c r="C39" s="35">
        <v>2.35</v>
      </c>
      <c r="D39" s="35">
        <v>2.4700000000000002</v>
      </c>
      <c r="E39" s="35">
        <v>2.4</v>
      </c>
      <c r="F39" s="35">
        <v>2.42</v>
      </c>
      <c r="G39" s="35">
        <v>2.42</v>
      </c>
      <c r="H39" s="32">
        <f t="shared" si="0"/>
        <v>2.4700000000000002</v>
      </c>
      <c r="I39" s="32">
        <f t="shared" si="9"/>
        <v>2.7</v>
      </c>
      <c r="J39" s="37">
        <f t="shared" si="1"/>
        <v>-8.5185185185185169E-2</v>
      </c>
      <c r="K39" s="36">
        <f t="shared" si="5"/>
        <v>2.5540909090909092</v>
      </c>
      <c r="L39" s="37">
        <f t="shared" si="2"/>
        <v>-3.2924007830574795E-2</v>
      </c>
      <c r="M39" s="38">
        <f t="shared" si="3"/>
        <v>2470</v>
      </c>
      <c r="N39" s="39">
        <v>43197</v>
      </c>
      <c r="O39" s="39">
        <f t="shared" si="10"/>
        <v>43191</v>
      </c>
      <c r="P39" s="40">
        <f t="shared" si="6"/>
        <v>6</v>
      </c>
      <c r="Q39" s="39">
        <f t="shared" si="7"/>
        <v>40648</v>
      </c>
      <c r="R39" s="41">
        <f t="shared" si="8"/>
        <v>0.8571428571428571</v>
      </c>
      <c r="S39" s="41" t="str">
        <f t="shared" si="11"/>
        <v>Pre-Surv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">
      <c r="A40" s="34">
        <f t="shared" si="4"/>
        <v>20</v>
      </c>
      <c r="B40" s="35">
        <v>2.52</v>
      </c>
      <c r="C40" s="35">
        <v>2.4700000000000002</v>
      </c>
      <c r="D40" s="35">
        <v>2.4</v>
      </c>
      <c r="E40" s="35">
        <v>2.5299999999999998</v>
      </c>
      <c r="F40" s="35">
        <v>2.52</v>
      </c>
      <c r="G40" s="35">
        <v>2.35</v>
      </c>
      <c r="H40" s="32">
        <f t="shared" si="0"/>
        <v>2.5299999999999998</v>
      </c>
      <c r="I40" s="32">
        <f t="shared" si="9"/>
        <v>2.7</v>
      </c>
      <c r="J40" s="37">
        <f t="shared" si="1"/>
        <v>-6.2962962962963095E-2</v>
      </c>
      <c r="K40" s="36">
        <f t="shared" si="5"/>
        <v>2.5540909090909092</v>
      </c>
      <c r="L40" s="37">
        <f t="shared" si="2"/>
        <v>-9.432283324435067E-3</v>
      </c>
      <c r="M40" s="38">
        <f t="shared" si="3"/>
        <v>2530</v>
      </c>
      <c r="N40" s="39">
        <v>43198</v>
      </c>
      <c r="O40" s="39">
        <f t="shared" si="10"/>
        <v>43191</v>
      </c>
      <c r="P40" s="40">
        <f t="shared" si="6"/>
        <v>7</v>
      </c>
      <c r="Q40" s="39">
        <f t="shared" si="7"/>
        <v>40648</v>
      </c>
      <c r="R40" s="41">
        <f t="shared" si="8"/>
        <v>1</v>
      </c>
      <c r="S40" s="41" t="str">
        <f t="shared" si="11"/>
        <v>Pre-Surv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">
      <c r="A41" s="34">
        <f t="shared" si="4"/>
        <v>20</v>
      </c>
      <c r="B41" s="35">
        <v>2.35</v>
      </c>
      <c r="C41" s="35">
        <v>2.38</v>
      </c>
      <c r="D41" s="35">
        <v>2.42</v>
      </c>
      <c r="E41" s="35">
        <v>2.37</v>
      </c>
      <c r="F41" s="35">
        <v>2.5</v>
      </c>
      <c r="G41" s="35">
        <v>2.5099999999999998</v>
      </c>
      <c r="H41" s="32">
        <f t="shared" si="0"/>
        <v>2.5099999999999998</v>
      </c>
      <c r="I41" s="32">
        <f t="shared" si="9"/>
        <v>2.7</v>
      </c>
      <c r="J41" s="37">
        <f t="shared" si="1"/>
        <v>-7.0370370370370514E-2</v>
      </c>
      <c r="K41" s="36">
        <f t="shared" si="5"/>
        <v>2.5540909090909092</v>
      </c>
      <c r="L41" s="37">
        <f t="shared" si="2"/>
        <v>-1.7262858159815035E-2</v>
      </c>
      <c r="M41" s="38">
        <f t="shared" si="3"/>
        <v>2510</v>
      </c>
      <c r="N41" s="39">
        <v>43199</v>
      </c>
      <c r="O41" s="39">
        <f t="shared" si="10"/>
        <v>43191</v>
      </c>
      <c r="P41" s="40">
        <f t="shared" si="6"/>
        <v>8</v>
      </c>
      <c r="Q41" s="39">
        <f t="shared" si="7"/>
        <v>40648</v>
      </c>
      <c r="R41" s="41">
        <f t="shared" si="8"/>
        <v>1.1428571428571428</v>
      </c>
      <c r="S41" s="41" t="str">
        <f t="shared" si="11"/>
        <v>Pre-Surv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">
      <c r="A42" s="34">
        <f t="shared" si="4"/>
        <v>20</v>
      </c>
      <c r="B42" s="35">
        <v>2.39</v>
      </c>
      <c r="C42" s="35">
        <v>2.41</v>
      </c>
      <c r="D42" s="35">
        <v>2.37</v>
      </c>
      <c r="E42" s="35">
        <v>2.25</v>
      </c>
      <c r="F42" s="35">
        <v>2.37</v>
      </c>
      <c r="G42" s="35">
        <v>2.5</v>
      </c>
      <c r="H42" s="32">
        <f t="shared" si="0"/>
        <v>2.5</v>
      </c>
      <c r="I42" s="32">
        <f t="shared" si="9"/>
        <v>2.7</v>
      </c>
      <c r="J42" s="37">
        <f t="shared" si="1"/>
        <v>-7.4074074074074139E-2</v>
      </c>
      <c r="K42" s="36">
        <f t="shared" si="5"/>
        <v>2.5540909090909092</v>
      </c>
      <c r="L42" s="37">
        <f t="shared" si="2"/>
        <v>-2.1178145577504932E-2</v>
      </c>
      <c r="M42" s="38">
        <f t="shared" si="3"/>
        <v>2500</v>
      </c>
      <c r="N42" s="39">
        <v>43200</v>
      </c>
      <c r="O42" s="39">
        <f t="shared" si="10"/>
        <v>43191</v>
      </c>
      <c r="P42" s="40">
        <f t="shared" si="6"/>
        <v>9</v>
      </c>
      <c r="Q42" s="39">
        <f t="shared" si="7"/>
        <v>40648</v>
      </c>
      <c r="R42" s="41">
        <f t="shared" si="8"/>
        <v>1.2857142857142858</v>
      </c>
      <c r="S42" s="41" t="str">
        <f t="shared" si="11"/>
        <v>Pre-Surv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">
      <c r="A43" s="34">
        <f t="shared" si="4"/>
        <v>20</v>
      </c>
      <c r="B43" s="35">
        <v>2.34</v>
      </c>
      <c r="C43" s="35">
        <v>2.52</v>
      </c>
      <c r="D43" s="35">
        <v>2.5</v>
      </c>
      <c r="E43" s="35">
        <v>2.41</v>
      </c>
      <c r="F43" s="35">
        <v>2.4700000000000002</v>
      </c>
      <c r="G43" s="35">
        <v>2.37</v>
      </c>
      <c r="H43" s="32">
        <f t="shared" si="0"/>
        <v>2.52</v>
      </c>
      <c r="I43" s="32">
        <f t="shared" si="9"/>
        <v>2.7</v>
      </c>
      <c r="J43" s="37">
        <f t="shared" si="1"/>
        <v>-6.6666666666666721E-2</v>
      </c>
      <c r="K43" s="36">
        <f t="shared" si="5"/>
        <v>2.5540909090909092</v>
      </c>
      <c r="L43" s="37">
        <f t="shared" si="2"/>
        <v>-1.3347570742124965E-2</v>
      </c>
      <c r="M43" s="38">
        <f t="shared" si="3"/>
        <v>2520</v>
      </c>
      <c r="N43" s="39">
        <v>43201</v>
      </c>
      <c r="O43" s="39">
        <f t="shared" si="10"/>
        <v>43191</v>
      </c>
      <c r="P43" s="40">
        <f t="shared" si="6"/>
        <v>10</v>
      </c>
      <c r="Q43" s="39">
        <f t="shared" si="7"/>
        <v>40648</v>
      </c>
      <c r="R43" s="41">
        <f t="shared" si="8"/>
        <v>1.4285714285714286</v>
      </c>
      <c r="S43" s="41" t="str">
        <f t="shared" si="11"/>
        <v>Pre-Surv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">
      <c r="A44" s="34">
        <f t="shared" si="4"/>
        <v>20</v>
      </c>
      <c r="B44" s="35">
        <v>2.5</v>
      </c>
      <c r="C44" s="35">
        <v>2.37</v>
      </c>
      <c r="D44" s="35">
        <v>2.44</v>
      </c>
      <c r="E44" s="35">
        <v>2.3199999999999998</v>
      </c>
      <c r="F44" s="35">
        <v>2.4700000000000002</v>
      </c>
      <c r="G44" s="35">
        <v>2.5099999999999998</v>
      </c>
      <c r="H44" s="32">
        <f t="shared" si="0"/>
        <v>2.5099999999999998</v>
      </c>
      <c r="I44" s="32">
        <f t="shared" si="9"/>
        <v>2.7</v>
      </c>
      <c r="J44" s="37">
        <f t="shared" si="1"/>
        <v>-7.0370370370370514E-2</v>
      </c>
      <c r="K44" s="36">
        <f t="shared" si="5"/>
        <v>2.5540909090909092</v>
      </c>
      <c r="L44" s="37">
        <f t="shared" si="2"/>
        <v>-1.7262858159815035E-2</v>
      </c>
      <c r="M44" s="38">
        <f t="shared" si="3"/>
        <v>2510</v>
      </c>
      <c r="N44" s="39">
        <v>43202</v>
      </c>
      <c r="O44" s="39">
        <f t="shared" si="10"/>
        <v>43191</v>
      </c>
      <c r="P44" s="40">
        <f t="shared" si="6"/>
        <v>11</v>
      </c>
      <c r="Q44" s="39">
        <f t="shared" si="7"/>
        <v>40648</v>
      </c>
      <c r="R44" s="41">
        <f t="shared" si="8"/>
        <v>1.5714285714285714</v>
      </c>
      <c r="S44" s="41" t="str">
        <f t="shared" si="11"/>
        <v>Pre-Surv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">
      <c r="A45" s="34">
        <f t="shared" si="4"/>
        <v>20</v>
      </c>
      <c r="B45" s="35">
        <v>2.56</v>
      </c>
      <c r="C45" s="35">
        <v>2.39</v>
      </c>
      <c r="D45" s="35">
        <v>2.46</v>
      </c>
      <c r="E45" s="35">
        <v>2.5</v>
      </c>
      <c r="F45" s="35">
        <v>2.42</v>
      </c>
      <c r="G45" s="35">
        <v>2.35</v>
      </c>
      <c r="H45" s="32">
        <f t="shared" si="0"/>
        <v>2.56</v>
      </c>
      <c r="I45" s="32">
        <f t="shared" si="9"/>
        <v>2.7</v>
      </c>
      <c r="J45" s="37">
        <f t="shared" si="1"/>
        <v>-5.1851851851851892E-2</v>
      </c>
      <c r="K45" s="36">
        <f t="shared" si="5"/>
        <v>2.5540909090909092</v>
      </c>
      <c r="L45" s="37">
        <f t="shared" si="2"/>
        <v>2.3135789286349707E-3</v>
      </c>
      <c r="M45" s="38">
        <f t="shared" si="3"/>
        <v>2560</v>
      </c>
      <c r="N45" s="39">
        <v>43203</v>
      </c>
      <c r="O45" s="39">
        <f t="shared" si="10"/>
        <v>43191</v>
      </c>
      <c r="P45" s="40">
        <f t="shared" si="6"/>
        <v>12</v>
      </c>
      <c r="Q45" s="39">
        <f t="shared" si="7"/>
        <v>40648</v>
      </c>
      <c r="R45" s="41">
        <f t="shared" si="8"/>
        <v>1.7142857142857142</v>
      </c>
      <c r="S45" s="41" t="str">
        <f t="shared" si="11"/>
        <v>Pre-Surv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">
      <c r="A46" s="34">
        <f t="shared" si="4"/>
        <v>20</v>
      </c>
      <c r="B46" s="35">
        <v>2.33</v>
      </c>
      <c r="C46" s="35">
        <v>2.4300000000000002</v>
      </c>
      <c r="D46" s="35">
        <v>2.41</v>
      </c>
      <c r="E46" s="35">
        <v>2.54</v>
      </c>
      <c r="F46" s="35">
        <v>2.38</v>
      </c>
      <c r="G46" s="35">
        <v>2.42</v>
      </c>
      <c r="H46" s="32">
        <f t="shared" si="0"/>
        <v>2.54</v>
      </c>
      <c r="I46" s="32">
        <f t="shared" si="9"/>
        <v>2.7</v>
      </c>
      <c r="J46" s="37">
        <f t="shared" si="1"/>
        <v>-5.925925925925931E-2</v>
      </c>
      <c r="K46" s="36">
        <f t="shared" si="5"/>
        <v>2.5540909090909092</v>
      </c>
      <c r="L46" s="37">
        <f t="shared" si="2"/>
        <v>-5.516995906744997E-3</v>
      </c>
      <c r="M46" s="38">
        <f t="shared" si="3"/>
        <v>2540</v>
      </c>
      <c r="N46" s="39">
        <v>43204</v>
      </c>
      <c r="O46" s="39">
        <f t="shared" si="10"/>
        <v>43191</v>
      </c>
      <c r="P46" s="40">
        <f t="shared" si="6"/>
        <v>13</v>
      </c>
      <c r="Q46" s="39">
        <f t="shared" si="7"/>
        <v>40648</v>
      </c>
      <c r="R46" s="41">
        <f t="shared" si="8"/>
        <v>1.8571428571428572</v>
      </c>
      <c r="S46" s="41" t="str">
        <f t="shared" si="11"/>
        <v>Pre-Surv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">
      <c r="A47" s="34">
        <f t="shared" si="4"/>
        <v>20</v>
      </c>
      <c r="B47" s="35">
        <v>2.59</v>
      </c>
      <c r="C47" s="35">
        <v>2.64</v>
      </c>
      <c r="D47" s="35">
        <v>2.61</v>
      </c>
      <c r="E47" s="35">
        <v>2.57</v>
      </c>
      <c r="F47" s="35">
        <v>2.4700000000000002</v>
      </c>
      <c r="G47" s="35">
        <v>2.39</v>
      </c>
      <c r="H47" s="32">
        <f t="shared" si="0"/>
        <v>2.64</v>
      </c>
      <c r="I47" s="32">
        <f t="shared" si="9"/>
        <v>2.7</v>
      </c>
      <c r="J47" s="37">
        <f t="shared" si="1"/>
        <v>-2.222222222222224E-2</v>
      </c>
      <c r="K47" s="36">
        <f t="shared" si="5"/>
        <v>2.5540909090909092</v>
      </c>
      <c r="L47" s="37">
        <f t="shared" si="2"/>
        <v>3.3635878270154844E-2</v>
      </c>
      <c r="M47" s="38">
        <f t="shared" si="3"/>
        <v>2640</v>
      </c>
      <c r="N47" s="39">
        <v>43205</v>
      </c>
      <c r="O47" s="39">
        <f t="shared" si="10"/>
        <v>43191</v>
      </c>
      <c r="P47" s="40">
        <f t="shared" si="6"/>
        <v>14</v>
      </c>
      <c r="Q47" s="39">
        <f t="shared" si="7"/>
        <v>40648</v>
      </c>
      <c r="R47" s="41">
        <f t="shared" si="8"/>
        <v>2</v>
      </c>
      <c r="S47" s="41" t="str">
        <f t="shared" si="11"/>
        <v>Pre-Surv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">
      <c r="A48" s="42">
        <f t="shared" si="4"/>
        <v>20</v>
      </c>
      <c r="B48" s="35">
        <v>2.4700000000000002</v>
      </c>
      <c r="C48" s="35">
        <v>2.37</v>
      </c>
      <c r="D48" s="35">
        <v>2.52</v>
      </c>
      <c r="E48" s="35">
        <v>2.4700000000000002</v>
      </c>
      <c r="F48" s="35">
        <v>2.59</v>
      </c>
      <c r="G48" s="35">
        <v>2.5499999999999998</v>
      </c>
      <c r="H48" s="35">
        <f t="shared" si="0"/>
        <v>2.59</v>
      </c>
      <c r="I48" s="35">
        <f t="shared" si="9"/>
        <v>2.7</v>
      </c>
      <c r="J48" s="37">
        <f t="shared" si="1"/>
        <v>-4.0740740740740855E-2</v>
      </c>
      <c r="K48" s="43">
        <f t="shared" si="5"/>
        <v>2.5540909090909092</v>
      </c>
      <c r="L48" s="37">
        <f t="shared" si="2"/>
        <v>1.4059441181704834E-2</v>
      </c>
      <c r="M48" s="38">
        <f t="shared" si="3"/>
        <v>2590</v>
      </c>
      <c r="N48" s="44">
        <v>43206</v>
      </c>
      <c r="O48" s="44">
        <f t="shared" si="10"/>
        <v>43191</v>
      </c>
      <c r="P48" s="40">
        <f t="shared" si="6"/>
        <v>15</v>
      </c>
      <c r="Q48" s="44">
        <f t="shared" si="7"/>
        <v>40648</v>
      </c>
      <c r="R48" s="41">
        <f t="shared" si="8"/>
        <v>2.1428571428571428</v>
      </c>
      <c r="S48" s="41" t="str">
        <f t="shared" si="11"/>
        <v>Pre-Surv</v>
      </c>
      <c r="T48" s="3"/>
      <c r="U48" s="30"/>
      <c r="V48" s="30"/>
      <c r="W48" s="30"/>
      <c r="X48" s="30"/>
      <c r="Y48" s="30"/>
      <c r="Z48" s="3"/>
      <c r="AA48" s="30"/>
      <c r="AB48" s="30"/>
      <c r="AC48" s="30"/>
      <c r="AD48" s="30"/>
      <c r="AE48" s="30"/>
      <c r="AF48" s="3"/>
      <c r="AG48" s="3"/>
    </row>
    <row r="49" spans="1:33" x14ac:dyDescent="0.2">
      <c r="A49" s="34">
        <f>(A48)</f>
        <v>20</v>
      </c>
      <c r="B49" s="35">
        <v>2.34</v>
      </c>
      <c r="C49" s="35">
        <v>2.4700000000000002</v>
      </c>
      <c r="D49" s="35">
        <v>2.4300000000000002</v>
      </c>
      <c r="E49" s="35">
        <v>2.5</v>
      </c>
      <c r="F49" s="35">
        <v>2.4</v>
      </c>
      <c r="G49" s="35">
        <v>2.5499999999999998</v>
      </c>
      <c r="H49" s="32">
        <f t="shared" si="0"/>
        <v>2.5499999999999998</v>
      </c>
      <c r="I49" s="32">
        <f t="shared" si="9"/>
        <v>2.7</v>
      </c>
      <c r="J49" s="37">
        <f t="shared" si="1"/>
        <v>-5.5555555555555684E-2</v>
      </c>
      <c r="K49" s="36">
        <f t="shared" si="5"/>
        <v>2.5540909090909092</v>
      </c>
      <c r="L49" s="37">
        <f t="shared" si="2"/>
        <v>-1.6017084890551001E-3</v>
      </c>
      <c r="M49" s="38">
        <f t="shared" si="3"/>
        <v>2550</v>
      </c>
      <c r="N49" s="39">
        <v>43207</v>
      </c>
      <c r="O49" s="44">
        <f t="shared" si="10"/>
        <v>43191</v>
      </c>
      <c r="P49" s="40">
        <f t="shared" si="6"/>
        <v>16</v>
      </c>
      <c r="Q49" s="39">
        <f>(Q48)</f>
        <v>40648</v>
      </c>
      <c r="R49" s="41">
        <f t="shared" si="8"/>
        <v>2.2857142857142856</v>
      </c>
      <c r="S49" s="41" t="str">
        <f t="shared" si="11"/>
        <v>Pre-Surv</v>
      </c>
      <c r="T49" s="3"/>
      <c r="U49" s="12"/>
      <c r="V49" s="5"/>
      <c r="W49" s="11"/>
      <c r="X49" s="108"/>
      <c r="Y49" s="11"/>
      <c r="Z49" s="3"/>
      <c r="AA49" s="12"/>
      <c r="AB49" s="5"/>
      <c r="AC49" s="13"/>
      <c r="AD49" s="108"/>
      <c r="AE49" s="11"/>
      <c r="AF49" s="3"/>
      <c r="AG49" s="3"/>
    </row>
    <row r="50" spans="1:33" x14ac:dyDescent="0.2">
      <c r="A50" s="34">
        <f t="shared" si="4"/>
        <v>20</v>
      </c>
      <c r="B50" s="35">
        <v>2.44</v>
      </c>
      <c r="C50" s="35">
        <v>2.37</v>
      </c>
      <c r="D50" s="35">
        <v>2.56</v>
      </c>
      <c r="E50" s="35">
        <v>2.54</v>
      </c>
      <c r="F50" s="35">
        <v>2.34</v>
      </c>
      <c r="G50" s="35">
        <v>2.48</v>
      </c>
      <c r="H50" s="32">
        <f t="shared" si="0"/>
        <v>2.56</v>
      </c>
      <c r="I50" s="32">
        <f t="shared" si="9"/>
        <v>2.7</v>
      </c>
      <c r="J50" s="37">
        <f t="shared" si="1"/>
        <v>-5.1851851851851892E-2</v>
      </c>
      <c r="K50" s="36">
        <f t="shared" si="5"/>
        <v>2.5540909090909092</v>
      </c>
      <c r="L50" s="37">
        <f t="shared" si="2"/>
        <v>2.3135789286349707E-3</v>
      </c>
      <c r="M50" s="38">
        <f t="shared" si="3"/>
        <v>2560</v>
      </c>
      <c r="N50" s="39">
        <v>43208</v>
      </c>
      <c r="O50" s="44">
        <f t="shared" si="10"/>
        <v>43191</v>
      </c>
      <c r="P50" s="40">
        <f t="shared" si="6"/>
        <v>17</v>
      </c>
      <c r="Q50" s="39">
        <f t="shared" si="7"/>
        <v>40648</v>
      </c>
      <c r="R50" s="41">
        <f t="shared" si="8"/>
        <v>2.4285714285714284</v>
      </c>
      <c r="S50" s="41" t="str">
        <f t="shared" si="11"/>
        <v>Pre-Surv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">
      <c r="A51" s="34">
        <f t="shared" si="4"/>
        <v>20</v>
      </c>
      <c r="B51" s="35">
        <v>2.61</v>
      </c>
      <c r="C51" s="35">
        <v>2.41</v>
      </c>
      <c r="D51" s="35">
        <v>2.34</v>
      </c>
      <c r="E51" s="35">
        <v>2.61</v>
      </c>
      <c r="F51" s="35">
        <v>2.56</v>
      </c>
      <c r="G51" s="35">
        <v>2.34</v>
      </c>
      <c r="H51" s="32">
        <f t="shared" si="0"/>
        <v>2.61</v>
      </c>
      <c r="I51" s="32">
        <f t="shared" si="9"/>
        <v>2.7</v>
      </c>
      <c r="J51" s="37">
        <f t="shared" si="1"/>
        <v>-3.3333333333333444E-2</v>
      </c>
      <c r="K51" s="36">
        <f t="shared" si="5"/>
        <v>2.5540909090909092</v>
      </c>
      <c r="L51" s="37">
        <f t="shared" si="2"/>
        <v>2.1890016017084804E-2</v>
      </c>
      <c r="M51" s="38">
        <f t="shared" si="3"/>
        <v>2610</v>
      </c>
      <c r="N51" s="39">
        <v>43209</v>
      </c>
      <c r="O51" s="44">
        <f t="shared" si="10"/>
        <v>43191</v>
      </c>
      <c r="P51" s="40">
        <f t="shared" si="6"/>
        <v>18</v>
      </c>
      <c r="Q51" s="39">
        <f t="shared" si="7"/>
        <v>40648</v>
      </c>
      <c r="R51" s="41">
        <f t="shared" si="8"/>
        <v>2.5714285714285716</v>
      </c>
      <c r="S51" s="41" t="str">
        <f t="shared" si="11"/>
        <v>Pre-Surv</v>
      </c>
      <c r="T51" s="3"/>
      <c r="U51" s="29"/>
      <c r="V51" s="29"/>
      <c r="W51" s="29"/>
      <c r="X51" s="29"/>
      <c r="Y51" s="29"/>
      <c r="Z51" s="3"/>
      <c r="AA51" s="3"/>
      <c r="AB51" s="3"/>
      <c r="AC51" s="3"/>
      <c r="AD51" s="3"/>
      <c r="AE51" s="3"/>
      <c r="AF51" s="3"/>
      <c r="AG51" s="3"/>
    </row>
    <row r="52" spans="1:33" x14ac:dyDescent="0.2">
      <c r="A52" s="34">
        <f t="shared" si="4"/>
        <v>20</v>
      </c>
      <c r="B52" s="35">
        <v>2.5</v>
      </c>
      <c r="C52" s="35">
        <v>2.38</v>
      </c>
      <c r="D52" s="35">
        <v>2.34</v>
      </c>
      <c r="E52" s="35">
        <v>2.57</v>
      </c>
      <c r="F52" s="35">
        <v>2.4300000000000002</v>
      </c>
      <c r="G52" s="35">
        <v>2.4700000000000002</v>
      </c>
      <c r="H52" s="32">
        <f t="shared" si="0"/>
        <v>2.57</v>
      </c>
      <c r="I52" s="32">
        <f t="shared" si="9"/>
        <v>2.7</v>
      </c>
      <c r="J52" s="37">
        <f t="shared" si="1"/>
        <v>-4.8148148148148273E-2</v>
      </c>
      <c r="K52" s="36">
        <f t="shared" si="5"/>
        <v>2.5540909090909092</v>
      </c>
      <c r="L52" s="37">
        <f t="shared" si="2"/>
        <v>6.2288663463248677E-3</v>
      </c>
      <c r="M52" s="38">
        <f t="shared" si="3"/>
        <v>2570</v>
      </c>
      <c r="N52" s="39">
        <v>43210</v>
      </c>
      <c r="O52" s="44">
        <f t="shared" si="10"/>
        <v>43191</v>
      </c>
      <c r="P52" s="40">
        <f t="shared" si="6"/>
        <v>19</v>
      </c>
      <c r="Q52" s="39">
        <f t="shared" si="7"/>
        <v>40648</v>
      </c>
      <c r="R52" s="41">
        <f t="shared" si="8"/>
        <v>2.7142857142857144</v>
      </c>
      <c r="S52" s="41" t="str">
        <f t="shared" si="11"/>
        <v>Pre-Surv</v>
      </c>
      <c r="T52" s="3"/>
      <c r="U52" s="121"/>
      <c r="V52" s="121"/>
      <c r="W52" s="121"/>
      <c r="X52" s="122"/>
      <c r="Y52" s="21"/>
      <c r="Z52" s="3"/>
      <c r="AA52" s="21"/>
      <c r="AB52" s="21"/>
      <c r="AC52" s="21"/>
      <c r="AD52" s="21"/>
      <c r="AE52" s="21"/>
      <c r="AF52" s="3"/>
      <c r="AG52" s="3"/>
    </row>
    <row r="53" spans="1:33" x14ac:dyDescent="0.2">
      <c r="A53" s="34">
        <f t="shared" si="4"/>
        <v>20</v>
      </c>
      <c r="B53" s="35">
        <v>2.42</v>
      </c>
      <c r="C53" s="35">
        <v>2.5099999999999998</v>
      </c>
      <c r="D53" s="35">
        <v>2.37</v>
      </c>
      <c r="E53" s="35">
        <v>2.46</v>
      </c>
      <c r="F53" s="35">
        <v>2.34</v>
      </c>
      <c r="G53" s="35">
        <v>2.4</v>
      </c>
      <c r="H53" s="32">
        <f t="shared" si="0"/>
        <v>2.5099999999999998</v>
      </c>
      <c r="I53" s="32">
        <f t="shared" si="9"/>
        <v>2.7</v>
      </c>
      <c r="J53" s="37">
        <f t="shared" si="1"/>
        <v>-7.0370370370370514E-2</v>
      </c>
      <c r="K53" s="36">
        <f t="shared" si="5"/>
        <v>2.5540909090909092</v>
      </c>
      <c r="L53" s="37">
        <f t="shared" si="2"/>
        <v>-1.7262858159815035E-2</v>
      </c>
      <c r="M53" s="38">
        <f t="shared" si="3"/>
        <v>2510</v>
      </c>
      <c r="N53" s="39">
        <v>43211</v>
      </c>
      <c r="O53" s="44">
        <f t="shared" si="10"/>
        <v>43191</v>
      </c>
      <c r="P53" s="40">
        <f t="shared" si="6"/>
        <v>20</v>
      </c>
      <c r="Q53" s="39">
        <f t="shared" si="7"/>
        <v>40648</v>
      </c>
      <c r="R53" s="41">
        <f t="shared" si="8"/>
        <v>2.8571428571428572</v>
      </c>
      <c r="S53" s="41" t="str">
        <f t="shared" si="11"/>
        <v>Pre-Surv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">
      <c r="A54" s="34">
        <f t="shared" si="4"/>
        <v>20</v>
      </c>
      <c r="B54" s="35">
        <v>2.5499999999999998</v>
      </c>
      <c r="C54" s="35">
        <v>2.4300000000000002</v>
      </c>
      <c r="D54" s="35">
        <v>2.3199999999999998</v>
      </c>
      <c r="E54" s="35">
        <v>2.4500000000000002</v>
      </c>
      <c r="F54" s="35">
        <v>2.59</v>
      </c>
      <c r="G54" s="35">
        <v>2.5099999999999998</v>
      </c>
      <c r="H54" s="32">
        <f t="shared" si="0"/>
        <v>2.59</v>
      </c>
      <c r="I54" s="32">
        <f t="shared" si="9"/>
        <v>2.7</v>
      </c>
      <c r="J54" s="37">
        <f t="shared" si="1"/>
        <v>-4.0740740740740855E-2</v>
      </c>
      <c r="K54" s="36">
        <f t="shared" si="5"/>
        <v>2.5540909090909092</v>
      </c>
      <c r="L54" s="37">
        <f t="shared" si="2"/>
        <v>1.4059441181704834E-2</v>
      </c>
      <c r="M54" s="38">
        <f t="shared" si="3"/>
        <v>2590</v>
      </c>
      <c r="N54" s="39">
        <v>43212</v>
      </c>
      <c r="O54" s="44">
        <f t="shared" si="10"/>
        <v>43191</v>
      </c>
      <c r="P54" s="40">
        <f t="shared" si="6"/>
        <v>21</v>
      </c>
      <c r="Q54" s="39">
        <f t="shared" si="7"/>
        <v>40648</v>
      </c>
      <c r="R54" s="41">
        <f t="shared" si="8"/>
        <v>3</v>
      </c>
      <c r="S54" s="41" t="str">
        <f t="shared" si="11"/>
        <v>Pre-Surv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">
      <c r="A55" s="34">
        <f t="shared" si="4"/>
        <v>20</v>
      </c>
      <c r="B55" s="35">
        <v>2.2999999999999998</v>
      </c>
      <c r="C55" s="35">
        <v>2.35</v>
      </c>
      <c r="D55" s="35">
        <v>2.39</v>
      </c>
      <c r="E55" s="35">
        <v>2.38</v>
      </c>
      <c r="F55" s="35">
        <v>2.5499999999999998</v>
      </c>
      <c r="G55" s="35">
        <v>2.31</v>
      </c>
      <c r="H55" s="32">
        <f t="shared" si="0"/>
        <v>2.5499999999999998</v>
      </c>
      <c r="I55" s="32">
        <f t="shared" si="9"/>
        <v>2.7</v>
      </c>
      <c r="J55" s="37">
        <f t="shared" si="1"/>
        <v>-5.5555555555555684E-2</v>
      </c>
      <c r="K55" s="36">
        <f t="shared" si="5"/>
        <v>2.5540909090909092</v>
      </c>
      <c r="L55" s="37">
        <f t="shared" si="2"/>
        <v>-1.6017084890551001E-3</v>
      </c>
      <c r="M55" s="38">
        <f t="shared" si="3"/>
        <v>2550</v>
      </c>
      <c r="N55" s="39">
        <v>43213</v>
      </c>
      <c r="O55" s="44">
        <f t="shared" si="10"/>
        <v>43191</v>
      </c>
      <c r="P55" s="40">
        <f t="shared" si="6"/>
        <v>22</v>
      </c>
      <c r="Q55" s="39">
        <f t="shared" si="7"/>
        <v>40648</v>
      </c>
      <c r="R55" s="41">
        <f t="shared" si="8"/>
        <v>3.1428571428571428</v>
      </c>
      <c r="S55" s="41" t="str">
        <f t="shared" si="11"/>
        <v>Pre-Surv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">
      <c r="A56" s="34">
        <f t="shared" si="4"/>
        <v>20</v>
      </c>
      <c r="B56" s="35">
        <v>2.38</v>
      </c>
      <c r="C56" s="35">
        <v>2.4300000000000002</v>
      </c>
      <c r="D56" s="35">
        <v>2.37</v>
      </c>
      <c r="E56" s="35">
        <v>2.2999999999999998</v>
      </c>
      <c r="F56" s="35">
        <v>2.4500000000000002</v>
      </c>
      <c r="G56" s="35">
        <v>2.52</v>
      </c>
      <c r="H56" s="32">
        <f t="shared" si="0"/>
        <v>2.52</v>
      </c>
      <c r="I56" s="32">
        <f t="shared" si="9"/>
        <v>2.7</v>
      </c>
      <c r="J56" s="37">
        <f t="shared" si="1"/>
        <v>-6.6666666666666721E-2</v>
      </c>
      <c r="K56" s="36">
        <f t="shared" si="5"/>
        <v>2.5540909090909092</v>
      </c>
      <c r="L56" s="37">
        <f t="shared" si="2"/>
        <v>-1.3347570742124965E-2</v>
      </c>
      <c r="M56" s="38">
        <f t="shared" si="3"/>
        <v>2520</v>
      </c>
      <c r="N56" s="39">
        <v>43214</v>
      </c>
      <c r="O56" s="44">
        <f t="shared" si="10"/>
        <v>43191</v>
      </c>
      <c r="P56" s="40">
        <f t="shared" si="6"/>
        <v>23</v>
      </c>
      <c r="Q56" s="39">
        <f t="shared" si="7"/>
        <v>40648</v>
      </c>
      <c r="R56" s="41">
        <f t="shared" si="8"/>
        <v>3.2857142857142856</v>
      </c>
      <c r="S56" s="41" t="str">
        <f t="shared" si="11"/>
        <v>Pre-Surv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">
      <c r="A57" s="34">
        <f t="shared" si="4"/>
        <v>20</v>
      </c>
      <c r="B57" s="35">
        <v>2.57</v>
      </c>
      <c r="C57" s="35">
        <v>2.34</v>
      </c>
      <c r="D57" s="35">
        <v>2.5299999999999998</v>
      </c>
      <c r="E57" s="35">
        <v>2.4500000000000002</v>
      </c>
      <c r="F57" s="35">
        <v>2.38</v>
      </c>
      <c r="G57" s="35">
        <v>2.44</v>
      </c>
      <c r="H57" s="32">
        <f t="shared" si="0"/>
        <v>2.57</v>
      </c>
      <c r="I57" s="32">
        <f t="shared" si="9"/>
        <v>2.7</v>
      </c>
      <c r="J57" s="37">
        <f t="shared" si="1"/>
        <v>-4.8148148148148273E-2</v>
      </c>
      <c r="K57" s="36">
        <f t="shared" si="5"/>
        <v>2.5540909090909092</v>
      </c>
      <c r="L57" s="37">
        <f t="shared" si="2"/>
        <v>6.2288663463248677E-3</v>
      </c>
      <c r="M57" s="38">
        <f t="shared" si="3"/>
        <v>2570</v>
      </c>
      <c r="N57" s="39">
        <v>43215</v>
      </c>
      <c r="O57" s="44">
        <f t="shared" si="10"/>
        <v>43191</v>
      </c>
      <c r="P57" s="40">
        <f t="shared" si="6"/>
        <v>24</v>
      </c>
      <c r="Q57" s="39">
        <f t="shared" si="7"/>
        <v>40648</v>
      </c>
      <c r="R57" s="41">
        <f t="shared" si="8"/>
        <v>3.4285714285714284</v>
      </c>
      <c r="S57" s="41" t="str">
        <f t="shared" si="11"/>
        <v>Pre-Surv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">
      <c r="A58" s="34">
        <f t="shared" si="4"/>
        <v>20</v>
      </c>
      <c r="B58" s="35">
        <v>2.2799999999999998</v>
      </c>
      <c r="C58" s="35">
        <v>2.3199999999999998</v>
      </c>
      <c r="D58" s="35">
        <v>2.42</v>
      </c>
      <c r="E58" s="35">
        <v>2.6</v>
      </c>
      <c r="F58" s="35">
        <v>2.27</v>
      </c>
      <c r="G58" s="35">
        <v>2.3199999999999998</v>
      </c>
      <c r="H58" s="32">
        <f t="shared" si="0"/>
        <v>2.6</v>
      </c>
      <c r="I58" s="32">
        <f t="shared" si="9"/>
        <v>2.7</v>
      </c>
      <c r="J58" s="37">
        <f t="shared" si="1"/>
        <v>-3.703703703703707E-2</v>
      </c>
      <c r="K58" s="36">
        <f t="shared" si="5"/>
        <v>2.5540909090909092</v>
      </c>
      <c r="L58" s="37">
        <f t="shared" si="2"/>
        <v>1.7974728599394904E-2</v>
      </c>
      <c r="M58" s="38">
        <f t="shared" si="3"/>
        <v>2600</v>
      </c>
      <c r="N58" s="39">
        <v>43216</v>
      </c>
      <c r="O58" s="44">
        <f t="shared" si="10"/>
        <v>43191</v>
      </c>
      <c r="P58" s="40">
        <f t="shared" si="6"/>
        <v>25</v>
      </c>
      <c r="Q58" s="39">
        <f t="shared" si="7"/>
        <v>40648</v>
      </c>
      <c r="R58" s="41">
        <f t="shared" si="8"/>
        <v>3.5714285714285716</v>
      </c>
      <c r="S58" s="41" t="str">
        <f t="shared" si="11"/>
        <v>Pre-Surv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">
      <c r="A59" s="34">
        <f t="shared" si="4"/>
        <v>20</v>
      </c>
      <c r="B59" s="35">
        <v>2.35</v>
      </c>
      <c r="C59" s="35">
        <v>2.54</v>
      </c>
      <c r="D59" s="35">
        <v>2.4700000000000002</v>
      </c>
      <c r="E59" s="35">
        <v>2.4300000000000002</v>
      </c>
      <c r="F59" s="35">
        <v>2.37</v>
      </c>
      <c r="G59" s="35">
        <v>2.5099999999999998</v>
      </c>
      <c r="H59" s="32">
        <f t="shared" si="0"/>
        <v>2.54</v>
      </c>
      <c r="I59" s="32">
        <f t="shared" si="9"/>
        <v>2.7</v>
      </c>
      <c r="J59" s="37">
        <f t="shared" si="1"/>
        <v>-5.925925925925931E-2</v>
      </c>
      <c r="K59" s="36">
        <f t="shared" si="5"/>
        <v>2.5540909090909092</v>
      </c>
      <c r="L59" s="37">
        <f t="shared" si="2"/>
        <v>-5.516995906744997E-3</v>
      </c>
      <c r="M59" s="38">
        <f t="shared" si="3"/>
        <v>2540</v>
      </c>
      <c r="N59" s="39">
        <v>43217</v>
      </c>
      <c r="O59" s="44">
        <f t="shared" si="10"/>
        <v>43191</v>
      </c>
      <c r="P59" s="40">
        <f t="shared" si="6"/>
        <v>26</v>
      </c>
      <c r="Q59" s="39">
        <f t="shared" si="7"/>
        <v>40648</v>
      </c>
      <c r="R59" s="41">
        <f t="shared" si="8"/>
        <v>3.7142857142857144</v>
      </c>
      <c r="S59" s="41" t="str">
        <f t="shared" si="11"/>
        <v>Pre-Surv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">
      <c r="A60" s="34">
        <f t="shared" si="4"/>
        <v>20</v>
      </c>
      <c r="B60" s="35">
        <v>2.4300000000000002</v>
      </c>
      <c r="C60" s="35">
        <v>2.4</v>
      </c>
      <c r="D60" s="35">
        <v>2.4</v>
      </c>
      <c r="E60" s="35">
        <v>2.4</v>
      </c>
      <c r="F60" s="35">
        <v>2.5</v>
      </c>
      <c r="G60" s="35">
        <v>2.5</v>
      </c>
      <c r="H60" s="32">
        <f t="shared" si="0"/>
        <v>2.5</v>
      </c>
      <c r="I60" s="32">
        <f t="shared" si="9"/>
        <v>2.7</v>
      </c>
      <c r="J60" s="37">
        <f t="shared" si="1"/>
        <v>-7.4074074074074139E-2</v>
      </c>
      <c r="K60" s="36">
        <f t="shared" si="5"/>
        <v>2.5540909090909092</v>
      </c>
      <c r="L60" s="37">
        <f t="shared" si="2"/>
        <v>-2.1178145577504932E-2</v>
      </c>
      <c r="M60" s="38">
        <f t="shared" si="3"/>
        <v>2500</v>
      </c>
      <c r="N60" s="39">
        <v>43218</v>
      </c>
      <c r="O60" s="44">
        <f t="shared" si="10"/>
        <v>43191</v>
      </c>
      <c r="P60" s="40">
        <f t="shared" si="6"/>
        <v>27</v>
      </c>
      <c r="Q60" s="39">
        <f t="shared" si="7"/>
        <v>40648</v>
      </c>
      <c r="R60" s="41">
        <f t="shared" si="8"/>
        <v>3.8571428571428572</v>
      </c>
      <c r="S60" s="41" t="str">
        <f t="shared" si="11"/>
        <v>Pre-Surv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">
      <c r="A61" s="34">
        <f t="shared" si="4"/>
        <v>20</v>
      </c>
      <c r="B61" s="35">
        <v>2.65</v>
      </c>
      <c r="C61" s="35">
        <v>2.56</v>
      </c>
      <c r="D61" s="35">
        <v>2.6</v>
      </c>
      <c r="E61" s="35">
        <v>2.4300000000000002</v>
      </c>
      <c r="F61" s="35">
        <v>2.48</v>
      </c>
      <c r="G61" s="35">
        <v>2.5</v>
      </c>
      <c r="H61" s="32">
        <f t="shared" si="0"/>
        <v>2.65</v>
      </c>
      <c r="I61" s="32">
        <f t="shared" si="9"/>
        <v>2.7</v>
      </c>
      <c r="J61" s="37">
        <f t="shared" si="1"/>
        <v>-1.8518518518518615E-2</v>
      </c>
      <c r="K61" s="36">
        <f t="shared" si="5"/>
        <v>2.5540909090909092</v>
      </c>
      <c r="L61" s="37">
        <f t="shared" si="2"/>
        <v>3.7551165687844737E-2</v>
      </c>
      <c r="M61" s="38">
        <f t="shared" si="3"/>
        <v>2650</v>
      </c>
      <c r="N61" s="39">
        <v>43219</v>
      </c>
      <c r="O61" s="44">
        <f t="shared" si="10"/>
        <v>43191</v>
      </c>
      <c r="P61" s="40">
        <f t="shared" si="6"/>
        <v>28</v>
      </c>
      <c r="Q61" s="39">
        <f t="shared" si="7"/>
        <v>40648</v>
      </c>
      <c r="R61" s="41">
        <f t="shared" si="8"/>
        <v>4</v>
      </c>
      <c r="S61" s="41" t="str">
        <f t="shared" si="11"/>
        <v>Pre-Surv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">
      <c r="A62" s="34">
        <f t="shared" si="4"/>
        <v>20</v>
      </c>
      <c r="B62" s="35">
        <v>2.5499999999999998</v>
      </c>
      <c r="C62" s="35">
        <v>2.54</v>
      </c>
      <c r="D62" s="35">
        <v>2.5499999999999998</v>
      </c>
      <c r="E62" s="35">
        <v>2.56</v>
      </c>
      <c r="F62" s="35">
        <v>2.5499999999999998</v>
      </c>
      <c r="G62" s="35">
        <v>2.4700000000000002</v>
      </c>
      <c r="H62" s="32">
        <f t="shared" si="0"/>
        <v>2.56</v>
      </c>
      <c r="I62" s="32">
        <f t="shared" si="9"/>
        <v>2.7</v>
      </c>
      <c r="J62" s="37">
        <f t="shared" si="1"/>
        <v>-5.1851851851851892E-2</v>
      </c>
      <c r="K62" s="36">
        <f t="shared" si="5"/>
        <v>2.5540909090909092</v>
      </c>
      <c r="L62" s="37">
        <f t="shared" si="2"/>
        <v>2.3135789286349707E-3</v>
      </c>
      <c r="M62" s="38">
        <f t="shared" si="3"/>
        <v>2560</v>
      </c>
      <c r="N62" s="39">
        <v>43220</v>
      </c>
      <c r="O62" s="44">
        <f t="shared" si="10"/>
        <v>43191</v>
      </c>
      <c r="P62" s="40">
        <f t="shared" si="6"/>
        <v>29</v>
      </c>
      <c r="Q62" s="39">
        <f t="shared" si="7"/>
        <v>40648</v>
      </c>
      <c r="R62" s="41">
        <f t="shared" si="8"/>
        <v>4.1428571428571432</v>
      </c>
      <c r="S62" s="41" t="str">
        <f t="shared" si="11"/>
        <v>Pre-Surv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">
      <c r="A63" s="109">
        <f t="shared" si="4"/>
        <v>20</v>
      </c>
      <c r="B63" s="110">
        <v>2.5499999999999998</v>
      </c>
      <c r="C63" s="110">
        <v>2.4500000000000002</v>
      </c>
      <c r="D63" s="110">
        <v>2.35</v>
      </c>
      <c r="E63" s="110">
        <v>2.4700000000000002</v>
      </c>
      <c r="F63" s="110">
        <v>2.56</v>
      </c>
      <c r="G63" s="110">
        <v>2.4</v>
      </c>
      <c r="H63" s="110">
        <f t="shared" si="0"/>
        <v>2.56</v>
      </c>
      <c r="I63" s="110">
        <f t="shared" si="9"/>
        <v>2.7</v>
      </c>
      <c r="J63" s="111">
        <f t="shared" si="1"/>
        <v>-5.1851851851851892E-2</v>
      </c>
      <c r="K63" s="112">
        <f t="shared" si="5"/>
        <v>2.5540909090909092</v>
      </c>
      <c r="L63" s="111">
        <f t="shared" si="2"/>
        <v>2.3135789286349707E-3</v>
      </c>
      <c r="M63" s="113">
        <f t="shared" si="3"/>
        <v>2560</v>
      </c>
      <c r="N63" s="114">
        <v>43221</v>
      </c>
      <c r="O63" s="114">
        <f t="shared" si="10"/>
        <v>43191</v>
      </c>
      <c r="P63" s="115">
        <f t="shared" si="6"/>
        <v>30</v>
      </c>
      <c r="Q63" s="114">
        <f t="shared" si="7"/>
        <v>40648</v>
      </c>
      <c r="R63" s="41">
        <f t="shared" si="8"/>
        <v>4.2857142857142856</v>
      </c>
      <c r="S63" s="116" t="str">
        <f t="shared" si="11"/>
        <v>Pre-Surv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">
      <c r="A64" s="42">
        <f t="shared" si="4"/>
        <v>20</v>
      </c>
      <c r="B64" s="35">
        <v>2.5</v>
      </c>
      <c r="C64" s="35">
        <v>2.35</v>
      </c>
      <c r="D64" s="35">
        <v>2.42</v>
      </c>
      <c r="E64" s="35">
        <v>2.6</v>
      </c>
      <c r="F64" s="35">
        <v>2.5</v>
      </c>
      <c r="G64" s="35">
        <v>2.34</v>
      </c>
      <c r="H64" s="35">
        <f t="shared" si="0"/>
        <v>2.6</v>
      </c>
      <c r="I64" s="35">
        <f t="shared" si="9"/>
        <v>2.7</v>
      </c>
      <c r="J64" s="37">
        <f t="shared" si="1"/>
        <v>-3.703703703703707E-2</v>
      </c>
      <c r="K64" s="43">
        <f t="shared" si="5"/>
        <v>2.5540909090909092</v>
      </c>
      <c r="L64" s="37">
        <f t="shared" si="2"/>
        <v>1.7974728599394904E-2</v>
      </c>
      <c r="M64" s="38">
        <f t="shared" si="3"/>
        <v>2600</v>
      </c>
      <c r="N64" s="44">
        <v>43222</v>
      </c>
      <c r="O64" s="44">
        <f t="shared" si="10"/>
        <v>43191</v>
      </c>
      <c r="P64" s="47">
        <f t="shared" si="6"/>
        <v>31</v>
      </c>
      <c r="Q64" s="44">
        <f t="shared" si="7"/>
        <v>40648</v>
      </c>
      <c r="R64" s="41">
        <f t="shared" si="8"/>
        <v>4.4285714285714288</v>
      </c>
      <c r="S64" s="45" t="str">
        <f t="shared" si="11"/>
        <v>Pre-Surv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">
      <c r="A65" s="42">
        <f t="shared" si="4"/>
        <v>20</v>
      </c>
      <c r="B65" s="35">
        <v>2.4700000000000002</v>
      </c>
      <c r="C65" s="35">
        <v>2.62</v>
      </c>
      <c r="D65" s="46">
        <v>2.54</v>
      </c>
      <c r="E65" s="35">
        <v>2.2799999999999998</v>
      </c>
      <c r="F65" s="35">
        <v>2.44</v>
      </c>
      <c r="G65" s="35">
        <v>2.35</v>
      </c>
      <c r="H65" s="35">
        <f t="shared" si="0"/>
        <v>2.62</v>
      </c>
      <c r="I65" s="35">
        <f t="shared" si="9"/>
        <v>2.7</v>
      </c>
      <c r="J65" s="37">
        <f t="shared" si="1"/>
        <v>-2.9629629629629655E-2</v>
      </c>
      <c r="K65" s="43">
        <f t="shared" si="5"/>
        <v>2.5540909090909092</v>
      </c>
      <c r="L65" s="37">
        <f t="shared" si="2"/>
        <v>2.5805303434774874E-2</v>
      </c>
      <c r="M65" s="38">
        <f t="shared" si="3"/>
        <v>2620</v>
      </c>
      <c r="N65" s="44">
        <v>43223</v>
      </c>
      <c r="O65" s="44">
        <f t="shared" si="10"/>
        <v>43191</v>
      </c>
      <c r="P65" s="47">
        <f t="shared" si="6"/>
        <v>32</v>
      </c>
      <c r="Q65" s="44">
        <f t="shared" si="7"/>
        <v>40648</v>
      </c>
      <c r="R65" s="41">
        <f t="shared" si="8"/>
        <v>4.5714285714285712</v>
      </c>
      <c r="S65" s="45" t="str">
        <f t="shared" si="11"/>
        <v>Pre-Surv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">
      <c r="A66" s="34">
        <f t="shared" si="4"/>
        <v>20</v>
      </c>
      <c r="B66" s="35">
        <v>2.54</v>
      </c>
      <c r="C66" s="35">
        <v>2.4500000000000002</v>
      </c>
      <c r="D66" s="35">
        <v>2.35</v>
      </c>
      <c r="E66" s="35">
        <v>2.48</v>
      </c>
      <c r="F66" s="35">
        <v>2.57</v>
      </c>
      <c r="G66" s="35">
        <v>2.4</v>
      </c>
      <c r="H66" s="32">
        <f t="shared" si="0"/>
        <v>2.57</v>
      </c>
      <c r="I66" s="32">
        <f t="shared" si="9"/>
        <v>2.7</v>
      </c>
      <c r="J66" s="37">
        <f t="shared" si="1"/>
        <v>-4.8148148148148273E-2</v>
      </c>
      <c r="K66" s="36">
        <f t="shared" si="5"/>
        <v>2.5540909090909092</v>
      </c>
      <c r="L66" s="37">
        <f t="shared" si="2"/>
        <v>6.2288663463248677E-3</v>
      </c>
      <c r="M66" s="38">
        <f t="shared" si="3"/>
        <v>2570</v>
      </c>
      <c r="N66" s="39">
        <v>43224</v>
      </c>
      <c r="O66" s="44">
        <f t="shared" si="10"/>
        <v>43191</v>
      </c>
      <c r="P66" s="40">
        <f t="shared" si="6"/>
        <v>33</v>
      </c>
      <c r="Q66" s="39">
        <f t="shared" si="7"/>
        <v>40648</v>
      </c>
      <c r="R66" s="41">
        <f t="shared" si="8"/>
        <v>4.7142857142857144</v>
      </c>
      <c r="S66" s="41" t="str">
        <f t="shared" si="11"/>
        <v>Pre-Surv</v>
      </c>
      <c r="T66" s="3"/>
      <c r="U66" s="30"/>
      <c r="V66" s="30"/>
      <c r="W66" s="30"/>
      <c r="X66" s="30"/>
      <c r="Y66" s="30"/>
      <c r="Z66" s="3"/>
      <c r="AA66" s="30"/>
      <c r="AB66" s="30"/>
      <c r="AC66" s="30"/>
      <c r="AD66" s="30"/>
      <c r="AE66" s="30"/>
      <c r="AF66" s="3"/>
      <c r="AG66" s="3"/>
    </row>
    <row r="67" spans="1:33" x14ac:dyDescent="0.2">
      <c r="A67" s="42">
        <f t="shared" si="4"/>
        <v>20</v>
      </c>
      <c r="B67" s="35">
        <v>2.38</v>
      </c>
      <c r="C67" s="35">
        <v>2.2999999999999998</v>
      </c>
      <c r="D67" s="35">
        <v>2.6</v>
      </c>
      <c r="E67" s="35">
        <v>2.5</v>
      </c>
      <c r="F67" s="35">
        <v>2.6</v>
      </c>
      <c r="G67" s="35">
        <v>2.5</v>
      </c>
      <c r="H67" s="35">
        <f t="shared" si="0"/>
        <v>2.6</v>
      </c>
      <c r="I67" s="35">
        <f t="shared" si="9"/>
        <v>2.7</v>
      </c>
      <c r="J67" s="37">
        <f t="shared" si="1"/>
        <v>-3.703703703703707E-2</v>
      </c>
      <c r="K67" s="43">
        <f t="shared" si="5"/>
        <v>2.5540909090909092</v>
      </c>
      <c r="L67" s="37">
        <f t="shared" si="2"/>
        <v>1.7974728599394904E-2</v>
      </c>
      <c r="M67" s="38">
        <f t="shared" si="3"/>
        <v>2600</v>
      </c>
      <c r="N67" s="44">
        <v>43225</v>
      </c>
      <c r="O67" s="44">
        <f t="shared" si="10"/>
        <v>43191</v>
      </c>
      <c r="P67" s="47">
        <f t="shared" si="6"/>
        <v>34</v>
      </c>
      <c r="Q67" s="44">
        <f t="shared" si="7"/>
        <v>40648</v>
      </c>
      <c r="R67" s="41">
        <f t="shared" si="8"/>
        <v>4.8571428571428568</v>
      </c>
      <c r="S67" s="41" t="str">
        <f t="shared" si="11"/>
        <v>Pre-Surv</v>
      </c>
      <c r="T67" s="3"/>
      <c r="U67" s="23"/>
      <c r="V67" s="5"/>
      <c r="W67" s="13"/>
      <c r="X67" s="108"/>
      <c r="Y67" s="11"/>
      <c r="Z67" s="3"/>
      <c r="AA67" s="12"/>
      <c r="AB67" s="5"/>
      <c r="AC67" s="13"/>
      <c r="AD67" s="108"/>
      <c r="AE67" s="11"/>
      <c r="AF67" s="3"/>
      <c r="AG67" s="3"/>
    </row>
    <row r="68" spans="1:33" x14ac:dyDescent="0.2">
      <c r="A68" s="42">
        <f t="shared" si="4"/>
        <v>20</v>
      </c>
      <c r="B68" s="35">
        <v>2.4300000000000002</v>
      </c>
      <c r="C68" s="35">
        <v>2.56</v>
      </c>
      <c r="D68" s="35">
        <v>2.35</v>
      </c>
      <c r="E68" s="35">
        <v>2.61</v>
      </c>
      <c r="F68" s="35">
        <v>2.44</v>
      </c>
      <c r="G68" s="35">
        <v>2.6</v>
      </c>
      <c r="H68" s="35">
        <f t="shared" si="0"/>
        <v>2.61</v>
      </c>
      <c r="I68" s="35">
        <f t="shared" si="9"/>
        <v>2.7</v>
      </c>
      <c r="J68" s="37">
        <f t="shared" si="1"/>
        <v>-3.3333333333333444E-2</v>
      </c>
      <c r="K68" s="43">
        <f t="shared" si="5"/>
        <v>2.5540909090909092</v>
      </c>
      <c r="L68" s="37">
        <f t="shared" si="2"/>
        <v>2.1890016017084804E-2</v>
      </c>
      <c r="M68" s="38">
        <f t="shared" si="3"/>
        <v>2610</v>
      </c>
      <c r="N68" s="44">
        <v>43226</v>
      </c>
      <c r="O68" s="44">
        <f t="shared" si="10"/>
        <v>43191</v>
      </c>
      <c r="P68" s="47">
        <f t="shared" si="6"/>
        <v>35</v>
      </c>
      <c r="Q68" s="44">
        <f t="shared" si="7"/>
        <v>40648</v>
      </c>
      <c r="R68" s="41">
        <f t="shared" si="8"/>
        <v>5</v>
      </c>
      <c r="S68" s="41" t="str">
        <f t="shared" si="11"/>
        <v>Pre-Surv</v>
      </c>
      <c r="T68" s="3"/>
      <c r="U68" s="29"/>
      <c r="V68" s="29"/>
      <c r="W68" s="29"/>
      <c r="X68" s="29"/>
      <c r="Y68" s="29"/>
      <c r="Z68" s="3"/>
      <c r="AA68" s="3"/>
      <c r="AB68" s="3"/>
      <c r="AC68" s="3"/>
      <c r="AD68" s="3"/>
      <c r="AE68" s="3"/>
      <c r="AF68" s="3"/>
      <c r="AG68" s="3"/>
    </row>
    <row r="69" spans="1:33" x14ac:dyDescent="0.2">
      <c r="A69" s="42">
        <f t="shared" si="4"/>
        <v>20</v>
      </c>
      <c r="B69" s="35">
        <v>2.46</v>
      </c>
      <c r="C69" s="35">
        <v>2.41</v>
      </c>
      <c r="D69" s="35">
        <v>2.23</v>
      </c>
      <c r="E69" s="35">
        <v>2.33</v>
      </c>
      <c r="F69" s="35">
        <v>2.42</v>
      </c>
      <c r="G69" s="35">
        <v>2.6</v>
      </c>
      <c r="H69" s="35">
        <f t="shared" si="0"/>
        <v>2.6</v>
      </c>
      <c r="I69" s="35">
        <f t="shared" si="9"/>
        <v>2.7</v>
      </c>
      <c r="J69" s="37">
        <f t="shared" si="1"/>
        <v>-3.703703703703707E-2</v>
      </c>
      <c r="K69" s="43">
        <f t="shared" si="5"/>
        <v>2.5540909090909092</v>
      </c>
      <c r="L69" s="37">
        <f t="shared" si="2"/>
        <v>1.7974728599394904E-2</v>
      </c>
      <c r="M69" s="38">
        <f t="shared" si="3"/>
        <v>2600</v>
      </c>
      <c r="N69" s="44">
        <v>43227</v>
      </c>
      <c r="O69" s="44">
        <f t="shared" si="10"/>
        <v>43191</v>
      </c>
      <c r="P69" s="47">
        <f t="shared" si="6"/>
        <v>36</v>
      </c>
      <c r="Q69" s="44">
        <f t="shared" si="7"/>
        <v>40648</v>
      </c>
      <c r="R69" s="41">
        <f t="shared" si="8"/>
        <v>5.1428571428571432</v>
      </c>
      <c r="S69" s="41" t="str">
        <f t="shared" si="11"/>
        <v>Pre-Surv</v>
      </c>
      <c r="T69" s="3"/>
      <c r="U69" s="121"/>
      <c r="V69" s="121"/>
      <c r="W69" s="121"/>
      <c r="X69" s="122"/>
      <c r="Y69" s="21"/>
      <c r="Z69" s="3"/>
      <c r="AA69" s="21"/>
      <c r="AB69" s="21"/>
      <c r="AC69" s="21"/>
      <c r="AD69" s="21"/>
      <c r="AE69" s="21"/>
      <c r="AF69" s="3"/>
      <c r="AG69" s="3"/>
    </row>
    <row r="70" spans="1:33" x14ac:dyDescent="0.2">
      <c r="A70" s="109">
        <f t="shared" si="4"/>
        <v>20</v>
      </c>
      <c r="B70" s="110">
        <v>2.4</v>
      </c>
      <c r="C70" s="110">
        <v>2.15</v>
      </c>
      <c r="D70" s="110">
        <v>2.34</v>
      </c>
      <c r="E70" s="110">
        <v>2.4500000000000002</v>
      </c>
      <c r="F70" s="110">
        <v>2.37</v>
      </c>
      <c r="G70" s="110">
        <v>2.35</v>
      </c>
      <c r="H70" s="110">
        <f t="shared" si="0"/>
        <v>2.4500000000000002</v>
      </c>
      <c r="I70" s="110">
        <f t="shared" si="9"/>
        <v>2.7</v>
      </c>
      <c r="J70" s="111">
        <f t="shared" si="1"/>
        <v>-9.2592592592592587E-2</v>
      </c>
      <c r="K70" s="112">
        <f t="shared" si="5"/>
        <v>2.5540909090909092</v>
      </c>
      <c r="L70" s="111">
        <f t="shared" si="2"/>
        <v>-4.0754582665954761E-2</v>
      </c>
      <c r="M70" s="113">
        <f t="shared" si="3"/>
        <v>2450</v>
      </c>
      <c r="N70" s="114">
        <v>43228</v>
      </c>
      <c r="O70" s="114">
        <f t="shared" si="10"/>
        <v>43191</v>
      </c>
      <c r="P70" s="115">
        <f t="shared" si="6"/>
        <v>37</v>
      </c>
      <c r="Q70" s="114">
        <f t="shared" si="7"/>
        <v>40648</v>
      </c>
      <c r="R70" s="41">
        <f t="shared" si="8"/>
        <v>5.2857142857142856</v>
      </c>
      <c r="S70" s="116" t="str">
        <f t="shared" si="11"/>
        <v>Pre-Surv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">
      <c r="A71" s="42">
        <f t="shared" si="4"/>
        <v>20</v>
      </c>
      <c r="B71" s="35">
        <v>2.5</v>
      </c>
      <c r="C71" s="35">
        <v>2.34</v>
      </c>
      <c r="D71" s="35">
        <v>2.56</v>
      </c>
      <c r="E71" s="35">
        <v>2.4300000000000002</v>
      </c>
      <c r="F71" s="35">
        <v>2.4</v>
      </c>
      <c r="G71" s="35">
        <v>2.5</v>
      </c>
      <c r="H71" s="35">
        <f t="shared" si="0"/>
        <v>2.56</v>
      </c>
      <c r="I71" s="35">
        <f t="shared" si="9"/>
        <v>2.7</v>
      </c>
      <c r="J71" s="37">
        <f t="shared" si="1"/>
        <v>-5.1851851851851892E-2</v>
      </c>
      <c r="K71" s="43">
        <f t="shared" si="5"/>
        <v>2.5540909090909092</v>
      </c>
      <c r="L71" s="37">
        <f t="shared" si="2"/>
        <v>2.3135789286349707E-3</v>
      </c>
      <c r="M71" s="38">
        <f t="shared" si="3"/>
        <v>2560</v>
      </c>
      <c r="N71" s="44">
        <v>43229</v>
      </c>
      <c r="O71" s="44">
        <f t="shared" si="10"/>
        <v>43191</v>
      </c>
      <c r="P71" s="47">
        <f t="shared" si="6"/>
        <v>38</v>
      </c>
      <c r="Q71" s="44">
        <f t="shared" si="7"/>
        <v>40648</v>
      </c>
      <c r="R71" s="41">
        <f t="shared" si="8"/>
        <v>5.4285714285714288</v>
      </c>
      <c r="S71" s="45" t="str">
        <f t="shared" si="11"/>
        <v>Pre-Surv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">
      <c r="A72" s="42">
        <f t="shared" si="4"/>
        <v>20</v>
      </c>
      <c r="B72" s="35">
        <v>2.5</v>
      </c>
      <c r="C72" s="35">
        <v>2.37</v>
      </c>
      <c r="D72" s="35">
        <v>2.5299999999999998</v>
      </c>
      <c r="E72" s="35">
        <v>2.4</v>
      </c>
      <c r="F72" s="35">
        <v>2.5099999999999998</v>
      </c>
      <c r="G72" s="35">
        <v>2.4900000000000002</v>
      </c>
      <c r="H72" s="35">
        <f t="shared" si="0"/>
        <v>2.5299999999999998</v>
      </c>
      <c r="I72" s="35">
        <f t="shared" si="9"/>
        <v>2.7</v>
      </c>
      <c r="J72" s="37">
        <f t="shared" si="1"/>
        <v>-6.2962962962963095E-2</v>
      </c>
      <c r="K72" s="43">
        <f t="shared" si="5"/>
        <v>2.5540909090909092</v>
      </c>
      <c r="L72" s="37">
        <f t="shared" si="2"/>
        <v>-9.432283324435067E-3</v>
      </c>
      <c r="M72" s="38">
        <f t="shared" si="3"/>
        <v>2530</v>
      </c>
      <c r="N72" s="44">
        <v>43230</v>
      </c>
      <c r="O72" s="44">
        <f t="shared" si="10"/>
        <v>43191</v>
      </c>
      <c r="P72" s="47">
        <f t="shared" si="6"/>
        <v>39</v>
      </c>
      <c r="Q72" s="44">
        <f t="shared" si="7"/>
        <v>40648</v>
      </c>
      <c r="R72" s="41">
        <f t="shared" si="8"/>
        <v>5.5714285714285712</v>
      </c>
      <c r="S72" s="41" t="str">
        <f t="shared" si="11"/>
        <v>Pre-Surv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">
      <c r="A73" s="42">
        <f t="shared" si="4"/>
        <v>20</v>
      </c>
      <c r="B73" s="35">
        <v>2.62</v>
      </c>
      <c r="C73" s="35">
        <v>2.6</v>
      </c>
      <c r="D73" s="35">
        <v>2.56</v>
      </c>
      <c r="E73" s="35">
        <v>2.5</v>
      </c>
      <c r="F73" s="35">
        <v>2.64</v>
      </c>
      <c r="G73" s="35">
        <v>2.6</v>
      </c>
      <c r="H73" s="35">
        <f t="shared" si="0"/>
        <v>2.64</v>
      </c>
      <c r="I73" s="35">
        <f t="shared" si="9"/>
        <v>2.7</v>
      </c>
      <c r="J73" s="37">
        <f t="shared" si="1"/>
        <v>-2.222222222222224E-2</v>
      </c>
      <c r="K73" s="43">
        <f t="shared" si="5"/>
        <v>2.5540909090909092</v>
      </c>
      <c r="L73" s="37">
        <f t="shared" si="2"/>
        <v>3.3635878270154844E-2</v>
      </c>
      <c r="M73" s="38">
        <f t="shared" si="3"/>
        <v>2640</v>
      </c>
      <c r="N73" s="44">
        <v>43231</v>
      </c>
      <c r="O73" s="44">
        <f t="shared" si="10"/>
        <v>43191</v>
      </c>
      <c r="P73" s="47">
        <f t="shared" si="6"/>
        <v>40</v>
      </c>
      <c r="Q73" s="44">
        <f t="shared" si="7"/>
        <v>40648</v>
      </c>
      <c r="R73" s="41">
        <f t="shared" si="8"/>
        <v>5.7142857142857144</v>
      </c>
      <c r="S73" s="41" t="str">
        <f t="shared" si="11"/>
        <v>Pre-Surv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">
      <c r="A74" s="42">
        <f t="shared" si="4"/>
        <v>20</v>
      </c>
      <c r="B74" s="35">
        <v>2.2000000000000002</v>
      </c>
      <c r="C74" s="35">
        <v>2.2999999999999998</v>
      </c>
      <c r="D74" s="35">
        <v>2.35</v>
      </c>
      <c r="E74" s="35">
        <v>2.27</v>
      </c>
      <c r="F74" s="35">
        <v>2.2200000000000002</v>
      </c>
      <c r="G74" s="35">
        <v>2.37</v>
      </c>
      <c r="H74" s="35">
        <f t="shared" si="0"/>
        <v>2.37</v>
      </c>
      <c r="I74" s="35">
        <f t="shared" si="9"/>
        <v>2.7</v>
      </c>
      <c r="J74" s="37">
        <f t="shared" si="1"/>
        <v>-0.12222222222222225</v>
      </c>
      <c r="K74" s="43">
        <f t="shared" si="5"/>
        <v>2.5540909090909092</v>
      </c>
      <c r="L74" s="37">
        <f t="shared" si="2"/>
        <v>-7.2076882007474627E-2</v>
      </c>
      <c r="M74" s="38">
        <f t="shared" si="3"/>
        <v>2370</v>
      </c>
      <c r="N74" s="44">
        <v>43233</v>
      </c>
      <c r="O74" s="44">
        <f t="shared" si="10"/>
        <v>43191</v>
      </c>
      <c r="P74" s="47">
        <f t="shared" si="6"/>
        <v>42</v>
      </c>
      <c r="Q74" s="44">
        <f t="shared" si="7"/>
        <v>40648</v>
      </c>
      <c r="R74" s="41">
        <f t="shared" si="8"/>
        <v>6</v>
      </c>
      <c r="S74" s="45" t="str">
        <f t="shared" si="11"/>
        <v>Pre-Surv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">
      <c r="A75" s="42">
        <f t="shared" si="4"/>
        <v>20</v>
      </c>
      <c r="B75" s="35">
        <v>2.2999999999999998</v>
      </c>
      <c r="C75" s="35">
        <v>2.42</v>
      </c>
      <c r="D75" s="35">
        <v>2.37</v>
      </c>
      <c r="E75" s="35">
        <v>2.7</v>
      </c>
      <c r="F75" s="35">
        <v>2.34</v>
      </c>
      <c r="G75" s="35">
        <v>2.4900000000000002</v>
      </c>
      <c r="H75" s="35">
        <f t="shared" si="0"/>
        <v>2.7</v>
      </c>
      <c r="I75" s="35">
        <f t="shared" si="9"/>
        <v>2.7</v>
      </c>
      <c r="J75" s="37">
        <f t="shared" si="1"/>
        <v>0</v>
      </c>
      <c r="K75" s="43">
        <f t="shared" si="5"/>
        <v>2.5540909090909092</v>
      </c>
      <c r="L75" s="37">
        <f t="shared" si="2"/>
        <v>5.7127602776294743E-2</v>
      </c>
      <c r="M75" s="38">
        <f t="shared" si="3"/>
        <v>2700</v>
      </c>
      <c r="N75" s="44">
        <v>43233</v>
      </c>
      <c r="O75" s="44">
        <f t="shared" si="10"/>
        <v>43191</v>
      </c>
      <c r="P75" s="47">
        <f t="shared" si="6"/>
        <v>42</v>
      </c>
      <c r="Q75" s="44">
        <f t="shared" si="7"/>
        <v>40648</v>
      </c>
      <c r="R75" s="41">
        <f t="shared" si="8"/>
        <v>6</v>
      </c>
      <c r="S75" s="41" t="str">
        <f t="shared" si="11"/>
        <v>Pre-Surv</v>
      </c>
    </row>
    <row r="76" spans="1:33" x14ac:dyDescent="0.2">
      <c r="A76" s="42">
        <f t="shared" si="4"/>
        <v>20</v>
      </c>
      <c r="B76" s="35">
        <v>2.61</v>
      </c>
      <c r="C76" s="35">
        <v>2.5099999999999998</v>
      </c>
      <c r="D76" s="35">
        <v>2.34</v>
      </c>
      <c r="E76" s="35">
        <v>2.4700000000000002</v>
      </c>
      <c r="F76" s="35">
        <v>2.4300000000000002</v>
      </c>
      <c r="G76" s="35">
        <v>2.56</v>
      </c>
      <c r="H76" s="35">
        <f t="shared" si="0"/>
        <v>2.61</v>
      </c>
      <c r="I76" s="35">
        <f t="shared" si="9"/>
        <v>2.7</v>
      </c>
      <c r="J76" s="37">
        <f t="shared" si="1"/>
        <v>-3.3333333333333444E-2</v>
      </c>
      <c r="K76" s="43">
        <f t="shared" si="5"/>
        <v>2.5540909090909092</v>
      </c>
      <c r="L76" s="37">
        <f t="shared" si="2"/>
        <v>2.1890016017084804E-2</v>
      </c>
      <c r="M76" s="38">
        <f t="shared" si="3"/>
        <v>2610</v>
      </c>
      <c r="N76" s="44">
        <v>43232</v>
      </c>
      <c r="O76" s="44">
        <f t="shared" si="10"/>
        <v>43191</v>
      </c>
      <c r="P76" s="47">
        <f t="shared" si="6"/>
        <v>41</v>
      </c>
      <c r="Q76" s="44">
        <f t="shared" si="7"/>
        <v>40648</v>
      </c>
      <c r="R76" s="41">
        <f t="shared" si="8"/>
        <v>5.8571428571428568</v>
      </c>
      <c r="S76" s="41" t="str">
        <f t="shared" si="11"/>
        <v>Pre-Surv</v>
      </c>
    </row>
    <row r="77" spans="1:33" x14ac:dyDescent="0.2">
      <c r="A77" s="109">
        <f t="shared" si="4"/>
        <v>20</v>
      </c>
      <c r="B77" s="110">
        <v>2.4500000000000002</v>
      </c>
      <c r="C77" s="110">
        <v>2.35</v>
      </c>
      <c r="D77" s="110">
        <v>2.4500000000000002</v>
      </c>
      <c r="E77" s="110">
        <v>2.4</v>
      </c>
      <c r="F77" s="110">
        <v>2.36</v>
      </c>
      <c r="G77" s="110">
        <v>2.44</v>
      </c>
      <c r="H77" s="110">
        <f t="shared" si="0"/>
        <v>2.4500000000000002</v>
      </c>
      <c r="I77" s="110">
        <f t="shared" si="9"/>
        <v>2.7</v>
      </c>
      <c r="J77" s="111">
        <f t="shared" si="1"/>
        <v>-9.2592592592592587E-2</v>
      </c>
      <c r="K77" s="112">
        <f t="shared" si="5"/>
        <v>2.5540909090909092</v>
      </c>
      <c r="L77" s="111">
        <f t="shared" si="2"/>
        <v>-4.0754582665954761E-2</v>
      </c>
      <c r="M77" s="113">
        <f t="shared" si="3"/>
        <v>2450</v>
      </c>
      <c r="N77" s="114">
        <v>43234</v>
      </c>
      <c r="O77" s="114">
        <f t="shared" si="10"/>
        <v>43191</v>
      </c>
      <c r="P77" s="115">
        <f t="shared" si="6"/>
        <v>43</v>
      </c>
      <c r="Q77" s="114">
        <f t="shared" si="7"/>
        <v>40648</v>
      </c>
      <c r="R77" s="41">
        <f t="shared" si="8"/>
        <v>6.1428571428571432</v>
      </c>
      <c r="S77" s="116" t="str">
        <f t="shared" si="11"/>
        <v>Pre-Surv</v>
      </c>
    </row>
    <row r="78" spans="1:33" x14ac:dyDescent="0.2">
      <c r="A78" s="62">
        <f t="shared" si="4"/>
        <v>20</v>
      </c>
      <c r="B78" s="3">
        <v>2.5499999999999998</v>
      </c>
      <c r="C78" s="3">
        <v>2.4300000000000002</v>
      </c>
      <c r="D78" s="3">
        <v>2.3199999999999998</v>
      </c>
      <c r="E78" s="3">
        <v>2.4500000000000002</v>
      </c>
      <c r="F78" s="3">
        <v>2.59</v>
      </c>
      <c r="G78" s="3">
        <v>2.5099999999999998</v>
      </c>
      <c r="H78" s="10">
        <f t="shared" si="0"/>
        <v>2.59</v>
      </c>
      <c r="I78" s="10">
        <f t="shared" si="9"/>
        <v>2.7</v>
      </c>
      <c r="J78" s="21">
        <f t="shared" si="1"/>
        <v>-4.0740740740740855E-2</v>
      </c>
      <c r="K78" s="24">
        <f t="shared" si="5"/>
        <v>2.5540909090909092</v>
      </c>
      <c r="L78" s="21">
        <f t="shared" si="2"/>
        <v>1.4059441181704834E-2</v>
      </c>
      <c r="M78" s="15">
        <f t="shared" si="3"/>
        <v>2590</v>
      </c>
      <c r="N78" s="171">
        <v>43241</v>
      </c>
      <c r="O78" s="51">
        <f t="shared" si="10"/>
        <v>43191</v>
      </c>
      <c r="P78" s="172">
        <f t="shared" si="6"/>
        <v>50</v>
      </c>
      <c r="Q78" s="171">
        <f t="shared" si="7"/>
        <v>40648</v>
      </c>
      <c r="R78" s="41">
        <f t="shared" si="8"/>
        <v>7.1428571428571432</v>
      </c>
      <c r="S78" s="120" t="s">
        <v>60</v>
      </c>
    </row>
    <row r="79" spans="1:33" x14ac:dyDescent="0.2">
      <c r="A79" s="62">
        <f t="shared" si="4"/>
        <v>20</v>
      </c>
      <c r="B79" s="3">
        <v>2.2999999999999998</v>
      </c>
      <c r="C79" s="3">
        <v>2.35</v>
      </c>
      <c r="D79" s="3">
        <v>2.39</v>
      </c>
      <c r="E79" s="3">
        <v>2.38</v>
      </c>
      <c r="F79" s="3">
        <v>2.5499999999999998</v>
      </c>
      <c r="G79" s="3">
        <v>2.31</v>
      </c>
      <c r="H79" s="10">
        <f t="shared" si="0"/>
        <v>2.5499999999999998</v>
      </c>
      <c r="I79" s="10">
        <f t="shared" si="9"/>
        <v>2.7</v>
      </c>
      <c r="J79" s="21">
        <f t="shared" si="1"/>
        <v>-5.5555555555555684E-2</v>
      </c>
      <c r="K79" s="24">
        <f t="shared" si="5"/>
        <v>2.5540909090909092</v>
      </c>
      <c r="L79" s="21">
        <f t="shared" si="2"/>
        <v>-1.6017084890551001E-3</v>
      </c>
      <c r="M79" s="15">
        <f t="shared" si="3"/>
        <v>2550</v>
      </c>
      <c r="N79" s="33">
        <f t="shared" ref="N79:N124" si="12">(N78+7)</f>
        <v>43248</v>
      </c>
      <c r="O79" s="51">
        <f t="shared" si="10"/>
        <v>43191</v>
      </c>
      <c r="P79" s="172">
        <f t="shared" si="6"/>
        <v>57</v>
      </c>
      <c r="Q79" s="171">
        <f t="shared" si="7"/>
        <v>40648</v>
      </c>
      <c r="R79" s="41">
        <f t="shared" si="8"/>
        <v>8.1428571428571423</v>
      </c>
      <c r="S79" s="120" t="str">
        <f>(S78)</f>
        <v>Month 12</v>
      </c>
    </row>
    <row r="80" spans="1:33" x14ac:dyDescent="0.2">
      <c r="A80" s="14">
        <f t="shared" si="4"/>
        <v>20</v>
      </c>
      <c r="B80" s="3">
        <v>2.38</v>
      </c>
      <c r="C80" s="3">
        <v>2.4300000000000002</v>
      </c>
      <c r="D80" s="3">
        <v>2.37</v>
      </c>
      <c r="E80" s="3">
        <v>2.2999999999999998</v>
      </c>
      <c r="F80" s="3">
        <v>2.4500000000000002</v>
      </c>
      <c r="G80" s="3">
        <v>2.52</v>
      </c>
      <c r="H80" s="3">
        <f t="shared" si="0"/>
        <v>2.52</v>
      </c>
      <c r="I80" s="3">
        <f t="shared" si="9"/>
        <v>2.7</v>
      </c>
      <c r="J80" s="21">
        <f t="shared" si="1"/>
        <v>-6.6666666666666721E-2</v>
      </c>
      <c r="K80" s="16">
        <f t="shared" si="5"/>
        <v>2.5540909090909092</v>
      </c>
      <c r="L80" s="21">
        <f t="shared" si="2"/>
        <v>-1.3347570742124965E-2</v>
      </c>
      <c r="M80" s="15">
        <f t="shared" si="3"/>
        <v>2520</v>
      </c>
      <c r="N80" s="33">
        <f t="shared" si="12"/>
        <v>43255</v>
      </c>
      <c r="O80" s="51">
        <f t="shared" si="10"/>
        <v>43191</v>
      </c>
      <c r="P80" s="107">
        <f t="shared" si="6"/>
        <v>64</v>
      </c>
      <c r="Q80" s="51">
        <f t="shared" si="7"/>
        <v>40648</v>
      </c>
      <c r="R80" s="41">
        <f t="shared" si="8"/>
        <v>9.1428571428571423</v>
      </c>
      <c r="S80" s="120" t="str">
        <f>(S79)</f>
        <v>Month 12</v>
      </c>
    </row>
    <row r="81" spans="1:19" x14ac:dyDescent="0.2">
      <c r="A81" s="63">
        <f t="shared" si="4"/>
        <v>20</v>
      </c>
      <c r="B81" s="56">
        <v>2.57</v>
      </c>
      <c r="C81" s="56">
        <v>2.34</v>
      </c>
      <c r="D81" s="56">
        <v>2.5299999999999998</v>
      </c>
      <c r="E81" s="56">
        <v>2.4500000000000002</v>
      </c>
      <c r="F81" s="56">
        <v>2.38</v>
      </c>
      <c r="G81" s="56">
        <v>2.44</v>
      </c>
      <c r="H81" s="56">
        <f t="shared" si="0"/>
        <v>2.57</v>
      </c>
      <c r="I81" s="56">
        <f t="shared" si="9"/>
        <v>2.7</v>
      </c>
      <c r="J81" s="58">
        <f t="shared" si="1"/>
        <v>-4.8148148148148273E-2</v>
      </c>
      <c r="K81" s="59">
        <f t="shared" si="5"/>
        <v>2.5540909090909092</v>
      </c>
      <c r="L81" s="58">
        <f t="shared" si="2"/>
        <v>6.2288663463248677E-3</v>
      </c>
      <c r="M81" s="60">
        <f t="shared" si="3"/>
        <v>2570</v>
      </c>
      <c r="N81" s="61">
        <f t="shared" si="12"/>
        <v>43262</v>
      </c>
      <c r="O81" s="173">
        <f t="shared" si="10"/>
        <v>43191</v>
      </c>
      <c r="P81" s="174">
        <f t="shared" si="6"/>
        <v>71</v>
      </c>
      <c r="Q81" s="173">
        <f t="shared" si="7"/>
        <v>40648</v>
      </c>
      <c r="R81" s="41">
        <f t="shared" si="8"/>
        <v>10.142857142857142</v>
      </c>
      <c r="S81" s="66" t="str">
        <f>(S80)</f>
        <v>Month 12</v>
      </c>
    </row>
    <row r="82" spans="1:19" x14ac:dyDescent="0.2">
      <c r="A82" s="14">
        <f t="shared" si="4"/>
        <v>20</v>
      </c>
      <c r="B82" s="3">
        <v>2.2799999999999998</v>
      </c>
      <c r="C82" s="3">
        <v>2.3199999999999998</v>
      </c>
      <c r="D82" s="3">
        <v>2.42</v>
      </c>
      <c r="E82" s="3">
        <v>2.6</v>
      </c>
      <c r="F82" s="3">
        <v>2.27</v>
      </c>
      <c r="G82" s="3">
        <v>2.3199999999999998</v>
      </c>
      <c r="H82" s="3">
        <f t="shared" si="0"/>
        <v>2.6</v>
      </c>
      <c r="I82" s="3">
        <f t="shared" si="9"/>
        <v>2.7</v>
      </c>
      <c r="J82" s="21">
        <f t="shared" si="1"/>
        <v>-3.703703703703707E-2</v>
      </c>
      <c r="K82" s="16">
        <f t="shared" si="5"/>
        <v>2.5540909090909092</v>
      </c>
      <c r="L82" s="21">
        <f t="shared" si="2"/>
        <v>1.7974728599394904E-2</v>
      </c>
      <c r="M82" s="15">
        <f t="shared" si="3"/>
        <v>2600</v>
      </c>
      <c r="N82" s="33">
        <f t="shared" si="12"/>
        <v>43269</v>
      </c>
      <c r="O82" s="51">
        <f t="shared" si="10"/>
        <v>43191</v>
      </c>
      <c r="P82" s="107">
        <f t="shared" si="6"/>
        <v>78</v>
      </c>
      <c r="Q82" s="51">
        <f t="shared" si="7"/>
        <v>40648</v>
      </c>
      <c r="R82" s="41">
        <f t="shared" si="8"/>
        <v>11.142857142857142</v>
      </c>
      <c r="S82" s="120" t="s">
        <v>61</v>
      </c>
    </row>
    <row r="83" spans="1:19" x14ac:dyDescent="0.2">
      <c r="A83" s="14">
        <f t="shared" si="4"/>
        <v>20</v>
      </c>
      <c r="B83" s="3">
        <v>2.35</v>
      </c>
      <c r="C83" s="3">
        <v>2.54</v>
      </c>
      <c r="D83" s="3">
        <v>2.4700000000000002</v>
      </c>
      <c r="E83" s="3">
        <v>2.4300000000000002</v>
      </c>
      <c r="F83" s="3">
        <v>2.37</v>
      </c>
      <c r="G83" s="3">
        <v>2.5099999999999998</v>
      </c>
      <c r="H83" s="3">
        <f t="shared" si="0"/>
        <v>2.54</v>
      </c>
      <c r="I83" s="3">
        <f t="shared" si="9"/>
        <v>2.7</v>
      </c>
      <c r="J83" s="21">
        <f t="shared" si="1"/>
        <v>-5.925925925925931E-2</v>
      </c>
      <c r="K83" s="16">
        <f t="shared" si="5"/>
        <v>2.5540909090909092</v>
      </c>
      <c r="L83" s="21">
        <f t="shared" si="2"/>
        <v>-5.516995906744997E-3</v>
      </c>
      <c r="M83" s="15">
        <f t="shared" si="3"/>
        <v>2540</v>
      </c>
      <c r="N83" s="33">
        <f t="shared" si="12"/>
        <v>43276</v>
      </c>
      <c r="O83" s="51">
        <f t="shared" si="10"/>
        <v>43191</v>
      </c>
      <c r="P83" s="107">
        <f t="shared" si="6"/>
        <v>85</v>
      </c>
      <c r="Q83" s="51">
        <f t="shared" si="7"/>
        <v>40648</v>
      </c>
      <c r="R83" s="41">
        <f t="shared" si="8"/>
        <v>12.142857142857142</v>
      </c>
      <c r="S83" s="120" t="str">
        <f>(S82)</f>
        <v>Month 11</v>
      </c>
    </row>
    <row r="84" spans="1:19" x14ac:dyDescent="0.2">
      <c r="A84" s="14">
        <f t="shared" si="4"/>
        <v>20</v>
      </c>
      <c r="B84" s="3">
        <v>2.4300000000000002</v>
      </c>
      <c r="C84" s="3">
        <v>2.4</v>
      </c>
      <c r="D84" s="3">
        <v>2.4</v>
      </c>
      <c r="E84" s="3">
        <v>2.4</v>
      </c>
      <c r="F84" s="3">
        <v>2.5</v>
      </c>
      <c r="G84" s="3">
        <v>2.5</v>
      </c>
      <c r="H84" s="3">
        <f t="shared" si="0"/>
        <v>2.5</v>
      </c>
      <c r="I84" s="3">
        <f t="shared" si="9"/>
        <v>2.7</v>
      </c>
      <c r="J84" s="21">
        <f t="shared" si="1"/>
        <v>-7.4074074074074139E-2</v>
      </c>
      <c r="K84" s="16">
        <f t="shared" si="5"/>
        <v>2.5540909090909092</v>
      </c>
      <c r="L84" s="21">
        <f t="shared" si="2"/>
        <v>-2.1178145577504932E-2</v>
      </c>
      <c r="M84" s="15">
        <f t="shared" si="3"/>
        <v>2500</v>
      </c>
      <c r="N84" s="33">
        <f t="shared" si="12"/>
        <v>43283</v>
      </c>
      <c r="O84" s="51">
        <f t="shared" si="10"/>
        <v>43191</v>
      </c>
      <c r="P84" s="107">
        <f t="shared" si="6"/>
        <v>92</v>
      </c>
      <c r="Q84" s="51">
        <f t="shared" si="7"/>
        <v>40648</v>
      </c>
      <c r="R84" s="41">
        <f t="shared" si="8"/>
        <v>13.142857142857142</v>
      </c>
      <c r="S84" s="120" t="str">
        <f>(S83)</f>
        <v>Month 11</v>
      </c>
    </row>
    <row r="85" spans="1:19" x14ac:dyDescent="0.2">
      <c r="A85" s="63">
        <f t="shared" si="4"/>
        <v>20</v>
      </c>
      <c r="B85" s="56">
        <v>2.65</v>
      </c>
      <c r="C85" s="56">
        <v>2.56</v>
      </c>
      <c r="D85" s="56">
        <v>2.6</v>
      </c>
      <c r="E85" s="56">
        <v>2.4300000000000002</v>
      </c>
      <c r="F85" s="56">
        <v>2.48</v>
      </c>
      <c r="G85" s="56">
        <v>2.5</v>
      </c>
      <c r="H85" s="56">
        <f t="shared" si="0"/>
        <v>2.65</v>
      </c>
      <c r="I85" s="56">
        <f t="shared" si="9"/>
        <v>2.7</v>
      </c>
      <c r="J85" s="58">
        <f t="shared" si="1"/>
        <v>-1.8518518518518615E-2</v>
      </c>
      <c r="K85" s="59">
        <f t="shared" si="5"/>
        <v>2.5540909090909092</v>
      </c>
      <c r="L85" s="58">
        <f t="shared" si="2"/>
        <v>3.7551165687844737E-2</v>
      </c>
      <c r="M85" s="60">
        <f t="shared" si="3"/>
        <v>2650</v>
      </c>
      <c r="N85" s="61">
        <f t="shared" si="12"/>
        <v>43290</v>
      </c>
      <c r="O85" s="173">
        <f t="shared" si="10"/>
        <v>43191</v>
      </c>
      <c r="P85" s="174">
        <f t="shared" si="6"/>
        <v>99</v>
      </c>
      <c r="Q85" s="173">
        <f t="shared" si="7"/>
        <v>40648</v>
      </c>
      <c r="R85" s="41">
        <f t="shared" si="8"/>
        <v>14.142857142857142</v>
      </c>
      <c r="S85" s="66" t="str">
        <f>(S84)</f>
        <v>Month 11</v>
      </c>
    </row>
    <row r="86" spans="1:19" x14ac:dyDescent="0.2">
      <c r="A86" s="14">
        <f t="shared" si="4"/>
        <v>20</v>
      </c>
      <c r="B86" s="3">
        <v>2.5499999999999998</v>
      </c>
      <c r="C86" s="3">
        <v>2.54</v>
      </c>
      <c r="D86" s="3">
        <v>2.5499999999999998</v>
      </c>
      <c r="E86" s="3">
        <v>2.56</v>
      </c>
      <c r="F86" s="3">
        <v>2.5499999999999998</v>
      </c>
      <c r="G86" s="3">
        <v>2.4700000000000002</v>
      </c>
      <c r="H86" s="3">
        <f t="shared" si="0"/>
        <v>2.56</v>
      </c>
      <c r="I86" s="3">
        <f t="shared" si="9"/>
        <v>2.7</v>
      </c>
      <c r="J86" s="21">
        <f t="shared" si="1"/>
        <v>-5.1851851851851892E-2</v>
      </c>
      <c r="K86" s="16">
        <f t="shared" si="5"/>
        <v>2.5540909090909092</v>
      </c>
      <c r="L86" s="21">
        <f t="shared" si="2"/>
        <v>2.3135789286349707E-3</v>
      </c>
      <c r="M86" s="15">
        <f t="shared" si="3"/>
        <v>2560</v>
      </c>
      <c r="N86" s="33">
        <f t="shared" si="12"/>
        <v>43297</v>
      </c>
      <c r="O86" s="51">
        <f t="shared" si="10"/>
        <v>43191</v>
      </c>
      <c r="P86" s="107">
        <f t="shared" si="6"/>
        <v>106</v>
      </c>
      <c r="Q86" s="51">
        <f t="shared" si="7"/>
        <v>40648</v>
      </c>
      <c r="R86" s="41">
        <f t="shared" si="8"/>
        <v>15.142857142857142</v>
      </c>
      <c r="S86" s="120" t="s">
        <v>62</v>
      </c>
    </row>
    <row r="87" spans="1:19" x14ac:dyDescent="0.2">
      <c r="A87" s="14">
        <f t="shared" si="4"/>
        <v>20</v>
      </c>
      <c r="B87" s="3">
        <v>2.5499999999999998</v>
      </c>
      <c r="C87" s="3">
        <v>2.4500000000000002</v>
      </c>
      <c r="D87" s="3">
        <v>2.35</v>
      </c>
      <c r="E87" s="3">
        <v>2.4700000000000002</v>
      </c>
      <c r="F87" s="3">
        <v>2.56</v>
      </c>
      <c r="G87" s="3">
        <v>2.4</v>
      </c>
      <c r="H87" s="3">
        <f t="shared" si="0"/>
        <v>2.56</v>
      </c>
      <c r="I87" s="3">
        <f t="shared" si="9"/>
        <v>2.7</v>
      </c>
      <c r="J87" s="21">
        <f t="shared" si="1"/>
        <v>-5.1851851851851892E-2</v>
      </c>
      <c r="K87" s="16">
        <f t="shared" si="5"/>
        <v>2.5540909090909092</v>
      </c>
      <c r="L87" s="21">
        <f t="shared" si="2"/>
        <v>2.3135789286349707E-3</v>
      </c>
      <c r="M87" s="15">
        <f t="shared" si="3"/>
        <v>2560</v>
      </c>
      <c r="N87" s="33">
        <f t="shared" si="12"/>
        <v>43304</v>
      </c>
      <c r="O87" s="51">
        <f t="shared" si="10"/>
        <v>43191</v>
      </c>
      <c r="P87" s="107">
        <f t="shared" si="6"/>
        <v>113</v>
      </c>
      <c r="Q87" s="51">
        <f t="shared" si="7"/>
        <v>40648</v>
      </c>
      <c r="R87" s="41">
        <f t="shared" si="8"/>
        <v>16.142857142857142</v>
      </c>
      <c r="S87" s="120" t="str">
        <f>(S86)</f>
        <v>Month 10</v>
      </c>
    </row>
    <row r="88" spans="1:19" x14ac:dyDescent="0.2">
      <c r="A88" s="14">
        <f t="shared" si="4"/>
        <v>20</v>
      </c>
      <c r="B88" s="3">
        <v>2.5</v>
      </c>
      <c r="C88" s="3">
        <v>2.35</v>
      </c>
      <c r="D88" s="3">
        <v>2.42</v>
      </c>
      <c r="E88" s="3">
        <v>2.6</v>
      </c>
      <c r="F88" s="3">
        <v>2.5</v>
      </c>
      <c r="G88" s="3">
        <v>2.34</v>
      </c>
      <c r="H88" s="3">
        <f t="shared" si="0"/>
        <v>2.6</v>
      </c>
      <c r="I88" s="3">
        <f t="shared" si="9"/>
        <v>2.7</v>
      </c>
      <c r="J88" s="21">
        <f t="shared" si="1"/>
        <v>-3.703703703703707E-2</v>
      </c>
      <c r="K88" s="16">
        <f t="shared" si="5"/>
        <v>2.5540909090909092</v>
      </c>
      <c r="L88" s="21">
        <f t="shared" si="2"/>
        <v>1.7974728599394904E-2</v>
      </c>
      <c r="M88" s="15">
        <f t="shared" si="3"/>
        <v>2600</v>
      </c>
      <c r="N88" s="33">
        <f t="shared" si="12"/>
        <v>43311</v>
      </c>
      <c r="O88" s="51">
        <f t="shared" si="10"/>
        <v>43191</v>
      </c>
      <c r="P88" s="107">
        <f t="shared" si="6"/>
        <v>120</v>
      </c>
      <c r="Q88" s="51">
        <f t="shared" si="7"/>
        <v>40648</v>
      </c>
      <c r="R88" s="41">
        <f t="shared" si="8"/>
        <v>17.142857142857142</v>
      </c>
      <c r="S88" s="120" t="str">
        <f>(S87)</f>
        <v>Month 10</v>
      </c>
    </row>
    <row r="89" spans="1:19" x14ac:dyDescent="0.2">
      <c r="A89" s="63">
        <f t="shared" si="4"/>
        <v>20</v>
      </c>
      <c r="B89" s="56">
        <v>2.4700000000000002</v>
      </c>
      <c r="C89" s="56">
        <v>2.62</v>
      </c>
      <c r="D89" s="176">
        <v>2.54</v>
      </c>
      <c r="E89" s="56">
        <v>2.2799999999999998</v>
      </c>
      <c r="F89" s="56">
        <v>2.44</v>
      </c>
      <c r="G89" s="56">
        <v>2.35</v>
      </c>
      <c r="H89" s="56">
        <f t="shared" si="0"/>
        <v>2.62</v>
      </c>
      <c r="I89" s="56">
        <f t="shared" si="9"/>
        <v>2.7</v>
      </c>
      <c r="J89" s="58">
        <f t="shared" si="1"/>
        <v>-2.9629629629629655E-2</v>
      </c>
      <c r="K89" s="59">
        <f t="shared" si="5"/>
        <v>2.5540909090909092</v>
      </c>
      <c r="L89" s="58">
        <f t="shared" si="2"/>
        <v>2.5805303434774874E-2</v>
      </c>
      <c r="M89" s="60">
        <f t="shared" si="3"/>
        <v>2620</v>
      </c>
      <c r="N89" s="61">
        <f t="shared" si="12"/>
        <v>43318</v>
      </c>
      <c r="O89" s="173">
        <f t="shared" si="10"/>
        <v>43191</v>
      </c>
      <c r="P89" s="174">
        <f t="shared" si="6"/>
        <v>127</v>
      </c>
      <c r="Q89" s="173">
        <f t="shared" si="7"/>
        <v>40648</v>
      </c>
      <c r="R89" s="41">
        <f t="shared" si="8"/>
        <v>18.142857142857142</v>
      </c>
      <c r="S89" s="66" t="str">
        <f>(S88)</f>
        <v>Month 10</v>
      </c>
    </row>
    <row r="90" spans="1:19" x14ac:dyDescent="0.2">
      <c r="A90" s="14">
        <f t="shared" si="4"/>
        <v>20</v>
      </c>
      <c r="B90" s="3">
        <v>2.54</v>
      </c>
      <c r="C90" s="3">
        <v>2.4500000000000002</v>
      </c>
      <c r="D90" s="3">
        <v>2.35</v>
      </c>
      <c r="E90" s="3">
        <v>2.48</v>
      </c>
      <c r="F90" s="3">
        <v>2.57</v>
      </c>
      <c r="G90" s="3">
        <v>2.4</v>
      </c>
      <c r="H90" s="3">
        <f t="shared" si="0"/>
        <v>2.57</v>
      </c>
      <c r="I90" s="3">
        <f t="shared" si="9"/>
        <v>2.7</v>
      </c>
      <c r="J90" s="21">
        <f t="shared" si="1"/>
        <v>-4.8148148148148273E-2</v>
      </c>
      <c r="K90" s="16">
        <f t="shared" si="5"/>
        <v>2.5540909090909092</v>
      </c>
      <c r="L90" s="21">
        <f t="shared" si="2"/>
        <v>6.2288663463248677E-3</v>
      </c>
      <c r="M90" s="15">
        <f t="shared" si="3"/>
        <v>2570</v>
      </c>
      <c r="N90" s="33">
        <f t="shared" si="12"/>
        <v>43325</v>
      </c>
      <c r="O90" s="51">
        <f t="shared" si="10"/>
        <v>43191</v>
      </c>
      <c r="P90" s="107">
        <f t="shared" si="6"/>
        <v>134</v>
      </c>
      <c r="Q90" s="51">
        <f t="shared" si="7"/>
        <v>40648</v>
      </c>
      <c r="R90" s="41">
        <f t="shared" si="8"/>
        <v>19.142857142857142</v>
      </c>
      <c r="S90" s="120" t="s">
        <v>63</v>
      </c>
    </row>
    <row r="91" spans="1:19" x14ac:dyDescent="0.2">
      <c r="A91" s="14">
        <f t="shared" si="4"/>
        <v>20</v>
      </c>
      <c r="B91" s="3">
        <v>2.38</v>
      </c>
      <c r="C91" s="3">
        <v>2.2999999999999998</v>
      </c>
      <c r="D91" s="3">
        <v>2.6</v>
      </c>
      <c r="E91" s="3">
        <v>2.5</v>
      </c>
      <c r="F91" s="3">
        <v>2.6</v>
      </c>
      <c r="G91" s="3">
        <v>2.5</v>
      </c>
      <c r="H91" s="3">
        <f t="shared" si="0"/>
        <v>2.6</v>
      </c>
      <c r="I91" s="3">
        <f t="shared" si="9"/>
        <v>2.7</v>
      </c>
      <c r="J91" s="21">
        <f t="shared" si="1"/>
        <v>-3.703703703703707E-2</v>
      </c>
      <c r="K91" s="16">
        <f t="shared" si="5"/>
        <v>2.5540909090909092</v>
      </c>
      <c r="L91" s="21">
        <f t="shared" si="2"/>
        <v>1.7974728599394904E-2</v>
      </c>
      <c r="M91" s="15">
        <f t="shared" si="3"/>
        <v>2600</v>
      </c>
      <c r="N91" s="33">
        <f t="shared" si="12"/>
        <v>43332</v>
      </c>
      <c r="O91" s="51">
        <f t="shared" si="10"/>
        <v>43191</v>
      </c>
      <c r="P91" s="107">
        <f t="shared" si="6"/>
        <v>141</v>
      </c>
      <c r="Q91" s="51">
        <f t="shared" si="7"/>
        <v>40648</v>
      </c>
      <c r="R91" s="41">
        <f t="shared" si="8"/>
        <v>20.142857142857142</v>
      </c>
      <c r="S91" s="120" t="str">
        <f>(S90)</f>
        <v>Month 9</v>
      </c>
    </row>
    <row r="92" spans="1:19" x14ac:dyDescent="0.2">
      <c r="A92" s="14">
        <f t="shared" si="4"/>
        <v>20</v>
      </c>
      <c r="B92" s="3">
        <v>2.4300000000000002</v>
      </c>
      <c r="C92" s="3">
        <v>2.56</v>
      </c>
      <c r="D92" s="3">
        <v>2.35</v>
      </c>
      <c r="E92" s="3">
        <v>2.61</v>
      </c>
      <c r="F92" s="3">
        <v>2.44</v>
      </c>
      <c r="G92" s="3">
        <v>2.6</v>
      </c>
      <c r="H92" s="3">
        <f t="shared" si="0"/>
        <v>2.61</v>
      </c>
      <c r="I92" s="3">
        <f t="shared" si="9"/>
        <v>2.7</v>
      </c>
      <c r="J92" s="21">
        <f t="shared" si="1"/>
        <v>-3.3333333333333444E-2</v>
      </c>
      <c r="K92" s="16">
        <f t="shared" si="5"/>
        <v>2.5540909090909092</v>
      </c>
      <c r="L92" s="21">
        <f t="shared" si="2"/>
        <v>2.1890016017084804E-2</v>
      </c>
      <c r="M92" s="15">
        <f t="shared" si="3"/>
        <v>2610</v>
      </c>
      <c r="N92" s="33">
        <f t="shared" si="12"/>
        <v>43339</v>
      </c>
      <c r="O92" s="51">
        <f t="shared" si="10"/>
        <v>43191</v>
      </c>
      <c r="P92" s="107">
        <f t="shared" si="6"/>
        <v>148</v>
      </c>
      <c r="Q92" s="51">
        <f t="shared" si="7"/>
        <v>40648</v>
      </c>
      <c r="R92" s="41">
        <f t="shared" si="8"/>
        <v>21.142857142857142</v>
      </c>
      <c r="S92" s="120" t="str">
        <f>(S91)</f>
        <v>Month 9</v>
      </c>
    </row>
    <row r="93" spans="1:19" x14ac:dyDescent="0.2">
      <c r="A93" s="63">
        <f t="shared" si="4"/>
        <v>20</v>
      </c>
      <c r="B93" s="56">
        <v>2.46</v>
      </c>
      <c r="C93" s="56">
        <v>2.41</v>
      </c>
      <c r="D93" s="56">
        <v>2.23</v>
      </c>
      <c r="E93" s="56">
        <v>2.33</v>
      </c>
      <c r="F93" s="56">
        <v>2.42</v>
      </c>
      <c r="G93" s="56">
        <v>2.6</v>
      </c>
      <c r="H93" s="56">
        <f t="shared" si="0"/>
        <v>2.6</v>
      </c>
      <c r="I93" s="56">
        <f t="shared" si="9"/>
        <v>2.7</v>
      </c>
      <c r="J93" s="58">
        <f t="shared" si="1"/>
        <v>-3.703703703703707E-2</v>
      </c>
      <c r="K93" s="59">
        <f t="shared" si="5"/>
        <v>2.5540909090909092</v>
      </c>
      <c r="L93" s="58">
        <f t="shared" si="2"/>
        <v>1.7974728599394904E-2</v>
      </c>
      <c r="M93" s="60">
        <f t="shared" si="3"/>
        <v>2600</v>
      </c>
      <c r="N93" s="61">
        <f t="shared" si="12"/>
        <v>43346</v>
      </c>
      <c r="O93" s="173">
        <f t="shared" si="10"/>
        <v>43191</v>
      </c>
      <c r="P93" s="174">
        <f t="shared" si="6"/>
        <v>155</v>
      </c>
      <c r="Q93" s="173">
        <f t="shared" si="7"/>
        <v>40648</v>
      </c>
      <c r="R93" s="41">
        <f t="shared" si="8"/>
        <v>22.142857142857142</v>
      </c>
      <c r="S93" s="66" t="str">
        <f>(S92)</f>
        <v>Month 9</v>
      </c>
    </row>
    <row r="94" spans="1:19" x14ac:dyDescent="0.2">
      <c r="A94" s="14">
        <f t="shared" si="4"/>
        <v>20</v>
      </c>
      <c r="B94" s="3">
        <v>2.4</v>
      </c>
      <c r="C94" s="3">
        <v>2.15</v>
      </c>
      <c r="D94" s="3">
        <v>2.34</v>
      </c>
      <c r="E94" s="3">
        <v>2.4500000000000002</v>
      </c>
      <c r="F94" s="3">
        <v>2.37</v>
      </c>
      <c r="G94" s="3">
        <v>2.35</v>
      </c>
      <c r="H94" s="3">
        <f t="shared" si="0"/>
        <v>2.4500000000000002</v>
      </c>
      <c r="I94" s="3">
        <f t="shared" si="9"/>
        <v>2.7</v>
      </c>
      <c r="J94" s="21">
        <f t="shared" si="1"/>
        <v>-9.2592592592592587E-2</v>
      </c>
      <c r="K94" s="16">
        <f t="shared" si="5"/>
        <v>2.5540909090909092</v>
      </c>
      <c r="L94" s="21">
        <f t="shared" si="2"/>
        <v>-4.0754582665954761E-2</v>
      </c>
      <c r="M94" s="15">
        <f t="shared" si="3"/>
        <v>2450</v>
      </c>
      <c r="N94" s="33">
        <f t="shared" si="12"/>
        <v>43353</v>
      </c>
      <c r="O94" s="51">
        <f t="shared" si="10"/>
        <v>43191</v>
      </c>
      <c r="P94" s="107">
        <f t="shared" si="6"/>
        <v>162</v>
      </c>
      <c r="Q94" s="51">
        <f t="shared" si="7"/>
        <v>40648</v>
      </c>
      <c r="R94" s="41">
        <f t="shared" si="8"/>
        <v>23.142857142857142</v>
      </c>
      <c r="S94" s="120" t="s">
        <v>64</v>
      </c>
    </row>
    <row r="95" spans="1:19" x14ac:dyDescent="0.2">
      <c r="A95" s="14">
        <f t="shared" si="4"/>
        <v>20</v>
      </c>
      <c r="B95" s="3">
        <v>2.5</v>
      </c>
      <c r="C95" s="3">
        <v>2.34</v>
      </c>
      <c r="D95" s="3">
        <v>2.56</v>
      </c>
      <c r="E95" s="3">
        <v>2.4300000000000002</v>
      </c>
      <c r="F95" s="3">
        <v>2.4</v>
      </c>
      <c r="G95" s="3">
        <v>2.5</v>
      </c>
      <c r="H95" s="3">
        <f t="shared" si="0"/>
        <v>2.56</v>
      </c>
      <c r="I95" s="3">
        <f t="shared" si="9"/>
        <v>2.7</v>
      </c>
      <c r="J95" s="21">
        <f t="shared" si="1"/>
        <v>-5.1851851851851892E-2</v>
      </c>
      <c r="K95" s="16">
        <f t="shared" si="5"/>
        <v>2.5540909090909092</v>
      </c>
      <c r="L95" s="21">
        <f t="shared" si="2"/>
        <v>2.3135789286349707E-3</v>
      </c>
      <c r="M95" s="15">
        <f t="shared" si="3"/>
        <v>2560</v>
      </c>
      <c r="N95" s="33">
        <f t="shared" si="12"/>
        <v>43360</v>
      </c>
      <c r="O95" s="51">
        <f t="shared" si="10"/>
        <v>43191</v>
      </c>
      <c r="P95" s="107">
        <f t="shared" si="6"/>
        <v>169</v>
      </c>
      <c r="Q95" s="51">
        <f t="shared" si="7"/>
        <v>40648</v>
      </c>
      <c r="R95" s="41">
        <f t="shared" si="8"/>
        <v>24.142857142857142</v>
      </c>
      <c r="S95" s="120" t="str">
        <f>(S94)</f>
        <v>Month 8</v>
      </c>
    </row>
    <row r="96" spans="1:19" x14ac:dyDescent="0.2">
      <c r="A96" s="14">
        <f t="shared" si="4"/>
        <v>20</v>
      </c>
      <c r="B96" s="3">
        <v>2.5</v>
      </c>
      <c r="C96" s="3">
        <v>2.37</v>
      </c>
      <c r="D96" s="3">
        <v>2.5299999999999998</v>
      </c>
      <c r="E96" s="3">
        <v>2.4</v>
      </c>
      <c r="F96" s="3">
        <v>2.5099999999999998</v>
      </c>
      <c r="G96" s="3">
        <v>2.4900000000000002</v>
      </c>
      <c r="H96" s="3">
        <f t="shared" si="0"/>
        <v>2.5299999999999998</v>
      </c>
      <c r="I96" s="3">
        <f t="shared" si="9"/>
        <v>2.7</v>
      </c>
      <c r="J96" s="21">
        <f t="shared" si="1"/>
        <v>-6.2962962962963095E-2</v>
      </c>
      <c r="K96" s="16">
        <f t="shared" si="5"/>
        <v>2.5540909090909092</v>
      </c>
      <c r="L96" s="21">
        <f t="shared" si="2"/>
        <v>-9.432283324435067E-3</v>
      </c>
      <c r="M96" s="15">
        <f t="shared" si="3"/>
        <v>2530</v>
      </c>
      <c r="N96" s="33">
        <f t="shared" si="12"/>
        <v>43367</v>
      </c>
      <c r="O96" s="51">
        <f t="shared" si="10"/>
        <v>43191</v>
      </c>
      <c r="P96" s="107">
        <f t="shared" si="6"/>
        <v>176</v>
      </c>
      <c r="Q96" s="51">
        <f t="shared" si="7"/>
        <v>40648</v>
      </c>
      <c r="R96" s="41">
        <f t="shared" si="8"/>
        <v>25.142857142857142</v>
      </c>
      <c r="S96" s="120" t="str">
        <f>(S95)</f>
        <v>Month 8</v>
      </c>
    </row>
    <row r="97" spans="1:36" x14ac:dyDescent="0.2">
      <c r="A97" s="63">
        <f t="shared" si="4"/>
        <v>20</v>
      </c>
      <c r="B97" s="56">
        <v>2.62</v>
      </c>
      <c r="C97" s="56">
        <v>2.6</v>
      </c>
      <c r="D97" s="56">
        <v>2.56</v>
      </c>
      <c r="E97" s="56">
        <v>2.5</v>
      </c>
      <c r="F97" s="56">
        <v>2.64</v>
      </c>
      <c r="G97" s="56">
        <v>2.6</v>
      </c>
      <c r="H97" s="56">
        <f t="shared" si="0"/>
        <v>2.64</v>
      </c>
      <c r="I97" s="56">
        <f t="shared" si="9"/>
        <v>2.7</v>
      </c>
      <c r="J97" s="58">
        <f t="shared" si="1"/>
        <v>-2.222222222222224E-2</v>
      </c>
      <c r="K97" s="59">
        <f t="shared" si="5"/>
        <v>2.5540909090909092</v>
      </c>
      <c r="L97" s="58">
        <f t="shared" si="2"/>
        <v>3.3635878270154844E-2</v>
      </c>
      <c r="M97" s="60">
        <f t="shared" si="3"/>
        <v>2640</v>
      </c>
      <c r="N97" s="61">
        <f t="shared" si="12"/>
        <v>43374</v>
      </c>
      <c r="O97" s="173">
        <f t="shared" si="10"/>
        <v>43191</v>
      </c>
      <c r="P97" s="174">
        <f t="shared" si="6"/>
        <v>183</v>
      </c>
      <c r="Q97" s="173">
        <f t="shared" si="7"/>
        <v>40648</v>
      </c>
      <c r="R97" s="41">
        <f t="shared" si="8"/>
        <v>26.142857142857142</v>
      </c>
      <c r="S97" s="66" t="str">
        <f>(S96)</f>
        <v>Month 8</v>
      </c>
    </row>
    <row r="98" spans="1:36" x14ac:dyDescent="0.2">
      <c r="A98" s="14">
        <f t="shared" si="4"/>
        <v>20</v>
      </c>
      <c r="B98" s="3">
        <v>2.2000000000000002</v>
      </c>
      <c r="C98" s="3">
        <v>2.2999999999999998</v>
      </c>
      <c r="D98" s="3">
        <v>2.35</v>
      </c>
      <c r="E98" s="3">
        <v>2.27</v>
      </c>
      <c r="F98" s="3">
        <v>2.2200000000000002</v>
      </c>
      <c r="G98" s="3">
        <v>2.37</v>
      </c>
      <c r="H98" s="3">
        <f t="shared" ref="H98:H127" si="13">MAX(B98:G98)</f>
        <v>2.37</v>
      </c>
      <c r="I98" s="3">
        <f t="shared" si="9"/>
        <v>2.7</v>
      </c>
      <c r="J98" s="21">
        <f t="shared" ref="J98:J124" si="14">(H98-I98)/(I98)</f>
        <v>-0.12222222222222225</v>
      </c>
      <c r="K98" s="16">
        <f t="shared" si="5"/>
        <v>2.5540909090909092</v>
      </c>
      <c r="L98" s="21">
        <f t="shared" ref="L98:L124" si="15">(H98-K98)/(K98)</f>
        <v>-7.2076882007474627E-2</v>
      </c>
      <c r="M98" s="15">
        <f t="shared" ref="M98:M124" si="16">1000*H98</f>
        <v>2370</v>
      </c>
      <c r="N98" s="33">
        <f t="shared" si="12"/>
        <v>43381</v>
      </c>
      <c r="O98" s="51">
        <f t="shared" si="10"/>
        <v>43191</v>
      </c>
      <c r="P98" s="107">
        <f t="shared" si="6"/>
        <v>190</v>
      </c>
      <c r="Q98" s="51">
        <f t="shared" si="7"/>
        <v>40648</v>
      </c>
      <c r="R98" s="41">
        <f t="shared" si="8"/>
        <v>27.142857142857142</v>
      </c>
      <c r="S98" s="120" t="s">
        <v>65</v>
      </c>
    </row>
    <row r="99" spans="1:36" x14ac:dyDescent="0.2">
      <c r="A99" s="14">
        <f>(A98)</f>
        <v>20</v>
      </c>
      <c r="B99" s="3">
        <v>2.2999999999999998</v>
      </c>
      <c r="C99" s="3">
        <v>2.42</v>
      </c>
      <c r="D99" s="3">
        <v>2.37</v>
      </c>
      <c r="E99" s="3">
        <v>2.7</v>
      </c>
      <c r="F99" s="3">
        <v>2.34</v>
      </c>
      <c r="G99" s="3">
        <v>2.4900000000000002</v>
      </c>
      <c r="H99" s="3">
        <f t="shared" si="13"/>
        <v>2.7</v>
      </c>
      <c r="I99" s="3">
        <f t="shared" si="9"/>
        <v>2.7</v>
      </c>
      <c r="J99" s="21">
        <f t="shared" si="14"/>
        <v>0</v>
      </c>
      <c r="K99" s="16">
        <f>(K98)</f>
        <v>2.5540909090909092</v>
      </c>
      <c r="L99" s="21">
        <f t="shared" si="15"/>
        <v>5.7127602776294743E-2</v>
      </c>
      <c r="M99" s="15">
        <f t="shared" si="16"/>
        <v>2700</v>
      </c>
      <c r="N99" s="33">
        <f t="shared" si="12"/>
        <v>43388</v>
      </c>
      <c r="O99" s="51">
        <f t="shared" si="10"/>
        <v>43191</v>
      </c>
      <c r="P99" s="107">
        <f t="shared" ref="P99:P124" si="17">(N99-O99)</f>
        <v>197</v>
      </c>
      <c r="Q99" s="51">
        <f>(Q98)</f>
        <v>40648</v>
      </c>
      <c r="R99" s="41">
        <f t="shared" ref="R99:R127" si="18">(N99-O99)/7</f>
        <v>28.142857142857142</v>
      </c>
      <c r="S99" s="120" t="str">
        <f>(S98)</f>
        <v>Month 7</v>
      </c>
    </row>
    <row r="100" spans="1:36" x14ac:dyDescent="0.2">
      <c r="A100" s="14">
        <f>(A99)</f>
        <v>20</v>
      </c>
      <c r="B100" s="3">
        <v>2.61</v>
      </c>
      <c r="C100" s="3">
        <v>2.5099999999999998</v>
      </c>
      <c r="D100" s="3">
        <v>2.34</v>
      </c>
      <c r="E100" s="3">
        <v>2.4700000000000002</v>
      </c>
      <c r="F100" s="3">
        <v>2.4300000000000002</v>
      </c>
      <c r="G100" s="3">
        <v>2.56</v>
      </c>
      <c r="H100" s="3">
        <f t="shared" si="13"/>
        <v>2.61</v>
      </c>
      <c r="I100" s="3">
        <f>(I99)</f>
        <v>2.7</v>
      </c>
      <c r="J100" s="21">
        <f t="shared" si="14"/>
        <v>-3.3333333333333444E-2</v>
      </c>
      <c r="K100" s="16">
        <f>(K99)</f>
        <v>2.5540909090909092</v>
      </c>
      <c r="L100" s="21">
        <f t="shared" si="15"/>
        <v>2.1890016017084804E-2</v>
      </c>
      <c r="M100" s="15">
        <f t="shared" si="16"/>
        <v>2610</v>
      </c>
      <c r="N100" s="33">
        <f t="shared" si="12"/>
        <v>43395</v>
      </c>
      <c r="O100" s="51">
        <f>(O99)</f>
        <v>43191</v>
      </c>
      <c r="P100" s="107">
        <f t="shared" si="17"/>
        <v>204</v>
      </c>
      <c r="Q100" s="51">
        <f>(Q99)</f>
        <v>40648</v>
      </c>
      <c r="R100" s="41">
        <f t="shared" si="18"/>
        <v>29.142857142857142</v>
      </c>
      <c r="S100" s="120" t="str">
        <f>(S99)</f>
        <v>Month 7</v>
      </c>
    </row>
    <row r="101" spans="1:36" x14ac:dyDescent="0.2">
      <c r="A101" s="63">
        <f>(A100)</f>
        <v>20</v>
      </c>
      <c r="B101" s="56">
        <v>2.4500000000000002</v>
      </c>
      <c r="C101" s="56">
        <v>2.35</v>
      </c>
      <c r="D101" s="56">
        <v>2.4500000000000002</v>
      </c>
      <c r="E101" s="56">
        <v>2.4</v>
      </c>
      <c r="F101" s="56">
        <v>2.36</v>
      </c>
      <c r="G101" s="56">
        <v>2.44</v>
      </c>
      <c r="H101" s="56">
        <f t="shared" si="13"/>
        <v>2.4500000000000002</v>
      </c>
      <c r="I101" s="56">
        <f>(I100)</f>
        <v>2.7</v>
      </c>
      <c r="J101" s="58">
        <f t="shared" si="14"/>
        <v>-9.2592592592592587E-2</v>
      </c>
      <c r="K101" s="59">
        <f>(K100)</f>
        <v>2.5540909090909092</v>
      </c>
      <c r="L101" s="58">
        <f t="shared" si="15"/>
        <v>-4.0754582665954761E-2</v>
      </c>
      <c r="M101" s="60">
        <f t="shared" si="16"/>
        <v>2450</v>
      </c>
      <c r="N101" s="61">
        <f t="shared" si="12"/>
        <v>43402</v>
      </c>
      <c r="O101" s="173">
        <f>(O100)</f>
        <v>43191</v>
      </c>
      <c r="P101" s="174">
        <f t="shared" si="17"/>
        <v>211</v>
      </c>
      <c r="Q101" s="173">
        <f>(Q100)</f>
        <v>40648</v>
      </c>
      <c r="R101" s="41">
        <f t="shared" si="18"/>
        <v>30.142857142857142</v>
      </c>
      <c r="S101" s="66" t="str">
        <f>(S100)</f>
        <v>Month 7</v>
      </c>
    </row>
    <row r="102" spans="1:36" x14ac:dyDescent="0.2">
      <c r="A102" s="7">
        <v>20</v>
      </c>
      <c r="B102" s="3">
        <v>2.42</v>
      </c>
      <c r="C102" s="3">
        <v>2.48</v>
      </c>
      <c r="D102" s="3">
        <v>2.52</v>
      </c>
      <c r="E102" s="3">
        <v>2.5</v>
      </c>
      <c r="F102" s="3">
        <v>2.4700000000000002</v>
      </c>
      <c r="G102" s="3">
        <v>2.4300000000000002</v>
      </c>
      <c r="H102">
        <f t="shared" si="13"/>
        <v>2.52</v>
      </c>
      <c r="I102" s="3">
        <f>(I77)</f>
        <v>2.7</v>
      </c>
      <c r="J102" s="21">
        <f t="shared" si="14"/>
        <v>-6.6666666666666721E-2</v>
      </c>
      <c r="K102" s="36">
        <f>AVERAGE(H102:H109)</f>
        <v>2.5587499999999999</v>
      </c>
      <c r="L102" s="21">
        <f t="shared" si="15"/>
        <v>-1.5144113336590071E-2</v>
      </c>
      <c r="M102" s="15">
        <f t="shared" si="16"/>
        <v>2520</v>
      </c>
      <c r="N102" s="33">
        <f t="shared" si="12"/>
        <v>43409</v>
      </c>
      <c r="O102" s="1">
        <v>43191</v>
      </c>
      <c r="P102" s="19">
        <f t="shared" si="17"/>
        <v>218</v>
      </c>
      <c r="Q102" s="1">
        <v>40648</v>
      </c>
      <c r="R102" s="41">
        <f t="shared" si="18"/>
        <v>31.142857142857142</v>
      </c>
      <c r="S102" s="4" t="s">
        <v>45</v>
      </c>
    </row>
    <row r="103" spans="1:36" x14ac:dyDescent="0.2">
      <c r="A103" s="7">
        <v>20</v>
      </c>
      <c r="B103" s="3">
        <v>2.5</v>
      </c>
      <c r="C103" s="3">
        <v>2.38</v>
      </c>
      <c r="D103" s="3">
        <v>2.34</v>
      </c>
      <c r="E103" s="3">
        <v>2.57</v>
      </c>
      <c r="F103" s="3">
        <v>2.4300000000000002</v>
      </c>
      <c r="G103" s="3">
        <v>2.4700000000000002</v>
      </c>
      <c r="H103">
        <f t="shared" si="13"/>
        <v>2.57</v>
      </c>
      <c r="I103">
        <f t="shared" ref="I103:I123" si="19">(I102)</f>
        <v>2.7</v>
      </c>
      <c r="J103" s="21">
        <f t="shared" si="14"/>
        <v>-4.8148148148148273E-2</v>
      </c>
      <c r="K103" s="24">
        <f t="shared" ref="K103:K127" si="20">(K102)</f>
        <v>2.5587499999999999</v>
      </c>
      <c r="L103" s="21">
        <f t="shared" si="15"/>
        <v>4.3966780654616441E-3</v>
      </c>
      <c r="M103" s="15">
        <f t="shared" si="16"/>
        <v>2570</v>
      </c>
      <c r="N103" s="33">
        <f t="shared" si="12"/>
        <v>43416</v>
      </c>
      <c r="O103" s="1">
        <f t="shared" ref="O103:O127" si="21">(O102)</f>
        <v>43191</v>
      </c>
      <c r="P103" s="19">
        <f t="shared" si="17"/>
        <v>225</v>
      </c>
      <c r="Q103" s="1">
        <f t="shared" ref="Q103:Q127" si="22">(Q102)</f>
        <v>40648</v>
      </c>
      <c r="R103" s="41">
        <f t="shared" si="18"/>
        <v>32.142857142857146</v>
      </c>
      <c r="S103" s="52" t="str">
        <f t="shared" ref="S103:S122" si="23">(S102)</f>
        <v>Month 6</v>
      </c>
    </row>
    <row r="104" spans="1:36" x14ac:dyDescent="0.2">
      <c r="A104" s="7">
        <v>20</v>
      </c>
      <c r="B104" s="3">
        <v>2.42</v>
      </c>
      <c r="C104" s="3">
        <v>2.5099999999999998</v>
      </c>
      <c r="D104" s="3">
        <v>2.37</v>
      </c>
      <c r="E104" s="3">
        <v>2.46</v>
      </c>
      <c r="F104" s="3">
        <v>2.34</v>
      </c>
      <c r="G104" s="3">
        <v>2.4</v>
      </c>
      <c r="H104">
        <f t="shared" si="13"/>
        <v>2.5099999999999998</v>
      </c>
      <c r="I104">
        <f t="shared" si="19"/>
        <v>2.7</v>
      </c>
      <c r="J104" s="21">
        <f t="shared" si="14"/>
        <v>-7.0370370370370514E-2</v>
      </c>
      <c r="K104" s="24">
        <f t="shared" si="20"/>
        <v>2.5587499999999999</v>
      </c>
      <c r="L104" s="21">
        <f t="shared" si="15"/>
        <v>-1.9052271617000516E-2</v>
      </c>
      <c r="M104" s="15">
        <f t="shared" si="16"/>
        <v>2510</v>
      </c>
      <c r="N104" s="33">
        <f t="shared" si="12"/>
        <v>43423</v>
      </c>
      <c r="O104" s="1">
        <f t="shared" si="21"/>
        <v>43191</v>
      </c>
      <c r="P104" s="19">
        <f t="shared" si="17"/>
        <v>232</v>
      </c>
      <c r="Q104" s="1">
        <f t="shared" si="22"/>
        <v>40648</v>
      </c>
      <c r="R104" s="41">
        <f t="shared" si="18"/>
        <v>33.142857142857146</v>
      </c>
      <c r="S104" s="52" t="str">
        <f t="shared" si="23"/>
        <v>Month 6</v>
      </c>
    </row>
    <row r="105" spans="1:36" x14ac:dyDescent="0.2">
      <c r="A105" s="3">
        <v>20</v>
      </c>
      <c r="B105" s="3">
        <v>2.57</v>
      </c>
      <c r="C105" s="3">
        <v>2.34</v>
      </c>
      <c r="D105" s="3">
        <v>2.5299999999999998</v>
      </c>
      <c r="E105" s="3">
        <v>2.4500000000000002</v>
      </c>
      <c r="F105" s="3">
        <v>2.38</v>
      </c>
      <c r="G105" s="3">
        <v>2.44</v>
      </c>
      <c r="H105">
        <f t="shared" si="13"/>
        <v>2.57</v>
      </c>
      <c r="I105">
        <f t="shared" si="19"/>
        <v>2.7</v>
      </c>
      <c r="J105" s="21">
        <f t="shared" si="14"/>
        <v>-4.8148148148148273E-2</v>
      </c>
      <c r="K105" s="24">
        <f t="shared" si="20"/>
        <v>2.5587499999999999</v>
      </c>
      <c r="L105" s="21">
        <f t="shared" si="15"/>
        <v>4.3966780654616441E-3</v>
      </c>
      <c r="M105" s="15">
        <f t="shared" si="16"/>
        <v>2570</v>
      </c>
      <c r="N105" s="33">
        <f t="shared" si="12"/>
        <v>43430</v>
      </c>
      <c r="O105" s="1">
        <f t="shared" si="21"/>
        <v>43191</v>
      </c>
      <c r="P105" s="19">
        <f t="shared" si="17"/>
        <v>239</v>
      </c>
      <c r="Q105" s="1">
        <f t="shared" si="22"/>
        <v>40648</v>
      </c>
      <c r="R105" s="41">
        <f t="shared" si="18"/>
        <v>34.142857142857146</v>
      </c>
      <c r="S105" s="52" t="str">
        <f t="shared" si="23"/>
        <v>Month 6</v>
      </c>
    </row>
    <row r="106" spans="1:36" x14ac:dyDescent="0.2">
      <c r="A106" s="56">
        <v>20</v>
      </c>
      <c r="B106" s="56">
        <v>2.5</v>
      </c>
      <c r="C106" s="56">
        <v>2.37</v>
      </c>
      <c r="D106" s="56">
        <v>2.44</v>
      </c>
      <c r="E106" s="56">
        <v>2.3199999999999998</v>
      </c>
      <c r="F106" s="56">
        <v>2.4700000000000002</v>
      </c>
      <c r="G106" s="56">
        <v>2.5099999999999998</v>
      </c>
      <c r="H106" s="57">
        <f t="shared" si="13"/>
        <v>2.5099999999999998</v>
      </c>
      <c r="I106" s="57">
        <f t="shared" si="19"/>
        <v>2.7</v>
      </c>
      <c r="J106" s="58">
        <f t="shared" si="14"/>
        <v>-7.0370370370370514E-2</v>
      </c>
      <c r="K106" s="59">
        <f t="shared" si="20"/>
        <v>2.5587499999999999</v>
      </c>
      <c r="L106" s="58">
        <f t="shared" si="15"/>
        <v>-1.9052271617000516E-2</v>
      </c>
      <c r="M106" s="60">
        <f t="shared" si="16"/>
        <v>2510</v>
      </c>
      <c r="N106" s="61">
        <f t="shared" si="12"/>
        <v>43437</v>
      </c>
      <c r="O106" s="64">
        <f t="shared" si="21"/>
        <v>43191</v>
      </c>
      <c r="P106" s="65">
        <f t="shared" si="17"/>
        <v>246</v>
      </c>
      <c r="Q106" s="64">
        <f t="shared" si="22"/>
        <v>40648</v>
      </c>
      <c r="R106" s="41">
        <f t="shared" si="18"/>
        <v>35.142857142857146</v>
      </c>
      <c r="S106" s="66" t="str">
        <f t="shared" si="23"/>
        <v>Month 6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6" x14ac:dyDescent="0.2">
      <c r="A107" s="3">
        <v>20</v>
      </c>
      <c r="B107" s="3">
        <v>2.69</v>
      </c>
      <c r="C107" s="3">
        <v>2.56</v>
      </c>
      <c r="D107" s="3">
        <v>2.69</v>
      </c>
      <c r="E107" s="3">
        <v>2.4300000000000002</v>
      </c>
      <c r="F107" s="3">
        <v>2.48</v>
      </c>
      <c r="G107" s="3">
        <v>2.67</v>
      </c>
      <c r="H107">
        <f t="shared" si="13"/>
        <v>2.69</v>
      </c>
      <c r="I107">
        <f t="shared" si="19"/>
        <v>2.7</v>
      </c>
      <c r="J107" s="21">
        <f t="shared" si="14"/>
        <v>-3.7037037037037888E-3</v>
      </c>
      <c r="K107" s="24">
        <f t="shared" si="20"/>
        <v>2.5587499999999999</v>
      </c>
      <c r="L107" s="21">
        <f t="shared" si="15"/>
        <v>5.1294577430385971E-2</v>
      </c>
      <c r="M107" s="15">
        <f t="shared" si="16"/>
        <v>2690</v>
      </c>
      <c r="N107" s="33">
        <f t="shared" si="12"/>
        <v>43444</v>
      </c>
      <c r="O107" s="1">
        <f t="shared" si="21"/>
        <v>43191</v>
      </c>
      <c r="P107" s="19">
        <f t="shared" si="17"/>
        <v>253</v>
      </c>
      <c r="Q107" s="1">
        <f t="shared" si="22"/>
        <v>40648</v>
      </c>
      <c r="R107" s="41">
        <f t="shared" si="18"/>
        <v>36.142857142857146</v>
      </c>
      <c r="S107" s="120" t="s">
        <v>44</v>
      </c>
      <c r="U107" s="26"/>
      <c r="V107" s="26"/>
      <c r="W107" s="26"/>
      <c r="X107" s="26"/>
      <c r="Y107" s="7"/>
      <c r="Z107" s="7"/>
      <c r="AA107" s="7"/>
      <c r="AB107" s="7"/>
      <c r="AC107" s="7"/>
      <c r="AD107" s="7"/>
      <c r="AE107" s="7"/>
      <c r="AF107" s="7"/>
    </row>
    <row r="108" spans="1:36" x14ac:dyDescent="0.2">
      <c r="A108" s="3">
        <v>20</v>
      </c>
      <c r="B108" s="3">
        <v>2.38</v>
      </c>
      <c r="C108" s="3">
        <v>2.2999999999999998</v>
      </c>
      <c r="D108" s="3">
        <v>2.69</v>
      </c>
      <c r="E108" s="3">
        <v>2.67</v>
      </c>
      <c r="F108" s="3">
        <v>2.69</v>
      </c>
      <c r="G108" s="3">
        <v>2.67</v>
      </c>
      <c r="H108">
        <f t="shared" si="13"/>
        <v>2.69</v>
      </c>
      <c r="I108">
        <f t="shared" si="19"/>
        <v>2.7</v>
      </c>
      <c r="J108" s="21">
        <f t="shared" si="14"/>
        <v>-3.7037037037037888E-3</v>
      </c>
      <c r="K108" s="24">
        <f t="shared" si="20"/>
        <v>2.5587499999999999</v>
      </c>
      <c r="L108" s="21">
        <f t="shared" si="15"/>
        <v>5.1294577430385971E-2</v>
      </c>
      <c r="M108" s="15">
        <f t="shared" si="16"/>
        <v>2690</v>
      </c>
      <c r="N108" s="33">
        <f t="shared" si="12"/>
        <v>43451</v>
      </c>
      <c r="O108" s="1">
        <f t="shared" si="21"/>
        <v>43191</v>
      </c>
      <c r="P108" s="19">
        <f t="shared" si="17"/>
        <v>260</v>
      </c>
      <c r="Q108" s="1">
        <f t="shared" si="22"/>
        <v>40648</v>
      </c>
      <c r="R108" s="41">
        <f t="shared" si="18"/>
        <v>37.142857142857146</v>
      </c>
      <c r="S108" s="120" t="str">
        <f t="shared" si="23"/>
        <v>Month 5</v>
      </c>
      <c r="T108" s="7"/>
      <c r="U108" s="23"/>
      <c r="V108" s="5"/>
      <c r="W108" s="13"/>
      <c r="X108" s="11"/>
      <c r="Y108" s="7"/>
      <c r="Z108" s="7"/>
      <c r="AA108" s="7"/>
      <c r="AB108" s="7"/>
      <c r="AC108" s="7"/>
      <c r="AD108" s="7"/>
      <c r="AE108" s="7"/>
      <c r="AF108" s="7"/>
    </row>
    <row r="109" spans="1:36" x14ac:dyDescent="0.2">
      <c r="A109" s="3">
        <v>20</v>
      </c>
      <c r="B109" s="3">
        <v>2.4</v>
      </c>
      <c r="C109" s="3">
        <v>2.15</v>
      </c>
      <c r="D109" s="3">
        <v>2.34</v>
      </c>
      <c r="E109" s="3">
        <v>2.4</v>
      </c>
      <c r="F109" s="3">
        <v>2.37</v>
      </c>
      <c r="G109" s="3">
        <v>2.41</v>
      </c>
      <c r="H109" s="7">
        <f t="shared" si="13"/>
        <v>2.41</v>
      </c>
      <c r="I109" s="7">
        <f t="shared" si="19"/>
        <v>2.7</v>
      </c>
      <c r="J109" s="21">
        <f t="shared" si="14"/>
        <v>-0.10740740740740741</v>
      </c>
      <c r="K109" s="16">
        <f t="shared" si="20"/>
        <v>2.5587499999999999</v>
      </c>
      <c r="L109" s="21">
        <f t="shared" si="15"/>
        <v>-5.8133854421103949E-2</v>
      </c>
      <c r="M109" s="15">
        <f t="shared" si="16"/>
        <v>2410</v>
      </c>
      <c r="N109" s="33">
        <f t="shared" si="12"/>
        <v>43458</v>
      </c>
      <c r="O109" s="8">
        <f t="shared" si="21"/>
        <v>43191</v>
      </c>
      <c r="P109" s="22">
        <f t="shared" si="17"/>
        <v>267</v>
      </c>
      <c r="Q109" s="8">
        <f t="shared" si="22"/>
        <v>40648</v>
      </c>
      <c r="R109" s="41">
        <f t="shared" si="18"/>
        <v>38.142857142857146</v>
      </c>
      <c r="S109" s="120" t="str">
        <f t="shared" si="23"/>
        <v>Month 5</v>
      </c>
      <c r="T109" s="7"/>
      <c r="U109" s="12"/>
      <c r="V109" s="5"/>
      <c r="W109" s="13"/>
      <c r="X109" s="11"/>
      <c r="Y109" s="7"/>
      <c r="Z109" s="7"/>
      <c r="AA109" s="7"/>
      <c r="AB109" s="7"/>
      <c r="AC109" s="7"/>
      <c r="AD109" s="7"/>
      <c r="AE109" s="7"/>
    </row>
    <row r="110" spans="1:36" x14ac:dyDescent="0.2">
      <c r="A110" s="63">
        <f t="shared" ref="A110:A127" si="24">(A109)</f>
        <v>20</v>
      </c>
      <c r="B110" s="56">
        <v>2.46</v>
      </c>
      <c r="C110" s="56">
        <v>2.41</v>
      </c>
      <c r="D110" s="56">
        <v>2.23</v>
      </c>
      <c r="E110" s="56">
        <v>2.33</v>
      </c>
      <c r="F110" s="56">
        <v>2.42</v>
      </c>
      <c r="G110" s="56">
        <v>2.35</v>
      </c>
      <c r="H110" s="56">
        <f t="shared" si="13"/>
        <v>2.46</v>
      </c>
      <c r="I110" s="56">
        <f t="shared" si="19"/>
        <v>2.7</v>
      </c>
      <c r="J110" s="58">
        <f t="shared" si="14"/>
        <v>-8.8888888888888962E-2</v>
      </c>
      <c r="K110" s="112">
        <f>AVERAGE(H110:H117)</f>
        <v>2.5887500000000001</v>
      </c>
      <c r="L110" s="58">
        <f t="shared" si="15"/>
        <v>-4.9734427812650944E-2</v>
      </c>
      <c r="M110" s="60">
        <f t="shared" si="16"/>
        <v>2460</v>
      </c>
      <c r="N110" s="61">
        <f t="shared" si="12"/>
        <v>43465</v>
      </c>
      <c r="O110" s="64">
        <f t="shared" si="21"/>
        <v>43191</v>
      </c>
      <c r="P110" s="65">
        <f t="shared" si="17"/>
        <v>274</v>
      </c>
      <c r="Q110" s="64">
        <f t="shared" si="22"/>
        <v>40648</v>
      </c>
      <c r="R110" s="41">
        <f t="shared" si="18"/>
        <v>39.142857142857146</v>
      </c>
      <c r="S110" s="66" t="str">
        <f t="shared" si="23"/>
        <v>Month 5</v>
      </c>
      <c r="T110" s="3"/>
      <c r="U110" s="12"/>
      <c r="V110" s="5"/>
      <c r="W110" s="13"/>
      <c r="X110" s="11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x14ac:dyDescent="0.2">
      <c r="A111" s="14">
        <f t="shared" si="24"/>
        <v>20</v>
      </c>
      <c r="B111" s="3">
        <v>2.62</v>
      </c>
      <c r="C111" s="3">
        <v>2.69</v>
      </c>
      <c r="D111" s="3">
        <v>2.56</v>
      </c>
      <c r="E111" s="3">
        <v>2.5</v>
      </c>
      <c r="F111" s="3">
        <v>2.64</v>
      </c>
      <c r="G111" s="3">
        <v>2.6</v>
      </c>
      <c r="H111" s="3">
        <f t="shared" si="13"/>
        <v>2.69</v>
      </c>
      <c r="I111" s="3">
        <f t="shared" si="19"/>
        <v>2.7</v>
      </c>
      <c r="J111" s="21">
        <f t="shared" si="14"/>
        <v>-3.7037037037037888E-3</v>
      </c>
      <c r="K111" s="16">
        <f t="shared" si="20"/>
        <v>2.5887500000000001</v>
      </c>
      <c r="L111" s="21">
        <f t="shared" si="15"/>
        <v>3.9111540318686563E-2</v>
      </c>
      <c r="M111" s="15">
        <f t="shared" si="16"/>
        <v>2690</v>
      </c>
      <c r="N111" s="33">
        <f t="shared" si="12"/>
        <v>43472</v>
      </c>
      <c r="O111" s="8">
        <f t="shared" si="21"/>
        <v>43191</v>
      </c>
      <c r="P111" s="22">
        <f t="shared" si="17"/>
        <v>281</v>
      </c>
      <c r="Q111" s="8">
        <f t="shared" si="22"/>
        <v>40648</v>
      </c>
      <c r="R111" s="41">
        <f t="shared" si="18"/>
        <v>40.142857142857146</v>
      </c>
      <c r="S111" s="120" t="s">
        <v>43</v>
      </c>
      <c r="T111" s="3"/>
      <c r="U111" s="12"/>
      <c r="V111" s="5"/>
      <c r="W111" s="13"/>
      <c r="X111" s="11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x14ac:dyDescent="0.2">
      <c r="A112" s="14">
        <f t="shared" si="24"/>
        <v>20</v>
      </c>
      <c r="B112" s="3">
        <v>2.5499999999999998</v>
      </c>
      <c r="C112" s="3">
        <v>2.4500000000000002</v>
      </c>
      <c r="D112" s="3">
        <v>2.35</v>
      </c>
      <c r="E112" s="3">
        <v>2.4700000000000002</v>
      </c>
      <c r="F112" s="3">
        <v>2.56</v>
      </c>
      <c r="G112" s="3">
        <v>2.65</v>
      </c>
      <c r="H112" s="3">
        <f t="shared" si="13"/>
        <v>2.65</v>
      </c>
      <c r="I112" s="3">
        <f t="shared" si="19"/>
        <v>2.7</v>
      </c>
      <c r="J112" s="21">
        <f t="shared" si="14"/>
        <v>-1.8518518518518615E-2</v>
      </c>
      <c r="K112" s="16">
        <f t="shared" si="20"/>
        <v>2.5887500000000001</v>
      </c>
      <c r="L112" s="21">
        <f t="shared" si="15"/>
        <v>2.3660067600193065E-2</v>
      </c>
      <c r="M112" s="15">
        <f t="shared" si="16"/>
        <v>2650</v>
      </c>
      <c r="N112" s="33">
        <f t="shared" si="12"/>
        <v>43479</v>
      </c>
      <c r="O112" s="8">
        <f t="shared" si="21"/>
        <v>43191</v>
      </c>
      <c r="P112" s="22">
        <f t="shared" si="17"/>
        <v>288</v>
      </c>
      <c r="Q112" s="8">
        <f t="shared" si="22"/>
        <v>40648</v>
      </c>
      <c r="R112" s="41">
        <f t="shared" si="18"/>
        <v>41.142857142857146</v>
      </c>
      <c r="S112" s="120" t="str">
        <f t="shared" si="23"/>
        <v>Month 4</v>
      </c>
      <c r="T112" s="3"/>
      <c r="U112" s="12"/>
      <c r="V112" s="5"/>
      <c r="W112" s="13"/>
      <c r="X112" s="11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5" x14ac:dyDescent="0.2">
      <c r="A113" s="14">
        <f t="shared" si="24"/>
        <v>20</v>
      </c>
      <c r="B113" s="3">
        <v>2.4300000000000002</v>
      </c>
      <c r="C113" s="3">
        <v>2.56</v>
      </c>
      <c r="D113" s="3">
        <v>2.56</v>
      </c>
      <c r="E113" s="3">
        <v>2.65</v>
      </c>
      <c r="F113" s="3">
        <v>2.75</v>
      </c>
      <c r="G113" s="3">
        <v>2.7</v>
      </c>
      <c r="H113" s="3">
        <f t="shared" si="13"/>
        <v>2.75</v>
      </c>
      <c r="I113" s="3">
        <f t="shared" si="19"/>
        <v>2.7</v>
      </c>
      <c r="J113" s="21">
        <f t="shared" si="14"/>
        <v>1.8518518518518452E-2</v>
      </c>
      <c r="K113" s="16">
        <f t="shared" si="20"/>
        <v>2.5887500000000001</v>
      </c>
      <c r="L113" s="21">
        <f t="shared" si="15"/>
        <v>6.2288749396426805E-2</v>
      </c>
      <c r="M113" s="15">
        <f t="shared" si="16"/>
        <v>2750</v>
      </c>
      <c r="N113" s="33">
        <f t="shared" si="12"/>
        <v>43486</v>
      </c>
      <c r="O113" s="8">
        <f t="shared" si="21"/>
        <v>43191</v>
      </c>
      <c r="P113" s="22">
        <f t="shared" si="17"/>
        <v>295</v>
      </c>
      <c r="Q113" s="8">
        <f t="shared" si="22"/>
        <v>40648</v>
      </c>
      <c r="R113" s="41">
        <f t="shared" si="18"/>
        <v>42.142857142857146</v>
      </c>
      <c r="S113" s="52" t="str">
        <f t="shared" si="23"/>
        <v>Month 4</v>
      </c>
      <c r="T113" s="7"/>
      <c r="U113" s="3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">
      <c r="A114" s="63">
        <f t="shared" si="24"/>
        <v>20</v>
      </c>
      <c r="B114" s="56">
        <v>2.2999999999999998</v>
      </c>
      <c r="C114" s="56">
        <v>2.42</v>
      </c>
      <c r="D114" s="56">
        <v>2.37</v>
      </c>
      <c r="E114" s="56">
        <v>2.52</v>
      </c>
      <c r="F114" s="56">
        <v>2.34</v>
      </c>
      <c r="G114" s="56">
        <v>2.4900000000000002</v>
      </c>
      <c r="H114" s="56">
        <f t="shared" si="13"/>
        <v>2.52</v>
      </c>
      <c r="I114" s="56">
        <f t="shared" si="19"/>
        <v>2.7</v>
      </c>
      <c r="J114" s="58">
        <f t="shared" si="14"/>
        <v>-6.6666666666666721E-2</v>
      </c>
      <c r="K114" s="59">
        <f t="shared" si="20"/>
        <v>2.5887500000000001</v>
      </c>
      <c r="L114" s="58">
        <f t="shared" si="15"/>
        <v>-2.6557218734910706E-2</v>
      </c>
      <c r="M114" s="60">
        <f t="shared" si="16"/>
        <v>2520</v>
      </c>
      <c r="N114" s="61">
        <f t="shared" si="12"/>
        <v>43493</v>
      </c>
      <c r="O114" s="64">
        <f t="shared" si="21"/>
        <v>43191</v>
      </c>
      <c r="P114" s="65">
        <f t="shared" si="17"/>
        <v>302</v>
      </c>
      <c r="Q114" s="64">
        <f t="shared" si="22"/>
        <v>40648</v>
      </c>
      <c r="R114" s="41">
        <f t="shared" si="18"/>
        <v>43.142857142857146</v>
      </c>
      <c r="S114" s="66" t="str">
        <f t="shared" si="23"/>
        <v>Month 4</v>
      </c>
      <c r="T114" s="7"/>
      <c r="U114" s="29"/>
      <c r="V114" s="29"/>
      <c r="W114" s="29"/>
      <c r="X114" s="29"/>
      <c r="Y114" s="29"/>
      <c r="Z114" s="3"/>
      <c r="AA114" s="29"/>
      <c r="AB114" s="29"/>
      <c r="AC114" s="29"/>
      <c r="AD114" s="29"/>
      <c r="AE114" s="29"/>
      <c r="AF114" s="3"/>
      <c r="AG114" s="3"/>
      <c r="AH114" s="3"/>
      <c r="AI114" s="3"/>
    </row>
    <row r="115" spans="1:35" x14ac:dyDescent="0.2">
      <c r="A115" s="14">
        <f t="shared" si="24"/>
        <v>20</v>
      </c>
      <c r="B115" s="3">
        <v>2.46</v>
      </c>
      <c r="C115" s="3">
        <v>2.41</v>
      </c>
      <c r="D115" s="3">
        <v>2.23</v>
      </c>
      <c r="E115" s="3">
        <v>2.33</v>
      </c>
      <c r="F115" s="3">
        <v>2.42</v>
      </c>
      <c r="G115" s="3">
        <v>2.35</v>
      </c>
      <c r="H115" s="3">
        <f t="shared" si="13"/>
        <v>2.46</v>
      </c>
      <c r="I115" s="3">
        <f t="shared" si="19"/>
        <v>2.7</v>
      </c>
      <c r="J115" s="21">
        <f t="shared" si="14"/>
        <v>-8.8888888888888962E-2</v>
      </c>
      <c r="K115" s="16">
        <f t="shared" si="20"/>
        <v>2.5887500000000001</v>
      </c>
      <c r="L115" s="21">
        <f t="shared" si="15"/>
        <v>-4.9734427812650944E-2</v>
      </c>
      <c r="M115" s="15">
        <f t="shared" si="16"/>
        <v>2460</v>
      </c>
      <c r="N115" s="33">
        <f t="shared" si="12"/>
        <v>43500</v>
      </c>
      <c r="O115" s="8">
        <f t="shared" si="21"/>
        <v>43191</v>
      </c>
      <c r="P115" s="22">
        <f t="shared" si="17"/>
        <v>309</v>
      </c>
      <c r="Q115" s="8">
        <f t="shared" si="22"/>
        <v>40648</v>
      </c>
      <c r="R115" s="41">
        <f t="shared" si="18"/>
        <v>44.142857142857146</v>
      </c>
      <c r="S115" s="120" t="s">
        <v>26</v>
      </c>
      <c r="T115" s="7"/>
      <c r="U115" s="16"/>
      <c r="V115" s="16"/>
      <c r="W115" s="16"/>
      <c r="X115" s="16"/>
      <c r="Y115" s="21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">
      <c r="A116" s="14">
        <f t="shared" si="24"/>
        <v>20</v>
      </c>
      <c r="B116" s="3">
        <v>2.61</v>
      </c>
      <c r="C116" s="3">
        <v>2.5099999999999998</v>
      </c>
      <c r="D116" s="3">
        <v>2.34</v>
      </c>
      <c r="E116" s="3">
        <v>2.4700000000000002</v>
      </c>
      <c r="F116" s="3">
        <v>2.4300000000000002</v>
      </c>
      <c r="G116" s="3">
        <v>2.56</v>
      </c>
      <c r="H116" s="3">
        <f t="shared" si="13"/>
        <v>2.61</v>
      </c>
      <c r="I116" s="3">
        <f t="shared" si="19"/>
        <v>2.7</v>
      </c>
      <c r="J116" s="21">
        <f t="shared" si="14"/>
        <v>-3.3333333333333444E-2</v>
      </c>
      <c r="K116" s="16">
        <f t="shared" si="20"/>
        <v>2.5887500000000001</v>
      </c>
      <c r="L116" s="21">
        <f t="shared" si="15"/>
        <v>8.2085948816995723E-3</v>
      </c>
      <c r="M116" s="15">
        <f t="shared" si="16"/>
        <v>2610</v>
      </c>
      <c r="N116" s="33">
        <f t="shared" si="12"/>
        <v>43507</v>
      </c>
      <c r="O116" s="8">
        <f t="shared" si="21"/>
        <v>43191</v>
      </c>
      <c r="P116" s="22">
        <f t="shared" si="17"/>
        <v>316</v>
      </c>
      <c r="Q116" s="8">
        <f t="shared" si="22"/>
        <v>40648</v>
      </c>
      <c r="R116" s="41">
        <f t="shared" si="18"/>
        <v>45.142857142857146</v>
      </c>
      <c r="S116" s="120" t="str">
        <f t="shared" si="23"/>
        <v>Month 3</v>
      </c>
      <c r="T116" s="7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">
      <c r="A117" s="14">
        <f t="shared" si="24"/>
        <v>20</v>
      </c>
      <c r="B117" s="3">
        <v>2.5</v>
      </c>
      <c r="C117" s="3">
        <v>2.38</v>
      </c>
      <c r="D117" s="3">
        <v>2.34</v>
      </c>
      <c r="E117" s="3">
        <v>2.57</v>
      </c>
      <c r="F117" s="3">
        <v>2.4300000000000002</v>
      </c>
      <c r="G117" s="3">
        <v>2.4700000000000002</v>
      </c>
      <c r="H117" s="3">
        <f t="shared" si="13"/>
        <v>2.57</v>
      </c>
      <c r="I117" s="3">
        <f t="shared" si="19"/>
        <v>2.7</v>
      </c>
      <c r="J117" s="21">
        <f t="shared" si="14"/>
        <v>-4.8148148148148273E-2</v>
      </c>
      <c r="K117" s="16">
        <f t="shared" si="20"/>
        <v>2.5887500000000001</v>
      </c>
      <c r="L117" s="21">
        <f t="shared" si="15"/>
        <v>-7.2428778367939223E-3</v>
      </c>
      <c r="M117" s="15">
        <f t="shared" si="16"/>
        <v>2570</v>
      </c>
      <c r="N117" s="33">
        <f t="shared" si="12"/>
        <v>43514</v>
      </c>
      <c r="O117" s="8">
        <f t="shared" si="21"/>
        <v>43191</v>
      </c>
      <c r="P117" s="22">
        <f t="shared" si="17"/>
        <v>323</v>
      </c>
      <c r="Q117" s="8">
        <f t="shared" si="22"/>
        <v>40648</v>
      </c>
      <c r="R117" s="41">
        <f t="shared" si="18"/>
        <v>46.142857142857146</v>
      </c>
      <c r="S117" s="120" t="str">
        <f t="shared" si="23"/>
        <v>Month 3</v>
      </c>
      <c r="T117" s="7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">
      <c r="A118" s="63">
        <f t="shared" si="24"/>
        <v>20</v>
      </c>
      <c r="B118" s="56">
        <v>2.5</v>
      </c>
      <c r="C118" s="56">
        <v>2.37</v>
      </c>
      <c r="D118" s="56">
        <v>2.5299999999999998</v>
      </c>
      <c r="E118" s="56">
        <v>2.4</v>
      </c>
      <c r="F118" s="56">
        <v>2.5099999999999998</v>
      </c>
      <c r="G118" s="56">
        <v>2.4900000000000002</v>
      </c>
      <c r="H118" s="56">
        <f t="shared" si="13"/>
        <v>2.5299999999999998</v>
      </c>
      <c r="I118" s="56">
        <f t="shared" si="19"/>
        <v>2.7</v>
      </c>
      <c r="J118" s="58">
        <f t="shared" si="14"/>
        <v>-6.2962962962963095E-2</v>
      </c>
      <c r="K118" s="112">
        <f>AVERAGE(H118:H128)</f>
        <v>2.5649999999999999</v>
      </c>
      <c r="L118" s="58">
        <f t="shared" si="15"/>
        <v>-1.3645224171540018E-2</v>
      </c>
      <c r="M118" s="60">
        <f t="shared" si="16"/>
        <v>2530</v>
      </c>
      <c r="N118" s="61">
        <f t="shared" si="12"/>
        <v>43521</v>
      </c>
      <c r="O118" s="64">
        <f t="shared" si="21"/>
        <v>43191</v>
      </c>
      <c r="P118" s="65">
        <f t="shared" si="17"/>
        <v>330</v>
      </c>
      <c r="Q118" s="64">
        <f t="shared" si="22"/>
        <v>40648</v>
      </c>
      <c r="R118" s="41">
        <f t="shared" si="18"/>
        <v>47.142857142857146</v>
      </c>
      <c r="S118" s="66" t="str">
        <f t="shared" si="23"/>
        <v>Month 3</v>
      </c>
      <c r="T118" s="7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">
      <c r="A119" s="14">
        <f t="shared" si="24"/>
        <v>20</v>
      </c>
      <c r="B119" s="3">
        <v>2.62</v>
      </c>
      <c r="C119" s="3">
        <v>2.69</v>
      </c>
      <c r="D119" s="3">
        <v>2.56</v>
      </c>
      <c r="E119" s="3">
        <v>2.5</v>
      </c>
      <c r="F119" s="3">
        <v>2.64</v>
      </c>
      <c r="G119" s="3">
        <v>2.6</v>
      </c>
      <c r="H119" s="3">
        <f t="shared" si="13"/>
        <v>2.69</v>
      </c>
      <c r="I119" s="3">
        <f t="shared" si="19"/>
        <v>2.7</v>
      </c>
      <c r="J119" s="21">
        <f t="shared" si="14"/>
        <v>-3.7037037037037888E-3</v>
      </c>
      <c r="K119" s="16">
        <f t="shared" si="20"/>
        <v>2.5649999999999999</v>
      </c>
      <c r="L119" s="21">
        <f t="shared" si="15"/>
        <v>4.8732943469785579E-2</v>
      </c>
      <c r="M119" s="15">
        <f t="shared" si="16"/>
        <v>2690</v>
      </c>
      <c r="N119" s="33">
        <f t="shared" si="12"/>
        <v>43528</v>
      </c>
      <c r="O119" s="8">
        <f t="shared" si="21"/>
        <v>43191</v>
      </c>
      <c r="P119" s="22">
        <f t="shared" si="17"/>
        <v>337</v>
      </c>
      <c r="Q119" s="8">
        <f t="shared" si="22"/>
        <v>40648</v>
      </c>
      <c r="R119" s="41">
        <f t="shared" si="18"/>
        <v>48.142857142857146</v>
      </c>
      <c r="S119" s="120" t="s">
        <v>25</v>
      </c>
      <c r="T119" s="7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">
      <c r="A120" s="14">
        <f t="shared" si="24"/>
        <v>20</v>
      </c>
      <c r="B120" s="3">
        <v>2.2799999999999998</v>
      </c>
      <c r="C120" s="3">
        <v>2.3199999999999998</v>
      </c>
      <c r="D120" s="3">
        <v>2.42</v>
      </c>
      <c r="E120" s="3">
        <v>2.48</v>
      </c>
      <c r="F120" s="3">
        <v>2.27</v>
      </c>
      <c r="G120" s="3">
        <v>2.3199999999999998</v>
      </c>
      <c r="H120" s="3">
        <f t="shared" si="13"/>
        <v>2.48</v>
      </c>
      <c r="I120" s="3">
        <f t="shared" si="19"/>
        <v>2.7</v>
      </c>
      <c r="J120" s="21">
        <f t="shared" si="14"/>
        <v>-8.1481481481481544E-2</v>
      </c>
      <c r="K120" s="16">
        <f t="shared" si="20"/>
        <v>2.5649999999999999</v>
      </c>
      <c r="L120" s="21">
        <f t="shared" si="15"/>
        <v>-3.3138401559454175E-2</v>
      </c>
      <c r="M120" s="15">
        <f t="shared" si="16"/>
        <v>2480</v>
      </c>
      <c r="N120" s="33">
        <f t="shared" si="12"/>
        <v>43535</v>
      </c>
      <c r="O120" s="8">
        <f t="shared" si="21"/>
        <v>43191</v>
      </c>
      <c r="P120" s="22">
        <f t="shared" si="17"/>
        <v>344</v>
      </c>
      <c r="Q120" s="8">
        <f t="shared" si="22"/>
        <v>40648</v>
      </c>
      <c r="R120" s="41">
        <f t="shared" si="18"/>
        <v>49.142857142857146</v>
      </c>
      <c r="S120" s="52" t="str">
        <f t="shared" si="23"/>
        <v>Month 2</v>
      </c>
      <c r="T120" s="7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">
      <c r="A121" s="14">
        <f t="shared" si="24"/>
        <v>20</v>
      </c>
      <c r="B121" s="3">
        <v>2.35</v>
      </c>
      <c r="C121" s="3">
        <v>2.54</v>
      </c>
      <c r="D121" s="3">
        <v>2.4700000000000002</v>
      </c>
      <c r="E121" s="3">
        <v>2.4300000000000002</v>
      </c>
      <c r="F121" s="3">
        <v>2.37</v>
      </c>
      <c r="G121" s="3">
        <v>2.5099999999999998</v>
      </c>
      <c r="H121" s="3">
        <f t="shared" si="13"/>
        <v>2.54</v>
      </c>
      <c r="I121" s="3">
        <f t="shared" si="19"/>
        <v>2.7</v>
      </c>
      <c r="J121" s="21">
        <f t="shared" si="14"/>
        <v>-5.925925925925931E-2</v>
      </c>
      <c r="K121" s="16">
        <f t="shared" si="20"/>
        <v>2.5649999999999999</v>
      </c>
      <c r="L121" s="21">
        <f t="shared" si="15"/>
        <v>-9.7465886939570798E-3</v>
      </c>
      <c r="M121" s="15">
        <f t="shared" si="16"/>
        <v>2540</v>
      </c>
      <c r="N121" s="33">
        <f t="shared" si="12"/>
        <v>43542</v>
      </c>
      <c r="O121" s="8">
        <f t="shared" si="21"/>
        <v>43191</v>
      </c>
      <c r="P121" s="22">
        <f t="shared" si="17"/>
        <v>351</v>
      </c>
      <c r="Q121" s="8">
        <f t="shared" si="22"/>
        <v>40648</v>
      </c>
      <c r="R121" s="41">
        <f t="shared" si="18"/>
        <v>50.142857142857146</v>
      </c>
      <c r="S121" s="52" t="str">
        <f t="shared" si="23"/>
        <v>Month 2</v>
      </c>
      <c r="T121" s="7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">
      <c r="A122" s="63">
        <f t="shared" si="24"/>
        <v>20</v>
      </c>
      <c r="B122" s="56">
        <v>2.4</v>
      </c>
      <c r="C122" s="56">
        <v>2.48</v>
      </c>
      <c r="D122" s="56">
        <v>2.44</v>
      </c>
      <c r="E122" s="56">
        <v>2.5099999999999998</v>
      </c>
      <c r="F122" s="56">
        <v>2.56</v>
      </c>
      <c r="G122" s="56">
        <v>2.4900000000000002</v>
      </c>
      <c r="H122" s="56">
        <f t="shared" si="13"/>
        <v>2.56</v>
      </c>
      <c r="I122" s="56">
        <f t="shared" si="19"/>
        <v>2.7</v>
      </c>
      <c r="J122" s="58">
        <f t="shared" si="14"/>
        <v>-5.1851851851851892E-2</v>
      </c>
      <c r="K122" s="59">
        <f t="shared" si="20"/>
        <v>2.5649999999999999</v>
      </c>
      <c r="L122" s="58">
        <f t="shared" si="15"/>
        <v>-1.9493177387913815E-3</v>
      </c>
      <c r="M122" s="60">
        <f t="shared" si="16"/>
        <v>2560</v>
      </c>
      <c r="N122" s="61">
        <f t="shared" si="12"/>
        <v>43549</v>
      </c>
      <c r="O122" s="64">
        <f t="shared" si="21"/>
        <v>43191</v>
      </c>
      <c r="P122" s="65">
        <f t="shared" si="17"/>
        <v>358</v>
      </c>
      <c r="Q122" s="64">
        <f t="shared" si="22"/>
        <v>40648</v>
      </c>
      <c r="R122" s="41">
        <f t="shared" si="18"/>
        <v>51.142857142857146</v>
      </c>
      <c r="S122" s="66" t="str">
        <f t="shared" si="23"/>
        <v>Month 2</v>
      </c>
      <c r="T122" s="7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">
      <c r="A123" s="14">
        <f t="shared" si="24"/>
        <v>20</v>
      </c>
      <c r="B123" s="3">
        <v>2.63</v>
      </c>
      <c r="C123" s="3">
        <v>2.52</v>
      </c>
      <c r="D123" s="3">
        <v>2.48</v>
      </c>
      <c r="E123" s="3">
        <v>2.59</v>
      </c>
      <c r="F123" s="3">
        <v>2.61</v>
      </c>
      <c r="G123" s="3">
        <v>2.54</v>
      </c>
      <c r="H123" s="3">
        <f t="shared" si="13"/>
        <v>2.63</v>
      </c>
      <c r="I123" s="3">
        <f t="shared" si="19"/>
        <v>2.7</v>
      </c>
      <c r="J123" s="21">
        <f t="shared" si="14"/>
        <v>-2.5925925925926029E-2</v>
      </c>
      <c r="K123" s="16">
        <f t="shared" si="20"/>
        <v>2.5649999999999999</v>
      </c>
      <c r="L123" s="21">
        <f t="shared" si="15"/>
        <v>2.534113060428848E-2</v>
      </c>
      <c r="M123" s="15">
        <f t="shared" si="16"/>
        <v>2630</v>
      </c>
      <c r="N123" s="33">
        <f t="shared" si="12"/>
        <v>43556</v>
      </c>
      <c r="O123" s="8">
        <f t="shared" si="21"/>
        <v>43191</v>
      </c>
      <c r="P123" s="22">
        <f t="shared" si="17"/>
        <v>365</v>
      </c>
      <c r="Q123" s="8">
        <f t="shared" si="22"/>
        <v>40648</v>
      </c>
      <c r="R123" s="41">
        <f t="shared" si="18"/>
        <v>52.142857142857146</v>
      </c>
      <c r="S123" s="120" t="s">
        <v>24</v>
      </c>
      <c r="T123" s="7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">
      <c r="A124" s="14">
        <f t="shared" si="24"/>
        <v>20</v>
      </c>
      <c r="B124" s="3">
        <v>2.2999999999999998</v>
      </c>
      <c r="C124" s="3">
        <v>2.31</v>
      </c>
      <c r="D124" s="3">
        <v>2.2799999999999998</v>
      </c>
      <c r="E124" s="3">
        <v>2.3199999999999998</v>
      </c>
      <c r="F124" s="3">
        <v>2.54</v>
      </c>
      <c r="G124" s="3">
        <v>2.2999999999999998</v>
      </c>
      <c r="H124" s="3">
        <f t="shared" si="13"/>
        <v>2.54</v>
      </c>
      <c r="I124" s="3">
        <f>(I123)</f>
        <v>2.7</v>
      </c>
      <c r="J124" s="21">
        <f t="shared" si="14"/>
        <v>-5.925925925925931E-2</v>
      </c>
      <c r="K124" s="16">
        <f t="shared" si="20"/>
        <v>2.5649999999999999</v>
      </c>
      <c r="L124" s="21">
        <f t="shared" si="15"/>
        <v>-9.7465886939570798E-3</v>
      </c>
      <c r="M124" s="15">
        <f t="shared" si="16"/>
        <v>2540</v>
      </c>
      <c r="N124" s="207">
        <f t="shared" si="12"/>
        <v>43563</v>
      </c>
      <c r="O124" s="51">
        <f t="shared" si="21"/>
        <v>43191</v>
      </c>
      <c r="P124" s="107">
        <f t="shared" si="17"/>
        <v>372</v>
      </c>
      <c r="Q124" s="51">
        <f t="shared" si="22"/>
        <v>40648</v>
      </c>
      <c r="R124" s="41">
        <f t="shared" si="18"/>
        <v>53.142857142857146</v>
      </c>
      <c r="S124" s="120" t="str">
        <f>(S123)</f>
        <v>Month 1</v>
      </c>
      <c r="T124" s="7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2">
      <c r="A125" s="14">
        <f t="shared" si="24"/>
        <v>20</v>
      </c>
      <c r="B125" s="3">
        <v>2.4300000000000002</v>
      </c>
      <c r="C125" s="3">
        <v>2.56</v>
      </c>
      <c r="D125" s="3">
        <v>2.56</v>
      </c>
      <c r="E125" s="3">
        <v>2.65</v>
      </c>
      <c r="F125" s="3">
        <v>2.65</v>
      </c>
      <c r="G125" s="3">
        <v>2.65</v>
      </c>
      <c r="H125" s="3">
        <f t="shared" si="13"/>
        <v>2.65</v>
      </c>
      <c r="I125" s="3">
        <f>(I124)</f>
        <v>2.7</v>
      </c>
      <c r="J125" s="21">
        <f>(H125-I125)/(I125)</f>
        <v>-1.8518518518518615E-2</v>
      </c>
      <c r="K125" s="16">
        <f t="shared" si="20"/>
        <v>2.5649999999999999</v>
      </c>
      <c r="L125" s="21">
        <f>(H125-K125)/(K125)</f>
        <v>3.3138401559454175E-2</v>
      </c>
      <c r="M125" s="15">
        <f>1000*H125</f>
        <v>2650</v>
      </c>
      <c r="N125" s="33">
        <f>(N124+7)</f>
        <v>43570</v>
      </c>
      <c r="O125" s="8">
        <f t="shared" si="21"/>
        <v>43191</v>
      </c>
      <c r="P125" s="22">
        <f>(N125-O125)</f>
        <v>379</v>
      </c>
      <c r="Q125" s="8">
        <f t="shared" si="22"/>
        <v>40648</v>
      </c>
      <c r="R125" s="41">
        <f t="shared" si="18"/>
        <v>54.142857142857146</v>
      </c>
      <c r="S125" s="52" t="str">
        <f>(S124)</f>
        <v>Month 1</v>
      </c>
      <c r="T125" s="7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">
      <c r="A126" s="14">
        <f t="shared" si="24"/>
        <v>20</v>
      </c>
      <c r="B126" s="3">
        <v>2.46</v>
      </c>
      <c r="C126" s="3">
        <v>2.41</v>
      </c>
      <c r="D126" s="3">
        <v>2.23</v>
      </c>
      <c r="E126" s="3">
        <v>2.33</v>
      </c>
      <c r="F126" s="3">
        <v>2.42</v>
      </c>
      <c r="G126" s="3">
        <v>2.35</v>
      </c>
      <c r="H126" s="3">
        <f t="shared" si="13"/>
        <v>2.46</v>
      </c>
      <c r="I126" s="3">
        <f>(I125)</f>
        <v>2.7</v>
      </c>
      <c r="J126" s="21">
        <f>(H126-I126)/(I126)</f>
        <v>-8.8888888888888962E-2</v>
      </c>
      <c r="K126" s="16">
        <f t="shared" si="20"/>
        <v>2.5649999999999999</v>
      </c>
      <c r="L126" s="21">
        <f>(H126-K126)/(K126)</f>
        <v>-4.0935672514619874E-2</v>
      </c>
      <c r="M126" s="15">
        <f>1000*H126</f>
        <v>2460</v>
      </c>
      <c r="N126" s="33">
        <f>(N125+7)</f>
        <v>43577</v>
      </c>
      <c r="O126" s="8">
        <f t="shared" si="21"/>
        <v>43191</v>
      </c>
      <c r="P126" s="22">
        <f>(N126-O126)</f>
        <v>386</v>
      </c>
      <c r="Q126" s="8">
        <f t="shared" si="22"/>
        <v>40648</v>
      </c>
      <c r="R126" s="41">
        <f t="shared" si="18"/>
        <v>55.142857142857146</v>
      </c>
      <c r="S126" s="52" t="str">
        <f>(S125)</f>
        <v>Month 1</v>
      </c>
      <c r="T126" s="7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6" thickBot="1" x14ac:dyDescent="0.25">
      <c r="A127" s="148">
        <f t="shared" si="24"/>
        <v>20</v>
      </c>
      <c r="B127" s="149">
        <v>2.57</v>
      </c>
      <c r="C127" s="149">
        <v>2.34</v>
      </c>
      <c r="D127" s="149">
        <v>2.5299999999999998</v>
      </c>
      <c r="E127" s="149">
        <v>2.4500000000000002</v>
      </c>
      <c r="F127" s="149">
        <v>2.38</v>
      </c>
      <c r="G127" s="149">
        <v>2.44</v>
      </c>
      <c r="H127" s="208">
        <f t="shared" si="13"/>
        <v>2.57</v>
      </c>
      <c r="I127" s="208">
        <f>(I126)</f>
        <v>2.7</v>
      </c>
      <c r="J127" s="150">
        <f>(H127-I127)/(I127)</f>
        <v>-4.8148148148148273E-2</v>
      </c>
      <c r="K127" s="151">
        <f t="shared" si="20"/>
        <v>2.5649999999999999</v>
      </c>
      <c r="L127" s="150">
        <f>(H127-K127)/(K127)</f>
        <v>1.9493177387913815E-3</v>
      </c>
      <c r="M127" s="152">
        <f>1000*H127</f>
        <v>2570</v>
      </c>
      <c r="N127" s="157">
        <f>(N126+7)</f>
        <v>43584</v>
      </c>
      <c r="O127" s="144">
        <f t="shared" si="21"/>
        <v>43191</v>
      </c>
      <c r="P127" s="145">
        <f>(N127-O127)</f>
        <v>393</v>
      </c>
      <c r="Q127" s="144">
        <f t="shared" si="22"/>
        <v>40648</v>
      </c>
      <c r="R127" s="41">
        <f t="shared" si="18"/>
        <v>56.142857142857146</v>
      </c>
      <c r="S127" s="147" t="str">
        <f>(S126)</f>
        <v>Month 1</v>
      </c>
      <c r="T127" s="7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7" thickTop="1" thickBot="1" x14ac:dyDescent="0.25">
      <c r="A128" s="148"/>
      <c r="B128" s="149"/>
      <c r="C128" s="149"/>
      <c r="D128" s="149"/>
      <c r="E128" s="149"/>
      <c r="F128" s="149"/>
      <c r="G128" s="149"/>
      <c r="H128" s="149"/>
      <c r="I128" s="149"/>
      <c r="J128" s="150"/>
      <c r="K128" s="151"/>
      <c r="L128" s="150"/>
      <c r="M128" s="152"/>
      <c r="N128" s="157"/>
      <c r="O128" s="144"/>
      <c r="P128" s="145"/>
      <c r="Q128" s="144"/>
      <c r="R128" s="146"/>
      <c r="S128" s="147"/>
      <c r="T128" s="7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6" thickTop="1" x14ac:dyDescent="0.2">
      <c r="A129" s="6"/>
      <c r="B129" s="3"/>
      <c r="C129" s="3"/>
      <c r="D129" s="3"/>
      <c r="E129" s="3"/>
      <c r="F129" s="3"/>
      <c r="G129" s="3"/>
      <c r="H129" s="7"/>
      <c r="I129" s="7"/>
      <c r="J129" s="21"/>
      <c r="K129" s="16"/>
      <c r="L129" s="21"/>
      <c r="M129" s="15"/>
      <c r="N129" s="8"/>
      <c r="O129" s="8"/>
      <c r="P129" s="22"/>
      <c r="Q129" s="8"/>
      <c r="R129" s="9"/>
      <c r="S129" s="9"/>
      <c r="T129" s="7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">
      <c r="A130" s="6"/>
      <c r="B130" s="3"/>
      <c r="C130" s="3"/>
      <c r="D130" s="3"/>
      <c r="E130" s="3"/>
      <c r="F130" s="3"/>
      <c r="G130" s="3"/>
      <c r="H130" s="7"/>
      <c r="I130" s="7"/>
      <c r="J130" s="21"/>
      <c r="K130" s="16"/>
      <c r="L130" s="21"/>
      <c r="M130" s="15"/>
      <c r="N130" s="8"/>
      <c r="O130" s="8"/>
      <c r="P130" s="22"/>
      <c r="Q130" s="8"/>
      <c r="R130" s="9"/>
      <c r="S130" s="9"/>
      <c r="T130" s="7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">
      <c r="A131" s="6"/>
      <c r="B131" s="3"/>
      <c r="C131" s="3"/>
      <c r="D131" s="3"/>
      <c r="E131" s="3"/>
      <c r="F131" s="3"/>
      <c r="G131" s="3"/>
      <c r="H131" s="7"/>
      <c r="I131" s="7"/>
      <c r="J131" s="21"/>
      <c r="K131" s="16"/>
      <c r="L131" s="21"/>
      <c r="M131" s="15"/>
      <c r="N131" s="8"/>
      <c r="O131" s="8"/>
      <c r="P131" s="22"/>
      <c r="Q131" s="8"/>
      <c r="R131" s="9"/>
      <c r="S131" s="9"/>
      <c r="T131" s="7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6"/>
      <c r="B132" s="3"/>
      <c r="C132" s="3"/>
      <c r="D132" s="3"/>
      <c r="E132" s="3"/>
      <c r="F132" s="3"/>
      <c r="G132" s="3"/>
      <c r="H132" s="7"/>
      <c r="I132" s="7"/>
      <c r="J132" s="21"/>
      <c r="K132" s="16"/>
      <c r="L132" s="21"/>
      <c r="M132" s="15"/>
      <c r="N132" s="8"/>
      <c r="O132" s="8"/>
      <c r="P132" s="22"/>
      <c r="Q132" s="8"/>
      <c r="R132" s="9"/>
      <c r="S132" s="9"/>
      <c r="T132" s="7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">
      <c r="A133" s="14"/>
      <c r="B133" s="3"/>
      <c r="C133" s="3"/>
      <c r="D133" s="3"/>
      <c r="E133" s="3"/>
      <c r="F133" s="3"/>
      <c r="G133" s="3"/>
      <c r="H133" s="7"/>
      <c r="I133" s="7"/>
      <c r="J133" s="21"/>
      <c r="K133" s="16"/>
      <c r="L133" s="21"/>
      <c r="M133" s="15"/>
      <c r="N133" s="8"/>
      <c r="O133" s="8"/>
      <c r="P133" s="22"/>
      <c r="Q133" s="8"/>
      <c r="R133" s="9"/>
      <c r="S133" s="9"/>
      <c r="T133" s="7"/>
      <c r="U133" s="3"/>
      <c r="V133" s="30"/>
      <c r="W133" s="30"/>
      <c r="X133" s="30"/>
      <c r="Y133" s="30"/>
      <c r="Z133" s="3"/>
      <c r="AA133" s="3"/>
      <c r="AB133" s="3"/>
      <c r="AC133" s="30"/>
      <c r="AD133" s="30"/>
      <c r="AE133" s="30"/>
      <c r="AF133" s="30"/>
      <c r="AG133" s="3"/>
      <c r="AH133" s="3"/>
      <c r="AI133" s="3"/>
    </row>
    <row r="134" spans="1:35" x14ac:dyDescent="0.2">
      <c r="A134" s="14"/>
      <c r="B134" s="3"/>
      <c r="C134" s="3"/>
      <c r="D134" s="3"/>
      <c r="E134" s="3"/>
      <c r="F134" s="3"/>
      <c r="G134" s="3"/>
      <c r="H134" s="7"/>
      <c r="I134" s="7"/>
      <c r="J134" s="21"/>
      <c r="K134" s="16"/>
      <c r="L134" s="21"/>
      <c r="M134" s="15"/>
      <c r="N134" s="8"/>
      <c r="O134" s="8"/>
      <c r="P134" s="22"/>
      <c r="Q134" s="8"/>
      <c r="R134" s="9"/>
      <c r="S134" s="9"/>
      <c r="T134" s="7"/>
      <c r="U134" s="3"/>
      <c r="V134" s="12"/>
      <c r="W134" s="5"/>
      <c r="X134" s="13"/>
      <c r="Y134" s="11"/>
      <c r="Z134" s="3"/>
      <c r="AA134" s="3"/>
      <c r="AB134" s="3"/>
      <c r="AC134" s="23"/>
      <c r="AD134" s="5"/>
      <c r="AE134" s="13"/>
      <c r="AF134" s="11"/>
      <c r="AG134" s="3"/>
      <c r="AH134" s="3"/>
      <c r="AI134" s="3"/>
    </row>
    <row r="135" spans="1:35" x14ac:dyDescent="0.2">
      <c r="A135" s="14"/>
      <c r="B135" s="3"/>
      <c r="C135" s="3"/>
      <c r="D135" s="3"/>
      <c r="E135" s="3"/>
      <c r="F135" s="3"/>
      <c r="G135" s="3"/>
      <c r="H135" s="7"/>
      <c r="I135" s="7"/>
      <c r="J135" s="21"/>
      <c r="K135" s="16"/>
      <c r="L135" s="21"/>
      <c r="M135" s="15"/>
      <c r="N135" s="8"/>
      <c r="O135" s="8"/>
      <c r="P135" s="22"/>
      <c r="Q135" s="8"/>
      <c r="R135" s="9"/>
      <c r="S135" s="9"/>
      <c r="T135" s="7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">
      <c r="A136" s="14"/>
      <c r="B136" s="3"/>
      <c r="C136" s="3"/>
      <c r="D136" s="3"/>
      <c r="E136" s="3"/>
      <c r="F136" s="3"/>
      <c r="G136" s="3"/>
      <c r="H136" s="7"/>
      <c r="I136" s="7"/>
      <c r="J136" s="21"/>
      <c r="K136" s="16"/>
      <c r="L136" s="21"/>
      <c r="M136" s="15"/>
      <c r="N136" s="8"/>
      <c r="O136" s="8"/>
      <c r="P136" s="22"/>
      <c r="Q136" s="8"/>
      <c r="R136" s="9"/>
      <c r="S136" s="9"/>
      <c r="T136" s="7"/>
      <c r="U136" s="3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">
      <c r="A137" s="14"/>
      <c r="B137" s="3"/>
      <c r="C137" s="3"/>
      <c r="D137" s="3"/>
      <c r="E137" s="3"/>
      <c r="F137" s="3"/>
      <c r="G137" s="3"/>
      <c r="H137" s="7"/>
      <c r="I137" s="7"/>
      <c r="J137" s="21"/>
      <c r="K137" s="16"/>
      <c r="L137" s="21"/>
      <c r="M137" s="15"/>
      <c r="N137" s="8"/>
      <c r="O137" s="8"/>
      <c r="P137" s="22"/>
      <c r="Q137" s="8"/>
      <c r="R137" s="9"/>
      <c r="S137" s="9"/>
      <c r="T137" s="7"/>
      <c r="U137" s="29"/>
      <c r="V137" s="29"/>
      <c r="W137" s="29"/>
      <c r="X137" s="29"/>
      <c r="Y137" s="29"/>
      <c r="Z137" s="3"/>
      <c r="AA137" s="29"/>
      <c r="AB137" s="29"/>
      <c r="AC137" s="29"/>
      <c r="AD137" s="29"/>
      <c r="AE137" s="29"/>
      <c r="AF137" s="3"/>
      <c r="AG137" s="3"/>
      <c r="AH137" s="3"/>
      <c r="AI137" s="3"/>
    </row>
    <row r="138" spans="1:35" x14ac:dyDescent="0.2">
      <c r="A138" s="14"/>
      <c r="B138" s="3"/>
      <c r="C138" s="3"/>
      <c r="D138" s="3"/>
      <c r="E138" s="3"/>
      <c r="F138" s="3"/>
      <c r="G138" s="3"/>
      <c r="H138" s="7"/>
      <c r="I138" s="7"/>
      <c r="J138" s="21"/>
      <c r="K138" s="16"/>
      <c r="L138" s="21"/>
      <c r="M138" s="15"/>
      <c r="N138" s="8"/>
      <c r="O138" s="8"/>
      <c r="P138" s="22"/>
      <c r="Q138" s="8"/>
      <c r="R138" s="9"/>
      <c r="S138" s="9"/>
      <c r="T138" s="7"/>
      <c r="U138" s="16"/>
      <c r="V138" s="16"/>
      <c r="W138" s="16"/>
      <c r="X138" s="16"/>
      <c r="Y138" s="21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">
      <c r="A139" s="14"/>
      <c r="B139" s="3"/>
      <c r="C139" s="3"/>
      <c r="D139" s="3"/>
      <c r="E139" s="3"/>
      <c r="F139" s="3"/>
      <c r="G139" s="3"/>
      <c r="H139" s="7"/>
      <c r="I139" s="7"/>
      <c r="J139" s="21"/>
      <c r="K139" s="16"/>
      <c r="L139" s="21"/>
      <c r="M139" s="15"/>
      <c r="N139" s="8"/>
      <c r="O139" s="8"/>
      <c r="P139" s="22"/>
      <c r="Q139" s="8"/>
      <c r="R139" s="9"/>
      <c r="S139" s="9"/>
      <c r="T139" s="7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">
      <c r="A140" s="14"/>
      <c r="B140" s="3"/>
      <c r="C140" s="3"/>
      <c r="D140" s="3"/>
      <c r="E140" s="3"/>
      <c r="F140" s="3"/>
      <c r="G140" s="3"/>
      <c r="H140" s="7"/>
      <c r="I140" s="7"/>
      <c r="J140" s="21"/>
      <c r="K140" s="16"/>
      <c r="L140" s="21"/>
      <c r="M140" s="15"/>
      <c r="N140" s="8"/>
      <c r="O140" s="8"/>
      <c r="P140" s="22"/>
      <c r="Q140" s="8"/>
      <c r="R140" s="9"/>
      <c r="S140" s="9"/>
      <c r="T140" s="7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">
      <c r="A141" s="14"/>
      <c r="B141" s="3"/>
      <c r="C141" s="3"/>
      <c r="D141" s="3"/>
      <c r="E141" s="3"/>
      <c r="F141" s="3"/>
      <c r="G141" s="3"/>
      <c r="H141" s="3"/>
      <c r="I141" s="7"/>
      <c r="J141" s="21"/>
      <c r="K141" s="16"/>
      <c r="L141" s="21"/>
      <c r="M141" s="15"/>
      <c r="N141" s="8"/>
      <c r="O141" s="8"/>
      <c r="P141" s="22"/>
      <c r="Q141" s="8"/>
      <c r="R141" s="9"/>
      <c r="S141" s="9"/>
      <c r="T141" s="7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">
      <c r="A142" s="14"/>
      <c r="B142" s="3"/>
      <c r="C142" s="3"/>
      <c r="D142" s="3"/>
      <c r="E142" s="3"/>
      <c r="F142" s="3"/>
      <c r="G142" s="3"/>
      <c r="H142" s="3"/>
      <c r="I142" s="7"/>
      <c r="J142" s="21"/>
      <c r="K142" s="16"/>
      <c r="L142" s="21"/>
      <c r="M142" s="15"/>
      <c r="N142" s="8"/>
      <c r="O142" s="8"/>
      <c r="P142" s="22"/>
      <c r="Q142" s="8"/>
      <c r="R142" s="9"/>
      <c r="S142" s="9"/>
      <c r="T142" s="7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">
      <c r="A143" s="14"/>
      <c r="B143" s="3"/>
      <c r="C143" s="3"/>
      <c r="D143" s="3"/>
      <c r="E143" s="3"/>
      <c r="F143" s="3"/>
      <c r="G143" s="3"/>
      <c r="H143" s="3"/>
      <c r="I143" s="7"/>
      <c r="J143" s="21"/>
      <c r="K143" s="16"/>
      <c r="L143" s="21"/>
      <c r="M143" s="15"/>
      <c r="N143" s="8"/>
      <c r="O143" s="8"/>
      <c r="P143" s="22"/>
      <c r="Q143" s="8"/>
      <c r="R143" s="9"/>
      <c r="S143" s="9"/>
      <c r="T143" s="7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">
      <c r="A144" s="14"/>
      <c r="B144" s="15"/>
      <c r="C144" s="15"/>
      <c r="D144" s="15"/>
      <c r="E144" s="15"/>
      <c r="F144" s="15"/>
      <c r="G144" s="15"/>
      <c r="H144" s="3"/>
      <c r="I144" s="7"/>
      <c r="J144" s="21"/>
      <c r="K144" s="16"/>
      <c r="L144" s="21"/>
      <c r="M144" s="15"/>
      <c r="N144" s="8"/>
      <c r="O144" s="8"/>
      <c r="P144" s="22"/>
      <c r="Q144" s="8"/>
      <c r="R144" s="9"/>
      <c r="S144" s="9"/>
      <c r="T144" s="7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">
      <c r="A145" s="14"/>
      <c r="B145" s="15"/>
      <c r="C145" s="15"/>
      <c r="D145" s="15"/>
      <c r="E145" s="15"/>
      <c r="F145" s="15"/>
      <c r="G145" s="15"/>
      <c r="H145" s="7"/>
      <c r="I145" s="7"/>
      <c r="J145" s="21"/>
      <c r="K145" s="16"/>
      <c r="L145" s="21"/>
      <c r="M145" s="15"/>
      <c r="N145" s="8"/>
      <c r="O145" s="8"/>
      <c r="P145" s="22"/>
      <c r="Q145" s="8"/>
      <c r="R145" s="9"/>
      <c r="S145" s="9"/>
      <c r="T145" s="7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">
      <c r="A146" s="14"/>
      <c r="B146" s="15"/>
      <c r="C146" s="15"/>
      <c r="D146" s="15"/>
      <c r="E146" s="15"/>
      <c r="F146" s="15"/>
      <c r="G146" s="15"/>
      <c r="H146" s="7"/>
      <c r="I146" s="7"/>
      <c r="J146" s="21"/>
      <c r="K146" s="16"/>
      <c r="L146" s="21"/>
      <c r="M146" s="15"/>
      <c r="N146" s="8"/>
      <c r="O146" s="8"/>
      <c r="P146" s="22"/>
      <c r="Q146" s="8"/>
      <c r="R146" s="9"/>
      <c r="S146" s="9"/>
      <c r="T146" s="7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">
      <c r="A147" s="14"/>
      <c r="B147" s="15"/>
      <c r="C147" s="15"/>
      <c r="D147" s="15"/>
      <c r="E147" s="15"/>
      <c r="F147" s="15"/>
      <c r="G147" s="15"/>
      <c r="H147" s="7"/>
      <c r="I147" s="7"/>
      <c r="J147" s="21"/>
      <c r="K147" s="16"/>
      <c r="L147" s="21"/>
      <c r="M147" s="15"/>
      <c r="N147" s="8"/>
      <c r="O147" s="8"/>
      <c r="P147" s="22"/>
      <c r="Q147" s="8"/>
      <c r="R147" s="9"/>
      <c r="S147" s="9"/>
      <c r="T147" s="7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">
      <c r="A148" s="14"/>
      <c r="B148" s="15"/>
      <c r="C148" s="15"/>
      <c r="D148" s="15"/>
      <c r="E148" s="15"/>
      <c r="F148" s="15"/>
      <c r="G148" s="15"/>
      <c r="H148" s="7"/>
      <c r="I148" s="7"/>
      <c r="J148" s="21"/>
      <c r="K148" s="16"/>
      <c r="L148" s="21"/>
      <c r="M148" s="15"/>
      <c r="N148" s="8"/>
      <c r="O148" s="8"/>
      <c r="P148" s="22"/>
      <c r="Q148" s="8"/>
      <c r="R148" s="9"/>
      <c r="S148" s="9"/>
      <c r="T148" s="7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">
      <c r="A149" s="14"/>
      <c r="B149" s="15"/>
      <c r="C149" s="15"/>
      <c r="D149" s="15"/>
      <c r="E149" s="15"/>
      <c r="F149" s="15"/>
      <c r="G149" s="15"/>
      <c r="H149" s="7"/>
      <c r="I149" s="7"/>
      <c r="J149" s="21"/>
      <c r="K149" s="16"/>
      <c r="L149" s="21"/>
      <c r="M149" s="15"/>
      <c r="N149" s="8"/>
      <c r="O149" s="8"/>
      <c r="P149" s="22"/>
      <c r="Q149" s="8"/>
      <c r="R149" s="9"/>
      <c r="S149" s="9"/>
      <c r="T149" s="7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">
      <c r="A150" s="14"/>
      <c r="B150" s="15"/>
      <c r="C150" s="15"/>
      <c r="D150" s="15"/>
      <c r="E150" s="15"/>
      <c r="F150" s="15"/>
      <c r="G150" s="15"/>
      <c r="H150" s="7"/>
      <c r="I150" s="7"/>
      <c r="J150" s="21"/>
      <c r="K150" s="16"/>
      <c r="L150" s="21"/>
      <c r="M150" s="15"/>
      <c r="N150" s="8"/>
      <c r="O150" s="8"/>
      <c r="P150" s="22"/>
      <c r="Q150" s="8"/>
      <c r="R150" s="9"/>
      <c r="S150" s="9"/>
      <c r="T150" s="7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">
      <c r="A151" s="14"/>
      <c r="B151" s="15"/>
      <c r="C151" s="15"/>
      <c r="D151" s="15"/>
      <c r="E151" s="15"/>
      <c r="F151" s="15"/>
      <c r="G151" s="15"/>
      <c r="H151" s="7"/>
      <c r="I151" s="7"/>
      <c r="J151" s="21"/>
      <c r="K151" s="16"/>
      <c r="L151" s="21"/>
      <c r="M151" s="15"/>
      <c r="N151" s="8"/>
      <c r="O151" s="8"/>
      <c r="P151" s="22"/>
      <c r="Q151" s="8"/>
      <c r="R151" s="9"/>
      <c r="S151" s="9"/>
      <c r="T151" s="7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">
      <c r="A152" s="14"/>
      <c r="B152" s="15"/>
      <c r="C152" s="15"/>
      <c r="D152" s="15"/>
      <c r="E152" s="15"/>
      <c r="F152" s="15"/>
      <c r="G152" s="15"/>
      <c r="H152" s="7"/>
      <c r="I152" s="7"/>
      <c r="J152" s="21"/>
      <c r="K152" s="16"/>
      <c r="L152" s="21"/>
      <c r="M152" s="15"/>
      <c r="N152" s="8"/>
      <c r="O152" s="8"/>
      <c r="P152" s="22"/>
      <c r="Q152" s="8"/>
      <c r="R152" s="9"/>
      <c r="S152" s="9"/>
      <c r="T152" s="7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">
      <c r="A153" s="14"/>
      <c r="B153" s="15"/>
      <c r="C153" s="15"/>
      <c r="D153" s="15"/>
      <c r="E153" s="15"/>
      <c r="F153" s="15"/>
      <c r="G153" s="15"/>
      <c r="H153" s="7"/>
      <c r="I153" s="7"/>
      <c r="J153" s="21"/>
      <c r="K153" s="16"/>
      <c r="L153" s="21"/>
      <c r="M153" s="15"/>
      <c r="N153" s="8"/>
      <c r="O153" s="8"/>
      <c r="P153" s="22"/>
      <c r="Q153" s="8"/>
      <c r="R153" s="9"/>
      <c r="S153" s="9"/>
      <c r="T153" s="7"/>
      <c r="U153" s="3"/>
      <c r="V153" s="30"/>
      <c r="W153" s="30"/>
      <c r="X153" s="30"/>
      <c r="Y153" s="30"/>
      <c r="Z153" s="3"/>
      <c r="AA153" s="3"/>
      <c r="AB153" s="3"/>
      <c r="AC153" s="30"/>
      <c r="AD153" s="30"/>
      <c r="AE153" s="30"/>
      <c r="AF153" s="30"/>
      <c r="AG153" s="3"/>
      <c r="AH153" s="3"/>
      <c r="AI153" s="3"/>
    </row>
    <row r="154" spans="1:35" x14ac:dyDescent="0.2">
      <c r="A154" s="14"/>
      <c r="B154" s="15"/>
      <c r="C154" s="15"/>
      <c r="D154" s="15"/>
      <c r="E154" s="15"/>
      <c r="F154" s="15"/>
      <c r="G154" s="15"/>
      <c r="H154" s="7"/>
      <c r="I154" s="7"/>
      <c r="J154" s="21"/>
      <c r="K154" s="16"/>
      <c r="L154" s="21"/>
      <c r="M154" s="15"/>
      <c r="N154" s="8"/>
      <c r="O154" s="8"/>
      <c r="P154" s="22"/>
      <c r="Q154" s="8"/>
      <c r="R154" s="9"/>
      <c r="S154" s="9"/>
      <c r="T154" s="7"/>
      <c r="U154" s="3"/>
      <c r="V154" s="12"/>
      <c r="W154" s="5"/>
      <c r="X154" s="13"/>
      <c r="Y154" s="11"/>
      <c r="Z154" s="3"/>
      <c r="AA154" s="3"/>
      <c r="AB154" s="3"/>
      <c r="AC154" s="23"/>
      <c r="AD154" s="5"/>
      <c r="AE154" s="13"/>
      <c r="AF154" s="11"/>
      <c r="AG154" s="3"/>
      <c r="AH154" s="3"/>
      <c r="AI154" s="7"/>
    </row>
    <row r="155" spans="1:35" x14ac:dyDescent="0.2">
      <c r="A155" s="14"/>
      <c r="B155" s="15"/>
      <c r="C155" s="15"/>
      <c r="D155" s="15"/>
      <c r="E155" s="15"/>
      <c r="F155" s="15"/>
      <c r="G155" s="15"/>
      <c r="H155" s="7"/>
      <c r="I155" s="7"/>
      <c r="J155" s="21"/>
      <c r="K155" s="16"/>
      <c r="L155" s="21"/>
      <c r="M155" s="15"/>
      <c r="N155" s="8"/>
      <c r="O155" s="8"/>
      <c r="P155" s="22"/>
      <c r="Q155" s="8"/>
      <c r="R155" s="9"/>
      <c r="S155" s="9"/>
      <c r="T155" s="7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7"/>
    </row>
    <row r="156" spans="1:35" x14ac:dyDescent="0.2">
      <c r="A156" s="14"/>
      <c r="B156" s="15"/>
      <c r="C156" s="15"/>
      <c r="D156" s="15"/>
      <c r="E156" s="15"/>
      <c r="F156" s="15"/>
      <c r="G156" s="15"/>
      <c r="H156" s="7"/>
      <c r="I156" s="7"/>
      <c r="J156" s="21"/>
      <c r="K156" s="16"/>
      <c r="L156" s="21"/>
      <c r="M156" s="15"/>
      <c r="N156" s="8"/>
      <c r="O156" s="8"/>
      <c r="P156" s="22"/>
      <c r="Q156" s="8"/>
      <c r="R156" s="9"/>
      <c r="S156" s="9"/>
      <c r="T156" s="7"/>
      <c r="U156" s="3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7"/>
    </row>
    <row r="157" spans="1:35" x14ac:dyDescent="0.2">
      <c r="A157" s="14"/>
      <c r="B157" s="15"/>
      <c r="C157" s="15"/>
      <c r="D157" s="15"/>
      <c r="E157" s="15"/>
      <c r="F157" s="15"/>
      <c r="G157" s="15"/>
      <c r="H157" s="7"/>
      <c r="I157" s="7"/>
      <c r="J157" s="21"/>
      <c r="K157" s="16"/>
      <c r="L157" s="21"/>
      <c r="M157" s="15"/>
      <c r="N157" s="8"/>
      <c r="O157" s="8"/>
      <c r="P157" s="22"/>
      <c r="Q157" s="8"/>
      <c r="R157" s="9"/>
      <c r="S157" s="9"/>
      <c r="T157" s="7"/>
      <c r="U157" s="29"/>
      <c r="V157" s="29"/>
      <c r="W157" s="29"/>
      <c r="X157" s="29"/>
      <c r="Y157" s="29"/>
      <c r="Z157" s="3"/>
      <c r="AA157" s="29"/>
      <c r="AB157" s="29"/>
      <c r="AC157" s="29"/>
      <c r="AD157" s="29"/>
      <c r="AE157" s="29"/>
      <c r="AF157" s="3"/>
      <c r="AG157" s="3"/>
      <c r="AH157" s="3"/>
      <c r="AI157" s="7"/>
    </row>
    <row r="158" spans="1:35" x14ac:dyDescent="0.2">
      <c r="A158" s="14"/>
      <c r="B158" s="15"/>
      <c r="C158" s="15"/>
      <c r="D158" s="15"/>
      <c r="E158" s="15"/>
      <c r="F158" s="15"/>
      <c r="G158" s="15"/>
      <c r="H158" s="7"/>
      <c r="I158" s="7"/>
      <c r="J158" s="21"/>
      <c r="K158" s="16"/>
      <c r="L158" s="21"/>
      <c r="M158" s="15"/>
      <c r="N158" s="8"/>
      <c r="O158" s="8"/>
      <c r="P158" s="22"/>
      <c r="Q158" s="8"/>
      <c r="R158" s="9"/>
      <c r="S158" s="9"/>
      <c r="T158" s="7"/>
      <c r="U158" s="16"/>
      <c r="V158" s="16"/>
      <c r="W158" s="16"/>
      <c r="X158" s="16"/>
      <c r="Y158" s="21"/>
      <c r="Z158" s="3"/>
      <c r="AA158" s="3"/>
      <c r="AB158" s="3"/>
      <c r="AC158" s="3"/>
      <c r="AD158" s="3"/>
      <c r="AE158" s="3"/>
      <c r="AF158" s="3"/>
      <c r="AG158" s="3"/>
      <c r="AH158" s="3"/>
      <c r="AI158" s="7"/>
    </row>
    <row r="159" spans="1:35" x14ac:dyDescent="0.2">
      <c r="A159" s="14"/>
      <c r="B159" s="15"/>
      <c r="C159" s="15"/>
      <c r="D159" s="15"/>
      <c r="E159" s="15"/>
      <c r="F159" s="15"/>
      <c r="G159" s="15"/>
      <c r="H159" s="7"/>
      <c r="I159" s="7"/>
      <c r="J159" s="21"/>
      <c r="K159" s="16"/>
      <c r="L159" s="21"/>
      <c r="M159" s="15"/>
      <c r="N159" s="8"/>
      <c r="O159" s="8"/>
      <c r="P159" s="22"/>
      <c r="Q159" s="8"/>
      <c r="R159" s="9"/>
      <c r="S159" s="9"/>
      <c r="T159" s="7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7"/>
    </row>
    <row r="160" spans="1:35" x14ac:dyDescent="0.2">
      <c r="A160" s="14"/>
      <c r="B160" s="15"/>
      <c r="C160" s="15"/>
      <c r="D160" s="15"/>
      <c r="E160" s="15"/>
      <c r="F160" s="15"/>
      <c r="G160" s="15"/>
      <c r="H160" s="7"/>
      <c r="I160" s="7"/>
      <c r="J160" s="21"/>
      <c r="K160" s="16"/>
      <c r="L160" s="21"/>
      <c r="M160" s="15"/>
      <c r="N160" s="8"/>
      <c r="O160" s="8"/>
      <c r="P160" s="22"/>
      <c r="Q160" s="8"/>
      <c r="R160" s="9"/>
      <c r="S160" s="9"/>
      <c r="T160" s="7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7"/>
    </row>
    <row r="161" spans="1:35" x14ac:dyDescent="0.2">
      <c r="A161" s="14"/>
      <c r="B161" s="15"/>
      <c r="C161" s="15"/>
      <c r="D161" s="15"/>
      <c r="E161" s="15"/>
      <c r="F161" s="15"/>
      <c r="G161" s="15"/>
      <c r="H161" s="7"/>
      <c r="I161" s="7"/>
      <c r="J161" s="21"/>
      <c r="K161" s="16"/>
      <c r="L161" s="21"/>
      <c r="M161" s="15"/>
      <c r="N161" s="8"/>
      <c r="O161" s="8"/>
      <c r="P161" s="22"/>
      <c r="Q161" s="8"/>
      <c r="R161" s="9"/>
      <c r="S161" s="9"/>
      <c r="T161" s="7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7"/>
    </row>
    <row r="162" spans="1:35" x14ac:dyDescent="0.2">
      <c r="A162" s="14"/>
      <c r="B162" s="15"/>
      <c r="C162" s="15"/>
      <c r="D162" s="15"/>
      <c r="E162" s="15"/>
      <c r="F162" s="15"/>
      <c r="G162" s="15"/>
      <c r="H162" s="7"/>
      <c r="I162" s="7"/>
      <c r="J162" s="21"/>
      <c r="K162" s="16"/>
      <c r="L162" s="21"/>
      <c r="M162" s="15"/>
      <c r="N162" s="8"/>
      <c r="O162" s="8"/>
      <c r="P162" s="22"/>
      <c r="Q162" s="8"/>
      <c r="R162" s="9"/>
      <c r="S162" s="9"/>
      <c r="T162" s="7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7"/>
    </row>
    <row r="163" spans="1:35" x14ac:dyDescent="0.2">
      <c r="A163" s="14"/>
      <c r="B163" s="15"/>
      <c r="C163" s="15"/>
      <c r="D163" s="15"/>
      <c r="E163" s="15"/>
      <c r="F163" s="15"/>
      <c r="G163" s="15"/>
      <c r="H163" s="7"/>
      <c r="I163" s="7"/>
      <c r="J163" s="21"/>
      <c r="K163" s="16"/>
      <c r="L163" s="21"/>
      <c r="M163" s="15"/>
      <c r="N163" s="8"/>
      <c r="O163" s="8"/>
      <c r="P163" s="22"/>
      <c r="Q163" s="8"/>
      <c r="R163" s="9"/>
      <c r="S163" s="9"/>
      <c r="T163" s="7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7"/>
    </row>
    <row r="164" spans="1:35" x14ac:dyDescent="0.2">
      <c r="A164" s="14"/>
      <c r="B164" s="15"/>
      <c r="C164" s="15"/>
      <c r="D164" s="15"/>
      <c r="E164" s="15"/>
      <c r="F164" s="15"/>
      <c r="G164" s="15"/>
      <c r="H164" s="7"/>
      <c r="I164" s="7"/>
      <c r="J164" s="21"/>
      <c r="K164" s="16"/>
      <c r="L164" s="21"/>
      <c r="M164" s="15"/>
      <c r="N164" s="8"/>
      <c r="O164" s="8"/>
      <c r="P164" s="22"/>
      <c r="Q164" s="8"/>
      <c r="R164" s="9"/>
      <c r="S164" s="9"/>
      <c r="T164" s="7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7"/>
    </row>
    <row r="165" spans="1:35" x14ac:dyDescent="0.2">
      <c r="A165" s="14"/>
      <c r="B165" s="15"/>
      <c r="C165" s="15"/>
      <c r="D165" s="15"/>
      <c r="E165" s="15"/>
      <c r="F165" s="15"/>
      <c r="G165" s="15"/>
      <c r="H165" s="7"/>
      <c r="I165" s="7"/>
      <c r="J165" s="21"/>
      <c r="K165" s="16"/>
      <c r="L165" s="21"/>
      <c r="M165" s="15"/>
      <c r="N165" s="8"/>
      <c r="O165" s="8"/>
      <c r="P165" s="22"/>
      <c r="Q165" s="8"/>
      <c r="R165" s="9"/>
      <c r="S165" s="9"/>
      <c r="T165" s="7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7"/>
    </row>
    <row r="166" spans="1:35" x14ac:dyDescent="0.2">
      <c r="A166" s="14"/>
      <c r="B166" s="15"/>
      <c r="C166" s="15"/>
      <c r="D166" s="15"/>
      <c r="E166" s="15"/>
      <c r="F166" s="15"/>
      <c r="G166" s="15"/>
      <c r="H166" s="7"/>
      <c r="I166" s="7"/>
      <c r="J166" s="21"/>
      <c r="K166" s="16"/>
      <c r="L166" s="21"/>
      <c r="M166" s="15"/>
      <c r="N166" s="8"/>
      <c r="O166" s="8"/>
      <c r="P166" s="22"/>
      <c r="Q166" s="8"/>
      <c r="R166" s="9"/>
      <c r="S166" s="9"/>
      <c r="T166" s="7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7"/>
    </row>
    <row r="167" spans="1:35" x14ac:dyDescent="0.2">
      <c r="A167" s="14"/>
      <c r="B167" s="15"/>
      <c r="C167" s="15"/>
      <c r="D167" s="15"/>
      <c r="E167" s="15"/>
      <c r="F167" s="15"/>
      <c r="G167" s="15"/>
      <c r="H167" s="7"/>
      <c r="I167" s="7"/>
      <c r="J167" s="21"/>
      <c r="K167" s="16"/>
      <c r="L167" s="21"/>
      <c r="M167" s="15"/>
      <c r="N167" s="8"/>
      <c r="O167" s="8"/>
      <c r="P167" s="22"/>
      <c r="Q167" s="8"/>
      <c r="R167" s="9"/>
      <c r="S167" s="9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 s="14"/>
      <c r="B168" s="15"/>
      <c r="C168" s="15"/>
      <c r="D168" s="15"/>
      <c r="E168" s="15"/>
      <c r="F168" s="15"/>
      <c r="G168" s="15"/>
      <c r="H168" s="7"/>
      <c r="I168" s="7"/>
      <c r="J168" s="21"/>
      <c r="K168" s="16"/>
      <c r="L168" s="21"/>
      <c r="M168" s="15"/>
      <c r="N168" s="8"/>
      <c r="O168" s="8"/>
      <c r="P168" s="22"/>
      <c r="Q168" s="8"/>
      <c r="R168" s="9"/>
      <c r="S168" s="9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14"/>
      <c r="B169" s="15"/>
      <c r="C169" s="15"/>
      <c r="D169" s="15"/>
      <c r="E169" s="15"/>
      <c r="F169" s="15"/>
      <c r="G169" s="15"/>
      <c r="H169" s="7"/>
      <c r="I169" s="7"/>
      <c r="J169" s="21"/>
      <c r="K169" s="16"/>
      <c r="L169" s="21"/>
      <c r="M169" s="15"/>
      <c r="N169" s="8"/>
      <c r="O169" s="8"/>
      <c r="P169" s="22"/>
      <c r="Q169" s="8"/>
      <c r="R169" s="9"/>
      <c r="S169" s="9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14"/>
      <c r="B170" s="15"/>
      <c r="C170" s="15"/>
      <c r="D170" s="15"/>
      <c r="E170" s="15"/>
      <c r="F170" s="15"/>
      <c r="G170" s="15"/>
      <c r="H170" s="7"/>
      <c r="I170" s="7"/>
      <c r="J170" s="21"/>
      <c r="K170" s="16"/>
      <c r="L170" s="21"/>
      <c r="M170" s="15"/>
      <c r="N170" s="8"/>
      <c r="O170" s="8"/>
      <c r="P170" s="22"/>
      <c r="Q170" s="8"/>
      <c r="R170" s="9"/>
      <c r="S170" s="9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14"/>
      <c r="B171" s="15"/>
      <c r="C171" s="15"/>
      <c r="D171" s="15"/>
      <c r="E171" s="15"/>
      <c r="F171" s="15"/>
      <c r="G171" s="15"/>
      <c r="H171" s="7"/>
      <c r="I171" s="7"/>
      <c r="J171" s="21"/>
      <c r="K171" s="16"/>
      <c r="L171" s="21"/>
      <c r="M171" s="15"/>
      <c r="N171" s="8"/>
      <c r="O171" s="8"/>
      <c r="P171" s="22"/>
      <c r="Q171" s="8"/>
      <c r="R171" s="9"/>
      <c r="S171" s="9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14"/>
      <c r="B172" s="15"/>
      <c r="C172" s="15"/>
      <c r="D172" s="15"/>
      <c r="E172" s="15"/>
      <c r="F172" s="15"/>
      <c r="G172" s="15"/>
      <c r="H172" s="7"/>
      <c r="I172" s="7"/>
      <c r="J172" s="21"/>
      <c r="K172" s="16"/>
      <c r="L172" s="21"/>
      <c r="M172" s="15"/>
      <c r="N172" s="8"/>
      <c r="O172" s="8"/>
      <c r="P172" s="22"/>
      <c r="Q172" s="8"/>
      <c r="R172" s="9"/>
      <c r="S172" s="9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14"/>
      <c r="B173" s="15"/>
      <c r="C173" s="15"/>
      <c r="D173" s="15"/>
      <c r="E173" s="15"/>
      <c r="F173" s="15"/>
      <c r="G173" s="15"/>
      <c r="H173" s="7"/>
      <c r="I173" s="7"/>
      <c r="J173" s="21"/>
      <c r="K173" s="16"/>
      <c r="L173" s="21"/>
      <c r="M173" s="15"/>
      <c r="N173" s="8"/>
      <c r="O173" s="8"/>
      <c r="P173" s="22"/>
      <c r="Q173" s="8"/>
      <c r="R173" s="9"/>
      <c r="S173" s="9"/>
      <c r="T173" s="7"/>
      <c r="U173" s="7"/>
      <c r="V173" s="26"/>
      <c r="W173" s="26"/>
      <c r="X173" s="26"/>
      <c r="Y173" s="26"/>
      <c r="Z173" s="7"/>
      <c r="AA173" s="7"/>
      <c r="AB173" s="7"/>
      <c r="AC173" s="26"/>
      <c r="AD173" s="26"/>
      <c r="AE173" s="26"/>
      <c r="AF173" s="26"/>
      <c r="AG173" s="7"/>
      <c r="AH173" s="7"/>
      <c r="AI173" s="7"/>
    </row>
    <row r="174" spans="1:35" x14ac:dyDescent="0.2">
      <c r="A174" s="14"/>
      <c r="B174" s="15"/>
      <c r="C174" s="15"/>
      <c r="D174" s="15"/>
      <c r="E174" s="15"/>
      <c r="F174" s="15"/>
      <c r="G174" s="15"/>
      <c r="H174" s="7"/>
      <c r="I174" s="7"/>
      <c r="J174" s="21"/>
      <c r="K174" s="16"/>
      <c r="L174" s="21"/>
      <c r="M174" s="15"/>
      <c r="N174" s="8"/>
      <c r="O174" s="8"/>
      <c r="P174" s="22"/>
      <c r="Q174" s="8"/>
      <c r="R174" s="9"/>
      <c r="S174" s="9"/>
      <c r="T174" s="7"/>
      <c r="U174" s="7"/>
      <c r="V174" s="12"/>
      <c r="W174" s="5"/>
      <c r="X174" s="13"/>
      <c r="Y174" s="11"/>
      <c r="Z174" s="7"/>
      <c r="AA174" s="7"/>
      <c r="AB174" s="7"/>
      <c r="AC174" s="23"/>
      <c r="AD174" s="5"/>
      <c r="AE174" s="13"/>
      <c r="AF174" s="11"/>
      <c r="AG174" s="7"/>
      <c r="AH174" s="7"/>
      <c r="AI174" s="7"/>
    </row>
    <row r="175" spans="1:35" x14ac:dyDescent="0.2">
      <c r="A175" s="14"/>
      <c r="B175" s="15"/>
      <c r="C175" s="15"/>
      <c r="D175" s="15"/>
      <c r="E175" s="15"/>
      <c r="F175" s="15"/>
      <c r="G175" s="15"/>
      <c r="H175" s="7"/>
      <c r="I175" s="7"/>
      <c r="J175" s="21"/>
      <c r="K175" s="16"/>
      <c r="L175" s="21"/>
      <c r="M175" s="15"/>
      <c r="N175" s="8"/>
      <c r="O175" s="8"/>
      <c r="P175" s="22"/>
      <c r="Q175" s="8"/>
      <c r="R175" s="9"/>
      <c r="S175" s="9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 s="14"/>
      <c r="B176" s="15"/>
      <c r="C176" s="15"/>
      <c r="D176" s="15"/>
      <c r="E176" s="15"/>
      <c r="F176" s="15"/>
      <c r="G176" s="15"/>
      <c r="H176" s="7"/>
      <c r="I176" s="7"/>
      <c r="J176" s="21"/>
      <c r="K176" s="16"/>
      <c r="L176" s="21"/>
      <c r="M176" s="15"/>
      <c r="N176" s="8"/>
      <c r="O176" s="8"/>
      <c r="P176" s="22"/>
      <c r="Q176" s="8"/>
      <c r="R176" s="9"/>
      <c r="S176" s="9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2">
      <c r="A177" s="14"/>
      <c r="B177" s="15"/>
      <c r="C177" s="15"/>
      <c r="D177" s="15"/>
      <c r="E177" s="15"/>
      <c r="F177" s="15"/>
      <c r="G177" s="15"/>
      <c r="H177" s="7"/>
      <c r="I177" s="7"/>
      <c r="J177" s="21"/>
      <c r="K177" s="16"/>
      <c r="L177" s="21"/>
      <c r="M177" s="15"/>
      <c r="N177" s="8"/>
      <c r="O177" s="8"/>
      <c r="P177" s="22"/>
      <c r="Q177" s="8"/>
      <c r="R177" s="9"/>
      <c r="S177" s="9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 s="14"/>
      <c r="B178" s="15"/>
      <c r="C178" s="15"/>
      <c r="D178" s="15"/>
      <c r="E178" s="15"/>
      <c r="F178" s="15"/>
      <c r="G178" s="15"/>
      <c r="H178" s="7"/>
      <c r="I178" s="7"/>
      <c r="J178" s="21"/>
      <c r="K178" s="16"/>
      <c r="L178" s="21"/>
      <c r="M178" s="15"/>
      <c r="N178" s="8"/>
      <c r="O178" s="8"/>
      <c r="P178" s="22"/>
      <c r="Q178" s="8"/>
      <c r="R178" s="9"/>
      <c r="S178" s="9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2">
      <c r="A179" s="14"/>
      <c r="B179" s="15"/>
      <c r="C179" s="15"/>
      <c r="D179" s="15"/>
      <c r="E179" s="15"/>
      <c r="F179" s="15"/>
      <c r="G179" s="15"/>
      <c r="H179" s="7"/>
      <c r="I179" s="7"/>
      <c r="J179" s="21"/>
      <c r="K179" s="16"/>
      <c r="L179" s="21"/>
      <c r="M179" s="15"/>
      <c r="N179" s="8"/>
      <c r="O179" s="8"/>
      <c r="P179" s="22"/>
      <c r="Q179" s="8"/>
      <c r="R179" s="9"/>
      <c r="S179" s="9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 s="14"/>
      <c r="B180" s="15"/>
      <c r="C180" s="15"/>
      <c r="D180" s="15"/>
      <c r="E180" s="15"/>
      <c r="F180" s="15"/>
      <c r="G180" s="15"/>
      <c r="H180" s="7"/>
      <c r="I180" s="7"/>
      <c r="J180" s="21"/>
      <c r="K180" s="16"/>
      <c r="L180" s="21"/>
      <c r="M180" s="15"/>
      <c r="N180" s="8"/>
      <c r="O180" s="8"/>
      <c r="P180" s="22"/>
      <c r="Q180" s="8"/>
      <c r="R180" s="9"/>
      <c r="S180" s="9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2">
      <c r="A181" s="14"/>
      <c r="B181" s="15"/>
      <c r="C181" s="15"/>
      <c r="D181" s="15"/>
      <c r="E181" s="15"/>
      <c r="F181" s="15"/>
      <c r="G181" s="15"/>
      <c r="H181" s="7"/>
      <c r="I181" s="7"/>
      <c r="J181" s="21"/>
      <c r="K181" s="16"/>
      <c r="L181" s="21"/>
      <c r="M181" s="15"/>
      <c r="N181" s="8"/>
      <c r="O181" s="8"/>
      <c r="P181" s="22"/>
      <c r="Q181" s="8"/>
      <c r="R181" s="9"/>
      <c r="S181" s="9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 s="14"/>
      <c r="B182" s="15"/>
      <c r="C182" s="15"/>
      <c r="D182" s="15"/>
      <c r="E182" s="15"/>
      <c r="F182" s="15"/>
      <c r="G182" s="15"/>
      <c r="H182" s="7"/>
      <c r="I182" s="7"/>
      <c r="J182" s="21"/>
      <c r="K182" s="16"/>
      <c r="L182" s="21"/>
      <c r="M182" s="15"/>
      <c r="N182" s="8"/>
      <c r="O182" s="8"/>
      <c r="P182" s="22"/>
      <c r="Q182" s="8"/>
      <c r="R182" s="9"/>
      <c r="S182" s="9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2">
      <c r="A183" s="14"/>
      <c r="B183" s="15"/>
      <c r="C183" s="15"/>
      <c r="D183" s="15"/>
      <c r="E183" s="15"/>
      <c r="F183" s="15"/>
      <c r="G183" s="15"/>
      <c r="H183" s="7"/>
      <c r="I183" s="7"/>
      <c r="J183" s="21"/>
      <c r="K183" s="16"/>
      <c r="L183" s="21"/>
      <c r="M183" s="15"/>
      <c r="N183" s="8"/>
      <c r="O183" s="8"/>
      <c r="P183" s="22"/>
      <c r="Q183" s="8"/>
      <c r="R183" s="9"/>
      <c r="S183" s="9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2">
      <c r="A184" s="14"/>
      <c r="B184" s="15"/>
      <c r="C184" s="15"/>
      <c r="D184" s="15"/>
      <c r="E184" s="15"/>
      <c r="F184" s="15"/>
      <c r="G184" s="15"/>
      <c r="H184" s="7"/>
      <c r="I184" s="7"/>
      <c r="J184" s="21"/>
      <c r="K184" s="16"/>
      <c r="L184" s="21"/>
      <c r="M184" s="15"/>
      <c r="N184" s="8"/>
      <c r="O184" s="8"/>
      <c r="P184" s="22"/>
      <c r="Q184" s="8"/>
      <c r="R184" s="9"/>
      <c r="S184" s="9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14"/>
      <c r="B185" s="15"/>
      <c r="C185" s="15"/>
      <c r="D185" s="15"/>
      <c r="E185" s="15"/>
      <c r="F185" s="15"/>
      <c r="G185" s="15"/>
      <c r="H185" s="7"/>
      <c r="I185" s="7"/>
      <c r="J185" s="21"/>
      <c r="K185" s="16"/>
      <c r="L185" s="21"/>
      <c r="M185" s="15"/>
      <c r="N185" s="8"/>
      <c r="O185" s="8"/>
      <c r="P185" s="22"/>
      <c r="Q185" s="8"/>
      <c r="R185" s="9"/>
      <c r="S185" s="9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 s="14"/>
      <c r="B186" s="15"/>
      <c r="C186" s="15"/>
      <c r="D186" s="15"/>
      <c r="E186" s="15"/>
      <c r="F186" s="15"/>
      <c r="G186" s="15"/>
      <c r="H186" s="7"/>
      <c r="I186" s="7"/>
      <c r="J186" s="21"/>
      <c r="K186" s="16"/>
      <c r="L186" s="21"/>
      <c r="M186" s="15"/>
      <c r="N186" s="8"/>
      <c r="O186" s="8"/>
      <c r="P186" s="22"/>
      <c r="Q186" s="8"/>
      <c r="R186" s="9"/>
      <c r="S186" s="9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14"/>
      <c r="B187" s="15"/>
      <c r="C187" s="15"/>
      <c r="D187" s="15"/>
      <c r="E187" s="15"/>
      <c r="F187" s="15"/>
      <c r="G187" s="15"/>
      <c r="H187" s="7"/>
      <c r="I187" s="7"/>
      <c r="J187" s="21"/>
      <c r="K187" s="16"/>
      <c r="L187" s="21"/>
      <c r="M187" s="15"/>
      <c r="N187" s="8"/>
      <c r="O187" s="8"/>
      <c r="P187" s="22"/>
      <c r="Q187" s="8"/>
      <c r="R187" s="9"/>
      <c r="S187" s="9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14"/>
      <c r="B188" s="15"/>
      <c r="C188" s="15"/>
      <c r="D188" s="15"/>
      <c r="E188" s="15"/>
      <c r="F188" s="15"/>
      <c r="G188" s="15"/>
      <c r="H188" s="7"/>
      <c r="I188" s="7"/>
      <c r="J188" s="21"/>
      <c r="K188" s="16"/>
      <c r="L188" s="21"/>
      <c r="M188" s="15"/>
      <c r="N188" s="8"/>
      <c r="O188" s="8"/>
      <c r="P188" s="22"/>
      <c r="Q188" s="8"/>
      <c r="R188" s="9"/>
      <c r="S188" s="9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14"/>
      <c r="B189" s="15"/>
      <c r="C189" s="15"/>
      <c r="D189" s="15"/>
      <c r="E189" s="15"/>
      <c r="F189" s="15"/>
      <c r="G189" s="15"/>
      <c r="H189" s="7"/>
      <c r="I189" s="7"/>
      <c r="J189" s="21"/>
      <c r="K189" s="16"/>
      <c r="L189" s="21"/>
      <c r="M189" s="15"/>
      <c r="N189" s="8"/>
      <c r="O189" s="8"/>
      <c r="P189" s="22"/>
      <c r="Q189" s="8"/>
      <c r="R189" s="9"/>
      <c r="S189" s="9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 s="14"/>
      <c r="B190" s="15"/>
      <c r="C190" s="15"/>
      <c r="D190" s="15"/>
      <c r="E190" s="15"/>
      <c r="F190" s="15"/>
      <c r="G190" s="15"/>
      <c r="H190" s="7"/>
      <c r="I190" s="7"/>
      <c r="J190" s="21"/>
      <c r="K190" s="16"/>
      <c r="L190" s="21"/>
      <c r="M190" s="15"/>
      <c r="N190" s="8"/>
      <c r="O190" s="8"/>
      <c r="P190" s="22"/>
      <c r="Q190" s="8"/>
      <c r="R190" s="9"/>
      <c r="S190" s="9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14"/>
      <c r="B191" s="15"/>
      <c r="C191" s="15"/>
      <c r="D191" s="15"/>
      <c r="E191" s="15"/>
      <c r="F191" s="15"/>
      <c r="G191" s="15"/>
      <c r="H191" s="7"/>
      <c r="I191" s="7"/>
      <c r="J191" s="21"/>
      <c r="K191" s="16"/>
      <c r="L191" s="21"/>
      <c r="M191" s="15"/>
      <c r="N191" s="8"/>
      <c r="O191" s="8"/>
      <c r="P191" s="22"/>
      <c r="Q191" s="8"/>
      <c r="R191" s="9"/>
      <c r="S191" s="9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 s="14"/>
      <c r="B192" s="15"/>
      <c r="C192" s="15"/>
      <c r="D192" s="15"/>
      <c r="E192" s="15"/>
      <c r="F192" s="15"/>
      <c r="G192" s="15"/>
      <c r="H192" s="7"/>
      <c r="I192" s="7"/>
      <c r="J192" s="21"/>
      <c r="K192" s="16"/>
      <c r="L192" s="21"/>
      <c r="M192" s="15"/>
      <c r="N192" s="8"/>
      <c r="O192" s="8"/>
      <c r="P192" s="22"/>
      <c r="Q192" s="8"/>
      <c r="R192" s="9"/>
      <c r="S192" s="9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14"/>
      <c r="B193" s="15"/>
      <c r="C193" s="15"/>
      <c r="D193" s="15"/>
      <c r="E193" s="15"/>
      <c r="F193" s="15"/>
      <c r="G193" s="15"/>
      <c r="H193" s="7"/>
      <c r="I193" s="7"/>
      <c r="J193" s="21"/>
      <c r="K193" s="16"/>
      <c r="L193" s="21"/>
      <c r="M193" s="15"/>
      <c r="N193" s="8"/>
      <c r="O193" s="8"/>
      <c r="P193" s="22"/>
      <c r="Q193" s="8"/>
      <c r="R193" s="9"/>
      <c r="S193" s="9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 s="14"/>
      <c r="B194" s="15"/>
      <c r="C194" s="15"/>
      <c r="D194" s="15"/>
      <c r="E194" s="15"/>
      <c r="F194" s="15"/>
      <c r="G194" s="15"/>
      <c r="H194" s="7"/>
      <c r="I194" s="7"/>
      <c r="J194" s="21"/>
      <c r="K194" s="16"/>
      <c r="L194" s="21"/>
      <c r="M194" s="15"/>
      <c r="N194" s="8"/>
      <c r="O194" s="8"/>
      <c r="P194" s="22"/>
      <c r="Q194" s="8"/>
      <c r="R194" s="9"/>
      <c r="S194" s="9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2">
      <c r="A195" s="14"/>
      <c r="B195" s="15"/>
      <c r="C195" s="15"/>
      <c r="D195" s="15"/>
      <c r="E195" s="15"/>
      <c r="F195" s="15"/>
      <c r="G195" s="15"/>
      <c r="H195" s="7"/>
      <c r="I195" s="7"/>
      <c r="J195" s="21"/>
      <c r="K195" s="16"/>
      <c r="L195" s="21"/>
      <c r="M195" s="15"/>
      <c r="N195" s="8"/>
      <c r="O195" s="8"/>
      <c r="P195" s="22"/>
      <c r="Q195" s="8"/>
      <c r="R195" s="9"/>
      <c r="S195" s="9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 s="14"/>
      <c r="B196" s="15"/>
      <c r="C196" s="15"/>
      <c r="D196" s="15"/>
      <c r="E196" s="15"/>
      <c r="F196" s="15"/>
      <c r="G196" s="15"/>
      <c r="H196" s="7"/>
      <c r="I196" s="7"/>
      <c r="J196" s="21"/>
      <c r="K196" s="16"/>
      <c r="L196" s="21"/>
      <c r="M196" s="15"/>
      <c r="N196" s="8"/>
      <c r="O196" s="8"/>
      <c r="P196" s="22"/>
      <c r="Q196" s="8"/>
      <c r="R196" s="9"/>
      <c r="S196" s="9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2">
      <c r="A197" s="14"/>
      <c r="B197" s="15"/>
      <c r="C197" s="15"/>
      <c r="D197" s="15"/>
      <c r="E197" s="15"/>
      <c r="F197" s="15"/>
      <c r="G197" s="15"/>
      <c r="H197" s="7"/>
      <c r="I197" s="7"/>
      <c r="J197" s="21"/>
      <c r="K197" s="16"/>
      <c r="L197" s="21"/>
      <c r="M197" s="15"/>
      <c r="N197" s="8"/>
      <c r="O197" s="8"/>
      <c r="P197" s="22"/>
      <c r="Q197" s="8"/>
      <c r="R197" s="9"/>
      <c r="S197" s="9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2">
      <c r="A198" s="14"/>
      <c r="B198" s="15"/>
      <c r="C198" s="15"/>
      <c r="D198" s="15"/>
      <c r="E198" s="15"/>
      <c r="F198" s="15"/>
      <c r="G198" s="15"/>
      <c r="H198" s="7"/>
      <c r="I198" s="7"/>
      <c r="J198" s="21"/>
      <c r="K198" s="16"/>
      <c r="L198" s="21"/>
      <c r="M198" s="15"/>
      <c r="N198" s="8"/>
      <c r="O198" s="8"/>
      <c r="P198" s="22"/>
      <c r="Q198" s="8"/>
      <c r="R198" s="9"/>
      <c r="S198" s="9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2">
      <c r="A199" s="14"/>
      <c r="B199" s="15"/>
      <c r="C199" s="15"/>
      <c r="D199" s="15"/>
      <c r="E199" s="15"/>
      <c r="F199" s="15"/>
      <c r="G199" s="15"/>
      <c r="H199" s="7"/>
      <c r="I199" s="7"/>
      <c r="J199" s="21"/>
      <c r="K199" s="16"/>
      <c r="L199" s="21"/>
      <c r="M199" s="15"/>
      <c r="N199" s="8"/>
      <c r="O199" s="8"/>
      <c r="P199" s="22"/>
      <c r="Q199" s="8"/>
      <c r="R199" s="9"/>
      <c r="S199" s="9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2">
      <c r="A200" s="14"/>
      <c r="B200" s="15"/>
      <c r="C200" s="15"/>
      <c r="D200" s="15"/>
      <c r="E200" s="15"/>
      <c r="F200" s="15"/>
      <c r="G200" s="15"/>
      <c r="H200" s="7"/>
      <c r="I200" s="7"/>
      <c r="J200" s="21"/>
      <c r="K200" s="16"/>
      <c r="L200" s="21"/>
      <c r="M200" s="15"/>
      <c r="N200" s="8"/>
      <c r="O200" s="8"/>
      <c r="P200" s="22"/>
      <c r="Q200" s="8"/>
      <c r="R200" s="9"/>
      <c r="S200" s="9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 s="14"/>
      <c r="B201" s="15"/>
      <c r="C201" s="15"/>
      <c r="D201" s="15"/>
      <c r="E201" s="15"/>
      <c r="F201" s="15"/>
      <c r="G201" s="15"/>
      <c r="H201" s="7"/>
      <c r="I201" s="7"/>
      <c r="J201" s="21"/>
      <c r="K201" s="16"/>
      <c r="L201" s="21"/>
      <c r="M201" s="15"/>
      <c r="N201" s="8"/>
      <c r="O201" s="8"/>
      <c r="P201" s="22"/>
      <c r="Q201" s="8"/>
      <c r="R201" s="9"/>
      <c r="S201" s="9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14"/>
      <c r="B202" s="15"/>
      <c r="C202" s="15"/>
      <c r="D202" s="15"/>
      <c r="E202" s="15"/>
      <c r="F202" s="15"/>
      <c r="G202" s="15"/>
      <c r="H202" s="7"/>
      <c r="I202" s="7"/>
      <c r="J202" s="21"/>
      <c r="K202" s="16"/>
      <c r="L202" s="21"/>
      <c r="M202" s="15"/>
      <c r="N202" s="8"/>
      <c r="O202" s="8"/>
      <c r="P202" s="22"/>
      <c r="Q202" s="8"/>
      <c r="R202" s="9"/>
      <c r="S202" s="9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 s="14"/>
      <c r="B203" s="15"/>
      <c r="C203" s="15"/>
      <c r="D203" s="15"/>
      <c r="E203" s="15"/>
      <c r="F203" s="15"/>
      <c r="G203" s="15"/>
      <c r="H203" s="7"/>
      <c r="I203" s="7"/>
      <c r="J203" s="21"/>
      <c r="K203" s="16"/>
      <c r="L203" s="21"/>
      <c r="M203" s="15"/>
      <c r="N203" s="8"/>
      <c r="O203" s="8"/>
      <c r="P203" s="22"/>
      <c r="Q203" s="8"/>
      <c r="R203" s="9"/>
      <c r="S203" s="9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14"/>
      <c r="B204" s="15"/>
      <c r="C204" s="15"/>
      <c r="D204" s="15"/>
      <c r="E204" s="15"/>
      <c r="F204" s="15"/>
      <c r="G204" s="15"/>
      <c r="H204" s="7"/>
      <c r="I204" s="7"/>
      <c r="J204" s="21"/>
      <c r="K204" s="16"/>
      <c r="L204" s="21"/>
      <c r="M204" s="15"/>
      <c r="N204" s="8"/>
      <c r="O204" s="8"/>
      <c r="P204" s="22"/>
      <c r="Q204" s="8"/>
      <c r="R204" s="9"/>
      <c r="S204" s="9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14"/>
      <c r="B205" s="15"/>
      <c r="C205" s="15"/>
      <c r="D205" s="15"/>
      <c r="E205" s="15"/>
      <c r="F205" s="15"/>
      <c r="G205" s="15"/>
      <c r="H205" s="7"/>
      <c r="I205" s="7"/>
      <c r="J205" s="21"/>
      <c r="K205" s="16"/>
      <c r="L205" s="21"/>
      <c r="M205" s="15"/>
      <c r="N205" s="8"/>
      <c r="O205" s="8"/>
      <c r="P205" s="22"/>
      <c r="Q205" s="8"/>
      <c r="R205" s="9"/>
      <c r="S205" s="9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2">
      <c r="A206" s="14"/>
      <c r="B206" s="15"/>
      <c r="C206" s="15"/>
      <c r="D206" s="15"/>
      <c r="E206" s="15"/>
      <c r="F206" s="15"/>
      <c r="G206" s="15"/>
      <c r="H206" s="7"/>
      <c r="I206" s="7"/>
      <c r="J206" s="21"/>
      <c r="K206" s="16"/>
      <c r="L206" s="21"/>
      <c r="M206" s="15"/>
      <c r="N206" s="8"/>
      <c r="O206" s="8"/>
      <c r="P206" s="22"/>
      <c r="Q206" s="8"/>
      <c r="R206" s="9"/>
      <c r="S206" s="9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 s="14"/>
      <c r="B207" s="15"/>
      <c r="C207" s="15"/>
      <c r="D207" s="15"/>
      <c r="E207" s="15"/>
      <c r="F207" s="15"/>
      <c r="G207" s="15"/>
      <c r="H207" s="7"/>
      <c r="I207" s="7"/>
      <c r="J207" s="21"/>
      <c r="K207" s="16"/>
      <c r="L207" s="21"/>
      <c r="M207" s="15"/>
      <c r="N207" s="8"/>
      <c r="O207" s="8"/>
      <c r="P207" s="22"/>
      <c r="Q207" s="8"/>
      <c r="R207" s="9"/>
      <c r="S207" s="9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2">
      <c r="A208" s="14"/>
      <c r="B208" s="15"/>
      <c r="C208" s="15"/>
      <c r="D208" s="15"/>
      <c r="E208" s="15"/>
      <c r="F208" s="15"/>
      <c r="G208" s="15"/>
      <c r="H208" s="7"/>
      <c r="I208" s="7"/>
      <c r="J208" s="21"/>
      <c r="K208" s="16"/>
      <c r="L208" s="21"/>
      <c r="M208" s="15"/>
      <c r="N208" s="8"/>
      <c r="O208" s="8"/>
      <c r="P208" s="22"/>
      <c r="Q208" s="8"/>
      <c r="R208" s="9"/>
      <c r="S208" s="9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2">
      <c r="A209" s="14"/>
      <c r="B209" s="15"/>
      <c r="C209" s="15"/>
      <c r="D209" s="15"/>
      <c r="E209" s="15"/>
      <c r="F209" s="15"/>
      <c r="G209" s="15"/>
      <c r="H209" s="7"/>
      <c r="I209" s="7"/>
      <c r="J209" s="21"/>
      <c r="K209" s="16"/>
      <c r="L209" s="21"/>
      <c r="M209" s="15"/>
      <c r="N209" s="8"/>
      <c r="O209" s="8"/>
      <c r="P209" s="22"/>
      <c r="Q209" s="8"/>
      <c r="R209" s="9"/>
      <c r="S209" s="9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2">
      <c r="A210" s="14"/>
      <c r="B210" s="15"/>
      <c r="C210" s="15"/>
      <c r="D210" s="15"/>
      <c r="E210" s="15"/>
      <c r="F210" s="15"/>
      <c r="G210" s="15"/>
      <c r="H210" s="7"/>
      <c r="I210" s="7"/>
      <c r="J210" s="21"/>
      <c r="K210" s="16"/>
      <c r="L210" s="21"/>
      <c r="M210" s="15"/>
      <c r="N210" s="8"/>
      <c r="O210" s="8"/>
      <c r="P210" s="22"/>
      <c r="Q210" s="8"/>
      <c r="R210" s="9"/>
      <c r="S210" s="9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2">
      <c r="A211" s="14"/>
      <c r="B211" s="15"/>
      <c r="C211" s="15"/>
      <c r="D211" s="15"/>
      <c r="E211" s="15"/>
      <c r="F211" s="15"/>
      <c r="G211" s="15"/>
      <c r="H211" s="7"/>
      <c r="I211" s="7"/>
      <c r="J211" s="21"/>
      <c r="K211" s="16"/>
      <c r="L211" s="21"/>
      <c r="M211" s="15"/>
      <c r="N211" s="8"/>
      <c r="O211" s="8"/>
      <c r="P211" s="22"/>
      <c r="Q211" s="8"/>
      <c r="R211" s="9"/>
      <c r="S211" s="9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2">
      <c r="A212" s="14"/>
      <c r="B212" s="15"/>
      <c r="C212" s="15"/>
      <c r="D212" s="15"/>
      <c r="E212" s="15"/>
      <c r="F212" s="15"/>
      <c r="G212" s="15"/>
      <c r="H212" s="7"/>
      <c r="I212" s="7"/>
      <c r="J212" s="21"/>
      <c r="K212" s="16"/>
      <c r="L212" s="21"/>
      <c r="M212" s="15"/>
      <c r="N212" s="8"/>
      <c r="O212" s="8"/>
      <c r="P212" s="22"/>
      <c r="Q212" s="8"/>
      <c r="R212" s="9"/>
      <c r="S212" s="9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2">
      <c r="A213" s="14"/>
      <c r="B213" s="15"/>
      <c r="C213" s="15"/>
      <c r="D213" s="15"/>
      <c r="E213" s="15"/>
      <c r="F213" s="15"/>
      <c r="G213" s="15"/>
      <c r="H213" s="7"/>
      <c r="I213" s="7"/>
      <c r="J213" s="21"/>
      <c r="K213" s="16"/>
      <c r="L213" s="21"/>
      <c r="M213" s="15"/>
      <c r="N213" s="8"/>
      <c r="O213" s="8"/>
      <c r="P213" s="22"/>
      <c r="Q213" s="8"/>
      <c r="R213" s="9"/>
      <c r="S213" s="9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2">
      <c r="A214" s="14"/>
      <c r="B214" s="15"/>
      <c r="C214" s="15"/>
      <c r="D214" s="15"/>
      <c r="E214" s="15"/>
      <c r="F214" s="15"/>
      <c r="G214" s="15"/>
      <c r="H214" s="7"/>
      <c r="I214" s="7"/>
      <c r="J214" s="21"/>
      <c r="K214" s="16"/>
      <c r="L214" s="21"/>
      <c r="M214" s="15"/>
      <c r="N214" s="8"/>
      <c r="O214" s="8"/>
      <c r="P214" s="22"/>
      <c r="Q214" s="8"/>
      <c r="R214" s="9"/>
      <c r="S214" s="9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 s="14"/>
      <c r="B215" s="15"/>
      <c r="C215" s="15"/>
      <c r="D215" s="15"/>
      <c r="E215" s="15"/>
      <c r="F215" s="15"/>
      <c r="G215" s="15"/>
      <c r="H215" s="7"/>
      <c r="I215" s="7"/>
      <c r="J215" s="21"/>
      <c r="K215" s="16"/>
      <c r="L215" s="21"/>
      <c r="M215" s="15"/>
      <c r="N215" s="8"/>
      <c r="O215" s="8"/>
      <c r="P215" s="22"/>
      <c r="Q215" s="8"/>
      <c r="R215" s="9"/>
      <c r="S215" s="9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14"/>
      <c r="B216" s="15"/>
      <c r="C216" s="15"/>
      <c r="D216" s="15"/>
      <c r="E216" s="15"/>
      <c r="F216" s="15"/>
      <c r="G216" s="15"/>
      <c r="H216" s="7"/>
      <c r="I216" s="7"/>
      <c r="J216" s="21"/>
      <c r="K216" s="16"/>
      <c r="L216" s="21"/>
      <c r="M216" s="15"/>
      <c r="N216" s="8"/>
      <c r="O216" s="8"/>
      <c r="P216" s="22"/>
      <c r="Q216" s="8"/>
      <c r="R216" s="9"/>
      <c r="S216" s="9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14"/>
      <c r="B217" s="15"/>
      <c r="C217" s="15"/>
      <c r="D217" s="15"/>
      <c r="E217" s="15"/>
      <c r="F217" s="15"/>
      <c r="G217" s="15"/>
      <c r="H217" s="7"/>
      <c r="I217" s="7"/>
      <c r="J217" s="21"/>
      <c r="K217" s="16"/>
      <c r="L217" s="21"/>
      <c r="M217" s="15"/>
      <c r="N217" s="8"/>
      <c r="O217" s="8"/>
      <c r="P217" s="22"/>
      <c r="Q217" s="8"/>
      <c r="R217" s="9"/>
      <c r="S217" s="9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14"/>
      <c r="B218" s="15"/>
      <c r="C218" s="15"/>
      <c r="D218" s="15"/>
      <c r="E218" s="15"/>
      <c r="F218" s="15"/>
      <c r="G218" s="15"/>
      <c r="H218" s="7"/>
      <c r="I218" s="7"/>
      <c r="J218" s="21"/>
      <c r="K218" s="16"/>
      <c r="L218" s="21"/>
      <c r="M218" s="15"/>
      <c r="N218" s="8"/>
      <c r="O218" s="8"/>
      <c r="P218" s="22"/>
      <c r="Q218" s="8"/>
      <c r="R218" s="9"/>
      <c r="S218" s="9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14"/>
      <c r="B219" s="15"/>
      <c r="C219" s="15"/>
      <c r="D219" s="15"/>
      <c r="E219" s="15"/>
      <c r="F219" s="15"/>
      <c r="G219" s="15"/>
      <c r="H219" s="7"/>
      <c r="I219" s="7"/>
      <c r="J219" s="21"/>
      <c r="K219" s="16"/>
      <c r="L219" s="21"/>
      <c r="M219" s="15"/>
      <c r="N219" s="8"/>
      <c r="O219" s="8"/>
      <c r="P219" s="22"/>
      <c r="Q219" s="8"/>
      <c r="R219" s="9"/>
      <c r="S219" s="9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2">
      <c r="A220" s="14"/>
      <c r="B220" s="15"/>
      <c r="C220" s="15"/>
      <c r="D220" s="15"/>
      <c r="E220" s="15"/>
      <c r="F220" s="15"/>
      <c r="G220" s="15"/>
      <c r="H220" s="7"/>
      <c r="I220" s="7"/>
      <c r="J220" s="21"/>
      <c r="K220" s="16"/>
      <c r="L220" s="21"/>
      <c r="M220" s="15"/>
      <c r="N220" s="8"/>
      <c r="O220" s="8"/>
      <c r="P220" s="22"/>
      <c r="Q220" s="8"/>
      <c r="R220" s="9"/>
      <c r="S220" s="9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 s="14"/>
      <c r="B221" s="15"/>
      <c r="C221" s="15"/>
      <c r="D221" s="15"/>
      <c r="E221" s="15"/>
      <c r="F221" s="15"/>
      <c r="G221" s="15"/>
      <c r="H221" s="7"/>
      <c r="I221" s="7"/>
      <c r="J221" s="21"/>
      <c r="K221" s="16"/>
      <c r="L221" s="21"/>
      <c r="M221" s="15"/>
      <c r="N221" s="8"/>
      <c r="O221" s="8"/>
      <c r="P221" s="22"/>
      <c r="Q221" s="8"/>
      <c r="R221" s="9"/>
      <c r="S221" s="9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2">
      <c r="A222" s="14"/>
      <c r="B222" s="15"/>
      <c r="C222" s="15"/>
      <c r="D222" s="15"/>
      <c r="E222" s="15"/>
      <c r="F222" s="15"/>
      <c r="G222" s="15"/>
      <c r="H222" s="7"/>
      <c r="I222" s="7"/>
      <c r="J222" s="21"/>
      <c r="K222" s="16"/>
      <c r="L222" s="21"/>
      <c r="M222" s="15"/>
      <c r="N222" s="8"/>
      <c r="O222" s="8"/>
      <c r="P222" s="22"/>
      <c r="Q222" s="8"/>
      <c r="R222" s="9"/>
      <c r="S222" s="9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 s="14"/>
      <c r="B223" s="15"/>
      <c r="C223" s="15"/>
      <c r="D223" s="15"/>
      <c r="E223" s="15"/>
      <c r="F223" s="15"/>
      <c r="G223" s="15"/>
      <c r="H223" s="7"/>
      <c r="I223" s="7"/>
      <c r="J223" s="21"/>
      <c r="K223" s="16"/>
      <c r="L223" s="21"/>
      <c r="M223" s="15"/>
      <c r="N223" s="8"/>
      <c r="O223" s="8"/>
      <c r="P223" s="22"/>
      <c r="Q223" s="8"/>
      <c r="R223" s="9"/>
      <c r="S223" s="9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2">
      <c r="A224" s="14"/>
      <c r="B224" s="15"/>
      <c r="C224" s="15"/>
      <c r="D224" s="15"/>
      <c r="E224" s="15"/>
      <c r="F224" s="15"/>
      <c r="G224" s="15"/>
      <c r="H224" s="7"/>
      <c r="I224" s="7"/>
      <c r="J224" s="21"/>
      <c r="K224" s="16"/>
      <c r="L224" s="21"/>
      <c r="M224" s="15"/>
      <c r="N224" s="8"/>
      <c r="O224" s="8"/>
      <c r="P224" s="22"/>
      <c r="Q224" s="8"/>
      <c r="R224" s="9"/>
      <c r="S224" s="9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 s="14"/>
      <c r="B225" s="15"/>
      <c r="C225" s="15"/>
      <c r="D225" s="15"/>
      <c r="E225" s="15"/>
      <c r="F225" s="15"/>
      <c r="G225" s="15"/>
      <c r="H225" s="7"/>
      <c r="I225" s="7"/>
      <c r="J225" s="21"/>
      <c r="K225" s="16"/>
      <c r="L225" s="21"/>
      <c r="M225" s="15"/>
      <c r="N225" s="8"/>
      <c r="O225" s="8"/>
      <c r="P225" s="22"/>
      <c r="Q225" s="8"/>
      <c r="R225" s="9"/>
      <c r="S225" s="9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">
      <c r="A226" s="14"/>
      <c r="B226" s="15"/>
      <c r="C226" s="15"/>
      <c r="D226" s="15"/>
      <c r="E226" s="15"/>
      <c r="F226" s="15"/>
      <c r="G226" s="15"/>
      <c r="H226" s="7"/>
      <c r="I226" s="7"/>
      <c r="J226" s="21"/>
      <c r="K226" s="16"/>
      <c r="L226" s="21"/>
      <c r="M226" s="15"/>
      <c r="N226" s="8"/>
      <c r="O226" s="8"/>
      <c r="P226" s="22"/>
      <c r="Q226" s="8"/>
      <c r="R226" s="9"/>
      <c r="S226" s="9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x14ac:dyDescent="0.2">
      <c r="A227" s="14"/>
      <c r="B227" s="15"/>
      <c r="C227" s="15"/>
      <c r="D227" s="15"/>
      <c r="E227" s="15"/>
      <c r="F227" s="15"/>
      <c r="G227" s="15"/>
      <c r="H227" s="7"/>
      <c r="I227" s="7"/>
      <c r="J227" s="21"/>
      <c r="K227" s="16"/>
      <c r="L227" s="21"/>
      <c r="M227" s="15"/>
      <c r="N227" s="8"/>
      <c r="O227" s="8"/>
      <c r="P227" s="22"/>
      <c r="Q227" s="8"/>
      <c r="R227" s="9"/>
      <c r="S227" s="9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x14ac:dyDescent="0.2">
      <c r="A228" s="14"/>
      <c r="B228" s="15"/>
      <c r="C228" s="15"/>
      <c r="D228" s="15"/>
      <c r="E228" s="15"/>
      <c r="F228" s="15"/>
      <c r="G228" s="15"/>
      <c r="H228" s="7"/>
      <c r="I228" s="7"/>
      <c r="J228" s="21"/>
      <c r="K228" s="16"/>
      <c r="L228" s="21"/>
      <c r="M228" s="15"/>
      <c r="N228" s="8"/>
      <c r="O228" s="8"/>
      <c r="P228" s="22"/>
      <c r="Q228" s="8"/>
      <c r="R228" s="9"/>
      <c r="S228" s="9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 s="14"/>
      <c r="B229" s="15"/>
      <c r="C229" s="15"/>
      <c r="D229" s="15"/>
      <c r="E229" s="15"/>
      <c r="F229" s="15"/>
      <c r="G229" s="15"/>
      <c r="H229" s="7"/>
      <c r="I229" s="7"/>
      <c r="J229" s="21"/>
      <c r="K229" s="16"/>
      <c r="L229" s="21"/>
      <c r="M229" s="15"/>
      <c r="N229" s="8"/>
      <c r="O229" s="8"/>
      <c r="P229" s="22"/>
      <c r="Q229" s="8"/>
      <c r="R229" s="9"/>
      <c r="S229" s="9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2">
      <c r="A230" s="14"/>
      <c r="B230" s="15"/>
      <c r="C230" s="15"/>
      <c r="D230" s="15"/>
      <c r="E230" s="15"/>
      <c r="F230" s="15"/>
      <c r="G230" s="15"/>
      <c r="H230" s="7"/>
      <c r="I230" s="7"/>
      <c r="J230" s="21"/>
      <c r="K230" s="16"/>
      <c r="L230" s="21"/>
      <c r="M230" s="15"/>
      <c r="N230" s="8"/>
      <c r="O230" s="8"/>
      <c r="P230" s="22"/>
      <c r="Q230" s="8"/>
      <c r="R230" s="9"/>
      <c r="S230" s="9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14"/>
      <c r="B231" s="15"/>
      <c r="C231" s="15"/>
      <c r="D231" s="15"/>
      <c r="E231" s="15"/>
      <c r="F231" s="15"/>
      <c r="G231" s="15"/>
      <c r="H231" s="7"/>
      <c r="I231" s="7"/>
      <c r="J231" s="21"/>
      <c r="K231" s="16"/>
      <c r="L231" s="21"/>
      <c r="M231" s="15"/>
      <c r="N231" s="8"/>
      <c r="O231" s="8"/>
      <c r="P231" s="22"/>
      <c r="Q231" s="8"/>
      <c r="R231" s="9"/>
      <c r="S231" s="9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2">
      <c r="A232" s="14"/>
      <c r="B232" s="15"/>
      <c r="C232" s="15"/>
      <c r="D232" s="15"/>
      <c r="E232" s="15"/>
      <c r="F232" s="15"/>
      <c r="G232" s="15"/>
      <c r="H232" s="7"/>
      <c r="I232" s="7"/>
      <c r="J232" s="21"/>
      <c r="K232" s="16"/>
      <c r="L232" s="21"/>
      <c r="M232" s="15"/>
      <c r="N232" s="8"/>
      <c r="O232" s="8"/>
      <c r="P232" s="22"/>
      <c r="Q232" s="8"/>
      <c r="R232" s="9"/>
      <c r="S232" s="9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14"/>
      <c r="B233" s="15"/>
      <c r="C233" s="15"/>
      <c r="D233" s="15"/>
      <c r="E233" s="15"/>
      <c r="F233" s="15"/>
      <c r="G233" s="15"/>
      <c r="H233" s="7"/>
      <c r="I233" s="7"/>
      <c r="J233" s="21"/>
      <c r="K233" s="16"/>
      <c r="L233" s="21"/>
      <c r="M233" s="15"/>
      <c r="N233" s="8"/>
      <c r="O233" s="8"/>
      <c r="P233" s="22"/>
      <c r="Q233" s="8"/>
      <c r="R233" s="9"/>
      <c r="S233" s="9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2">
      <c r="A234" s="14"/>
      <c r="B234" s="15"/>
      <c r="C234" s="15"/>
      <c r="D234" s="15"/>
      <c r="E234" s="15"/>
      <c r="F234" s="15"/>
      <c r="G234" s="15"/>
      <c r="H234" s="7"/>
      <c r="I234" s="7"/>
      <c r="J234" s="21"/>
      <c r="K234" s="16"/>
      <c r="L234" s="21"/>
      <c r="M234" s="15"/>
      <c r="N234" s="8"/>
      <c r="O234" s="8"/>
      <c r="P234" s="22"/>
      <c r="Q234" s="8"/>
      <c r="R234" s="9"/>
      <c r="S234" s="9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2">
      <c r="A235" s="14"/>
      <c r="B235" s="15"/>
      <c r="C235" s="15"/>
      <c r="D235" s="15"/>
      <c r="E235" s="15"/>
      <c r="F235" s="15"/>
      <c r="G235" s="15"/>
      <c r="H235" s="7"/>
      <c r="I235" s="7"/>
      <c r="J235" s="21"/>
      <c r="K235" s="16"/>
      <c r="L235" s="21"/>
      <c r="M235" s="15"/>
      <c r="N235" s="8"/>
      <c r="O235" s="8"/>
      <c r="P235" s="22"/>
      <c r="Q235" s="8"/>
      <c r="R235" s="9"/>
      <c r="S235" s="9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2">
      <c r="A236" s="7"/>
      <c r="B236" s="27"/>
      <c r="C236" s="27"/>
      <c r="D236" s="27"/>
      <c r="E236" s="27"/>
      <c r="F236" s="27"/>
      <c r="G236" s="27"/>
      <c r="H236" s="27"/>
      <c r="I236" s="7"/>
      <c r="J236" s="28"/>
      <c r="K236" s="16"/>
      <c r="L236" s="28"/>
      <c r="M236" s="15"/>
      <c r="N236" s="8"/>
      <c r="O236" s="8"/>
      <c r="P236" s="9"/>
      <c r="Q236" s="8"/>
      <c r="R236" s="9"/>
      <c r="S236" s="9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2">
      <c r="A237" s="14"/>
      <c r="B237" s="5"/>
      <c r="C237" s="5"/>
      <c r="D237" s="5"/>
      <c r="E237" s="5"/>
      <c r="F237" s="5"/>
      <c r="G237" s="5"/>
      <c r="H237" s="5"/>
      <c r="I237" s="7"/>
      <c r="J237" s="28"/>
      <c r="K237" s="16"/>
      <c r="L237" s="28"/>
      <c r="M237" s="15"/>
      <c r="N237" s="8"/>
      <c r="O237" s="8"/>
      <c r="P237" s="9"/>
      <c r="Q237" s="8"/>
      <c r="R237" s="9"/>
      <c r="S237" s="9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2">
      <c r="A238" s="14"/>
      <c r="B238" s="5"/>
      <c r="C238" s="5"/>
      <c r="D238" s="5"/>
      <c r="E238" s="5"/>
      <c r="F238" s="5"/>
      <c r="G238" s="5"/>
      <c r="H238" s="5"/>
      <c r="I238" s="7"/>
      <c r="J238" s="21"/>
      <c r="K238" s="16"/>
      <c r="L238" s="21"/>
      <c r="M238" s="15"/>
      <c r="N238" s="8"/>
      <c r="O238" s="8"/>
      <c r="P238" s="9"/>
      <c r="Q238" s="8"/>
      <c r="R238" s="9"/>
      <c r="S238" s="9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2">
      <c r="A239" s="14"/>
      <c r="B239" s="5"/>
      <c r="C239" s="5"/>
      <c r="D239" s="5"/>
      <c r="E239" s="5"/>
      <c r="F239" s="5"/>
      <c r="G239" s="5"/>
      <c r="H239" s="5"/>
      <c r="I239" s="7"/>
      <c r="J239" s="21"/>
      <c r="K239" s="16"/>
      <c r="L239" s="21"/>
      <c r="M239" s="15"/>
      <c r="N239" s="8"/>
      <c r="O239" s="8"/>
      <c r="P239" s="9"/>
      <c r="Q239" s="8"/>
      <c r="R239" s="9"/>
      <c r="S239" s="9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2">
      <c r="A240" s="14"/>
      <c r="B240" s="5"/>
      <c r="C240" s="5"/>
      <c r="D240" s="5"/>
      <c r="E240" s="5"/>
      <c r="F240" s="5"/>
      <c r="G240" s="5"/>
      <c r="H240" s="5"/>
      <c r="I240" s="7"/>
      <c r="J240" s="21"/>
      <c r="K240" s="16"/>
      <c r="L240" s="21"/>
      <c r="M240" s="15"/>
      <c r="N240" s="8"/>
      <c r="O240" s="8"/>
      <c r="P240" s="9"/>
      <c r="Q240" s="8"/>
      <c r="R240" s="9"/>
      <c r="S240" s="9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2">
      <c r="A241" s="14"/>
      <c r="B241" s="18"/>
      <c r="C241" s="18"/>
      <c r="D241" s="18"/>
      <c r="E241" s="18"/>
      <c r="F241" s="18"/>
      <c r="G241" s="18"/>
      <c r="H241" s="17"/>
      <c r="I241" s="7"/>
      <c r="J241" s="21"/>
      <c r="K241" s="16"/>
      <c r="L241" s="21"/>
      <c r="M241" s="15"/>
      <c r="N241" s="8"/>
      <c r="O241" s="8"/>
      <c r="P241" s="9"/>
      <c r="Q241" s="8"/>
      <c r="R241" s="9"/>
      <c r="S241" s="9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2">
      <c r="A242" s="14"/>
      <c r="B242" s="7"/>
      <c r="C242" s="7"/>
      <c r="D242" s="7"/>
      <c r="E242" s="7"/>
      <c r="F242" s="7"/>
      <c r="G242" s="7"/>
      <c r="H242" s="7"/>
      <c r="I242" s="7"/>
      <c r="J242" s="21"/>
      <c r="K242" s="16"/>
      <c r="L242" s="21"/>
      <c r="M242" s="15"/>
      <c r="N242" s="8"/>
      <c r="O242" s="8"/>
      <c r="P242" s="9"/>
      <c r="Q242" s="8"/>
      <c r="R242" s="9"/>
      <c r="S242" s="9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">
      <c r="A243" s="14"/>
      <c r="B243" s="15"/>
      <c r="C243" s="15"/>
      <c r="D243" s="15"/>
      <c r="E243" s="15"/>
      <c r="F243" s="15"/>
      <c r="G243" s="15"/>
      <c r="H243" s="7"/>
      <c r="I243" s="7"/>
      <c r="J243" s="21"/>
      <c r="K243" s="16"/>
      <c r="L243" s="21"/>
      <c r="M243" s="15"/>
      <c r="N243" s="8"/>
      <c r="O243" s="8"/>
      <c r="P243" s="9"/>
      <c r="Q243" s="8"/>
      <c r="R243" s="9"/>
      <c r="S243" s="9"/>
    </row>
    <row r="244" spans="1:35" x14ac:dyDescent="0.2">
      <c r="A244" s="14"/>
      <c r="B244" s="15"/>
      <c r="C244" s="15"/>
      <c r="D244" s="15"/>
      <c r="E244" s="15"/>
      <c r="F244" s="15"/>
      <c r="G244" s="15"/>
      <c r="H244" s="7"/>
      <c r="I244" s="7"/>
      <c r="J244" s="21"/>
      <c r="K244" s="16"/>
      <c r="L244" s="21"/>
      <c r="M244" s="15"/>
      <c r="N244" s="8"/>
      <c r="O244" s="8"/>
      <c r="P244" s="9"/>
      <c r="Q244" s="8"/>
      <c r="R244" s="9"/>
      <c r="S244" s="9"/>
    </row>
    <row r="245" spans="1:35" x14ac:dyDescent="0.2">
      <c r="A245" s="14"/>
      <c r="B245" s="15"/>
      <c r="C245" s="15"/>
      <c r="D245" s="15"/>
      <c r="E245" s="15"/>
      <c r="F245" s="15"/>
      <c r="G245" s="15"/>
      <c r="H245" s="7"/>
      <c r="I245" s="7"/>
      <c r="J245" s="21"/>
      <c r="K245" s="16"/>
      <c r="L245" s="21"/>
      <c r="M245" s="15"/>
      <c r="N245" s="8"/>
      <c r="O245" s="8"/>
      <c r="P245" s="9"/>
      <c r="Q245" s="8"/>
      <c r="R245" s="9"/>
      <c r="S245" s="9"/>
    </row>
    <row r="246" spans="1:35" x14ac:dyDescent="0.2">
      <c r="A246" s="14"/>
      <c r="B246" s="15"/>
      <c r="C246" s="15"/>
      <c r="D246" s="15"/>
      <c r="E246" s="15"/>
      <c r="F246" s="15"/>
      <c r="G246" s="15"/>
      <c r="H246" s="7"/>
      <c r="I246" s="7"/>
      <c r="J246" s="21"/>
      <c r="K246" s="16"/>
      <c r="L246" s="21"/>
      <c r="M246" s="15"/>
      <c r="N246" s="8"/>
      <c r="O246" s="8"/>
      <c r="P246" s="9"/>
      <c r="Q246" s="8"/>
      <c r="R246" s="9"/>
      <c r="S246" s="9"/>
    </row>
    <row r="247" spans="1:35" x14ac:dyDescent="0.2">
      <c r="A247" s="14"/>
      <c r="B247" s="15"/>
      <c r="C247" s="15"/>
      <c r="D247" s="15"/>
      <c r="E247" s="15"/>
      <c r="F247" s="15"/>
      <c r="G247" s="15"/>
      <c r="H247" s="7"/>
      <c r="I247" s="7"/>
      <c r="J247" s="21"/>
      <c r="K247" s="16"/>
      <c r="L247" s="21"/>
      <c r="M247" s="15"/>
      <c r="N247" s="8"/>
      <c r="O247" s="8"/>
      <c r="P247" s="9"/>
      <c r="Q247" s="8"/>
      <c r="R247" s="9"/>
      <c r="S247" s="9"/>
    </row>
    <row r="248" spans="1:35" x14ac:dyDescent="0.2">
      <c r="A248" s="14"/>
      <c r="B248" s="15"/>
      <c r="C248" s="15"/>
      <c r="D248" s="15"/>
      <c r="E248" s="15"/>
      <c r="F248" s="15"/>
      <c r="G248" s="15"/>
      <c r="H248" s="7"/>
      <c r="I248" s="7"/>
      <c r="J248" s="21"/>
      <c r="K248" s="16"/>
      <c r="L248" s="21"/>
      <c r="M248" s="15"/>
      <c r="N248" s="8"/>
      <c r="O248" s="8"/>
      <c r="P248" s="9"/>
      <c r="Q248" s="8"/>
      <c r="R248" s="9"/>
      <c r="S248" s="9"/>
    </row>
    <row r="249" spans="1:35" x14ac:dyDescent="0.2">
      <c r="A249" s="14"/>
      <c r="B249" s="15"/>
      <c r="C249" s="15"/>
      <c r="D249" s="15"/>
      <c r="E249" s="15"/>
      <c r="F249" s="15"/>
      <c r="G249" s="15"/>
      <c r="H249" s="7"/>
      <c r="I249" s="7"/>
      <c r="J249" s="21"/>
      <c r="K249" s="16"/>
      <c r="L249" s="21"/>
      <c r="M249" s="15"/>
      <c r="N249" s="8"/>
      <c r="O249" s="8"/>
      <c r="P249" s="9"/>
      <c r="Q249" s="8"/>
      <c r="R249" s="9"/>
      <c r="S249" s="9"/>
    </row>
  </sheetData>
  <mergeCells count="17">
    <mergeCell ref="G11:H11"/>
    <mergeCell ref="B12:H12"/>
    <mergeCell ref="I12:N12"/>
    <mergeCell ref="J10:N10"/>
    <mergeCell ref="J11:N11"/>
    <mergeCell ref="J2:N2"/>
    <mergeCell ref="G3:H3"/>
    <mergeCell ref="J3:N3"/>
    <mergeCell ref="G8:H8"/>
    <mergeCell ref="G9:H9"/>
    <mergeCell ref="G10:H10"/>
    <mergeCell ref="G6:H6"/>
    <mergeCell ref="J6:N6"/>
    <mergeCell ref="G7:H7"/>
    <mergeCell ref="J7:N7"/>
    <mergeCell ref="J8:N8"/>
    <mergeCell ref="J9:N9"/>
  </mergeCells>
  <conditionalFormatting sqref="U67 U109:U112">
    <cfRule type="uniqueValues" priority="16" stopIfTrue="1"/>
  </conditionalFormatting>
  <conditionalFormatting sqref="U49">
    <cfRule type="uniqueValues" priority="15" stopIfTrue="1"/>
  </conditionalFormatting>
  <conditionalFormatting sqref="V134">
    <cfRule type="uniqueValues" priority="14" stopIfTrue="1"/>
  </conditionalFormatting>
  <conditionalFormatting sqref="AC134">
    <cfRule type="uniqueValues" priority="13" stopIfTrue="1"/>
  </conditionalFormatting>
  <conditionalFormatting sqref="V154">
    <cfRule type="uniqueValues" priority="12" stopIfTrue="1"/>
  </conditionalFormatting>
  <conditionalFormatting sqref="AC154">
    <cfRule type="uniqueValues" priority="11" stopIfTrue="1"/>
  </conditionalFormatting>
  <conditionalFormatting sqref="V174">
    <cfRule type="uniqueValues" priority="10" stopIfTrue="1"/>
  </conditionalFormatting>
  <conditionalFormatting sqref="AC174">
    <cfRule type="uniqueValues" priority="9" stopIfTrue="1"/>
  </conditionalFormatting>
  <conditionalFormatting sqref="AA49">
    <cfRule type="uniqueValues" priority="8" stopIfTrue="1"/>
  </conditionalFormatting>
  <conditionalFormatting sqref="U108">
    <cfRule type="uniqueValues" priority="7" stopIfTrue="1"/>
  </conditionalFormatting>
  <conditionalFormatting sqref="AA67">
    <cfRule type="uniqueValues" priority="6" stopIfTrue="1"/>
  </conditionalFormatting>
  <conditionalFormatting sqref="I27">
    <cfRule type="uniqueValues" priority="5" stopIfTrue="1"/>
  </conditionalFormatting>
  <conditionalFormatting sqref="I28">
    <cfRule type="uniqueValues" priority="4" stopIfTrue="1"/>
  </conditionalFormatting>
  <conditionalFormatting sqref="I29">
    <cfRule type="uniqueValues" priority="3" stopIfTrue="1"/>
  </conditionalFormatting>
  <conditionalFormatting sqref="I30">
    <cfRule type="uniqueValues" priority="2" stopIfTrue="1"/>
  </conditionalFormatting>
  <conditionalFormatting sqref="I31">
    <cfRule type="uniqueValues" priority="1" stopIfTrue="1"/>
  </conditionalFormatting>
  <pageMargins left="0.7" right="0.7" top="0.75" bottom="0.75" header="0.3" footer="0.3"/>
  <pageSetup scale="17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9"/>
  <sheetViews>
    <sheetView workbookViewId="0">
      <selection activeCell="B27" sqref="B27:B29"/>
    </sheetView>
  </sheetViews>
  <sheetFormatPr baseColWidth="10" defaultRowHeight="15" x14ac:dyDescent="0.2"/>
  <cols>
    <col min="1" max="1" width="9.33203125" customWidth="1"/>
    <col min="2" max="2" width="18" customWidth="1"/>
    <col min="3" max="3" width="9.33203125" customWidth="1"/>
    <col min="4" max="4" width="8.6640625" customWidth="1"/>
    <col min="5" max="5" width="9.83203125" customWidth="1"/>
    <col min="6" max="6" width="9.5" customWidth="1"/>
    <col min="7" max="7" width="8.83203125" customWidth="1"/>
    <col min="8" max="8" width="10.83203125" customWidth="1"/>
    <col min="9" max="9" width="13.33203125" customWidth="1"/>
    <col min="10" max="10" width="8.6640625" customWidth="1"/>
    <col min="11" max="11" width="9.5" customWidth="1"/>
    <col min="12" max="12" width="8.6640625" customWidth="1"/>
    <col min="13" max="13" width="8.83203125" customWidth="1"/>
    <col min="14" max="15" width="11.33203125" customWidth="1"/>
    <col min="16" max="16" width="7.1640625" customWidth="1"/>
    <col min="17" max="17" width="9.83203125" bestFit="1" customWidth="1"/>
    <col min="18" max="19" width="10.33203125" customWidth="1"/>
    <col min="20" max="20" width="8.5" customWidth="1"/>
    <col min="21" max="21" width="10.5" bestFit="1" customWidth="1"/>
    <col min="22" max="23" width="8.83203125" customWidth="1"/>
    <col min="24" max="24" width="9.5" bestFit="1" customWidth="1"/>
    <col min="25" max="30" width="8.83203125" customWidth="1"/>
    <col min="31" max="31" width="12.1640625" customWidth="1"/>
    <col min="32" max="256" width="8.83203125" customWidth="1"/>
  </cols>
  <sheetData>
    <row r="1" spans="1:31" ht="20.25" customHeight="1" thickBot="1" x14ac:dyDescent="0.3">
      <c r="B1" s="220" t="s">
        <v>89</v>
      </c>
      <c r="C1" s="135"/>
      <c r="D1" s="135"/>
      <c r="E1" s="135"/>
      <c r="F1" s="135"/>
      <c r="G1" s="135"/>
      <c r="H1" s="135"/>
      <c r="I1" s="135"/>
      <c r="J1" s="136"/>
      <c r="K1" s="136"/>
      <c r="L1" s="136"/>
    </row>
    <row r="2" spans="1:31" ht="16" thickBot="1" x14ac:dyDescent="0.25">
      <c r="A2" s="3"/>
      <c r="B2" s="68" t="s">
        <v>27</v>
      </c>
      <c r="C2" s="69"/>
      <c r="D2" s="69"/>
      <c r="E2" s="70" t="s">
        <v>28</v>
      </c>
      <c r="F2" s="71"/>
      <c r="G2" s="104"/>
      <c r="H2" s="70" t="s">
        <v>32</v>
      </c>
      <c r="I2" s="212" t="s">
        <v>88</v>
      </c>
      <c r="J2" s="294" t="s">
        <v>67</v>
      </c>
      <c r="K2" s="294"/>
      <c r="L2" s="294"/>
      <c r="M2" s="294"/>
      <c r="N2" s="295"/>
      <c r="O2" s="26"/>
      <c r="P2" s="26"/>
      <c r="Q2" s="67"/>
      <c r="R2" s="67"/>
      <c r="S2" s="67"/>
      <c r="T2" s="7"/>
      <c r="U2" s="25"/>
      <c r="V2" s="25"/>
      <c r="W2" s="25"/>
      <c r="X2" s="25"/>
      <c r="Y2" s="25"/>
      <c r="Z2" s="7"/>
      <c r="AA2" s="25"/>
      <c r="AB2" s="25"/>
      <c r="AC2" s="25"/>
      <c r="AD2" s="25"/>
      <c r="AE2" s="25"/>
    </row>
    <row r="3" spans="1:31" x14ac:dyDescent="0.2">
      <c r="B3" s="72" t="s">
        <v>90</v>
      </c>
      <c r="C3" s="73"/>
      <c r="D3" s="73"/>
      <c r="E3" s="74">
        <f>(N77)</f>
        <v>43234</v>
      </c>
      <c r="F3" s="75"/>
      <c r="G3" s="296" t="s">
        <v>29</v>
      </c>
      <c r="H3" s="297"/>
      <c r="I3" s="231" t="s">
        <v>41</v>
      </c>
      <c r="J3" s="298"/>
      <c r="K3" s="299"/>
      <c r="L3" s="299"/>
      <c r="M3" s="299"/>
      <c r="N3" s="300"/>
      <c r="O3" s="26"/>
      <c r="P3" s="26"/>
      <c r="Q3" s="67"/>
      <c r="R3" s="67"/>
      <c r="S3" s="67"/>
      <c r="T3" s="7"/>
      <c r="U3" s="25"/>
      <c r="V3" s="25"/>
      <c r="W3" s="25"/>
      <c r="X3" s="25"/>
      <c r="Y3" s="25"/>
      <c r="Z3" s="7"/>
      <c r="AA3" s="25"/>
      <c r="AB3" s="25"/>
      <c r="AC3" s="25"/>
      <c r="AD3" s="25"/>
      <c r="AE3" s="25"/>
    </row>
    <row r="4" spans="1:31" x14ac:dyDescent="0.2">
      <c r="A4" s="4"/>
      <c r="B4" s="72" t="s">
        <v>59</v>
      </c>
      <c r="C4" s="73"/>
      <c r="D4" s="73"/>
      <c r="E4" s="76">
        <v>6</v>
      </c>
      <c r="F4" s="75"/>
      <c r="G4" s="229"/>
      <c r="H4" s="227"/>
      <c r="I4" s="228"/>
      <c r="J4" s="230"/>
      <c r="K4" s="226"/>
      <c r="L4" s="226"/>
      <c r="M4" s="226"/>
      <c r="N4" s="232"/>
      <c r="X4" s="2"/>
      <c r="Y4" s="20"/>
      <c r="AA4" s="2"/>
      <c r="AB4" s="2"/>
      <c r="AC4" s="2"/>
      <c r="AD4" s="2"/>
      <c r="AE4" s="55"/>
    </row>
    <row r="5" spans="1:31" x14ac:dyDescent="0.2">
      <c r="A5" s="4"/>
      <c r="B5" s="72" t="s">
        <v>96</v>
      </c>
      <c r="C5" s="81"/>
      <c r="D5" s="81"/>
      <c r="E5" s="81"/>
      <c r="F5" s="75"/>
      <c r="G5" s="213"/>
      <c r="H5" s="214"/>
      <c r="I5" s="221"/>
      <c r="J5" s="222"/>
      <c r="K5" s="223"/>
      <c r="L5" s="223"/>
      <c r="M5" s="223"/>
      <c r="N5" s="224"/>
      <c r="X5" s="2"/>
      <c r="Y5" s="20"/>
      <c r="AA5" s="2"/>
      <c r="AB5" s="2"/>
      <c r="AC5" s="2"/>
      <c r="AD5" s="2"/>
      <c r="AE5" s="55"/>
    </row>
    <row r="6" spans="1:31" x14ac:dyDescent="0.2">
      <c r="A6" s="4"/>
      <c r="B6" s="72" t="s">
        <v>95</v>
      </c>
      <c r="C6" s="81"/>
      <c r="D6" s="217">
        <f>(D30)</f>
        <v>2.37</v>
      </c>
      <c r="E6" s="215">
        <f>(E30)</f>
        <v>2.7</v>
      </c>
      <c r="F6" s="77"/>
      <c r="G6" s="269" t="s">
        <v>30</v>
      </c>
      <c r="H6" s="270"/>
      <c r="I6" s="78"/>
      <c r="J6" s="271"/>
      <c r="K6" s="272"/>
      <c r="L6" s="272"/>
      <c r="M6" s="272"/>
      <c r="N6" s="273"/>
      <c r="X6" s="2"/>
      <c r="Y6" s="20"/>
      <c r="AA6" s="2"/>
      <c r="AB6" s="2"/>
      <c r="AC6" s="2"/>
      <c r="AD6" s="2"/>
      <c r="AE6" s="55"/>
    </row>
    <row r="7" spans="1:31" x14ac:dyDescent="0.2">
      <c r="A7" s="4"/>
      <c r="B7" s="72" t="s">
        <v>94</v>
      </c>
      <c r="C7" s="81"/>
      <c r="D7" s="217">
        <f>(D31)</f>
        <v>2.37</v>
      </c>
      <c r="E7" s="215">
        <f>(E31)</f>
        <v>2.75</v>
      </c>
      <c r="F7" s="77"/>
      <c r="G7" s="274" t="s">
        <v>50</v>
      </c>
      <c r="H7" s="275"/>
      <c r="I7" s="158">
        <v>93</v>
      </c>
      <c r="J7" s="276"/>
      <c r="K7" s="277"/>
      <c r="L7" s="277"/>
      <c r="M7" s="277"/>
      <c r="N7" s="278"/>
      <c r="P7" s="19"/>
      <c r="Q7" s="1"/>
      <c r="R7" s="4"/>
      <c r="S7" s="4"/>
      <c r="U7" s="2"/>
      <c r="V7" s="2"/>
      <c r="W7" s="2"/>
      <c r="X7" s="2"/>
      <c r="Y7" s="20"/>
      <c r="AA7" s="2"/>
      <c r="AB7" s="2"/>
      <c r="AC7" s="2"/>
      <c r="AD7" s="2"/>
      <c r="AE7" s="55"/>
    </row>
    <row r="8" spans="1:31" x14ac:dyDescent="0.2">
      <c r="A8" s="4"/>
      <c r="B8" s="225"/>
      <c r="C8" s="81"/>
      <c r="D8" s="81"/>
      <c r="E8" s="81"/>
      <c r="F8" s="77"/>
      <c r="G8" s="267" t="s">
        <v>51</v>
      </c>
      <c r="H8" s="268"/>
      <c r="I8" s="158" t="s">
        <v>52</v>
      </c>
      <c r="J8" s="279"/>
      <c r="K8" s="280"/>
      <c r="L8" s="280"/>
      <c r="M8" s="280"/>
      <c r="N8" s="281"/>
      <c r="P8" s="19"/>
      <c r="Q8" s="1"/>
      <c r="R8" s="4"/>
      <c r="S8" s="4"/>
      <c r="U8" s="2"/>
      <c r="V8" s="2"/>
      <c r="W8" s="2"/>
      <c r="X8" s="2"/>
      <c r="Y8" s="20"/>
      <c r="AA8" s="2"/>
      <c r="AB8" s="2"/>
      <c r="AC8" s="2"/>
      <c r="AD8" s="2"/>
      <c r="AE8" s="55"/>
    </row>
    <row r="9" spans="1:31" x14ac:dyDescent="0.2">
      <c r="A9" s="4"/>
      <c r="B9" s="72" t="s">
        <v>84</v>
      </c>
      <c r="C9" s="73"/>
      <c r="D9" s="73"/>
      <c r="E9" s="127" t="s">
        <v>40</v>
      </c>
      <c r="F9" s="77"/>
      <c r="G9" s="267" t="s">
        <v>46</v>
      </c>
      <c r="H9" s="268"/>
      <c r="I9" s="178">
        <v>91</v>
      </c>
      <c r="J9" s="282"/>
      <c r="K9" s="283"/>
      <c r="L9" s="283"/>
      <c r="M9" s="283"/>
      <c r="N9" s="284"/>
      <c r="P9" s="19"/>
      <c r="Q9" s="1"/>
      <c r="R9" s="4"/>
      <c r="S9" s="4"/>
      <c r="U9" s="2"/>
      <c r="V9" s="2"/>
      <c r="W9" s="2"/>
      <c r="X9" s="2"/>
      <c r="Y9" s="20"/>
      <c r="AA9" s="2"/>
      <c r="AB9" s="2"/>
      <c r="AC9" s="2"/>
      <c r="AD9" s="2"/>
      <c r="AE9" s="55"/>
    </row>
    <row r="10" spans="1:31" x14ac:dyDescent="0.2">
      <c r="A10" s="4"/>
      <c r="B10" s="72" t="s">
        <v>85</v>
      </c>
      <c r="C10" s="73"/>
      <c r="D10" s="73"/>
      <c r="E10" s="127" t="s">
        <v>40</v>
      </c>
      <c r="F10" s="77"/>
      <c r="G10" s="267" t="s">
        <v>48</v>
      </c>
      <c r="H10" s="268"/>
      <c r="I10" s="158" t="s">
        <v>31</v>
      </c>
      <c r="J10" s="288"/>
      <c r="K10" s="289"/>
      <c r="L10" s="289"/>
      <c r="M10" s="289"/>
      <c r="N10" s="290"/>
      <c r="P10" s="19"/>
      <c r="Q10" s="1"/>
      <c r="R10" s="4"/>
      <c r="S10" s="4"/>
      <c r="U10" s="2"/>
      <c r="V10" s="2"/>
      <c r="W10" s="2"/>
      <c r="X10" s="2"/>
      <c r="Y10" s="20"/>
      <c r="AA10" s="2"/>
      <c r="AB10" s="2"/>
      <c r="AC10" s="2"/>
      <c r="AD10" s="2"/>
      <c r="AE10" s="55"/>
    </row>
    <row r="11" spans="1:31" ht="16" thickBot="1" x14ac:dyDescent="0.25">
      <c r="A11" s="4"/>
      <c r="B11" s="83" t="s">
        <v>92</v>
      </c>
      <c r="C11" s="84"/>
      <c r="D11" s="84"/>
      <c r="E11" s="170">
        <f>MIN(H119:H128)</f>
        <v>2.31</v>
      </c>
      <c r="F11" s="85"/>
      <c r="G11" s="285" t="s">
        <v>49</v>
      </c>
      <c r="H11" s="286"/>
      <c r="I11" s="216" t="s">
        <v>47</v>
      </c>
      <c r="J11" s="291"/>
      <c r="K11" s="292"/>
      <c r="L11" s="292"/>
      <c r="M11" s="292"/>
      <c r="N11" s="293"/>
      <c r="P11" s="19"/>
      <c r="Q11" s="1"/>
      <c r="R11" s="4"/>
      <c r="S11" s="4"/>
      <c r="U11" s="2"/>
      <c r="V11" s="2"/>
      <c r="W11" s="2"/>
      <c r="X11" s="2"/>
      <c r="Y11" s="20"/>
      <c r="AA11" s="2"/>
      <c r="AB11" s="2"/>
      <c r="AC11" s="2"/>
      <c r="AD11" s="2"/>
      <c r="AE11" s="55"/>
    </row>
    <row r="12" spans="1:31" x14ac:dyDescent="0.2">
      <c r="A12" s="4"/>
      <c r="B12" s="287" t="s">
        <v>99</v>
      </c>
      <c r="C12" s="287"/>
      <c r="D12" s="287"/>
      <c r="E12" s="287"/>
      <c r="F12" s="287"/>
      <c r="G12" s="287"/>
      <c r="H12" s="287"/>
      <c r="I12" s="287" t="s">
        <v>104</v>
      </c>
      <c r="J12" s="287"/>
      <c r="K12" s="287"/>
      <c r="L12" s="287"/>
      <c r="M12" s="287"/>
      <c r="N12" s="287"/>
      <c r="P12" s="19"/>
      <c r="Q12" s="1"/>
      <c r="R12" s="4"/>
      <c r="S12" s="4"/>
      <c r="U12" s="2"/>
      <c r="V12" s="2"/>
      <c r="W12" s="2"/>
      <c r="X12" s="2"/>
      <c r="Y12" s="20"/>
      <c r="AA12" s="2"/>
      <c r="AB12" s="2"/>
      <c r="AC12" s="2"/>
      <c r="AD12" s="2"/>
      <c r="AE12" s="55"/>
    </row>
    <row r="13" spans="1:31" x14ac:dyDescent="0.2">
      <c r="A13" s="4"/>
      <c r="B13" s="80"/>
      <c r="C13" s="88"/>
      <c r="D13" s="88"/>
      <c r="E13" s="88"/>
      <c r="F13" s="88"/>
      <c r="G13" s="88"/>
      <c r="H13" s="80"/>
      <c r="I13" s="88"/>
      <c r="J13" s="88"/>
      <c r="K13" s="88"/>
      <c r="L13" s="88"/>
      <c r="M13" s="88"/>
      <c r="N13" s="80"/>
      <c r="P13" s="19"/>
      <c r="Q13" s="1"/>
      <c r="R13" s="4"/>
      <c r="S13" s="4"/>
      <c r="U13" s="25"/>
      <c r="V13" s="25"/>
      <c r="W13" s="25"/>
      <c r="X13" s="25"/>
      <c r="Y13" s="25"/>
      <c r="AA13" s="25"/>
      <c r="AB13" s="25"/>
      <c r="AC13" s="25"/>
      <c r="AD13" s="25"/>
      <c r="AE13" s="25"/>
    </row>
    <row r="14" spans="1:31" x14ac:dyDescent="0.2">
      <c r="A14" s="4"/>
      <c r="B14" s="80"/>
      <c r="C14" s="88"/>
      <c r="D14" s="88"/>
      <c r="E14" s="88"/>
      <c r="F14" s="88"/>
      <c r="G14" s="88"/>
      <c r="H14" s="80"/>
      <c r="I14" s="88"/>
      <c r="J14" s="88"/>
      <c r="K14" s="88"/>
      <c r="L14" s="88"/>
      <c r="M14" s="88"/>
      <c r="N14" s="80"/>
      <c r="P14" s="19"/>
      <c r="Q14" s="1"/>
      <c r="R14" s="4"/>
      <c r="S14" s="4"/>
      <c r="U14" s="25"/>
      <c r="V14" s="25"/>
      <c r="W14" s="25"/>
      <c r="X14" s="25"/>
      <c r="Y14" s="25"/>
      <c r="AA14" s="25"/>
      <c r="AB14" s="25"/>
      <c r="AC14" s="25"/>
      <c r="AD14" s="25"/>
      <c r="AE14" s="25"/>
    </row>
    <row r="15" spans="1:31" x14ac:dyDescent="0.2">
      <c r="A15" s="4"/>
      <c r="B15" s="80"/>
      <c r="C15" s="88"/>
      <c r="D15" s="88"/>
      <c r="E15" s="88"/>
      <c r="F15" s="88"/>
      <c r="G15" s="88"/>
      <c r="H15" s="80"/>
      <c r="I15" s="88"/>
      <c r="J15" s="88"/>
      <c r="K15" s="88"/>
      <c r="L15" s="88"/>
      <c r="M15" s="88"/>
      <c r="N15" s="80"/>
      <c r="P15" s="19"/>
      <c r="Q15" s="1"/>
      <c r="R15" s="4"/>
      <c r="S15" s="4"/>
      <c r="U15" s="25"/>
      <c r="V15" s="25"/>
      <c r="W15" s="25"/>
      <c r="X15" s="25"/>
      <c r="Y15" s="25"/>
      <c r="AA15" s="25"/>
      <c r="AB15" s="25"/>
      <c r="AC15" s="25"/>
      <c r="AD15" s="25"/>
      <c r="AE15" s="25"/>
    </row>
    <row r="16" spans="1:31" x14ac:dyDescent="0.2">
      <c r="A16" s="4"/>
      <c r="B16" s="80"/>
      <c r="C16" s="88"/>
      <c r="D16" s="88"/>
      <c r="E16" s="88"/>
      <c r="F16" s="88"/>
      <c r="G16" s="88"/>
      <c r="H16" s="80"/>
      <c r="I16" s="88"/>
      <c r="J16" s="88"/>
      <c r="K16" s="88"/>
      <c r="L16" s="88"/>
      <c r="M16" s="88"/>
      <c r="N16" s="80"/>
      <c r="P16" s="19"/>
      <c r="Q16" s="1"/>
      <c r="R16" s="4"/>
      <c r="S16" s="4"/>
      <c r="U16" s="25"/>
      <c r="V16" s="25"/>
      <c r="W16" s="25"/>
      <c r="X16" s="25"/>
      <c r="Y16" s="25"/>
      <c r="AA16" s="25"/>
      <c r="AB16" s="25"/>
      <c r="AC16" s="25"/>
      <c r="AD16" s="25"/>
      <c r="AE16" s="25"/>
    </row>
    <row r="17" spans="1:31" x14ac:dyDescent="0.2">
      <c r="A17" s="4"/>
      <c r="B17" s="80"/>
      <c r="C17" s="88"/>
      <c r="D17" s="88"/>
      <c r="E17" s="88"/>
      <c r="F17" s="88"/>
      <c r="G17" s="88"/>
      <c r="H17" s="80"/>
      <c r="I17" s="88"/>
      <c r="J17" s="88"/>
      <c r="K17" s="88"/>
      <c r="L17" s="88"/>
      <c r="M17" s="88"/>
      <c r="N17" s="80"/>
      <c r="P17" s="19"/>
      <c r="Q17" s="1"/>
      <c r="R17" s="4"/>
      <c r="S17" s="4"/>
      <c r="U17" s="25"/>
      <c r="V17" s="25"/>
      <c r="W17" s="25"/>
      <c r="X17" s="25"/>
      <c r="Y17" s="25"/>
      <c r="AA17" s="25"/>
      <c r="AB17" s="25"/>
      <c r="AC17" s="25"/>
      <c r="AD17" s="25"/>
      <c r="AE17" s="25"/>
    </row>
    <row r="18" spans="1:31" x14ac:dyDescent="0.2">
      <c r="A18" s="4"/>
      <c r="B18" s="80"/>
      <c r="C18" s="88"/>
      <c r="D18" s="88"/>
      <c r="E18" s="88"/>
      <c r="F18" s="88"/>
      <c r="G18" s="88"/>
      <c r="H18" s="80"/>
      <c r="I18" s="88"/>
      <c r="J18" s="88"/>
      <c r="K18" s="88"/>
      <c r="L18" s="88"/>
      <c r="M18" s="88"/>
      <c r="N18" s="80"/>
      <c r="P18" s="19"/>
      <c r="Q18" s="1"/>
      <c r="R18" s="4"/>
      <c r="S18" s="4"/>
      <c r="U18" s="25"/>
      <c r="V18" s="25"/>
      <c r="W18" s="25"/>
      <c r="X18" s="25"/>
      <c r="Y18" s="25"/>
      <c r="AA18" s="25"/>
      <c r="AB18" s="25"/>
      <c r="AC18" s="25"/>
      <c r="AD18" s="25"/>
      <c r="AE18" s="25"/>
    </row>
    <row r="19" spans="1:31" x14ac:dyDescent="0.2">
      <c r="A19" s="4"/>
      <c r="B19" s="80"/>
      <c r="C19" s="88"/>
      <c r="D19" s="88"/>
      <c r="E19" s="88"/>
      <c r="F19" s="88"/>
      <c r="G19" s="88"/>
      <c r="H19" s="80"/>
      <c r="I19" s="88"/>
      <c r="J19" s="88"/>
      <c r="K19" s="88"/>
      <c r="L19" s="88"/>
      <c r="M19" s="88"/>
      <c r="N19" s="80"/>
      <c r="P19" s="19"/>
      <c r="Q19" s="1"/>
      <c r="R19" s="4"/>
      <c r="S19" s="4"/>
      <c r="U19" s="25"/>
      <c r="V19" s="25"/>
      <c r="W19" s="25"/>
      <c r="X19" s="25"/>
      <c r="Y19" s="25"/>
      <c r="AA19" s="25"/>
      <c r="AB19" s="25"/>
      <c r="AC19" s="25"/>
      <c r="AD19" s="25"/>
      <c r="AE19" s="25"/>
    </row>
    <row r="20" spans="1:31" x14ac:dyDescent="0.2">
      <c r="A20" s="7"/>
      <c r="B20" s="80"/>
      <c r="C20" s="88"/>
      <c r="D20" s="88"/>
      <c r="E20" s="88"/>
      <c r="F20" s="88"/>
      <c r="G20" s="88"/>
      <c r="H20" s="80"/>
      <c r="I20" s="88"/>
      <c r="J20" s="88"/>
      <c r="K20" s="88"/>
      <c r="L20" s="88"/>
      <c r="M20" s="88"/>
      <c r="N20" s="80"/>
      <c r="P20" s="25"/>
      <c r="Q20" s="7"/>
      <c r="R20" s="7"/>
      <c r="S20" s="7"/>
      <c r="U20" s="25"/>
      <c r="V20" s="25"/>
      <c r="W20" s="25"/>
      <c r="X20" s="25"/>
      <c r="Y20" s="25"/>
      <c r="AA20" s="25"/>
      <c r="AB20" s="25"/>
      <c r="AC20" s="25"/>
      <c r="AD20" s="25"/>
      <c r="AE20" s="25"/>
    </row>
    <row r="21" spans="1:31" x14ac:dyDescent="0.2">
      <c r="A21" s="7"/>
      <c r="B21" s="81"/>
      <c r="C21" s="88"/>
      <c r="D21" s="88"/>
      <c r="E21" s="88"/>
      <c r="F21" s="88"/>
      <c r="G21" s="88"/>
      <c r="H21" s="80"/>
      <c r="I21" s="88"/>
      <c r="J21" s="88"/>
      <c r="K21" s="88"/>
      <c r="L21" s="88"/>
      <c r="M21" s="88"/>
      <c r="N21" s="80"/>
      <c r="P21" s="25"/>
      <c r="Q21" s="7"/>
      <c r="R21" s="7"/>
      <c r="S21" s="7"/>
      <c r="T21" s="7"/>
      <c r="U21" s="25"/>
      <c r="V21" s="25"/>
      <c r="W21" s="25"/>
      <c r="X21" s="25"/>
      <c r="Y21" s="25"/>
      <c r="AA21" s="25"/>
      <c r="AB21" s="25"/>
      <c r="AC21" s="25"/>
      <c r="AD21" s="25"/>
      <c r="AE21" s="25"/>
    </row>
    <row r="22" spans="1:31" x14ac:dyDescent="0.2">
      <c r="A22" s="7"/>
      <c r="B22" s="80"/>
      <c r="C22" s="88"/>
      <c r="D22" s="88"/>
      <c r="E22" s="88"/>
      <c r="F22" s="88"/>
      <c r="G22" s="88"/>
      <c r="H22" s="80"/>
      <c r="I22" s="88"/>
      <c r="J22" s="88"/>
      <c r="K22" s="88"/>
      <c r="L22" s="88"/>
      <c r="M22" s="88"/>
      <c r="N22" s="80"/>
      <c r="P22" s="25"/>
      <c r="Q22" s="7"/>
      <c r="R22" s="7"/>
      <c r="S22" s="7"/>
      <c r="U22" s="25"/>
      <c r="V22" s="25"/>
      <c r="W22" s="25"/>
      <c r="X22" s="25"/>
      <c r="Y22" s="25"/>
      <c r="AA22" s="25"/>
      <c r="AB22" s="25"/>
      <c r="AC22" s="25"/>
      <c r="AD22" s="25"/>
      <c r="AE22" s="25"/>
    </row>
    <row r="23" spans="1:31" x14ac:dyDescent="0.2">
      <c r="A23" s="7"/>
      <c r="B23" s="80"/>
      <c r="C23" s="88"/>
      <c r="D23" s="88"/>
      <c r="E23" s="88"/>
      <c r="F23" s="88"/>
      <c r="G23" s="88"/>
      <c r="H23" s="80"/>
      <c r="I23" s="88"/>
      <c r="J23" s="88"/>
      <c r="K23" s="88"/>
      <c r="L23" s="88"/>
      <c r="M23" s="88"/>
      <c r="N23" s="80"/>
      <c r="P23" s="25"/>
      <c r="Q23" s="7"/>
      <c r="R23" s="7"/>
      <c r="S23" s="7"/>
      <c r="U23" s="25"/>
      <c r="V23" s="25"/>
      <c r="W23" s="25"/>
      <c r="X23" s="25"/>
      <c r="Y23" s="25"/>
      <c r="AA23" s="25"/>
      <c r="AB23" s="25"/>
      <c r="AC23" s="25"/>
      <c r="AD23" s="25"/>
      <c r="AE23" s="25"/>
    </row>
    <row r="24" spans="1:31" x14ac:dyDescent="0.2">
      <c r="A24" s="7"/>
      <c r="B24" s="80"/>
      <c r="C24" s="88"/>
      <c r="D24" s="88"/>
      <c r="E24" s="88"/>
      <c r="F24" s="88"/>
      <c r="G24" s="88"/>
      <c r="H24" s="80"/>
      <c r="I24" s="88"/>
      <c r="J24" s="88"/>
      <c r="K24" s="88"/>
      <c r="L24" s="88"/>
      <c r="M24" s="88"/>
      <c r="N24" s="80"/>
      <c r="P24" s="25"/>
      <c r="Q24" s="7"/>
      <c r="R24" s="7"/>
      <c r="S24" s="7"/>
      <c r="U24" s="25"/>
      <c r="V24" s="25"/>
      <c r="W24" s="25"/>
      <c r="X24" s="25"/>
      <c r="Y24" s="25"/>
      <c r="AA24" s="25"/>
      <c r="AB24" s="25"/>
      <c r="AC24" s="25"/>
      <c r="AD24" s="25"/>
      <c r="AE24" s="25"/>
    </row>
    <row r="25" spans="1:31" x14ac:dyDescent="0.2">
      <c r="A25" s="7"/>
      <c r="B25" s="80"/>
      <c r="C25" s="88"/>
      <c r="D25" s="88"/>
      <c r="E25" s="88"/>
      <c r="F25" s="88"/>
      <c r="G25" s="88"/>
      <c r="H25" s="80"/>
      <c r="I25" s="88"/>
      <c r="J25" s="88"/>
      <c r="K25" s="88"/>
      <c r="L25" s="88"/>
      <c r="M25" s="88"/>
      <c r="N25" s="80"/>
      <c r="P25" s="25"/>
      <c r="Q25" s="7"/>
      <c r="R25" s="7"/>
      <c r="S25" s="7"/>
      <c r="U25" s="25"/>
      <c r="V25" s="25"/>
      <c r="W25" s="25"/>
      <c r="X25" s="25"/>
      <c r="Y25" s="25"/>
      <c r="AA25" s="25"/>
      <c r="AB25" s="25"/>
      <c r="AC25" s="25"/>
      <c r="AD25" s="25"/>
      <c r="AE25" s="25"/>
    </row>
    <row r="26" spans="1:31" ht="16" thickBot="1" x14ac:dyDescent="0.25">
      <c r="A26" s="7"/>
      <c r="B26" s="117" t="s">
        <v>83</v>
      </c>
      <c r="C26" s="117" t="s">
        <v>3</v>
      </c>
      <c r="D26" s="89" t="s">
        <v>4</v>
      </c>
      <c r="E26" s="89" t="s">
        <v>5</v>
      </c>
      <c r="F26" s="89" t="s">
        <v>11</v>
      </c>
      <c r="G26" s="89" t="s">
        <v>6</v>
      </c>
      <c r="H26" s="90"/>
      <c r="I26" s="91" t="s">
        <v>82</v>
      </c>
      <c r="J26" s="92" t="s">
        <v>8</v>
      </c>
      <c r="K26" s="92" t="s">
        <v>9</v>
      </c>
      <c r="L26" s="92" t="s">
        <v>103</v>
      </c>
      <c r="M26" s="92" t="s">
        <v>10</v>
      </c>
      <c r="N26" s="90"/>
      <c r="P26" s="25"/>
      <c r="Q26" s="7"/>
      <c r="R26" s="7"/>
      <c r="S26" s="7"/>
      <c r="AA26" s="25"/>
      <c r="AB26" s="25"/>
      <c r="AC26" s="25"/>
      <c r="AD26" s="25"/>
      <c r="AE26" s="25"/>
    </row>
    <row r="27" spans="1:31" x14ac:dyDescent="0.2">
      <c r="A27" s="7"/>
      <c r="B27" s="90" t="s">
        <v>105</v>
      </c>
      <c r="C27" s="118">
        <f>AVERAGE(H119:H128)</f>
        <v>2.4829999999999997</v>
      </c>
      <c r="D27" s="93">
        <f>MIN(H119:H128)</f>
        <v>2.31</v>
      </c>
      <c r="E27" s="93">
        <f>MAX(H119:H128)</f>
        <v>2.69</v>
      </c>
      <c r="F27" s="93">
        <f>STDEV(H119:H128)*2</f>
        <v>0.25751806840599656</v>
      </c>
      <c r="G27" s="94">
        <f>(F27)/C27</f>
        <v>0.10371247217317624</v>
      </c>
      <c r="H27" s="90"/>
      <c r="I27" s="123">
        <f>IF(H128&gt;0, SLOPE(M119:M128,R119:R128), "")</f>
        <v>-42.931575643440091</v>
      </c>
      <c r="J27" s="95">
        <f>IF(H128&gt;0, CORREL(M119:M128,P119:P128),"")</f>
        <v>-0.69418996868532434</v>
      </c>
      <c r="K27" s="96">
        <f>IF(H128&gt;0, J27^2, "")</f>
        <v>0.48189971262333159</v>
      </c>
      <c r="L27" s="97">
        <f>COUNT(A119:A128)</f>
        <v>10</v>
      </c>
      <c r="M27" s="95">
        <f>IF(J27&gt;0, TDIST(J27*SQRT((L27-2)/(1-K27)),(L27-2),1),TDIST(-J27*SQRT((L27-2)/(1-K27)),(L27-2),1))</f>
        <v>1.29664569078348E-2</v>
      </c>
      <c r="N27" s="90"/>
      <c r="P27" s="25"/>
      <c r="Q27" s="7"/>
      <c r="R27" s="7"/>
      <c r="S27" s="7"/>
      <c r="AA27" s="25"/>
      <c r="AB27" s="25"/>
      <c r="AC27" s="25"/>
      <c r="AD27" s="25"/>
      <c r="AE27" s="25"/>
    </row>
    <row r="28" spans="1:31" x14ac:dyDescent="0.2">
      <c r="A28" s="7"/>
      <c r="B28" s="90" t="s">
        <v>106</v>
      </c>
      <c r="C28" s="118">
        <f>AVERAGE(H102:H122)</f>
        <v>2.5704761904761901</v>
      </c>
      <c r="D28" s="93">
        <f>MIN(H102:H122)</f>
        <v>2.41</v>
      </c>
      <c r="E28" s="93">
        <f>MAX(H102:H122)</f>
        <v>2.75</v>
      </c>
      <c r="F28" s="93">
        <f>STDEV(H102:H122)*2</f>
        <v>0.18476755023284691</v>
      </c>
      <c r="G28" s="94">
        <f>(F28)/C28</f>
        <v>7.188066978306383E-2</v>
      </c>
      <c r="H28" s="90"/>
      <c r="I28" s="177">
        <f>IF(H122&gt;0, SLOPE(M102:M122,R102:R122), "")</f>
        <v>0.33766233766233761</v>
      </c>
      <c r="J28" s="95">
        <f>IF(H122&gt;0, CORREL(M102:M122,P102:P122),"")</f>
        <v>2.2678654383041431E-2</v>
      </c>
      <c r="K28" s="96">
        <f>IF(H122&gt;0, J28^2, "")</f>
        <v>5.143213646254443E-4</v>
      </c>
      <c r="L28" s="97">
        <f>COUNT(A102:A122)</f>
        <v>21</v>
      </c>
      <c r="M28" s="95">
        <f>IF(J28&gt;0, TDIST(J28*SQRT((L28-2)/(1-K28)),(L28-2),1),TDIST(-J28*SQRT((L28-2)/(1-K28)),(L28-2),1))</f>
        <v>0.46113490124327255</v>
      </c>
      <c r="N28" s="90"/>
      <c r="P28" s="25"/>
      <c r="Q28" s="7"/>
      <c r="R28" s="7"/>
      <c r="S28" s="7"/>
      <c r="AA28" s="25"/>
      <c r="AB28" s="25"/>
      <c r="AC28" s="25"/>
      <c r="AD28" s="25"/>
      <c r="AE28" s="25"/>
    </row>
    <row r="29" spans="1:31" x14ac:dyDescent="0.2">
      <c r="A29" s="7"/>
      <c r="B29" s="118" t="s">
        <v>107</v>
      </c>
      <c r="C29" s="118">
        <f>AVERAGE(H78:H101)</f>
        <v>2.5645833333333337</v>
      </c>
      <c r="D29" s="93">
        <f>MIN(H78:H101)</f>
        <v>2.37</v>
      </c>
      <c r="E29" s="93">
        <f>MAX(H78:H101)</f>
        <v>2.7</v>
      </c>
      <c r="F29" s="93">
        <f>STDEV(H78:H101)*2</f>
        <v>0.14239921429517807</v>
      </c>
      <c r="G29" s="94">
        <f>(F29)/C29</f>
        <v>5.5525282584634822E-2</v>
      </c>
      <c r="H29" s="90"/>
      <c r="I29" s="123">
        <f>IF(H101&gt;0, SLOPE(M78:M101,R78:R101), "")</f>
        <v>-0.92608695652173911</v>
      </c>
      <c r="J29" s="95">
        <f>IF(H101&gt;0, CORREL(M78:M101,P78:P101),"")</f>
        <v>-9.1972750013566237E-2</v>
      </c>
      <c r="K29" s="96">
        <f>IF(H77&gt;0, J29^2, "")</f>
        <v>8.4589867450579476E-3</v>
      </c>
      <c r="L29" s="97">
        <f>COUNT(A78:A101)</f>
        <v>24</v>
      </c>
      <c r="M29" s="95">
        <f>IF(J29&gt;0, TDIST(J29*SQRT((L29-2)/(1-K29)),(L29-2),1),TDIST(-J29*SQRT((L29-2)/(1-K29)),(L29-2),1))</f>
        <v>0.33453405153625804</v>
      </c>
      <c r="N29" s="90"/>
      <c r="P29" s="25"/>
      <c r="Q29" s="7"/>
      <c r="R29" s="7"/>
      <c r="S29" s="7"/>
      <c r="AA29" s="25"/>
      <c r="AB29" s="25"/>
      <c r="AC29" s="25"/>
      <c r="AD29" s="25"/>
      <c r="AE29" s="25"/>
    </row>
    <row r="30" spans="1:31" x14ac:dyDescent="0.2">
      <c r="A30" s="7"/>
      <c r="B30" s="90" t="s">
        <v>86</v>
      </c>
      <c r="C30" s="118">
        <f>AVERAGE(H34:H77)</f>
        <v>2.5540909090909092</v>
      </c>
      <c r="D30" s="93">
        <f>MIN(H34:H77)</f>
        <v>2.37</v>
      </c>
      <c r="E30" s="93">
        <f>MAX(H34:H77)</f>
        <v>2.7</v>
      </c>
      <c r="F30" s="93">
        <f>STDEV(H34:H77)*2</f>
        <v>0.12179419788511192</v>
      </c>
      <c r="G30" s="94">
        <f>(F30)/C30</f>
        <v>4.7685929052722231E-2</v>
      </c>
      <c r="H30" s="90"/>
      <c r="I30" s="123">
        <f>IF(H77&gt;0, SLOPE(M34:M77,R34:R77), "")</f>
        <v>6.3065515542765302</v>
      </c>
      <c r="J30" s="95">
        <f>IF(H77&gt;0, CORREL(M34:M77,P34:P77),"")</f>
        <v>0.18893489786170048</v>
      </c>
      <c r="K30" s="96">
        <f>IF(H77&gt;0, J30^2, "")</f>
        <v>3.5696395630011195E-2</v>
      </c>
      <c r="L30" s="97">
        <f>COUNT(A34:A77)</f>
        <v>44</v>
      </c>
      <c r="M30" s="95">
        <f>IF(J30&gt;0, TDIST(J30*SQRT((L30-2)/(1-K30)),(L30-2),1),TDIST(-J30*SQRT((L30-2)/(1-K30)),(L30-2),1))</f>
        <v>0.10967246339676566</v>
      </c>
      <c r="N30" s="90"/>
      <c r="P30" s="25"/>
      <c r="Q30" s="7"/>
      <c r="R30" s="7"/>
      <c r="S30" s="7"/>
      <c r="AA30" s="25"/>
      <c r="AB30" s="25"/>
      <c r="AC30" s="25"/>
      <c r="AD30" s="25"/>
      <c r="AE30" s="25"/>
    </row>
    <row r="31" spans="1:31" x14ac:dyDescent="0.2">
      <c r="A31" s="3"/>
      <c r="B31" s="128" t="s">
        <v>87</v>
      </c>
      <c r="C31" s="119">
        <f>AVERAGE(H34:H123)</f>
        <v>2.5615555555555551</v>
      </c>
      <c r="D31" s="98">
        <f>MIN(H34:H123)</f>
        <v>2.37</v>
      </c>
      <c r="E31" s="98">
        <f>MAX(H34:H123)</f>
        <v>2.75</v>
      </c>
      <c r="F31" s="98">
        <f>STDEV(H34:H123)*2</f>
        <v>0.14312440133386939</v>
      </c>
      <c r="G31" s="99">
        <f>(F31)/C31</f>
        <v>5.5874018044800237E-2</v>
      </c>
      <c r="H31" s="90"/>
      <c r="I31" s="156">
        <f>IF(H123&gt;0, SLOPE(M34:M123,R34:R123), "")</f>
        <v>0.48714758494176014</v>
      </c>
      <c r="J31" s="100">
        <f>IF(H123&gt;0, CORREL(M34:M123,P34:P123),"")</f>
        <v>0.11170713578267727</v>
      </c>
      <c r="K31" s="101">
        <f>IF(H123&gt;0, J31^2, "")</f>
        <v>1.2478484184769496E-2</v>
      </c>
      <c r="L31" s="102">
        <f>COUNT(A34:A123)</f>
        <v>90</v>
      </c>
      <c r="M31" s="103">
        <f>IF(J31&gt;0, TDIST(J31*SQRT((L31-2)/(1-K31)),(L31-2),1),TDIST(-J31*SQRT((L31-2)/(1-K31)),(L31-2),1))</f>
        <v>0.14726903134792671</v>
      </c>
      <c r="N31" s="90"/>
      <c r="P31" s="25"/>
      <c r="Q31" s="7"/>
      <c r="R31" s="7"/>
      <c r="S31" s="7"/>
      <c r="AA31" s="25"/>
      <c r="AB31" s="25"/>
      <c r="AC31" s="25"/>
      <c r="AD31" s="25"/>
      <c r="AE31" s="25"/>
    </row>
    <row r="32" spans="1:31" x14ac:dyDescent="0.2">
      <c r="A32" s="7"/>
      <c r="B32" s="25"/>
      <c r="C32" s="25"/>
      <c r="D32" s="25"/>
      <c r="E32" s="25"/>
      <c r="F32" s="25"/>
      <c r="G32" s="25"/>
      <c r="H32" s="25"/>
      <c r="I32" s="25"/>
      <c r="J32" s="26"/>
      <c r="K32" s="26"/>
      <c r="L32" s="26"/>
      <c r="M32" s="26"/>
      <c r="N32" s="25"/>
      <c r="O32" s="25"/>
      <c r="P32" s="25"/>
      <c r="Q32" s="7"/>
      <c r="R32" s="7"/>
      <c r="S32" s="7"/>
      <c r="U32" s="25"/>
      <c r="V32" s="25"/>
      <c r="W32" s="25"/>
      <c r="X32" s="25"/>
      <c r="Y32" s="25"/>
      <c r="AA32" s="25"/>
      <c r="AB32" s="25"/>
      <c r="AC32" s="25"/>
      <c r="AD32" s="25"/>
      <c r="AE32" s="25"/>
    </row>
    <row r="33" spans="1:33" ht="16" thickBot="1" x14ac:dyDescent="0.25">
      <c r="A33" s="48" t="s">
        <v>0</v>
      </c>
      <c r="B33" s="49" t="s">
        <v>13</v>
      </c>
      <c r="C33" s="49" t="s">
        <v>14</v>
      </c>
      <c r="D33" s="49" t="s">
        <v>15</v>
      </c>
      <c r="E33" s="49" t="s">
        <v>16</v>
      </c>
      <c r="F33" s="49" t="s">
        <v>17</v>
      </c>
      <c r="G33" s="49" t="s">
        <v>12</v>
      </c>
      <c r="H33" s="49" t="s">
        <v>18</v>
      </c>
      <c r="I33" s="49" t="s">
        <v>21</v>
      </c>
      <c r="J33" s="50" t="s">
        <v>20</v>
      </c>
      <c r="K33" s="50" t="s">
        <v>3</v>
      </c>
      <c r="L33" s="50" t="s">
        <v>22</v>
      </c>
      <c r="M33" s="50" t="s">
        <v>7</v>
      </c>
      <c r="N33" s="50" t="s">
        <v>1</v>
      </c>
      <c r="O33" s="50" t="s">
        <v>38</v>
      </c>
      <c r="P33" s="50" t="s">
        <v>19</v>
      </c>
      <c r="Q33" s="54" t="s">
        <v>2</v>
      </c>
      <c r="R33" s="54" t="s">
        <v>97</v>
      </c>
      <c r="S33" s="53" t="s">
        <v>23</v>
      </c>
      <c r="T33" s="3"/>
      <c r="U33" s="29"/>
      <c r="V33" s="29"/>
      <c r="W33" s="29"/>
      <c r="X33" s="29"/>
      <c r="Y33" s="29"/>
      <c r="Z33" s="3"/>
      <c r="AA33" s="29"/>
      <c r="AB33" s="29"/>
      <c r="AC33" s="29"/>
      <c r="AD33" s="29"/>
      <c r="AE33" s="29"/>
      <c r="AF33" s="3"/>
      <c r="AG33" s="3"/>
    </row>
    <row r="34" spans="1:33" x14ac:dyDescent="0.2">
      <c r="A34" s="34">
        <v>20</v>
      </c>
      <c r="B34" s="35">
        <v>2.52</v>
      </c>
      <c r="C34" s="35">
        <v>2.3199999999999998</v>
      </c>
      <c r="D34" s="35">
        <v>2.42</v>
      </c>
      <c r="E34" s="35">
        <v>2.5099999999999998</v>
      </c>
      <c r="F34" s="35">
        <v>2.48</v>
      </c>
      <c r="G34" s="35">
        <v>2.5</v>
      </c>
      <c r="H34" s="32">
        <f t="shared" ref="H34:H97" si="0">MAX(B34:G34)</f>
        <v>2.52</v>
      </c>
      <c r="I34" s="41">
        <f>MAX(H34:H77)</f>
        <v>2.7</v>
      </c>
      <c r="J34" s="37">
        <f t="shared" ref="J34:J97" si="1">(H34-I34)/(I34)</f>
        <v>-6.6666666666666721E-2</v>
      </c>
      <c r="K34" s="36">
        <f>AVERAGE(H34:H77)</f>
        <v>2.5540909090909092</v>
      </c>
      <c r="L34" s="37">
        <f t="shared" ref="L34:L97" si="2">(H34-K34)/(K34)</f>
        <v>-1.3347570742124965E-2</v>
      </c>
      <c r="M34" s="38">
        <f t="shared" ref="M34:M97" si="3">1000*H34</f>
        <v>2520</v>
      </c>
      <c r="N34" s="39">
        <v>43192</v>
      </c>
      <c r="O34" s="39">
        <v>43191</v>
      </c>
      <c r="P34" s="40">
        <f>(N34-O34)</f>
        <v>1</v>
      </c>
      <c r="Q34" s="39">
        <v>40648</v>
      </c>
      <c r="R34" s="41">
        <f>(N34-O34)/7</f>
        <v>0.14285714285714285</v>
      </c>
      <c r="S34" s="41" t="s">
        <v>37</v>
      </c>
      <c r="T34" s="3"/>
      <c r="U34" s="16"/>
      <c r="V34" s="16"/>
      <c r="W34" s="16"/>
      <c r="X34" s="16"/>
      <c r="Y34" s="21"/>
      <c r="Z34" s="3"/>
      <c r="AA34" s="3"/>
      <c r="AB34" s="3"/>
      <c r="AC34" s="3"/>
      <c r="AD34" s="3"/>
      <c r="AE34" s="3"/>
      <c r="AF34" s="3"/>
      <c r="AG34" s="3"/>
    </row>
    <row r="35" spans="1:33" x14ac:dyDescent="0.2">
      <c r="A35" s="34">
        <f t="shared" ref="A35:A98" si="4">(A34)</f>
        <v>20</v>
      </c>
      <c r="B35" s="35">
        <v>2.4</v>
      </c>
      <c r="C35" s="35">
        <v>2.48</v>
      </c>
      <c r="D35" s="35">
        <v>2.44</v>
      </c>
      <c r="E35" s="35">
        <v>2.5099999999999998</v>
      </c>
      <c r="F35" s="35">
        <v>2.4</v>
      </c>
      <c r="G35" s="35">
        <v>2.4900000000000002</v>
      </c>
      <c r="H35" s="32">
        <f t="shared" si="0"/>
        <v>2.5099999999999998</v>
      </c>
      <c r="I35" s="41">
        <f t="shared" ref="I35:I98" si="5">(I34)</f>
        <v>2.7</v>
      </c>
      <c r="J35" s="37">
        <f t="shared" si="1"/>
        <v>-7.0370370370370514E-2</v>
      </c>
      <c r="K35" s="36">
        <f t="shared" ref="K35:K98" si="6">(K34)</f>
        <v>2.5540909090909092</v>
      </c>
      <c r="L35" s="37">
        <f t="shared" si="2"/>
        <v>-1.7262858159815035E-2</v>
      </c>
      <c r="M35" s="38">
        <f t="shared" si="3"/>
        <v>2510</v>
      </c>
      <c r="N35" s="39">
        <v>43193</v>
      </c>
      <c r="O35" s="39">
        <f>(O34)</f>
        <v>43191</v>
      </c>
      <c r="P35" s="40">
        <f t="shared" ref="P35:P98" si="7">(N35-O35)</f>
        <v>2</v>
      </c>
      <c r="Q35" s="39">
        <f t="shared" ref="Q35:Q98" si="8">(Q34)</f>
        <v>40648</v>
      </c>
      <c r="R35" s="41">
        <f t="shared" ref="R35:R98" si="9">(N35-O35)/7</f>
        <v>0.2857142857142857</v>
      </c>
      <c r="S35" s="41" t="str">
        <f>(S34)</f>
        <v>Pre-Surv</v>
      </c>
      <c r="T35" s="3"/>
      <c r="U35" s="3"/>
      <c r="V35" s="3"/>
      <c r="W35" s="3"/>
      <c r="X35" s="3"/>
      <c r="Y35" s="3"/>
      <c r="Z35" s="3"/>
      <c r="AA35" s="31"/>
      <c r="AB35" s="3"/>
      <c r="AC35" s="3"/>
      <c r="AD35" s="3"/>
      <c r="AE35" s="3"/>
      <c r="AF35" s="3"/>
      <c r="AG35" s="3"/>
    </row>
    <row r="36" spans="1:33" x14ac:dyDescent="0.2">
      <c r="A36" s="34">
        <f t="shared" si="4"/>
        <v>20</v>
      </c>
      <c r="B36" s="35">
        <v>2.4</v>
      </c>
      <c r="C36" s="35">
        <v>2.52</v>
      </c>
      <c r="D36" s="35">
        <v>2.48</v>
      </c>
      <c r="E36" s="35">
        <v>2.59</v>
      </c>
      <c r="F36" s="35">
        <v>2.61</v>
      </c>
      <c r="G36" s="35">
        <v>2.54</v>
      </c>
      <c r="H36" s="32">
        <f t="shared" si="0"/>
        <v>2.61</v>
      </c>
      <c r="I36" s="32">
        <f t="shared" si="5"/>
        <v>2.7</v>
      </c>
      <c r="J36" s="37">
        <f t="shared" si="1"/>
        <v>-3.3333333333333444E-2</v>
      </c>
      <c r="K36" s="36">
        <f t="shared" si="6"/>
        <v>2.5540909090909092</v>
      </c>
      <c r="L36" s="37">
        <f t="shared" si="2"/>
        <v>2.1890016017084804E-2</v>
      </c>
      <c r="M36" s="38">
        <f t="shared" si="3"/>
        <v>2610</v>
      </c>
      <c r="N36" s="39">
        <v>43194</v>
      </c>
      <c r="O36" s="39">
        <f t="shared" ref="O36:O99" si="10">(O35)</f>
        <v>43191</v>
      </c>
      <c r="P36" s="40">
        <f t="shared" si="7"/>
        <v>3</v>
      </c>
      <c r="Q36" s="39">
        <f t="shared" si="8"/>
        <v>40648</v>
      </c>
      <c r="R36" s="41">
        <f t="shared" si="9"/>
        <v>0.42857142857142855</v>
      </c>
      <c r="S36" s="41" t="str">
        <f t="shared" ref="S36:S77" si="11">(S35)</f>
        <v>Pre-Surv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">
      <c r="A37" s="34">
        <f t="shared" si="4"/>
        <v>20</v>
      </c>
      <c r="B37" s="35">
        <v>2.42</v>
      </c>
      <c r="C37" s="35">
        <v>2.48</v>
      </c>
      <c r="D37" s="35">
        <v>2.52</v>
      </c>
      <c r="E37" s="35">
        <v>2.5</v>
      </c>
      <c r="F37" s="35">
        <v>2.4700000000000002</v>
      </c>
      <c r="G37" s="35">
        <v>2.4300000000000002</v>
      </c>
      <c r="H37" s="32">
        <f t="shared" si="0"/>
        <v>2.52</v>
      </c>
      <c r="I37" s="32">
        <f t="shared" si="5"/>
        <v>2.7</v>
      </c>
      <c r="J37" s="37">
        <f t="shared" si="1"/>
        <v>-6.6666666666666721E-2</v>
      </c>
      <c r="K37" s="36">
        <f t="shared" si="6"/>
        <v>2.5540909090909092</v>
      </c>
      <c r="L37" s="37">
        <f t="shared" si="2"/>
        <v>-1.3347570742124965E-2</v>
      </c>
      <c r="M37" s="38">
        <f t="shared" si="3"/>
        <v>2520</v>
      </c>
      <c r="N37" s="39">
        <v>43195</v>
      </c>
      <c r="O37" s="39">
        <f t="shared" si="10"/>
        <v>43191</v>
      </c>
      <c r="P37" s="40">
        <f t="shared" si="7"/>
        <v>4</v>
      </c>
      <c r="Q37" s="39">
        <f t="shared" si="8"/>
        <v>40648</v>
      </c>
      <c r="R37" s="41">
        <f t="shared" si="9"/>
        <v>0.5714285714285714</v>
      </c>
      <c r="S37" s="41" t="str">
        <f t="shared" si="11"/>
        <v>Pre-Surv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">
      <c r="A38" s="34">
        <f t="shared" si="4"/>
        <v>20</v>
      </c>
      <c r="B38" s="35">
        <v>2.4700000000000002</v>
      </c>
      <c r="C38" s="35">
        <v>2.39</v>
      </c>
      <c r="D38" s="35">
        <v>2.42</v>
      </c>
      <c r="E38" s="35">
        <v>2.48</v>
      </c>
      <c r="F38" s="35">
        <v>2.4300000000000002</v>
      </c>
      <c r="G38" s="35">
        <v>2.5</v>
      </c>
      <c r="H38" s="32">
        <f t="shared" si="0"/>
        <v>2.5</v>
      </c>
      <c r="I38" s="32">
        <f t="shared" si="5"/>
        <v>2.7</v>
      </c>
      <c r="J38" s="37">
        <f t="shared" si="1"/>
        <v>-7.4074074074074139E-2</v>
      </c>
      <c r="K38" s="36">
        <f t="shared" si="6"/>
        <v>2.5540909090909092</v>
      </c>
      <c r="L38" s="37">
        <f t="shared" si="2"/>
        <v>-2.1178145577504932E-2</v>
      </c>
      <c r="M38" s="38">
        <f t="shared" si="3"/>
        <v>2500</v>
      </c>
      <c r="N38" s="39">
        <v>43196</v>
      </c>
      <c r="O38" s="39">
        <f t="shared" si="10"/>
        <v>43191</v>
      </c>
      <c r="P38" s="40">
        <f t="shared" si="7"/>
        <v>5</v>
      </c>
      <c r="Q38" s="39">
        <f t="shared" si="8"/>
        <v>40648</v>
      </c>
      <c r="R38" s="41">
        <f t="shared" si="9"/>
        <v>0.7142857142857143</v>
      </c>
      <c r="S38" s="41" t="str">
        <f t="shared" si="11"/>
        <v>Pre-Surv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">
      <c r="A39" s="34">
        <f t="shared" si="4"/>
        <v>20</v>
      </c>
      <c r="B39" s="35">
        <v>2.41</v>
      </c>
      <c r="C39" s="35">
        <v>2.35</v>
      </c>
      <c r="D39" s="35">
        <v>2.4700000000000002</v>
      </c>
      <c r="E39" s="35">
        <v>2.4</v>
      </c>
      <c r="F39" s="35">
        <v>2.42</v>
      </c>
      <c r="G39" s="35">
        <v>2.42</v>
      </c>
      <c r="H39" s="32">
        <f t="shared" si="0"/>
        <v>2.4700000000000002</v>
      </c>
      <c r="I39" s="32">
        <f t="shared" si="5"/>
        <v>2.7</v>
      </c>
      <c r="J39" s="37">
        <f t="shared" si="1"/>
        <v>-8.5185185185185169E-2</v>
      </c>
      <c r="K39" s="36">
        <f t="shared" si="6"/>
        <v>2.5540909090909092</v>
      </c>
      <c r="L39" s="37">
        <f t="shared" si="2"/>
        <v>-3.2924007830574795E-2</v>
      </c>
      <c r="M39" s="38">
        <f t="shared" si="3"/>
        <v>2470</v>
      </c>
      <c r="N39" s="39">
        <v>43197</v>
      </c>
      <c r="O39" s="39">
        <f t="shared" si="10"/>
        <v>43191</v>
      </c>
      <c r="P39" s="40">
        <f t="shared" si="7"/>
        <v>6</v>
      </c>
      <c r="Q39" s="39">
        <f t="shared" si="8"/>
        <v>40648</v>
      </c>
      <c r="R39" s="41">
        <f t="shared" si="9"/>
        <v>0.8571428571428571</v>
      </c>
      <c r="S39" s="41" t="str">
        <f t="shared" si="11"/>
        <v>Pre-Surv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">
      <c r="A40" s="34">
        <f t="shared" si="4"/>
        <v>20</v>
      </c>
      <c r="B40" s="35">
        <v>2.52</v>
      </c>
      <c r="C40" s="35">
        <v>2.4700000000000002</v>
      </c>
      <c r="D40" s="35">
        <v>2.4</v>
      </c>
      <c r="E40" s="35">
        <v>2.5299999999999998</v>
      </c>
      <c r="F40" s="35">
        <v>2.52</v>
      </c>
      <c r="G40" s="35">
        <v>2.35</v>
      </c>
      <c r="H40" s="32">
        <f t="shared" si="0"/>
        <v>2.5299999999999998</v>
      </c>
      <c r="I40" s="32">
        <f t="shared" si="5"/>
        <v>2.7</v>
      </c>
      <c r="J40" s="37">
        <f t="shared" si="1"/>
        <v>-6.2962962962963095E-2</v>
      </c>
      <c r="K40" s="36">
        <f t="shared" si="6"/>
        <v>2.5540909090909092</v>
      </c>
      <c r="L40" s="37">
        <f t="shared" si="2"/>
        <v>-9.432283324435067E-3</v>
      </c>
      <c r="M40" s="38">
        <f t="shared" si="3"/>
        <v>2530</v>
      </c>
      <c r="N40" s="39">
        <v>43198</v>
      </c>
      <c r="O40" s="39">
        <f t="shared" si="10"/>
        <v>43191</v>
      </c>
      <c r="P40" s="40">
        <f t="shared" si="7"/>
        <v>7</v>
      </c>
      <c r="Q40" s="39">
        <f t="shared" si="8"/>
        <v>40648</v>
      </c>
      <c r="R40" s="41">
        <f t="shared" si="9"/>
        <v>1</v>
      </c>
      <c r="S40" s="41" t="str">
        <f t="shared" si="11"/>
        <v>Pre-Surv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">
      <c r="A41" s="34">
        <f t="shared" si="4"/>
        <v>20</v>
      </c>
      <c r="B41" s="35">
        <v>2.35</v>
      </c>
      <c r="C41" s="35">
        <v>2.38</v>
      </c>
      <c r="D41" s="35">
        <v>2.42</v>
      </c>
      <c r="E41" s="35">
        <v>2.37</v>
      </c>
      <c r="F41" s="35">
        <v>2.5</v>
      </c>
      <c r="G41" s="35">
        <v>2.5099999999999998</v>
      </c>
      <c r="H41" s="32">
        <f t="shared" si="0"/>
        <v>2.5099999999999998</v>
      </c>
      <c r="I41" s="32">
        <f t="shared" si="5"/>
        <v>2.7</v>
      </c>
      <c r="J41" s="37">
        <f t="shared" si="1"/>
        <v>-7.0370370370370514E-2</v>
      </c>
      <c r="K41" s="36">
        <f t="shared" si="6"/>
        <v>2.5540909090909092</v>
      </c>
      <c r="L41" s="37">
        <f t="shared" si="2"/>
        <v>-1.7262858159815035E-2</v>
      </c>
      <c r="M41" s="38">
        <f t="shared" si="3"/>
        <v>2510</v>
      </c>
      <c r="N41" s="39">
        <v>43199</v>
      </c>
      <c r="O41" s="39">
        <f t="shared" si="10"/>
        <v>43191</v>
      </c>
      <c r="P41" s="40">
        <f t="shared" si="7"/>
        <v>8</v>
      </c>
      <c r="Q41" s="39">
        <f t="shared" si="8"/>
        <v>40648</v>
      </c>
      <c r="R41" s="41">
        <f t="shared" si="9"/>
        <v>1.1428571428571428</v>
      </c>
      <c r="S41" s="41" t="str">
        <f t="shared" si="11"/>
        <v>Pre-Surv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">
      <c r="A42" s="34">
        <f t="shared" si="4"/>
        <v>20</v>
      </c>
      <c r="B42" s="35">
        <v>2.39</v>
      </c>
      <c r="C42" s="35">
        <v>2.41</v>
      </c>
      <c r="D42" s="35">
        <v>2.37</v>
      </c>
      <c r="E42" s="35">
        <v>2.25</v>
      </c>
      <c r="F42" s="35">
        <v>2.37</v>
      </c>
      <c r="G42" s="35">
        <v>2.5</v>
      </c>
      <c r="H42" s="32">
        <f t="shared" si="0"/>
        <v>2.5</v>
      </c>
      <c r="I42" s="32">
        <f t="shared" si="5"/>
        <v>2.7</v>
      </c>
      <c r="J42" s="37">
        <f t="shared" si="1"/>
        <v>-7.4074074074074139E-2</v>
      </c>
      <c r="K42" s="36">
        <f t="shared" si="6"/>
        <v>2.5540909090909092</v>
      </c>
      <c r="L42" s="37">
        <f t="shared" si="2"/>
        <v>-2.1178145577504932E-2</v>
      </c>
      <c r="M42" s="38">
        <f t="shared" si="3"/>
        <v>2500</v>
      </c>
      <c r="N42" s="39">
        <v>43200</v>
      </c>
      <c r="O42" s="39">
        <f t="shared" si="10"/>
        <v>43191</v>
      </c>
      <c r="P42" s="40">
        <f t="shared" si="7"/>
        <v>9</v>
      </c>
      <c r="Q42" s="39">
        <f t="shared" si="8"/>
        <v>40648</v>
      </c>
      <c r="R42" s="41">
        <f t="shared" si="9"/>
        <v>1.2857142857142858</v>
      </c>
      <c r="S42" s="41" t="str">
        <f t="shared" si="11"/>
        <v>Pre-Surv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">
      <c r="A43" s="34">
        <f t="shared" si="4"/>
        <v>20</v>
      </c>
      <c r="B43" s="35">
        <v>2.34</v>
      </c>
      <c r="C43" s="35">
        <v>2.52</v>
      </c>
      <c r="D43" s="35">
        <v>2.5</v>
      </c>
      <c r="E43" s="35">
        <v>2.41</v>
      </c>
      <c r="F43" s="35">
        <v>2.4700000000000002</v>
      </c>
      <c r="G43" s="35">
        <v>2.37</v>
      </c>
      <c r="H43" s="32">
        <f t="shared" si="0"/>
        <v>2.52</v>
      </c>
      <c r="I43" s="32">
        <f t="shared" si="5"/>
        <v>2.7</v>
      </c>
      <c r="J43" s="37">
        <f t="shared" si="1"/>
        <v>-6.6666666666666721E-2</v>
      </c>
      <c r="K43" s="36">
        <f t="shared" si="6"/>
        <v>2.5540909090909092</v>
      </c>
      <c r="L43" s="37">
        <f t="shared" si="2"/>
        <v>-1.3347570742124965E-2</v>
      </c>
      <c r="M43" s="38">
        <f t="shared" si="3"/>
        <v>2520</v>
      </c>
      <c r="N43" s="39">
        <v>43201</v>
      </c>
      <c r="O43" s="39">
        <f t="shared" si="10"/>
        <v>43191</v>
      </c>
      <c r="P43" s="40">
        <f t="shared" si="7"/>
        <v>10</v>
      </c>
      <c r="Q43" s="39">
        <f t="shared" si="8"/>
        <v>40648</v>
      </c>
      <c r="R43" s="41">
        <f t="shared" si="9"/>
        <v>1.4285714285714286</v>
      </c>
      <c r="S43" s="41" t="str">
        <f t="shared" si="11"/>
        <v>Pre-Surv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">
      <c r="A44" s="34">
        <f t="shared" si="4"/>
        <v>20</v>
      </c>
      <c r="B44" s="35">
        <v>2.5</v>
      </c>
      <c r="C44" s="35">
        <v>2.37</v>
      </c>
      <c r="D44" s="35">
        <v>2.44</v>
      </c>
      <c r="E44" s="35">
        <v>2.3199999999999998</v>
      </c>
      <c r="F44" s="35">
        <v>2.4700000000000002</v>
      </c>
      <c r="G44" s="35">
        <v>2.5099999999999998</v>
      </c>
      <c r="H44" s="32">
        <f t="shared" si="0"/>
        <v>2.5099999999999998</v>
      </c>
      <c r="I44" s="32">
        <f t="shared" si="5"/>
        <v>2.7</v>
      </c>
      <c r="J44" s="37">
        <f t="shared" si="1"/>
        <v>-7.0370370370370514E-2</v>
      </c>
      <c r="K44" s="36">
        <f t="shared" si="6"/>
        <v>2.5540909090909092</v>
      </c>
      <c r="L44" s="37">
        <f t="shared" si="2"/>
        <v>-1.7262858159815035E-2</v>
      </c>
      <c r="M44" s="38">
        <f t="shared" si="3"/>
        <v>2510</v>
      </c>
      <c r="N44" s="39">
        <v>43202</v>
      </c>
      <c r="O44" s="39">
        <f t="shared" si="10"/>
        <v>43191</v>
      </c>
      <c r="P44" s="40">
        <f t="shared" si="7"/>
        <v>11</v>
      </c>
      <c r="Q44" s="39">
        <f t="shared" si="8"/>
        <v>40648</v>
      </c>
      <c r="R44" s="41">
        <f t="shared" si="9"/>
        <v>1.5714285714285714</v>
      </c>
      <c r="S44" s="41" t="str">
        <f t="shared" si="11"/>
        <v>Pre-Surv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">
      <c r="A45" s="34">
        <f t="shared" si="4"/>
        <v>20</v>
      </c>
      <c r="B45" s="35">
        <v>2.56</v>
      </c>
      <c r="C45" s="35">
        <v>2.39</v>
      </c>
      <c r="D45" s="35">
        <v>2.46</v>
      </c>
      <c r="E45" s="35">
        <v>2.5</v>
      </c>
      <c r="F45" s="35">
        <v>2.42</v>
      </c>
      <c r="G45" s="35">
        <v>2.35</v>
      </c>
      <c r="H45" s="32">
        <f t="shared" si="0"/>
        <v>2.56</v>
      </c>
      <c r="I45" s="32">
        <f t="shared" si="5"/>
        <v>2.7</v>
      </c>
      <c r="J45" s="37">
        <f t="shared" si="1"/>
        <v>-5.1851851851851892E-2</v>
      </c>
      <c r="K45" s="36">
        <f t="shared" si="6"/>
        <v>2.5540909090909092</v>
      </c>
      <c r="L45" s="37">
        <f t="shared" si="2"/>
        <v>2.3135789286349707E-3</v>
      </c>
      <c r="M45" s="38">
        <f t="shared" si="3"/>
        <v>2560</v>
      </c>
      <c r="N45" s="39">
        <v>43203</v>
      </c>
      <c r="O45" s="39">
        <f t="shared" si="10"/>
        <v>43191</v>
      </c>
      <c r="P45" s="40">
        <f t="shared" si="7"/>
        <v>12</v>
      </c>
      <c r="Q45" s="39">
        <f t="shared" si="8"/>
        <v>40648</v>
      </c>
      <c r="R45" s="41">
        <f t="shared" si="9"/>
        <v>1.7142857142857142</v>
      </c>
      <c r="S45" s="41" t="str">
        <f t="shared" si="11"/>
        <v>Pre-Surv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">
      <c r="A46" s="34">
        <f t="shared" si="4"/>
        <v>20</v>
      </c>
      <c r="B46" s="35">
        <v>2.33</v>
      </c>
      <c r="C46" s="35">
        <v>2.4300000000000002</v>
      </c>
      <c r="D46" s="35">
        <v>2.41</v>
      </c>
      <c r="E46" s="35">
        <v>2.54</v>
      </c>
      <c r="F46" s="35">
        <v>2.38</v>
      </c>
      <c r="G46" s="35">
        <v>2.42</v>
      </c>
      <c r="H46" s="32">
        <f t="shared" si="0"/>
        <v>2.54</v>
      </c>
      <c r="I46" s="32">
        <f t="shared" si="5"/>
        <v>2.7</v>
      </c>
      <c r="J46" s="37">
        <f t="shared" si="1"/>
        <v>-5.925925925925931E-2</v>
      </c>
      <c r="K46" s="36">
        <f t="shared" si="6"/>
        <v>2.5540909090909092</v>
      </c>
      <c r="L46" s="37">
        <f t="shared" si="2"/>
        <v>-5.516995906744997E-3</v>
      </c>
      <c r="M46" s="38">
        <f t="shared" si="3"/>
        <v>2540</v>
      </c>
      <c r="N46" s="39">
        <v>43204</v>
      </c>
      <c r="O46" s="39">
        <f t="shared" si="10"/>
        <v>43191</v>
      </c>
      <c r="P46" s="40">
        <f t="shared" si="7"/>
        <v>13</v>
      </c>
      <c r="Q46" s="39">
        <f t="shared" si="8"/>
        <v>40648</v>
      </c>
      <c r="R46" s="41">
        <f t="shared" si="9"/>
        <v>1.8571428571428572</v>
      </c>
      <c r="S46" s="41" t="str">
        <f t="shared" si="11"/>
        <v>Pre-Surv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">
      <c r="A47" s="34">
        <f t="shared" si="4"/>
        <v>20</v>
      </c>
      <c r="B47" s="35">
        <v>2.59</v>
      </c>
      <c r="C47" s="35">
        <v>2.64</v>
      </c>
      <c r="D47" s="35">
        <v>2.61</v>
      </c>
      <c r="E47" s="35">
        <v>2.57</v>
      </c>
      <c r="F47" s="35">
        <v>2.4700000000000002</v>
      </c>
      <c r="G47" s="35">
        <v>2.39</v>
      </c>
      <c r="H47" s="32">
        <f t="shared" si="0"/>
        <v>2.64</v>
      </c>
      <c r="I47" s="32">
        <f t="shared" si="5"/>
        <v>2.7</v>
      </c>
      <c r="J47" s="37">
        <f t="shared" si="1"/>
        <v>-2.222222222222224E-2</v>
      </c>
      <c r="K47" s="36">
        <f t="shared" si="6"/>
        <v>2.5540909090909092</v>
      </c>
      <c r="L47" s="37">
        <f t="shared" si="2"/>
        <v>3.3635878270154844E-2</v>
      </c>
      <c r="M47" s="38">
        <f t="shared" si="3"/>
        <v>2640</v>
      </c>
      <c r="N47" s="39">
        <v>43205</v>
      </c>
      <c r="O47" s="39">
        <f t="shared" si="10"/>
        <v>43191</v>
      </c>
      <c r="P47" s="40">
        <f t="shared" si="7"/>
        <v>14</v>
      </c>
      <c r="Q47" s="39">
        <f t="shared" si="8"/>
        <v>40648</v>
      </c>
      <c r="R47" s="41">
        <f t="shared" si="9"/>
        <v>2</v>
      </c>
      <c r="S47" s="41" t="str">
        <f t="shared" si="11"/>
        <v>Pre-Surv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">
      <c r="A48" s="42">
        <f t="shared" si="4"/>
        <v>20</v>
      </c>
      <c r="B48" s="35">
        <v>2.4700000000000002</v>
      </c>
      <c r="C48" s="35">
        <v>2.37</v>
      </c>
      <c r="D48" s="35">
        <v>2.52</v>
      </c>
      <c r="E48" s="35">
        <v>2.4700000000000002</v>
      </c>
      <c r="F48" s="35">
        <v>2.59</v>
      </c>
      <c r="G48" s="35">
        <v>2.5499999999999998</v>
      </c>
      <c r="H48" s="35">
        <f t="shared" si="0"/>
        <v>2.59</v>
      </c>
      <c r="I48" s="35">
        <f t="shared" si="5"/>
        <v>2.7</v>
      </c>
      <c r="J48" s="37">
        <f t="shared" si="1"/>
        <v>-4.0740740740740855E-2</v>
      </c>
      <c r="K48" s="43">
        <f t="shared" si="6"/>
        <v>2.5540909090909092</v>
      </c>
      <c r="L48" s="37">
        <f t="shared" si="2"/>
        <v>1.4059441181704834E-2</v>
      </c>
      <c r="M48" s="38">
        <f t="shared" si="3"/>
        <v>2590</v>
      </c>
      <c r="N48" s="44">
        <v>43206</v>
      </c>
      <c r="O48" s="44">
        <f t="shared" si="10"/>
        <v>43191</v>
      </c>
      <c r="P48" s="40">
        <f t="shared" si="7"/>
        <v>15</v>
      </c>
      <c r="Q48" s="44">
        <f t="shared" si="8"/>
        <v>40648</v>
      </c>
      <c r="R48" s="41">
        <f t="shared" si="9"/>
        <v>2.1428571428571428</v>
      </c>
      <c r="S48" s="41" t="str">
        <f t="shared" si="11"/>
        <v>Pre-Surv</v>
      </c>
      <c r="T48" s="3"/>
      <c r="U48" s="30"/>
      <c r="V48" s="30"/>
      <c r="W48" s="30"/>
      <c r="X48" s="30"/>
      <c r="Y48" s="30"/>
      <c r="Z48" s="3"/>
      <c r="AA48" s="30"/>
      <c r="AB48" s="30"/>
      <c r="AC48" s="30"/>
      <c r="AD48" s="30"/>
      <c r="AE48" s="30"/>
      <c r="AF48" s="3"/>
      <c r="AG48" s="3"/>
    </row>
    <row r="49" spans="1:33" x14ac:dyDescent="0.2">
      <c r="A49" s="34">
        <f>(A48)</f>
        <v>20</v>
      </c>
      <c r="B49" s="35">
        <v>2.34</v>
      </c>
      <c r="C49" s="35">
        <v>2.4700000000000002</v>
      </c>
      <c r="D49" s="35">
        <v>2.4300000000000002</v>
      </c>
      <c r="E49" s="35">
        <v>2.5</v>
      </c>
      <c r="F49" s="35">
        <v>2.4</v>
      </c>
      <c r="G49" s="35">
        <v>2.5499999999999998</v>
      </c>
      <c r="H49" s="32">
        <f t="shared" si="0"/>
        <v>2.5499999999999998</v>
      </c>
      <c r="I49" s="32">
        <f t="shared" si="5"/>
        <v>2.7</v>
      </c>
      <c r="J49" s="37">
        <f t="shared" si="1"/>
        <v>-5.5555555555555684E-2</v>
      </c>
      <c r="K49" s="36">
        <f t="shared" si="6"/>
        <v>2.5540909090909092</v>
      </c>
      <c r="L49" s="37">
        <f t="shared" si="2"/>
        <v>-1.6017084890551001E-3</v>
      </c>
      <c r="M49" s="38">
        <f t="shared" si="3"/>
        <v>2550</v>
      </c>
      <c r="N49" s="39">
        <v>43207</v>
      </c>
      <c r="O49" s="44">
        <f t="shared" si="10"/>
        <v>43191</v>
      </c>
      <c r="P49" s="40">
        <f t="shared" si="7"/>
        <v>16</v>
      </c>
      <c r="Q49" s="39">
        <f>(Q48)</f>
        <v>40648</v>
      </c>
      <c r="R49" s="41">
        <f t="shared" si="9"/>
        <v>2.2857142857142856</v>
      </c>
      <c r="S49" s="41" t="str">
        <f t="shared" si="11"/>
        <v>Pre-Surv</v>
      </c>
      <c r="T49" s="3"/>
      <c r="U49" s="12"/>
      <c r="V49" s="5"/>
      <c r="W49" s="11"/>
      <c r="X49" s="108"/>
      <c r="Y49" s="11"/>
      <c r="Z49" s="3"/>
      <c r="AA49" s="12"/>
      <c r="AB49" s="5"/>
      <c r="AC49" s="13"/>
      <c r="AD49" s="108"/>
      <c r="AE49" s="11"/>
      <c r="AF49" s="3"/>
      <c r="AG49" s="3"/>
    </row>
    <row r="50" spans="1:33" x14ac:dyDescent="0.2">
      <c r="A50" s="34">
        <f t="shared" si="4"/>
        <v>20</v>
      </c>
      <c r="B50" s="35">
        <v>2.44</v>
      </c>
      <c r="C50" s="35">
        <v>2.37</v>
      </c>
      <c r="D50" s="35">
        <v>2.56</v>
      </c>
      <c r="E50" s="35">
        <v>2.54</v>
      </c>
      <c r="F50" s="35">
        <v>2.34</v>
      </c>
      <c r="G50" s="35">
        <v>2.48</v>
      </c>
      <c r="H50" s="32">
        <f t="shared" si="0"/>
        <v>2.56</v>
      </c>
      <c r="I50" s="32">
        <f t="shared" si="5"/>
        <v>2.7</v>
      </c>
      <c r="J50" s="37">
        <f t="shared" si="1"/>
        <v>-5.1851851851851892E-2</v>
      </c>
      <c r="K50" s="36">
        <f t="shared" si="6"/>
        <v>2.5540909090909092</v>
      </c>
      <c r="L50" s="37">
        <f t="shared" si="2"/>
        <v>2.3135789286349707E-3</v>
      </c>
      <c r="M50" s="38">
        <f t="shared" si="3"/>
        <v>2560</v>
      </c>
      <c r="N50" s="39">
        <v>43208</v>
      </c>
      <c r="O50" s="44">
        <f t="shared" si="10"/>
        <v>43191</v>
      </c>
      <c r="P50" s="40">
        <f t="shared" si="7"/>
        <v>17</v>
      </c>
      <c r="Q50" s="39">
        <f t="shared" si="8"/>
        <v>40648</v>
      </c>
      <c r="R50" s="41">
        <f t="shared" si="9"/>
        <v>2.4285714285714284</v>
      </c>
      <c r="S50" s="41" t="str">
        <f t="shared" si="11"/>
        <v>Pre-Surv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">
      <c r="A51" s="34">
        <f t="shared" si="4"/>
        <v>20</v>
      </c>
      <c r="B51" s="35">
        <v>2.61</v>
      </c>
      <c r="C51" s="35">
        <v>2.41</v>
      </c>
      <c r="D51" s="35">
        <v>2.34</v>
      </c>
      <c r="E51" s="35">
        <v>2.61</v>
      </c>
      <c r="F51" s="35">
        <v>2.56</v>
      </c>
      <c r="G51" s="35">
        <v>2.34</v>
      </c>
      <c r="H51" s="32">
        <f t="shared" si="0"/>
        <v>2.61</v>
      </c>
      <c r="I51" s="32">
        <f t="shared" si="5"/>
        <v>2.7</v>
      </c>
      <c r="J51" s="37">
        <f t="shared" si="1"/>
        <v>-3.3333333333333444E-2</v>
      </c>
      <c r="K51" s="36">
        <f t="shared" si="6"/>
        <v>2.5540909090909092</v>
      </c>
      <c r="L51" s="37">
        <f t="shared" si="2"/>
        <v>2.1890016017084804E-2</v>
      </c>
      <c r="M51" s="38">
        <f t="shared" si="3"/>
        <v>2610</v>
      </c>
      <c r="N51" s="39">
        <v>43209</v>
      </c>
      <c r="O51" s="44">
        <f t="shared" si="10"/>
        <v>43191</v>
      </c>
      <c r="P51" s="40">
        <f t="shared" si="7"/>
        <v>18</v>
      </c>
      <c r="Q51" s="39">
        <f t="shared" si="8"/>
        <v>40648</v>
      </c>
      <c r="R51" s="41">
        <f t="shared" si="9"/>
        <v>2.5714285714285716</v>
      </c>
      <c r="S51" s="41" t="str">
        <f t="shared" si="11"/>
        <v>Pre-Surv</v>
      </c>
      <c r="T51" s="3"/>
      <c r="U51" s="29"/>
      <c r="V51" s="29"/>
      <c r="W51" s="29"/>
      <c r="X51" s="29"/>
      <c r="Y51" s="29"/>
      <c r="Z51" s="3"/>
      <c r="AA51" s="3"/>
      <c r="AB51" s="3"/>
      <c r="AC51" s="3"/>
      <c r="AD51" s="3"/>
      <c r="AE51" s="3"/>
      <c r="AF51" s="3"/>
      <c r="AG51" s="3"/>
    </row>
    <row r="52" spans="1:33" x14ac:dyDescent="0.2">
      <c r="A52" s="34">
        <f t="shared" si="4"/>
        <v>20</v>
      </c>
      <c r="B52" s="35">
        <v>2.5</v>
      </c>
      <c r="C52" s="35">
        <v>2.38</v>
      </c>
      <c r="D52" s="35">
        <v>2.34</v>
      </c>
      <c r="E52" s="35">
        <v>2.57</v>
      </c>
      <c r="F52" s="35">
        <v>2.4300000000000002</v>
      </c>
      <c r="G52" s="35">
        <v>2.4700000000000002</v>
      </c>
      <c r="H52" s="32">
        <f t="shared" si="0"/>
        <v>2.57</v>
      </c>
      <c r="I52" s="32">
        <f t="shared" si="5"/>
        <v>2.7</v>
      </c>
      <c r="J52" s="37">
        <f t="shared" si="1"/>
        <v>-4.8148148148148273E-2</v>
      </c>
      <c r="K52" s="36">
        <f t="shared" si="6"/>
        <v>2.5540909090909092</v>
      </c>
      <c r="L52" s="37">
        <f t="shared" si="2"/>
        <v>6.2288663463248677E-3</v>
      </c>
      <c r="M52" s="38">
        <f t="shared" si="3"/>
        <v>2570</v>
      </c>
      <c r="N52" s="39">
        <v>43210</v>
      </c>
      <c r="O52" s="44">
        <f t="shared" si="10"/>
        <v>43191</v>
      </c>
      <c r="P52" s="40">
        <f t="shared" si="7"/>
        <v>19</v>
      </c>
      <c r="Q52" s="39">
        <f t="shared" si="8"/>
        <v>40648</v>
      </c>
      <c r="R52" s="41">
        <f t="shared" si="9"/>
        <v>2.7142857142857144</v>
      </c>
      <c r="S52" s="41" t="str">
        <f t="shared" si="11"/>
        <v>Pre-Surv</v>
      </c>
      <c r="T52" s="3"/>
      <c r="U52" s="121"/>
      <c r="V52" s="121"/>
      <c r="W52" s="121"/>
      <c r="X52" s="122"/>
      <c r="Y52" s="21"/>
      <c r="Z52" s="3"/>
      <c r="AA52" s="21"/>
      <c r="AB52" s="21"/>
      <c r="AC52" s="21"/>
      <c r="AD52" s="21"/>
      <c r="AE52" s="21"/>
      <c r="AF52" s="3"/>
      <c r="AG52" s="3"/>
    </row>
    <row r="53" spans="1:33" x14ac:dyDescent="0.2">
      <c r="A53" s="34">
        <f t="shared" si="4"/>
        <v>20</v>
      </c>
      <c r="B53" s="35">
        <v>2.42</v>
      </c>
      <c r="C53" s="35">
        <v>2.5099999999999998</v>
      </c>
      <c r="D53" s="35">
        <v>2.37</v>
      </c>
      <c r="E53" s="35">
        <v>2.46</v>
      </c>
      <c r="F53" s="35">
        <v>2.34</v>
      </c>
      <c r="G53" s="35">
        <v>2.4</v>
      </c>
      <c r="H53" s="32">
        <f t="shared" si="0"/>
        <v>2.5099999999999998</v>
      </c>
      <c r="I53" s="32">
        <f t="shared" si="5"/>
        <v>2.7</v>
      </c>
      <c r="J53" s="37">
        <f t="shared" si="1"/>
        <v>-7.0370370370370514E-2</v>
      </c>
      <c r="K53" s="36">
        <f t="shared" si="6"/>
        <v>2.5540909090909092</v>
      </c>
      <c r="L53" s="37">
        <f t="shared" si="2"/>
        <v>-1.7262858159815035E-2</v>
      </c>
      <c r="M53" s="38">
        <f t="shared" si="3"/>
        <v>2510</v>
      </c>
      <c r="N53" s="39">
        <v>43211</v>
      </c>
      <c r="O53" s="44">
        <f t="shared" si="10"/>
        <v>43191</v>
      </c>
      <c r="P53" s="40">
        <f t="shared" si="7"/>
        <v>20</v>
      </c>
      <c r="Q53" s="39">
        <f t="shared" si="8"/>
        <v>40648</v>
      </c>
      <c r="R53" s="41">
        <f t="shared" si="9"/>
        <v>2.8571428571428572</v>
      </c>
      <c r="S53" s="41" t="str">
        <f t="shared" si="11"/>
        <v>Pre-Surv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">
      <c r="A54" s="34">
        <f t="shared" si="4"/>
        <v>20</v>
      </c>
      <c r="B54" s="35">
        <v>2.5499999999999998</v>
      </c>
      <c r="C54" s="35">
        <v>2.4300000000000002</v>
      </c>
      <c r="D54" s="35">
        <v>2.3199999999999998</v>
      </c>
      <c r="E54" s="35">
        <v>2.4500000000000002</v>
      </c>
      <c r="F54" s="35">
        <v>2.59</v>
      </c>
      <c r="G54" s="35">
        <v>2.5099999999999998</v>
      </c>
      <c r="H54" s="32">
        <f t="shared" si="0"/>
        <v>2.59</v>
      </c>
      <c r="I54" s="32">
        <f t="shared" si="5"/>
        <v>2.7</v>
      </c>
      <c r="J54" s="37">
        <f t="shared" si="1"/>
        <v>-4.0740740740740855E-2</v>
      </c>
      <c r="K54" s="36">
        <f t="shared" si="6"/>
        <v>2.5540909090909092</v>
      </c>
      <c r="L54" s="37">
        <f t="shared" si="2"/>
        <v>1.4059441181704834E-2</v>
      </c>
      <c r="M54" s="38">
        <f t="shared" si="3"/>
        <v>2590</v>
      </c>
      <c r="N54" s="39">
        <v>43212</v>
      </c>
      <c r="O54" s="44">
        <f t="shared" si="10"/>
        <v>43191</v>
      </c>
      <c r="P54" s="40">
        <f t="shared" si="7"/>
        <v>21</v>
      </c>
      <c r="Q54" s="39">
        <f t="shared" si="8"/>
        <v>40648</v>
      </c>
      <c r="R54" s="41">
        <f t="shared" si="9"/>
        <v>3</v>
      </c>
      <c r="S54" s="41" t="str">
        <f t="shared" si="11"/>
        <v>Pre-Surv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">
      <c r="A55" s="34">
        <f t="shared" si="4"/>
        <v>20</v>
      </c>
      <c r="B55" s="35">
        <v>2.2999999999999998</v>
      </c>
      <c r="C55" s="35">
        <v>2.35</v>
      </c>
      <c r="D55" s="35">
        <v>2.39</v>
      </c>
      <c r="E55" s="35">
        <v>2.38</v>
      </c>
      <c r="F55" s="35">
        <v>2.5499999999999998</v>
      </c>
      <c r="G55" s="35">
        <v>2.31</v>
      </c>
      <c r="H55" s="32">
        <f t="shared" si="0"/>
        <v>2.5499999999999998</v>
      </c>
      <c r="I55" s="32">
        <f t="shared" si="5"/>
        <v>2.7</v>
      </c>
      <c r="J55" s="37">
        <f t="shared" si="1"/>
        <v>-5.5555555555555684E-2</v>
      </c>
      <c r="K55" s="36">
        <f t="shared" si="6"/>
        <v>2.5540909090909092</v>
      </c>
      <c r="L55" s="37">
        <f t="shared" si="2"/>
        <v>-1.6017084890551001E-3</v>
      </c>
      <c r="M55" s="38">
        <f t="shared" si="3"/>
        <v>2550</v>
      </c>
      <c r="N55" s="39">
        <v>43213</v>
      </c>
      <c r="O55" s="44">
        <f t="shared" si="10"/>
        <v>43191</v>
      </c>
      <c r="P55" s="40">
        <f t="shared" si="7"/>
        <v>22</v>
      </c>
      <c r="Q55" s="39">
        <f t="shared" si="8"/>
        <v>40648</v>
      </c>
      <c r="R55" s="41">
        <f t="shared" si="9"/>
        <v>3.1428571428571428</v>
      </c>
      <c r="S55" s="41" t="str">
        <f t="shared" si="11"/>
        <v>Pre-Surv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">
      <c r="A56" s="34">
        <f t="shared" si="4"/>
        <v>20</v>
      </c>
      <c r="B56" s="35">
        <v>2.38</v>
      </c>
      <c r="C56" s="35">
        <v>2.4300000000000002</v>
      </c>
      <c r="D56" s="35">
        <v>2.37</v>
      </c>
      <c r="E56" s="35">
        <v>2.2999999999999998</v>
      </c>
      <c r="F56" s="35">
        <v>2.4500000000000002</v>
      </c>
      <c r="G56" s="35">
        <v>2.52</v>
      </c>
      <c r="H56" s="32">
        <f t="shared" si="0"/>
        <v>2.52</v>
      </c>
      <c r="I56" s="32">
        <f t="shared" si="5"/>
        <v>2.7</v>
      </c>
      <c r="J56" s="37">
        <f t="shared" si="1"/>
        <v>-6.6666666666666721E-2</v>
      </c>
      <c r="K56" s="36">
        <f t="shared" si="6"/>
        <v>2.5540909090909092</v>
      </c>
      <c r="L56" s="37">
        <f t="shared" si="2"/>
        <v>-1.3347570742124965E-2</v>
      </c>
      <c r="M56" s="38">
        <f t="shared" si="3"/>
        <v>2520</v>
      </c>
      <c r="N56" s="39">
        <v>43214</v>
      </c>
      <c r="O56" s="44">
        <f t="shared" si="10"/>
        <v>43191</v>
      </c>
      <c r="P56" s="40">
        <f t="shared" si="7"/>
        <v>23</v>
      </c>
      <c r="Q56" s="39">
        <f t="shared" si="8"/>
        <v>40648</v>
      </c>
      <c r="R56" s="41">
        <f t="shared" si="9"/>
        <v>3.2857142857142856</v>
      </c>
      <c r="S56" s="41" t="str">
        <f t="shared" si="11"/>
        <v>Pre-Surv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">
      <c r="A57" s="34">
        <f t="shared" si="4"/>
        <v>20</v>
      </c>
      <c r="B57" s="35">
        <v>2.57</v>
      </c>
      <c r="C57" s="35">
        <v>2.34</v>
      </c>
      <c r="D57" s="35">
        <v>2.5299999999999998</v>
      </c>
      <c r="E57" s="35">
        <v>2.4500000000000002</v>
      </c>
      <c r="F57" s="35">
        <v>2.38</v>
      </c>
      <c r="G57" s="35">
        <v>2.44</v>
      </c>
      <c r="H57" s="32">
        <f t="shared" si="0"/>
        <v>2.57</v>
      </c>
      <c r="I57" s="32">
        <f t="shared" si="5"/>
        <v>2.7</v>
      </c>
      <c r="J57" s="37">
        <f t="shared" si="1"/>
        <v>-4.8148148148148273E-2</v>
      </c>
      <c r="K57" s="36">
        <f t="shared" si="6"/>
        <v>2.5540909090909092</v>
      </c>
      <c r="L57" s="37">
        <f t="shared" si="2"/>
        <v>6.2288663463248677E-3</v>
      </c>
      <c r="M57" s="38">
        <f t="shared" si="3"/>
        <v>2570</v>
      </c>
      <c r="N57" s="39">
        <v>43215</v>
      </c>
      <c r="O57" s="44">
        <f t="shared" si="10"/>
        <v>43191</v>
      </c>
      <c r="P57" s="40">
        <f t="shared" si="7"/>
        <v>24</v>
      </c>
      <c r="Q57" s="39">
        <f t="shared" si="8"/>
        <v>40648</v>
      </c>
      <c r="R57" s="41">
        <f t="shared" si="9"/>
        <v>3.4285714285714284</v>
      </c>
      <c r="S57" s="41" t="str">
        <f t="shared" si="11"/>
        <v>Pre-Surv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">
      <c r="A58" s="34">
        <f t="shared" si="4"/>
        <v>20</v>
      </c>
      <c r="B58" s="35">
        <v>2.2799999999999998</v>
      </c>
      <c r="C58" s="35">
        <v>2.3199999999999998</v>
      </c>
      <c r="D58" s="35">
        <v>2.42</v>
      </c>
      <c r="E58" s="35">
        <v>2.6</v>
      </c>
      <c r="F58" s="35">
        <v>2.27</v>
      </c>
      <c r="G58" s="35">
        <v>2.3199999999999998</v>
      </c>
      <c r="H58" s="32">
        <f t="shared" si="0"/>
        <v>2.6</v>
      </c>
      <c r="I58" s="32">
        <f t="shared" si="5"/>
        <v>2.7</v>
      </c>
      <c r="J58" s="37">
        <f t="shared" si="1"/>
        <v>-3.703703703703707E-2</v>
      </c>
      <c r="K58" s="36">
        <f t="shared" si="6"/>
        <v>2.5540909090909092</v>
      </c>
      <c r="L58" s="37">
        <f t="shared" si="2"/>
        <v>1.7974728599394904E-2</v>
      </c>
      <c r="M58" s="38">
        <f t="shared" si="3"/>
        <v>2600</v>
      </c>
      <c r="N58" s="39">
        <v>43216</v>
      </c>
      <c r="O58" s="44">
        <f t="shared" si="10"/>
        <v>43191</v>
      </c>
      <c r="P58" s="40">
        <f t="shared" si="7"/>
        <v>25</v>
      </c>
      <c r="Q58" s="39">
        <f t="shared" si="8"/>
        <v>40648</v>
      </c>
      <c r="R58" s="41">
        <f t="shared" si="9"/>
        <v>3.5714285714285716</v>
      </c>
      <c r="S58" s="41" t="str">
        <f t="shared" si="11"/>
        <v>Pre-Surv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">
      <c r="A59" s="34">
        <f t="shared" si="4"/>
        <v>20</v>
      </c>
      <c r="B59" s="35">
        <v>2.35</v>
      </c>
      <c r="C59" s="35">
        <v>2.54</v>
      </c>
      <c r="D59" s="35">
        <v>2.4700000000000002</v>
      </c>
      <c r="E59" s="35">
        <v>2.4300000000000002</v>
      </c>
      <c r="F59" s="35">
        <v>2.37</v>
      </c>
      <c r="G59" s="35">
        <v>2.5099999999999998</v>
      </c>
      <c r="H59" s="32">
        <f t="shared" si="0"/>
        <v>2.54</v>
      </c>
      <c r="I59" s="32">
        <f t="shared" si="5"/>
        <v>2.7</v>
      </c>
      <c r="J59" s="37">
        <f t="shared" si="1"/>
        <v>-5.925925925925931E-2</v>
      </c>
      <c r="K59" s="36">
        <f t="shared" si="6"/>
        <v>2.5540909090909092</v>
      </c>
      <c r="L59" s="37">
        <f t="shared" si="2"/>
        <v>-5.516995906744997E-3</v>
      </c>
      <c r="M59" s="38">
        <f t="shared" si="3"/>
        <v>2540</v>
      </c>
      <c r="N59" s="39">
        <v>43217</v>
      </c>
      <c r="O59" s="44">
        <f t="shared" si="10"/>
        <v>43191</v>
      </c>
      <c r="P59" s="40">
        <f t="shared" si="7"/>
        <v>26</v>
      </c>
      <c r="Q59" s="39">
        <f t="shared" si="8"/>
        <v>40648</v>
      </c>
      <c r="R59" s="41">
        <f t="shared" si="9"/>
        <v>3.7142857142857144</v>
      </c>
      <c r="S59" s="41" t="str">
        <f t="shared" si="11"/>
        <v>Pre-Surv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">
      <c r="A60" s="34">
        <f t="shared" si="4"/>
        <v>20</v>
      </c>
      <c r="B60" s="35">
        <v>2.4300000000000002</v>
      </c>
      <c r="C60" s="35">
        <v>2.4</v>
      </c>
      <c r="D60" s="35">
        <v>2.4</v>
      </c>
      <c r="E60" s="35">
        <v>2.4</v>
      </c>
      <c r="F60" s="35">
        <v>2.5</v>
      </c>
      <c r="G60" s="35">
        <v>2.5</v>
      </c>
      <c r="H60" s="32">
        <f t="shared" si="0"/>
        <v>2.5</v>
      </c>
      <c r="I60" s="32">
        <f t="shared" si="5"/>
        <v>2.7</v>
      </c>
      <c r="J60" s="37">
        <f t="shared" si="1"/>
        <v>-7.4074074074074139E-2</v>
      </c>
      <c r="K60" s="36">
        <f t="shared" si="6"/>
        <v>2.5540909090909092</v>
      </c>
      <c r="L60" s="37">
        <f t="shared" si="2"/>
        <v>-2.1178145577504932E-2</v>
      </c>
      <c r="M60" s="38">
        <f t="shared" si="3"/>
        <v>2500</v>
      </c>
      <c r="N60" s="39">
        <v>43218</v>
      </c>
      <c r="O60" s="44">
        <f t="shared" si="10"/>
        <v>43191</v>
      </c>
      <c r="P60" s="40">
        <f t="shared" si="7"/>
        <v>27</v>
      </c>
      <c r="Q60" s="39">
        <f t="shared" si="8"/>
        <v>40648</v>
      </c>
      <c r="R60" s="41">
        <f t="shared" si="9"/>
        <v>3.8571428571428572</v>
      </c>
      <c r="S60" s="41" t="str">
        <f t="shared" si="11"/>
        <v>Pre-Surv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">
      <c r="A61" s="34">
        <f t="shared" si="4"/>
        <v>20</v>
      </c>
      <c r="B61" s="35">
        <v>2.65</v>
      </c>
      <c r="C61" s="35">
        <v>2.56</v>
      </c>
      <c r="D61" s="35">
        <v>2.6</v>
      </c>
      <c r="E61" s="35">
        <v>2.4300000000000002</v>
      </c>
      <c r="F61" s="35">
        <v>2.48</v>
      </c>
      <c r="G61" s="35">
        <v>2.5</v>
      </c>
      <c r="H61" s="32">
        <f t="shared" si="0"/>
        <v>2.65</v>
      </c>
      <c r="I61" s="32">
        <f t="shared" si="5"/>
        <v>2.7</v>
      </c>
      <c r="J61" s="37">
        <f t="shared" si="1"/>
        <v>-1.8518518518518615E-2</v>
      </c>
      <c r="K61" s="36">
        <f t="shared" si="6"/>
        <v>2.5540909090909092</v>
      </c>
      <c r="L61" s="37">
        <f t="shared" si="2"/>
        <v>3.7551165687844737E-2</v>
      </c>
      <c r="M61" s="38">
        <f t="shared" si="3"/>
        <v>2650</v>
      </c>
      <c r="N61" s="39">
        <v>43219</v>
      </c>
      <c r="O61" s="44">
        <f t="shared" si="10"/>
        <v>43191</v>
      </c>
      <c r="P61" s="40">
        <f t="shared" si="7"/>
        <v>28</v>
      </c>
      <c r="Q61" s="39">
        <f t="shared" si="8"/>
        <v>40648</v>
      </c>
      <c r="R61" s="41">
        <f t="shared" si="9"/>
        <v>4</v>
      </c>
      <c r="S61" s="41" t="str">
        <f t="shared" si="11"/>
        <v>Pre-Surv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">
      <c r="A62" s="34">
        <f t="shared" si="4"/>
        <v>20</v>
      </c>
      <c r="B62" s="35">
        <v>2.5499999999999998</v>
      </c>
      <c r="C62" s="35">
        <v>2.54</v>
      </c>
      <c r="D62" s="35">
        <v>2.5499999999999998</v>
      </c>
      <c r="E62" s="35">
        <v>2.56</v>
      </c>
      <c r="F62" s="35">
        <v>2.5499999999999998</v>
      </c>
      <c r="G62" s="35">
        <v>2.4700000000000002</v>
      </c>
      <c r="H62" s="32">
        <f t="shared" si="0"/>
        <v>2.56</v>
      </c>
      <c r="I62" s="32">
        <f t="shared" si="5"/>
        <v>2.7</v>
      </c>
      <c r="J62" s="37">
        <f t="shared" si="1"/>
        <v>-5.1851851851851892E-2</v>
      </c>
      <c r="K62" s="36">
        <f t="shared" si="6"/>
        <v>2.5540909090909092</v>
      </c>
      <c r="L62" s="37">
        <f t="shared" si="2"/>
        <v>2.3135789286349707E-3</v>
      </c>
      <c r="M62" s="38">
        <f t="shared" si="3"/>
        <v>2560</v>
      </c>
      <c r="N62" s="39">
        <v>43220</v>
      </c>
      <c r="O62" s="44">
        <f t="shared" si="10"/>
        <v>43191</v>
      </c>
      <c r="P62" s="40">
        <f t="shared" si="7"/>
        <v>29</v>
      </c>
      <c r="Q62" s="39">
        <f t="shared" si="8"/>
        <v>40648</v>
      </c>
      <c r="R62" s="41">
        <f t="shared" si="9"/>
        <v>4.1428571428571432</v>
      </c>
      <c r="S62" s="41" t="str">
        <f t="shared" si="11"/>
        <v>Pre-Surv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">
      <c r="A63" s="109">
        <f t="shared" si="4"/>
        <v>20</v>
      </c>
      <c r="B63" s="110">
        <v>2.5499999999999998</v>
      </c>
      <c r="C63" s="110">
        <v>2.4500000000000002</v>
      </c>
      <c r="D63" s="110">
        <v>2.35</v>
      </c>
      <c r="E63" s="110">
        <v>2.4700000000000002</v>
      </c>
      <c r="F63" s="110">
        <v>2.56</v>
      </c>
      <c r="G63" s="110">
        <v>2.4</v>
      </c>
      <c r="H63" s="110">
        <f t="shared" si="0"/>
        <v>2.56</v>
      </c>
      <c r="I63" s="110">
        <f t="shared" si="5"/>
        <v>2.7</v>
      </c>
      <c r="J63" s="111">
        <f t="shared" si="1"/>
        <v>-5.1851851851851892E-2</v>
      </c>
      <c r="K63" s="112">
        <f t="shared" si="6"/>
        <v>2.5540909090909092</v>
      </c>
      <c r="L63" s="111">
        <f t="shared" si="2"/>
        <v>2.3135789286349707E-3</v>
      </c>
      <c r="M63" s="113">
        <f t="shared" si="3"/>
        <v>2560</v>
      </c>
      <c r="N63" s="114">
        <v>43221</v>
      </c>
      <c r="O63" s="114">
        <f t="shared" si="10"/>
        <v>43191</v>
      </c>
      <c r="P63" s="115">
        <f t="shared" si="7"/>
        <v>30</v>
      </c>
      <c r="Q63" s="114">
        <f t="shared" si="8"/>
        <v>40648</v>
      </c>
      <c r="R63" s="41">
        <f t="shared" si="9"/>
        <v>4.2857142857142856</v>
      </c>
      <c r="S63" s="116" t="str">
        <f t="shared" si="11"/>
        <v>Pre-Surv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">
      <c r="A64" s="42">
        <f t="shared" si="4"/>
        <v>20</v>
      </c>
      <c r="B64" s="35">
        <v>2.5</v>
      </c>
      <c r="C64" s="35">
        <v>2.35</v>
      </c>
      <c r="D64" s="35">
        <v>2.42</v>
      </c>
      <c r="E64" s="35">
        <v>2.6</v>
      </c>
      <c r="F64" s="35">
        <v>2.5</v>
      </c>
      <c r="G64" s="35">
        <v>2.34</v>
      </c>
      <c r="H64" s="35">
        <f t="shared" si="0"/>
        <v>2.6</v>
      </c>
      <c r="I64" s="35">
        <f t="shared" si="5"/>
        <v>2.7</v>
      </c>
      <c r="J64" s="37">
        <f t="shared" si="1"/>
        <v>-3.703703703703707E-2</v>
      </c>
      <c r="K64" s="43">
        <f t="shared" si="6"/>
        <v>2.5540909090909092</v>
      </c>
      <c r="L64" s="37">
        <f t="shared" si="2"/>
        <v>1.7974728599394904E-2</v>
      </c>
      <c r="M64" s="38">
        <f t="shared" si="3"/>
        <v>2600</v>
      </c>
      <c r="N64" s="44">
        <v>43222</v>
      </c>
      <c r="O64" s="44">
        <f t="shared" si="10"/>
        <v>43191</v>
      </c>
      <c r="P64" s="47">
        <f t="shared" si="7"/>
        <v>31</v>
      </c>
      <c r="Q64" s="44">
        <f t="shared" si="8"/>
        <v>40648</v>
      </c>
      <c r="R64" s="41">
        <f t="shared" si="9"/>
        <v>4.4285714285714288</v>
      </c>
      <c r="S64" s="45" t="str">
        <f t="shared" si="11"/>
        <v>Pre-Surv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">
      <c r="A65" s="42">
        <f t="shared" si="4"/>
        <v>20</v>
      </c>
      <c r="B65" s="35">
        <v>2.4700000000000002</v>
      </c>
      <c r="C65" s="35">
        <v>2.62</v>
      </c>
      <c r="D65" s="46">
        <v>2.54</v>
      </c>
      <c r="E65" s="35">
        <v>2.2799999999999998</v>
      </c>
      <c r="F65" s="35">
        <v>2.44</v>
      </c>
      <c r="G65" s="35">
        <v>2.35</v>
      </c>
      <c r="H65" s="35">
        <f t="shared" si="0"/>
        <v>2.62</v>
      </c>
      <c r="I65" s="35">
        <f t="shared" si="5"/>
        <v>2.7</v>
      </c>
      <c r="J65" s="37">
        <f t="shared" si="1"/>
        <v>-2.9629629629629655E-2</v>
      </c>
      <c r="K65" s="43">
        <f t="shared" si="6"/>
        <v>2.5540909090909092</v>
      </c>
      <c r="L65" s="37">
        <f t="shared" si="2"/>
        <v>2.5805303434774874E-2</v>
      </c>
      <c r="M65" s="38">
        <f t="shared" si="3"/>
        <v>2620</v>
      </c>
      <c r="N65" s="44">
        <v>43223</v>
      </c>
      <c r="O65" s="44">
        <f t="shared" si="10"/>
        <v>43191</v>
      </c>
      <c r="P65" s="47">
        <f t="shared" si="7"/>
        <v>32</v>
      </c>
      <c r="Q65" s="44">
        <f t="shared" si="8"/>
        <v>40648</v>
      </c>
      <c r="R65" s="41">
        <f t="shared" si="9"/>
        <v>4.5714285714285712</v>
      </c>
      <c r="S65" s="45" t="str">
        <f t="shared" si="11"/>
        <v>Pre-Surv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">
      <c r="A66" s="34">
        <f t="shared" si="4"/>
        <v>20</v>
      </c>
      <c r="B66" s="35">
        <v>2.54</v>
      </c>
      <c r="C66" s="35">
        <v>2.4500000000000002</v>
      </c>
      <c r="D66" s="35">
        <v>2.35</v>
      </c>
      <c r="E66" s="35">
        <v>2.48</v>
      </c>
      <c r="F66" s="35">
        <v>2.57</v>
      </c>
      <c r="G66" s="35">
        <v>2.4</v>
      </c>
      <c r="H66" s="32">
        <f t="shared" si="0"/>
        <v>2.57</v>
      </c>
      <c r="I66" s="32">
        <f t="shared" si="5"/>
        <v>2.7</v>
      </c>
      <c r="J66" s="37">
        <f t="shared" si="1"/>
        <v>-4.8148148148148273E-2</v>
      </c>
      <c r="K66" s="36">
        <f t="shared" si="6"/>
        <v>2.5540909090909092</v>
      </c>
      <c r="L66" s="37">
        <f t="shared" si="2"/>
        <v>6.2288663463248677E-3</v>
      </c>
      <c r="M66" s="38">
        <f t="shared" si="3"/>
        <v>2570</v>
      </c>
      <c r="N66" s="39">
        <v>43224</v>
      </c>
      <c r="O66" s="44">
        <f t="shared" si="10"/>
        <v>43191</v>
      </c>
      <c r="P66" s="40">
        <f t="shared" si="7"/>
        <v>33</v>
      </c>
      <c r="Q66" s="39">
        <f t="shared" si="8"/>
        <v>40648</v>
      </c>
      <c r="R66" s="41">
        <f t="shared" si="9"/>
        <v>4.7142857142857144</v>
      </c>
      <c r="S66" s="41" t="str">
        <f t="shared" si="11"/>
        <v>Pre-Surv</v>
      </c>
      <c r="T66" s="3"/>
      <c r="U66" s="30"/>
      <c r="V66" s="30"/>
      <c r="W66" s="30"/>
      <c r="X66" s="30"/>
      <c r="Y66" s="30"/>
      <c r="Z66" s="3"/>
      <c r="AA66" s="30"/>
      <c r="AB66" s="30"/>
      <c r="AC66" s="30"/>
      <c r="AD66" s="30"/>
      <c r="AE66" s="30"/>
      <c r="AF66" s="3"/>
      <c r="AG66" s="3"/>
    </row>
    <row r="67" spans="1:33" x14ac:dyDescent="0.2">
      <c r="A67" s="42">
        <f t="shared" si="4"/>
        <v>20</v>
      </c>
      <c r="B67" s="35">
        <v>2.38</v>
      </c>
      <c r="C67" s="35">
        <v>2.2999999999999998</v>
      </c>
      <c r="D67" s="35">
        <v>2.6</v>
      </c>
      <c r="E67" s="35">
        <v>2.5</v>
      </c>
      <c r="F67" s="35">
        <v>2.6</v>
      </c>
      <c r="G67" s="35">
        <v>2.5</v>
      </c>
      <c r="H67" s="35">
        <f t="shared" si="0"/>
        <v>2.6</v>
      </c>
      <c r="I67" s="35">
        <f t="shared" si="5"/>
        <v>2.7</v>
      </c>
      <c r="J67" s="37">
        <f t="shared" si="1"/>
        <v>-3.703703703703707E-2</v>
      </c>
      <c r="K67" s="43">
        <f t="shared" si="6"/>
        <v>2.5540909090909092</v>
      </c>
      <c r="L67" s="37">
        <f t="shared" si="2"/>
        <v>1.7974728599394904E-2</v>
      </c>
      <c r="M67" s="38">
        <f t="shared" si="3"/>
        <v>2600</v>
      </c>
      <c r="N67" s="44">
        <v>43225</v>
      </c>
      <c r="O67" s="44">
        <f t="shared" si="10"/>
        <v>43191</v>
      </c>
      <c r="P67" s="47">
        <f t="shared" si="7"/>
        <v>34</v>
      </c>
      <c r="Q67" s="44">
        <f t="shared" si="8"/>
        <v>40648</v>
      </c>
      <c r="R67" s="41">
        <f t="shared" si="9"/>
        <v>4.8571428571428568</v>
      </c>
      <c r="S67" s="41" t="str">
        <f t="shared" si="11"/>
        <v>Pre-Surv</v>
      </c>
      <c r="T67" s="3"/>
      <c r="U67" s="23"/>
      <c r="V67" s="5"/>
      <c r="W67" s="13"/>
      <c r="X67" s="108"/>
      <c r="Y67" s="11"/>
      <c r="Z67" s="3"/>
      <c r="AA67" s="12"/>
      <c r="AB67" s="5"/>
      <c r="AC67" s="13"/>
      <c r="AD67" s="108"/>
      <c r="AE67" s="11"/>
      <c r="AF67" s="3"/>
      <c r="AG67" s="3"/>
    </row>
    <row r="68" spans="1:33" x14ac:dyDescent="0.2">
      <c r="A68" s="42">
        <f t="shared" si="4"/>
        <v>20</v>
      </c>
      <c r="B68" s="35">
        <v>2.4300000000000002</v>
      </c>
      <c r="C68" s="35">
        <v>2.56</v>
      </c>
      <c r="D68" s="35">
        <v>2.35</v>
      </c>
      <c r="E68" s="35">
        <v>2.61</v>
      </c>
      <c r="F68" s="35">
        <v>2.44</v>
      </c>
      <c r="G68" s="35">
        <v>2.6</v>
      </c>
      <c r="H68" s="35">
        <f t="shared" si="0"/>
        <v>2.61</v>
      </c>
      <c r="I68" s="35">
        <f t="shared" si="5"/>
        <v>2.7</v>
      </c>
      <c r="J68" s="37">
        <f t="shared" si="1"/>
        <v>-3.3333333333333444E-2</v>
      </c>
      <c r="K68" s="43">
        <f t="shared" si="6"/>
        <v>2.5540909090909092</v>
      </c>
      <c r="L68" s="37">
        <f t="shared" si="2"/>
        <v>2.1890016017084804E-2</v>
      </c>
      <c r="M68" s="38">
        <f t="shared" si="3"/>
        <v>2610</v>
      </c>
      <c r="N68" s="44">
        <v>43226</v>
      </c>
      <c r="O68" s="44">
        <f t="shared" si="10"/>
        <v>43191</v>
      </c>
      <c r="P68" s="47">
        <f t="shared" si="7"/>
        <v>35</v>
      </c>
      <c r="Q68" s="44">
        <f t="shared" si="8"/>
        <v>40648</v>
      </c>
      <c r="R68" s="41">
        <f t="shared" si="9"/>
        <v>5</v>
      </c>
      <c r="S68" s="41" t="str">
        <f t="shared" si="11"/>
        <v>Pre-Surv</v>
      </c>
      <c r="T68" s="3"/>
      <c r="U68" s="29"/>
      <c r="V68" s="29"/>
      <c r="W68" s="29"/>
      <c r="X68" s="29"/>
      <c r="Y68" s="29"/>
      <c r="Z68" s="3"/>
      <c r="AA68" s="3"/>
      <c r="AB68" s="3"/>
      <c r="AC68" s="3"/>
      <c r="AD68" s="3"/>
      <c r="AE68" s="3"/>
      <c r="AF68" s="3"/>
      <c r="AG68" s="3"/>
    </row>
    <row r="69" spans="1:33" x14ac:dyDescent="0.2">
      <c r="A69" s="42">
        <f t="shared" si="4"/>
        <v>20</v>
      </c>
      <c r="B69" s="35">
        <v>2.46</v>
      </c>
      <c r="C69" s="35">
        <v>2.41</v>
      </c>
      <c r="D69" s="35">
        <v>2.23</v>
      </c>
      <c r="E69" s="35">
        <v>2.33</v>
      </c>
      <c r="F69" s="35">
        <v>2.42</v>
      </c>
      <c r="G69" s="35">
        <v>2.6</v>
      </c>
      <c r="H69" s="35">
        <f t="shared" si="0"/>
        <v>2.6</v>
      </c>
      <c r="I69" s="35">
        <f t="shared" si="5"/>
        <v>2.7</v>
      </c>
      <c r="J69" s="37">
        <f t="shared" si="1"/>
        <v>-3.703703703703707E-2</v>
      </c>
      <c r="K69" s="43">
        <f t="shared" si="6"/>
        <v>2.5540909090909092</v>
      </c>
      <c r="L69" s="37">
        <f t="shared" si="2"/>
        <v>1.7974728599394904E-2</v>
      </c>
      <c r="M69" s="38">
        <f t="shared" si="3"/>
        <v>2600</v>
      </c>
      <c r="N69" s="44">
        <v>43227</v>
      </c>
      <c r="O69" s="44">
        <f t="shared" si="10"/>
        <v>43191</v>
      </c>
      <c r="P69" s="47">
        <f t="shared" si="7"/>
        <v>36</v>
      </c>
      <c r="Q69" s="44">
        <f t="shared" si="8"/>
        <v>40648</v>
      </c>
      <c r="R69" s="41">
        <f t="shared" si="9"/>
        <v>5.1428571428571432</v>
      </c>
      <c r="S69" s="41" t="str">
        <f t="shared" si="11"/>
        <v>Pre-Surv</v>
      </c>
      <c r="T69" s="3"/>
      <c r="U69" s="121"/>
      <c r="V69" s="121"/>
      <c r="W69" s="121"/>
      <c r="X69" s="122"/>
      <c r="Y69" s="21"/>
      <c r="Z69" s="3"/>
      <c r="AA69" s="21"/>
      <c r="AB69" s="21"/>
      <c r="AC69" s="21"/>
      <c r="AD69" s="21"/>
      <c r="AE69" s="21"/>
      <c r="AF69" s="3"/>
      <c r="AG69" s="3"/>
    </row>
    <row r="70" spans="1:33" x14ac:dyDescent="0.2">
      <c r="A70" s="109">
        <f t="shared" si="4"/>
        <v>20</v>
      </c>
      <c r="B70" s="110">
        <v>2.4</v>
      </c>
      <c r="C70" s="110">
        <v>2.15</v>
      </c>
      <c r="D70" s="110">
        <v>2.34</v>
      </c>
      <c r="E70" s="110">
        <v>2.4500000000000002</v>
      </c>
      <c r="F70" s="110">
        <v>2.37</v>
      </c>
      <c r="G70" s="110">
        <v>2.35</v>
      </c>
      <c r="H70" s="110">
        <f t="shared" si="0"/>
        <v>2.4500000000000002</v>
      </c>
      <c r="I70" s="110">
        <f t="shared" si="5"/>
        <v>2.7</v>
      </c>
      <c r="J70" s="111">
        <f t="shared" si="1"/>
        <v>-9.2592592592592587E-2</v>
      </c>
      <c r="K70" s="112">
        <f t="shared" si="6"/>
        <v>2.5540909090909092</v>
      </c>
      <c r="L70" s="111">
        <f t="shared" si="2"/>
        <v>-4.0754582665954761E-2</v>
      </c>
      <c r="M70" s="113">
        <f t="shared" si="3"/>
        <v>2450</v>
      </c>
      <c r="N70" s="114">
        <v>43228</v>
      </c>
      <c r="O70" s="114">
        <f t="shared" si="10"/>
        <v>43191</v>
      </c>
      <c r="P70" s="115">
        <f t="shared" si="7"/>
        <v>37</v>
      </c>
      <c r="Q70" s="114">
        <f t="shared" si="8"/>
        <v>40648</v>
      </c>
      <c r="R70" s="41">
        <f t="shared" si="9"/>
        <v>5.2857142857142856</v>
      </c>
      <c r="S70" s="116" t="str">
        <f t="shared" si="11"/>
        <v>Pre-Surv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">
      <c r="A71" s="42">
        <f t="shared" si="4"/>
        <v>20</v>
      </c>
      <c r="B71" s="35">
        <v>2.5</v>
      </c>
      <c r="C71" s="35">
        <v>2.34</v>
      </c>
      <c r="D71" s="35">
        <v>2.56</v>
      </c>
      <c r="E71" s="35">
        <v>2.4300000000000002</v>
      </c>
      <c r="F71" s="35">
        <v>2.4</v>
      </c>
      <c r="G71" s="35">
        <v>2.5</v>
      </c>
      <c r="H71" s="35">
        <f t="shared" si="0"/>
        <v>2.56</v>
      </c>
      <c r="I71" s="35">
        <f t="shared" si="5"/>
        <v>2.7</v>
      </c>
      <c r="J71" s="37">
        <f t="shared" si="1"/>
        <v>-5.1851851851851892E-2</v>
      </c>
      <c r="K71" s="43">
        <f t="shared" si="6"/>
        <v>2.5540909090909092</v>
      </c>
      <c r="L71" s="37">
        <f t="shared" si="2"/>
        <v>2.3135789286349707E-3</v>
      </c>
      <c r="M71" s="38">
        <f t="shared" si="3"/>
        <v>2560</v>
      </c>
      <c r="N71" s="44">
        <v>43229</v>
      </c>
      <c r="O71" s="44">
        <f t="shared" si="10"/>
        <v>43191</v>
      </c>
      <c r="P71" s="47">
        <f t="shared" si="7"/>
        <v>38</v>
      </c>
      <c r="Q71" s="44">
        <f t="shared" si="8"/>
        <v>40648</v>
      </c>
      <c r="R71" s="41">
        <f t="shared" si="9"/>
        <v>5.4285714285714288</v>
      </c>
      <c r="S71" s="45" t="str">
        <f t="shared" si="11"/>
        <v>Pre-Surv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">
      <c r="A72" s="42">
        <f t="shared" si="4"/>
        <v>20</v>
      </c>
      <c r="B72" s="35">
        <v>2.5</v>
      </c>
      <c r="C72" s="35">
        <v>2.37</v>
      </c>
      <c r="D72" s="35">
        <v>2.5299999999999998</v>
      </c>
      <c r="E72" s="35">
        <v>2.4</v>
      </c>
      <c r="F72" s="35">
        <v>2.5099999999999998</v>
      </c>
      <c r="G72" s="35">
        <v>2.4900000000000002</v>
      </c>
      <c r="H72" s="35">
        <f t="shared" si="0"/>
        <v>2.5299999999999998</v>
      </c>
      <c r="I72" s="35">
        <f t="shared" si="5"/>
        <v>2.7</v>
      </c>
      <c r="J72" s="37">
        <f t="shared" si="1"/>
        <v>-6.2962962962963095E-2</v>
      </c>
      <c r="K72" s="43">
        <f t="shared" si="6"/>
        <v>2.5540909090909092</v>
      </c>
      <c r="L72" s="37">
        <f t="shared" si="2"/>
        <v>-9.432283324435067E-3</v>
      </c>
      <c r="M72" s="38">
        <f t="shared" si="3"/>
        <v>2530</v>
      </c>
      <c r="N72" s="44">
        <v>43230</v>
      </c>
      <c r="O72" s="44">
        <f t="shared" si="10"/>
        <v>43191</v>
      </c>
      <c r="P72" s="47">
        <f t="shared" si="7"/>
        <v>39</v>
      </c>
      <c r="Q72" s="44">
        <f t="shared" si="8"/>
        <v>40648</v>
      </c>
      <c r="R72" s="41">
        <f t="shared" si="9"/>
        <v>5.5714285714285712</v>
      </c>
      <c r="S72" s="41" t="str">
        <f t="shared" si="11"/>
        <v>Pre-Surv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">
      <c r="A73" s="42">
        <f t="shared" si="4"/>
        <v>20</v>
      </c>
      <c r="B73" s="35">
        <v>2.62</v>
      </c>
      <c r="C73" s="35">
        <v>2.6</v>
      </c>
      <c r="D73" s="35">
        <v>2.56</v>
      </c>
      <c r="E73" s="35">
        <v>2.5</v>
      </c>
      <c r="F73" s="35">
        <v>2.64</v>
      </c>
      <c r="G73" s="35">
        <v>2.6</v>
      </c>
      <c r="H73" s="35">
        <f t="shared" si="0"/>
        <v>2.64</v>
      </c>
      <c r="I73" s="35">
        <f t="shared" si="5"/>
        <v>2.7</v>
      </c>
      <c r="J73" s="37">
        <f t="shared" si="1"/>
        <v>-2.222222222222224E-2</v>
      </c>
      <c r="K73" s="43">
        <f t="shared" si="6"/>
        <v>2.5540909090909092</v>
      </c>
      <c r="L73" s="37">
        <f t="shared" si="2"/>
        <v>3.3635878270154844E-2</v>
      </c>
      <c r="M73" s="38">
        <f t="shared" si="3"/>
        <v>2640</v>
      </c>
      <c r="N73" s="44">
        <v>43231</v>
      </c>
      <c r="O73" s="44">
        <f t="shared" si="10"/>
        <v>43191</v>
      </c>
      <c r="P73" s="47">
        <f t="shared" si="7"/>
        <v>40</v>
      </c>
      <c r="Q73" s="44">
        <f t="shared" si="8"/>
        <v>40648</v>
      </c>
      <c r="R73" s="41">
        <f t="shared" si="9"/>
        <v>5.7142857142857144</v>
      </c>
      <c r="S73" s="41" t="str">
        <f t="shared" si="11"/>
        <v>Pre-Surv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">
      <c r="A74" s="42">
        <f t="shared" si="4"/>
        <v>20</v>
      </c>
      <c r="B74" s="35">
        <v>2.2000000000000002</v>
      </c>
      <c r="C74" s="35">
        <v>2.2999999999999998</v>
      </c>
      <c r="D74" s="35">
        <v>2.35</v>
      </c>
      <c r="E74" s="35">
        <v>2.27</v>
      </c>
      <c r="F74" s="35">
        <v>2.2200000000000002</v>
      </c>
      <c r="G74" s="35">
        <v>2.37</v>
      </c>
      <c r="H74" s="35">
        <f t="shared" si="0"/>
        <v>2.37</v>
      </c>
      <c r="I74" s="35">
        <f t="shared" si="5"/>
        <v>2.7</v>
      </c>
      <c r="J74" s="37">
        <f t="shared" si="1"/>
        <v>-0.12222222222222225</v>
      </c>
      <c r="K74" s="43">
        <f t="shared" si="6"/>
        <v>2.5540909090909092</v>
      </c>
      <c r="L74" s="37">
        <f t="shared" si="2"/>
        <v>-7.2076882007474627E-2</v>
      </c>
      <c r="M74" s="38">
        <f t="shared" si="3"/>
        <v>2370</v>
      </c>
      <c r="N74" s="44">
        <v>43233</v>
      </c>
      <c r="O74" s="44">
        <f t="shared" si="10"/>
        <v>43191</v>
      </c>
      <c r="P74" s="47">
        <f t="shared" si="7"/>
        <v>42</v>
      </c>
      <c r="Q74" s="44">
        <f t="shared" si="8"/>
        <v>40648</v>
      </c>
      <c r="R74" s="41">
        <f t="shared" si="9"/>
        <v>6</v>
      </c>
      <c r="S74" s="45" t="str">
        <f t="shared" si="11"/>
        <v>Pre-Surv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">
      <c r="A75" s="42">
        <f t="shared" si="4"/>
        <v>20</v>
      </c>
      <c r="B75" s="35">
        <v>2.2999999999999998</v>
      </c>
      <c r="C75" s="35">
        <v>2.42</v>
      </c>
      <c r="D75" s="35">
        <v>2.37</v>
      </c>
      <c r="E75" s="35">
        <v>2.7</v>
      </c>
      <c r="F75" s="35">
        <v>2.34</v>
      </c>
      <c r="G75" s="35">
        <v>2.4900000000000002</v>
      </c>
      <c r="H75" s="35">
        <f t="shared" si="0"/>
        <v>2.7</v>
      </c>
      <c r="I75" s="35">
        <f t="shared" si="5"/>
        <v>2.7</v>
      </c>
      <c r="J75" s="37">
        <f t="shared" si="1"/>
        <v>0</v>
      </c>
      <c r="K75" s="43">
        <f t="shared" si="6"/>
        <v>2.5540909090909092</v>
      </c>
      <c r="L75" s="37">
        <f t="shared" si="2"/>
        <v>5.7127602776294743E-2</v>
      </c>
      <c r="M75" s="38">
        <f t="shared" si="3"/>
        <v>2700</v>
      </c>
      <c r="N75" s="44">
        <v>43233</v>
      </c>
      <c r="O75" s="44">
        <f t="shared" si="10"/>
        <v>43191</v>
      </c>
      <c r="P75" s="47">
        <f t="shared" si="7"/>
        <v>42</v>
      </c>
      <c r="Q75" s="44">
        <f t="shared" si="8"/>
        <v>40648</v>
      </c>
      <c r="R75" s="41">
        <f t="shared" si="9"/>
        <v>6</v>
      </c>
      <c r="S75" s="41" t="str">
        <f t="shared" si="11"/>
        <v>Pre-Surv</v>
      </c>
    </row>
    <row r="76" spans="1:33" x14ac:dyDescent="0.2">
      <c r="A76" s="42">
        <f t="shared" si="4"/>
        <v>20</v>
      </c>
      <c r="B76" s="35">
        <v>2.61</v>
      </c>
      <c r="C76" s="35">
        <v>2.5099999999999998</v>
      </c>
      <c r="D76" s="35">
        <v>2.34</v>
      </c>
      <c r="E76" s="35">
        <v>2.4700000000000002</v>
      </c>
      <c r="F76" s="35">
        <v>2.4300000000000002</v>
      </c>
      <c r="G76" s="35">
        <v>2.56</v>
      </c>
      <c r="H76" s="35">
        <f t="shared" si="0"/>
        <v>2.61</v>
      </c>
      <c r="I76" s="35">
        <f t="shared" si="5"/>
        <v>2.7</v>
      </c>
      <c r="J76" s="37">
        <f t="shared" si="1"/>
        <v>-3.3333333333333444E-2</v>
      </c>
      <c r="K76" s="43">
        <f t="shared" si="6"/>
        <v>2.5540909090909092</v>
      </c>
      <c r="L76" s="37">
        <f t="shared" si="2"/>
        <v>2.1890016017084804E-2</v>
      </c>
      <c r="M76" s="38">
        <f t="shared" si="3"/>
        <v>2610</v>
      </c>
      <c r="N76" s="44">
        <v>43232</v>
      </c>
      <c r="O76" s="44">
        <f t="shared" si="10"/>
        <v>43191</v>
      </c>
      <c r="P76" s="47">
        <f t="shared" si="7"/>
        <v>41</v>
      </c>
      <c r="Q76" s="44">
        <f t="shared" si="8"/>
        <v>40648</v>
      </c>
      <c r="R76" s="41">
        <f t="shared" si="9"/>
        <v>5.8571428571428568</v>
      </c>
      <c r="S76" s="41" t="str">
        <f t="shared" si="11"/>
        <v>Pre-Surv</v>
      </c>
    </row>
    <row r="77" spans="1:33" x14ac:dyDescent="0.2">
      <c r="A77" s="109">
        <f t="shared" si="4"/>
        <v>20</v>
      </c>
      <c r="B77" s="110">
        <v>2.4500000000000002</v>
      </c>
      <c r="C77" s="110">
        <v>2.35</v>
      </c>
      <c r="D77" s="110">
        <v>2.4500000000000002</v>
      </c>
      <c r="E77" s="110">
        <v>2.4</v>
      </c>
      <c r="F77" s="110">
        <v>2.36</v>
      </c>
      <c r="G77" s="110">
        <v>2.44</v>
      </c>
      <c r="H77" s="110">
        <f t="shared" si="0"/>
        <v>2.4500000000000002</v>
      </c>
      <c r="I77" s="110">
        <f t="shared" si="5"/>
        <v>2.7</v>
      </c>
      <c r="J77" s="111">
        <f t="shared" si="1"/>
        <v>-9.2592592592592587E-2</v>
      </c>
      <c r="K77" s="112">
        <f t="shared" si="6"/>
        <v>2.5540909090909092</v>
      </c>
      <c r="L77" s="111">
        <f t="shared" si="2"/>
        <v>-4.0754582665954761E-2</v>
      </c>
      <c r="M77" s="113">
        <f t="shared" si="3"/>
        <v>2450</v>
      </c>
      <c r="N77" s="114">
        <v>43234</v>
      </c>
      <c r="O77" s="114">
        <f t="shared" si="10"/>
        <v>43191</v>
      </c>
      <c r="P77" s="115">
        <f t="shared" si="7"/>
        <v>43</v>
      </c>
      <c r="Q77" s="114">
        <f t="shared" si="8"/>
        <v>40648</v>
      </c>
      <c r="R77" s="41">
        <f t="shared" si="9"/>
        <v>6.1428571428571432</v>
      </c>
      <c r="S77" s="116" t="str">
        <f t="shared" si="11"/>
        <v>Pre-Surv</v>
      </c>
    </row>
    <row r="78" spans="1:33" x14ac:dyDescent="0.2">
      <c r="A78" s="62">
        <f t="shared" si="4"/>
        <v>20</v>
      </c>
      <c r="B78" s="3">
        <v>2.5499999999999998</v>
      </c>
      <c r="C78" s="3">
        <v>2.4300000000000002</v>
      </c>
      <c r="D78" s="3">
        <v>2.3199999999999998</v>
      </c>
      <c r="E78" s="3">
        <v>2.4500000000000002</v>
      </c>
      <c r="F78" s="3">
        <v>2.59</v>
      </c>
      <c r="G78" s="3">
        <v>2.5099999999999998</v>
      </c>
      <c r="H78" s="10">
        <f t="shared" si="0"/>
        <v>2.59</v>
      </c>
      <c r="I78" s="10">
        <f t="shared" si="5"/>
        <v>2.7</v>
      </c>
      <c r="J78" s="21">
        <f t="shared" si="1"/>
        <v>-4.0740740740740855E-2</v>
      </c>
      <c r="K78" s="24">
        <f t="shared" si="6"/>
        <v>2.5540909090909092</v>
      </c>
      <c r="L78" s="21">
        <f t="shared" si="2"/>
        <v>1.4059441181704834E-2</v>
      </c>
      <c r="M78" s="15">
        <f t="shared" si="3"/>
        <v>2590</v>
      </c>
      <c r="N78" s="171">
        <v>43241</v>
      </c>
      <c r="O78" s="51">
        <f t="shared" si="10"/>
        <v>43191</v>
      </c>
      <c r="P78" s="172">
        <f t="shared" si="7"/>
        <v>50</v>
      </c>
      <c r="Q78" s="171">
        <f t="shared" si="8"/>
        <v>40648</v>
      </c>
      <c r="R78" s="41">
        <f t="shared" si="9"/>
        <v>7.1428571428571432</v>
      </c>
      <c r="S78" s="120" t="s">
        <v>60</v>
      </c>
    </row>
    <row r="79" spans="1:33" x14ac:dyDescent="0.2">
      <c r="A79" s="62">
        <f t="shared" si="4"/>
        <v>20</v>
      </c>
      <c r="B79" s="3">
        <v>2.2999999999999998</v>
      </c>
      <c r="C79" s="3">
        <v>2.35</v>
      </c>
      <c r="D79" s="3">
        <v>2.39</v>
      </c>
      <c r="E79" s="3">
        <v>2.38</v>
      </c>
      <c r="F79" s="3">
        <v>2.5499999999999998</v>
      </c>
      <c r="G79" s="3">
        <v>2.31</v>
      </c>
      <c r="H79" s="10">
        <f t="shared" si="0"/>
        <v>2.5499999999999998</v>
      </c>
      <c r="I79" s="10">
        <f t="shared" si="5"/>
        <v>2.7</v>
      </c>
      <c r="J79" s="21">
        <f t="shared" si="1"/>
        <v>-5.5555555555555684E-2</v>
      </c>
      <c r="K79" s="24">
        <f t="shared" si="6"/>
        <v>2.5540909090909092</v>
      </c>
      <c r="L79" s="21">
        <f t="shared" si="2"/>
        <v>-1.6017084890551001E-3</v>
      </c>
      <c r="M79" s="15">
        <f t="shared" si="3"/>
        <v>2550</v>
      </c>
      <c r="N79" s="33">
        <f t="shared" ref="N79:N124" si="12">(N78+7)</f>
        <v>43248</v>
      </c>
      <c r="O79" s="51">
        <f t="shared" si="10"/>
        <v>43191</v>
      </c>
      <c r="P79" s="172">
        <f t="shared" si="7"/>
        <v>57</v>
      </c>
      <c r="Q79" s="171">
        <f t="shared" si="8"/>
        <v>40648</v>
      </c>
      <c r="R79" s="41">
        <f t="shared" si="9"/>
        <v>8.1428571428571423</v>
      </c>
      <c r="S79" s="120" t="str">
        <f>(S78)</f>
        <v>Month 12</v>
      </c>
    </row>
    <row r="80" spans="1:33" x14ac:dyDescent="0.2">
      <c r="A80" s="14">
        <f t="shared" si="4"/>
        <v>20</v>
      </c>
      <c r="B80" s="3">
        <v>2.38</v>
      </c>
      <c r="C80" s="3">
        <v>2.4300000000000002</v>
      </c>
      <c r="D80" s="3">
        <v>2.37</v>
      </c>
      <c r="E80" s="3">
        <v>2.2999999999999998</v>
      </c>
      <c r="F80" s="3">
        <v>2.4500000000000002</v>
      </c>
      <c r="G80" s="3">
        <v>2.52</v>
      </c>
      <c r="H80" s="3">
        <f t="shared" si="0"/>
        <v>2.52</v>
      </c>
      <c r="I80" s="3">
        <f t="shared" si="5"/>
        <v>2.7</v>
      </c>
      <c r="J80" s="21">
        <f t="shared" si="1"/>
        <v>-6.6666666666666721E-2</v>
      </c>
      <c r="K80" s="16">
        <f t="shared" si="6"/>
        <v>2.5540909090909092</v>
      </c>
      <c r="L80" s="21">
        <f t="shared" si="2"/>
        <v>-1.3347570742124965E-2</v>
      </c>
      <c r="M80" s="15">
        <f t="shared" si="3"/>
        <v>2520</v>
      </c>
      <c r="N80" s="33">
        <f t="shared" si="12"/>
        <v>43255</v>
      </c>
      <c r="O80" s="51">
        <f t="shared" si="10"/>
        <v>43191</v>
      </c>
      <c r="P80" s="107">
        <f t="shared" si="7"/>
        <v>64</v>
      </c>
      <c r="Q80" s="51">
        <f t="shared" si="8"/>
        <v>40648</v>
      </c>
      <c r="R80" s="41">
        <f t="shared" si="9"/>
        <v>9.1428571428571423</v>
      </c>
      <c r="S80" s="120" t="str">
        <f>(S79)</f>
        <v>Month 12</v>
      </c>
    </row>
    <row r="81" spans="1:19" x14ac:dyDescent="0.2">
      <c r="A81" s="63">
        <f t="shared" si="4"/>
        <v>20</v>
      </c>
      <c r="B81" s="56">
        <v>2.57</v>
      </c>
      <c r="C81" s="56">
        <v>2.34</v>
      </c>
      <c r="D81" s="56">
        <v>2.5299999999999998</v>
      </c>
      <c r="E81" s="56">
        <v>2.4500000000000002</v>
      </c>
      <c r="F81" s="56">
        <v>2.38</v>
      </c>
      <c r="G81" s="56">
        <v>2.44</v>
      </c>
      <c r="H81" s="56">
        <f t="shared" si="0"/>
        <v>2.57</v>
      </c>
      <c r="I81" s="56">
        <f t="shared" si="5"/>
        <v>2.7</v>
      </c>
      <c r="J81" s="58">
        <f t="shared" si="1"/>
        <v>-4.8148148148148273E-2</v>
      </c>
      <c r="K81" s="59">
        <f t="shared" si="6"/>
        <v>2.5540909090909092</v>
      </c>
      <c r="L81" s="58">
        <f t="shared" si="2"/>
        <v>6.2288663463248677E-3</v>
      </c>
      <c r="M81" s="60">
        <f t="shared" si="3"/>
        <v>2570</v>
      </c>
      <c r="N81" s="61">
        <f t="shared" si="12"/>
        <v>43262</v>
      </c>
      <c r="O81" s="173">
        <f t="shared" si="10"/>
        <v>43191</v>
      </c>
      <c r="P81" s="174">
        <f t="shared" si="7"/>
        <v>71</v>
      </c>
      <c r="Q81" s="173">
        <f t="shared" si="8"/>
        <v>40648</v>
      </c>
      <c r="R81" s="41">
        <f t="shared" si="9"/>
        <v>10.142857142857142</v>
      </c>
      <c r="S81" s="66" t="str">
        <f>(S80)</f>
        <v>Month 12</v>
      </c>
    </row>
    <row r="82" spans="1:19" x14ac:dyDescent="0.2">
      <c r="A82" s="14">
        <f t="shared" si="4"/>
        <v>20</v>
      </c>
      <c r="B82" s="3">
        <v>2.2799999999999998</v>
      </c>
      <c r="C82" s="3">
        <v>2.3199999999999998</v>
      </c>
      <c r="D82" s="3">
        <v>2.42</v>
      </c>
      <c r="E82" s="3">
        <v>2.6</v>
      </c>
      <c r="F82" s="3">
        <v>2.27</v>
      </c>
      <c r="G82" s="3">
        <v>2.3199999999999998</v>
      </c>
      <c r="H82" s="3">
        <f t="shared" si="0"/>
        <v>2.6</v>
      </c>
      <c r="I82" s="3">
        <f t="shared" si="5"/>
        <v>2.7</v>
      </c>
      <c r="J82" s="21">
        <f t="shared" si="1"/>
        <v>-3.703703703703707E-2</v>
      </c>
      <c r="K82" s="16">
        <f t="shared" si="6"/>
        <v>2.5540909090909092</v>
      </c>
      <c r="L82" s="21">
        <f t="shared" si="2"/>
        <v>1.7974728599394904E-2</v>
      </c>
      <c r="M82" s="15">
        <f t="shared" si="3"/>
        <v>2600</v>
      </c>
      <c r="N82" s="33">
        <f t="shared" si="12"/>
        <v>43269</v>
      </c>
      <c r="O82" s="51">
        <f t="shared" si="10"/>
        <v>43191</v>
      </c>
      <c r="P82" s="107">
        <f t="shared" si="7"/>
        <v>78</v>
      </c>
      <c r="Q82" s="51">
        <f t="shared" si="8"/>
        <v>40648</v>
      </c>
      <c r="R82" s="41">
        <f t="shared" si="9"/>
        <v>11.142857142857142</v>
      </c>
      <c r="S82" s="120" t="s">
        <v>61</v>
      </c>
    </row>
    <row r="83" spans="1:19" x14ac:dyDescent="0.2">
      <c r="A83" s="14">
        <f t="shared" si="4"/>
        <v>20</v>
      </c>
      <c r="B83" s="3">
        <v>2.35</v>
      </c>
      <c r="C83" s="3">
        <v>2.54</v>
      </c>
      <c r="D83" s="3">
        <v>2.4700000000000002</v>
      </c>
      <c r="E83" s="3">
        <v>2.4300000000000002</v>
      </c>
      <c r="F83" s="3">
        <v>2.37</v>
      </c>
      <c r="G83" s="3">
        <v>2.5099999999999998</v>
      </c>
      <c r="H83" s="3">
        <f t="shared" si="0"/>
        <v>2.54</v>
      </c>
      <c r="I83" s="3">
        <f t="shared" si="5"/>
        <v>2.7</v>
      </c>
      <c r="J83" s="21">
        <f t="shared" si="1"/>
        <v>-5.925925925925931E-2</v>
      </c>
      <c r="K83" s="16">
        <f t="shared" si="6"/>
        <v>2.5540909090909092</v>
      </c>
      <c r="L83" s="21">
        <f t="shared" si="2"/>
        <v>-5.516995906744997E-3</v>
      </c>
      <c r="M83" s="15">
        <f t="shared" si="3"/>
        <v>2540</v>
      </c>
      <c r="N83" s="33">
        <f t="shared" si="12"/>
        <v>43276</v>
      </c>
      <c r="O83" s="51">
        <f t="shared" si="10"/>
        <v>43191</v>
      </c>
      <c r="P83" s="107">
        <f t="shared" si="7"/>
        <v>85</v>
      </c>
      <c r="Q83" s="51">
        <f t="shared" si="8"/>
        <v>40648</v>
      </c>
      <c r="R83" s="41">
        <f t="shared" si="9"/>
        <v>12.142857142857142</v>
      </c>
      <c r="S83" s="120" t="str">
        <f>(S82)</f>
        <v>Month 11</v>
      </c>
    </row>
    <row r="84" spans="1:19" x14ac:dyDescent="0.2">
      <c r="A84" s="14">
        <f t="shared" si="4"/>
        <v>20</v>
      </c>
      <c r="B84" s="3">
        <v>2.4300000000000002</v>
      </c>
      <c r="C84" s="3">
        <v>2.4</v>
      </c>
      <c r="D84" s="3">
        <v>2.4</v>
      </c>
      <c r="E84" s="3">
        <v>2.4</v>
      </c>
      <c r="F84" s="3">
        <v>2.5</v>
      </c>
      <c r="G84" s="3">
        <v>2.5</v>
      </c>
      <c r="H84" s="3">
        <f t="shared" si="0"/>
        <v>2.5</v>
      </c>
      <c r="I84" s="3">
        <f t="shared" si="5"/>
        <v>2.7</v>
      </c>
      <c r="J84" s="21">
        <f t="shared" si="1"/>
        <v>-7.4074074074074139E-2</v>
      </c>
      <c r="K84" s="16">
        <f t="shared" si="6"/>
        <v>2.5540909090909092</v>
      </c>
      <c r="L84" s="21">
        <f t="shared" si="2"/>
        <v>-2.1178145577504932E-2</v>
      </c>
      <c r="M84" s="15">
        <f t="shared" si="3"/>
        <v>2500</v>
      </c>
      <c r="N84" s="33">
        <f t="shared" si="12"/>
        <v>43283</v>
      </c>
      <c r="O84" s="51">
        <f t="shared" si="10"/>
        <v>43191</v>
      </c>
      <c r="P84" s="107">
        <f t="shared" si="7"/>
        <v>92</v>
      </c>
      <c r="Q84" s="51">
        <f t="shared" si="8"/>
        <v>40648</v>
      </c>
      <c r="R84" s="41">
        <f t="shared" si="9"/>
        <v>13.142857142857142</v>
      </c>
      <c r="S84" s="120" t="str">
        <f>(S83)</f>
        <v>Month 11</v>
      </c>
    </row>
    <row r="85" spans="1:19" x14ac:dyDescent="0.2">
      <c r="A85" s="63">
        <f t="shared" si="4"/>
        <v>20</v>
      </c>
      <c r="B85" s="56">
        <v>2.65</v>
      </c>
      <c r="C85" s="56">
        <v>2.56</v>
      </c>
      <c r="D85" s="56">
        <v>2.6</v>
      </c>
      <c r="E85" s="56">
        <v>2.4300000000000002</v>
      </c>
      <c r="F85" s="56">
        <v>2.48</v>
      </c>
      <c r="G85" s="56">
        <v>2.5</v>
      </c>
      <c r="H85" s="56">
        <f t="shared" si="0"/>
        <v>2.65</v>
      </c>
      <c r="I85" s="56">
        <f t="shared" si="5"/>
        <v>2.7</v>
      </c>
      <c r="J85" s="58">
        <f t="shared" si="1"/>
        <v>-1.8518518518518615E-2</v>
      </c>
      <c r="K85" s="59">
        <f t="shared" si="6"/>
        <v>2.5540909090909092</v>
      </c>
      <c r="L85" s="58">
        <f t="shared" si="2"/>
        <v>3.7551165687844737E-2</v>
      </c>
      <c r="M85" s="60">
        <f t="shared" si="3"/>
        <v>2650</v>
      </c>
      <c r="N85" s="61">
        <f t="shared" si="12"/>
        <v>43290</v>
      </c>
      <c r="O85" s="173">
        <f t="shared" si="10"/>
        <v>43191</v>
      </c>
      <c r="P85" s="174">
        <f t="shared" si="7"/>
        <v>99</v>
      </c>
      <c r="Q85" s="173">
        <f t="shared" si="8"/>
        <v>40648</v>
      </c>
      <c r="R85" s="41">
        <f t="shared" si="9"/>
        <v>14.142857142857142</v>
      </c>
      <c r="S85" s="66" t="str">
        <f>(S84)</f>
        <v>Month 11</v>
      </c>
    </row>
    <row r="86" spans="1:19" x14ac:dyDescent="0.2">
      <c r="A86" s="14">
        <f t="shared" si="4"/>
        <v>20</v>
      </c>
      <c r="B86" s="3">
        <v>2.5499999999999998</v>
      </c>
      <c r="C86" s="3">
        <v>2.54</v>
      </c>
      <c r="D86" s="3">
        <v>2.5499999999999998</v>
      </c>
      <c r="E86" s="3">
        <v>2.56</v>
      </c>
      <c r="F86" s="3">
        <v>2.5499999999999998</v>
      </c>
      <c r="G86" s="3">
        <v>2.4700000000000002</v>
      </c>
      <c r="H86" s="3">
        <f t="shared" si="0"/>
        <v>2.56</v>
      </c>
      <c r="I86" s="3">
        <f t="shared" si="5"/>
        <v>2.7</v>
      </c>
      <c r="J86" s="21">
        <f t="shared" si="1"/>
        <v>-5.1851851851851892E-2</v>
      </c>
      <c r="K86" s="16">
        <f t="shared" si="6"/>
        <v>2.5540909090909092</v>
      </c>
      <c r="L86" s="21">
        <f t="shared" si="2"/>
        <v>2.3135789286349707E-3</v>
      </c>
      <c r="M86" s="15">
        <f t="shared" si="3"/>
        <v>2560</v>
      </c>
      <c r="N86" s="33">
        <f t="shared" si="12"/>
        <v>43297</v>
      </c>
      <c r="O86" s="51">
        <f t="shared" si="10"/>
        <v>43191</v>
      </c>
      <c r="P86" s="107">
        <f t="shared" si="7"/>
        <v>106</v>
      </c>
      <c r="Q86" s="51">
        <f t="shared" si="8"/>
        <v>40648</v>
      </c>
      <c r="R86" s="41">
        <f t="shared" si="9"/>
        <v>15.142857142857142</v>
      </c>
      <c r="S86" s="120" t="s">
        <v>62</v>
      </c>
    </row>
    <row r="87" spans="1:19" x14ac:dyDescent="0.2">
      <c r="A87" s="14">
        <f t="shared" si="4"/>
        <v>20</v>
      </c>
      <c r="B87" s="3">
        <v>2.5499999999999998</v>
      </c>
      <c r="C87" s="3">
        <v>2.4500000000000002</v>
      </c>
      <c r="D87" s="3">
        <v>2.35</v>
      </c>
      <c r="E87" s="3">
        <v>2.4700000000000002</v>
      </c>
      <c r="F87" s="3">
        <v>2.56</v>
      </c>
      <c r="G87" s="3">
        <v>2.4</v>
      </c>
      <c r="H87" s="3">
        <f t="shared" si="0"/>
        <v>2.56</v>
      </c>
      <c r="I87" s="3">
        <f t="shared" si="5"/>
        <v>2.7</v>
      </c>
      <c r="J87" s="21">
        <f t="shared" si="1"/>
        <v>-5.1851851851851892E-2</v>
      </c>
      <c r="K87" s="16">
        <f t="shared" si="6"/>
        <v>2.5540909090909092</v>
      </c>
      <c r="L87" s="21">
        <f t="shared" si="2"/>
        <v>2.3135789286349707E-3</v>
      </c>
      <c r="M87" s="15">
        <f t="shared" si="3"/>
        <v>2560</v>
      </c>
      <c r="N87" s="33">
        <f t="shared" si="12"/>
        <v>43304</v>
      </c>
      <c r="O87" s="51">
        <f t="shared" si="10"/>
        <v>43191</v>
      </c>
      <c r="P87" s="107">
        <f t="shared" si="7"/>
        <v>113</v>
      </c>
      <c r="Q87" s="51">
        <f t="shared" si="8"/>
        <v>40648</v>
      </c>
      <c r="R87" s="41">
        <f t="shared" si="9"/>
        <v>16.142857142857142</v>
      </c>
      <c r="S87" s="120" t="str">
        <f>(S86)</f>
        <v>Month 10</v>
      </c>
    </row>
    <row r="88" spans="1:19" x14ac:dyDescent="0.2">
      <c r="A88" s="14">
        <f t="shared" si="4"/>
        <v>20</v>
      </c>
      <c r="B88" s="3">
        <v>2.5</v>
      </c>
      <c r="C88" s="3">
        <v>2.35</v>
      </c>
      <c r="D88" s="3">
        <v>2.42</v>
      </c>
      <c r="E88" s="3">
        <v>2.6</v>
      </c>
      <c r="F88" s="3">
        <v>2.5</v>
      </c>
      <c r="G88" s="3">
        <v>2.34</v>
      </c>
      <c r="H88" s="3">
        <f t="shared" si="0"/>
        <v>2.6</v>
      </c>
      <c r="I88" s="3">
        <f t="shared" si="5"/>
        <v>2.7</v>
      </c>
      <c r="J88" s="21">
        <f t="shared" si="1"/>
        <v>-3.703703703703707E-2</v>
      </c>
      <c r="K88" s="16">
        <f t="shared" si="6"/>
        <v>2.5540909090909092</v>
      </c>
      <c r="L88" s="21">
        <f t="shared" si="2"/>
        <v>1.7974728599394904E-2</v>
      </c>
      <c r="M88" s="15">
        <f t="shared" si="3"/>
        <v>2600</v>
      </c>
      <c r="N88" s="33">
        <f t="shared" si="12"/>
        <v>43311</v>
      </c>
      <c r="O88" s="51">
        <f t="shared" si="10"/>
        <v>43191</v>
      </c>
      <c r="P88" s="107">
        <f t="shared" si="7"/>
        <v>120</v>
      </c>
      <c r="Q88" s="51">
        <f t="shared" si="8"/>
        <v>40648</v>
      </c>
      <c r="R88" s="41">
        <f t="shared" si="9"/>
        <v>17.142857142857142</v>
      </c>
      <c r="S88" s="120" t="str">
        <f>(S87)</f>
        <v>Month 10</v>
      </c>
    </row>
    <row r="89" spans="1:19" x14ac:dyDescent="0.2">
      <c r="A89" s="63">
        <f t="shared" si="4"/>
        <v>20</v>
      </c>
      <c r="B89" s="56">
        <v>2.4700000000000002</v>
      </c>
      <c r="C89" s="56">
        <v>2.62</v>
      </c>
      <c r="D89" s="176">
        <v>2.54</v>
      </c>
      <c r="E89" s="56">
        <v>2.2799999999999998</v>
      </c>
      <c r="F89" s="56">
        <v>2.44</v>
      </c>
      <c r="G89" s="56">
        <v>2.35</v>
      </c>
      <c r="H89" s="56">
        <f t="shared" si="0"/>
        <v>2.62</v>
      </c>
      <c r="I89" s="56">
        <f t="shared" si="5"/>
        <v>2.7</v>
      </c>
      <c r="J89" s="58">
        <f t="shared" si="1"/>
        <v>-2.9629629629629655E-2</v>
      </c>
      <c r="K89" s="59">
        <f t="shared" si="6"/>
        <v>2.5540909090909092</v>
      </c>
      <c r="L89" s="58">
        <f t="shared" si="2"/>
        <v>2.5805303434774874E-2</v>
      </c>
      <c r="M89" s="60">
        <f t="shared" si="3"/>
        <v>2620</v>
      </c>
      <c r="N89" s="61">
        <f t="shared" si="12"/>
        <v>43318</v>
      </c>
      <c r="O89" s="173">
        <f t="shared" si="10"/>
        <v>43191</v>
      </c>
      <c r="P89" s="174">
        <f t="shared" si="7"/>
        <v>127</v>
      </c>
      <c r="Q89" s="173">
        <f t="shared" si="8"/>
        <v>40648</v>
      </c>
      <c r="R89" s="41">
        <f t="shared" si="9"/>
        <v>18.142857142857142</v>
      </c>
      <c r="S89" s="66" t="str">
        <f>(S88)</f>
        <v>Month 10</v>
      </c>
    </row>
    <row r="90" spans="1:19" x14ac:dyDescent="0.2">
      <c r="A90" s="14">
        <f t="shared" si="4"/>
        <v>20</v>
      </c>
      <c r="B90" s="3">
        <v>2.54</v>
      </c>
      <c r="C90" s="3">
        <v>2.4500000000000002</v>
      </c>
      <c r="D90" s="3">
        <v>2.35</v>
      </c>
      <c r="E90" s="3">
        <v>2.48</v>
      </c>
      <c r="F90" s="3">
        <v>2.57</v>
      </c>
      <c r="G90" s="3">
        <v>2.4</v>
      </c>
      <c r="H90" s="3">
        <f t="shared" si="0"/>
        <v>2.57</v>
      </c>
      <c r="I90" s="3">
        <f t="shared" si="5"/>
        <v>2.7</v>
      </c>
      <c r="J90" s="21">
        <f t="shared" si="1"/>
        <v>-4.8148148148148273E-2</v>
      </c>
      <c r="K90" s="16">
        <f t="shared" si="6"/>
        <v>2.5540909090909092</v>
      </c>
      <c r="L90" s="21">
        <f t="shared" si="2"/>
        <v>6.2288663463248677E-3</v>
      </c>
      <c r="M90" s="15">
        <f t="shared" si="3"/>
        <v>2570</v>
      </c>
      <c r="N90" s="33">
        <f t="shared" si="12"/>
        <v>43325</v>
      </c>
      <c r="O90" s="51">
        <f t="shared" si="10"/>
        <v>43191</v>
      </c>
      <c r="P90" s="107">
        <f t="shared" si="7"/>
        <v>134</v>
      </c>
      <c r="Q90" s="51">
        <f t="shared" si="8"/>
        <v>40648</v>
      </c>
      <c r="R90" s="41">
        <f t="shared" si="9"/>
        <v>19.142857142857142</v>
      </c>
      <c r="S90" s="120" t="s">
        <v>63</v>
      </c>
    </row>
    <row r="91" spans="1:19" x14ac:dyDescent="0.2">
      <c r="A91" s="14">
        <f t="shared" si="4"/>
        <v>20</v>
      </c>
      <c r="B91" s="3">
        <v>2.38</v>
      </c>
      <c r="C91" s="3">
        <v>2.2999999999999998</v>
      </c>
      <c r="D91" s="3">
        <v>2.6</v>
      </c>
      <c r="E91" s="3">
        <v>2.5</v>
      </c>
      <c r="F91" s="3">
        <v>2.6</v>
      </c>
      <c r="G91" s="3">
        <v>2.5</v>
      </c>
      <c r="H91" s="3">
        <f t="shared" si="0"/>
        <v>2.6</v>
      </c>
      <c r="I91" s="3">
        <f t="shared" si="5"/>
        <v>2.7</v>
      </c>
      <c r="J91" s="21">
        <f t="shared" si="1"/>
        <v>-3.703703703703707E-2</v>
      </c>
      <c r="K91" s="16">
        <f t="shared" si="6"/>
        <v>2.5540909090909092</v>
      </c>
      <c r="L91" s="21">
        <f t="shared" si="2"/>
        <v>1.7974728599394904E-2</v>
      </c>
      <c r="M91" s="15">
        <f t="shared" si="3"/>
        <v>2600</v>
      </c>
      <c r="N91" s="33">
        <f t="shared" si="12"/>
        <v>43332</v>
      </c>
      <c r="O91" s="51">
        <f t="shared" si="10"/>
        <v>43191</v>
      </c>
      <c r="P91" s="107">
        <f t="shared" si="7"/>
        <v>141</v>
      </c>
      <c r="Q91" s="51">
        <f t="shared" si="8"/>
        <v>40648</v>
      </c>
      <c r="R91" s="41">
        <f t="shared" si="9"/>
        <v>20.142857142857142</v>
      </c>
      <c r="S91" s="120" t="str">
        <f>(S90)</f>
        <v>Month 9</v>
      </c>
    </row>
    <row r="92" spans="1:19" x14ac:dyDescent="0.2">
      <c r="A92" s="14">
        <f t="shared" si="4"/>
        <v>20</v>
      </c>
      <c r="B92" s="3">
        <v>2.4300000000000002</v>
      </c>
      <c r="C92" s="3">
        <v>2.56</v>
      </c>
      <c r="D92" s="3">
        <v>2.35</v>
      </c>
      <c r="E92" s="3">
        <v>2.61</v>
      </c>
      <c r="F92" s="3">
        <v>2.44</v>
      </c>
      <c r="G92" s="3">
        <v>2.6</v>
      </c>
      <c r="H92" s="3">
        <f t="shared" si="0"/>
        <v>2.61</v>
      </c>
      <c r="I92" s="3">
        <f t="shared" si="5"/>
        <v>2.7</v>
      </c>
      <c r="J92" s="21">
        <f t="shared" si="1"/>
        <v>-3.3333333333333444E-2</v>
      </c>
      <c r="K92" s="16">
        <f t="shared" si="6"/>
        <v>2.5540909090909092</v>
      </c>
      <c r="L92" s="21">
        <f t="shared" si="2"/>
        <v>2.1890016017084804E-2</v>
      </c>
      <c r="M92" s="15">
        <f t="shared" si="3"/>
        <v>2610</v>
      </c>
      <c r="N92" s="33">
        <f t="shared" si="12"/>
        <v>43339</v>
      </c>
      <c r="O92" s="51">
        <f t="shared" si="10"/>
        <v>43191</v>
      </c>
      <c r="P92" s="107">
        <f t="shared" si="7"/>
        <v>148</v>
      </c>
      <c r="Q92" s="51">
        <f t="shared" si="8"/>
        <v>40648</v>
      </c>
      <c r="R92" s="41">
        <f t="shared" si="9"/>
        <v>21.142857142857142</v>
      </c>
      <c r="S92" s="120" t="str">
        <f>(S91)</f>
        <v>Month 9</v>
      </c>
    </row>
    <row r="93" spans="1:19" x14ac:dyDescent="0.2">
      <c r="A93" s="63">
        <f t="shared" si="4"/>
        <v>20</v>
      </c>
      <c r="B93" s="56">
        <v>2.46</v>
      </c>
      <c r="C93" s="56">
        <v>2.41</v>
      </c>
      <c r="D93" s="56">
        <v>2.23</v>
      </c>
      <c r="E93" s="56">
        <v>2.33</v>
      </c>
      <c r="F93" s="56">
        <v>2.42</v>
      </c>
      <c r="G93" s="56">
        <v>2.6</v>
      </c>
      <c r="H93" s="56">
        <f t="shared" si="0"/>
        <v>2.6</v>
      </c>
      <c r="I93" s="56">
        <f t="shared" si="5"/>
        <v>2.7</v>
      </c>
      <c r="J93" s="58">
        <f t="shared" si="1"/>
        <v>-3.703703703703707E-2</v>
      </c>
      <c r="K93" s="59">
        <f t="shared" si="6"/>
        <v>2.5540909090909092</v>
      </c>
      <c r="L93" s="58">
        <f t="shared" si="2"/>
        <v>1.7974728599394904E-2</v>
      </c>
      <c r="M93" s="60">
        <f t="shared" si="3"/>
        <v>2600</v>
      </c>
      <c r="N93" s="61">
        <f t="shared" si="12"/>
        <v>43346</v>
      </c>
      <c r="O93" s="173">
        <f t="shared" si="10"/>
        <v>43191</v>
      </c>
      <c r="P93" s="174">
        <f t="shared" si="7"/>
        <v>155</v>
      </c>
      <c r="Q93" s="173">
        <f t="shared" si="8"/>
        <v>40648</v>
      </c>
      <c r="R93" s="41">
        <f t="shared" si="9"/>
        <v>22.142857142857142</v>
      </c>
      <c r="S93" s="66" t="str">
        <f>(S92)</f>
        <v>Month 9</v>
      </c>
    </row>
    <row r="94" spans="1:19" x14ac:dyDescent="0.2">
      <c r="A94" s="14">
        <f t="shared" si="4"/>
        <v>20</v>
      </c>
      <c r="B94" s="3">
        <v>2.4</v>
      </c>
      <c r="C94" s="3">
        <v>2.15</v>
      </c>
      <c r="D94" s="3">
        <v>2.34</v>
      </c>
      <c r="E94" s="3">
        <v>2.4500000000000002</v>
      </c>
      <c r="F94" s="3">
        <v>2.37</v>
      </c>
      <c r="G94" s="3">
        <v>2.35</v>
      </c>
      <c r="H94" s="3">
        <f t="shared" si="0"/>
        <v>2.4500000000000002</v>
      </c>
      <c r="I94" s="3">
        <f t="shared" si="5"/>
        <v>2.7</v>
      </c>
      <c r="J94" s="21">
        <f t="shared" si="1"/>
        <v>-9.2592592592592587E-2</v>
      </c>
      <c r="K94" s="16">
        <f t="shared" si="6"/>
        <v>2.5540909090909092</v>
      </c>
      <c r="L94" s="21">
        <f t="shared" si="2"/>
        <v>-4.0754582665954761E-2</v>
      </c>
      <c r="M94" s="15">
        <f t="shared" si="3"/>
        <v>2450</v>
      </c>
      <c r="N94" s="33">
        <f t="shared" si="12"/>
        <v>43353</v>
      </c>
      <c r="O94" s="51">
        <f t="shared" si="10"/>
        <v>43191</v>
      </c>
      <c r="P94" s="107">
        <f t="shared" si="7"/>
        <v>162</v>
      </c>
      <c r="Q94" s="51">
        <f t="shared" si="8"/>
        <v>40648</v>
      </c>
      <c r="R94" s="41">
        <f t="shared" si="9"/>
        <v>23.142857142857142</v>
      </c>
      <c r="S94" s="120" t="s">
        <v>64</v>
      </c>
    </row>
    <row r="95" spans="1:19" x14ac:dyDescent="0.2">
      <c r="A95" s="14">
        <f t="shared" si="4"/>
        <v>20</v>
      </c>
      <c r="B95" s="3">
        <v>2.5</v>
      </c>
      <c r="C95" s="3">
        <v>2.34</v>
      </c>
      <c r="D95" s="3">
        <v>2.56</v>
      </c>
      <c r="E95" s="3">
        <v>2.4300000000000002</v>
      </c>
      <c r="F95" s="3">
        <v>2.4</v>
      </c>
      <c r="G95" s="3">
        <v>2.5</v>
      </c>
      <c r="H95" s="3">
        <f t="shared" si="0"/>
        <v>2.56</v>
      </c>
      <c r="I95" s="3">
        <f t="shared" si="5"/>
        <v>2.7</v>
      </c>
      <c r="J95" s="21">
        <f t="shared" si="1"/>
        <v>-5.1851851851851892E-2</v>
      </c>
      <c r="K95" s="16">
        <f t="shared" si="6"/>
        <v>2.5540909090909092</v>
      </c>
      <c r="L95" s="21">
        <f t="shared" si="2"/>
        <v>2.3135789286349707E-3</v>
      </c>
      <c r="M95" s="15">
        <f t="shared" si="3"/>
        <v>2560</v>
      </c>
      <c r="N95" s="33">
        <f t="shared" si="12"/>
        <v>43360</v>
      </c>
      <c r="O95" s="51">
        <f t="shared" si="10"/>
        <v>43191</v>
      </c>
      <c r="P95" s="107">
        <f t="shared" si="7"/>
        <v>169</v>
      </c>
      <c r="Q95" s="51">
        <f t="shared" si="8"/>
        <v>40648</v>
      </c>
      <c r="R95" s="41">
        <f t="shared" si="9"/>
        <v>24.142857142857142</v>
      </c>
      <c r="S95" s="120" t="str">
        <f>(S94)</f>
        <v>Month 8</v>
      </c>
    </row>
    <row r="96" spans="1:19" x14ac:dyDescent="0.2">
      <c r="A96" s="14">
        <f t="shared" si="4"/>
        <v>20</v>
      </c>
      <c r="B96" s="3">
        <v>2.5</v>
      </c>
      <c r="C96" s="3">
        <v>2.37</v>
      </c>
      <c r="D96" s="3">
        <v>2.5299999999999998</v>
      </c>
      <c r="E96" s="3">
        <v>2.4</v>
      </c>
      <c r="F96" s="3">
        <v>2.5099999999999998</v>
      </c>
      <c r="G96" s="3">
        <v>2.4900000000000002</v>
      </c>
      <c r="H96" s="3">
        <f t="shared" si="0"/>
        <v>2.5299999999999998</v>
      </c>
      <c r="I96" s="3">
        <f t="shared" si="5"/>
        <v>2.7</v>
      </c>
      <c r="J96" s="21">
        <f t="shared" si="1"/>
        <v>-6.2962962962963095E-2</v>
      </c>
      <c r="K96" s="16">
        <f t="shared" si="6"/>
        <v>2.5540909090909092</v>
      </c>
      <c r="L96" s="21">
        <f t="shared" si="2"/>
        <v>-9.432283324435067E-3</v>
      </c>
      <c r="M96" s="15">
        <f t="shared" si="3"/>
        <v>2530</v>
      </c>
      <c r="N96" s="33">
        <f t="shared" si="12"/>
        <v>43367</v>
      </c>
      <c r="O96" s="51">
        <f t="shared" si="10"/>
        <v>43191</v>
      </c>
      <c r="P96" s="107">
        <f t="shared" si="7"/>
        <v>176</v>
      </c>
      <c r="Q96" s="51">
        <f t="shared" si="8"/>
        <v>40648</v>
      </c>
      <c r="R96" s="41">
        <f t="shared" si="9"/>
        <v>25.142857142857142</v>
      </c>
      <c r="S96" s="120" t="str">
        <f>(S95)</f>
        <v>Month 8</v>
      </c>
    </row>
    <row r="97" spans="1:36" x14ac:dyDescent="0.2">
      <c r="A97" s="63">
        <f t="shared" si="4"/>
        <v>20</v>
      </c>
      <c r="B97" s="56">
        <v>2.62</v>
      </c>
      <c r="C97" s="56">
        <v>2.6</v>
      </c>
      <c r="D97" s="56">
        <v>2.56</v>
      </c>
      <c r="E97" s="56">
        <v>2.5</v>
      </c>
      <c r="F97" s="56">
        <v>2.64</v>
      </c>
      <c r="G97" s="56">
        <v>2.6</v>
      </c>
      <c r="H97" s="56">
        <f t="shared" si="0"/>
        <v>2.64</v>
      </c>
      <c r="I97" s="56">
        <f t="shared" si="5"/>
        <v>2.7</v>
      </c>
      <c r="J97" s="58">
        <f t="shared" si="1"/>
        <v>-2.222222222222224E-2</v>
      </c>
      <c r="K97" s="59">
        <f t="shared" si="6"/>
        <v>2.5540909090909092</v>
      </c>
      <c r="L97" s="58">
        <f t="shared" si="2"/>
        <v>3.3635878270154844E-2</v>
      </c>
      <c r="M97" s="60">
        <f t="shared" si="3"/>
        <v>2640</v>
      </c>
      <c r="N97" s="61">
        <f t="shared" si="12"/>
        <v>43374</v>
      </c>
      <c r="O97" s="173">
        <f t="shared" si="10"/>
        <v>43191</v>
      </c>
      <c r="P97" s="174">
        <f t="shared" si="7"/>
        <v>183</v>
      </c>
      <c r="Q97" s="173">
        <f t="shared" si="8"/>
        <v>40648</v>
      </c>
      <c r="R97" s="41">
        <f t="shared" si="9"/>
        <v>26.142857142857142</v>
      </c>
      <c r="S97" s="66" t="str">
        <f>(S96)</f>
        <v>Month 8</v>
      </c>
    </row>
    <row r="98" spans="1:36" x14ac:dyDescent="0.2">
      <c r="A98" s="14">
        <f t="shared" si="4"/>
        <v>20</v>
      </c>
      <c r="B98" s="3">
        <v>2.2000000000000002</v>
      </c>
      <c r="C98" s="3">
        <v>2.2999999999999998</v>
      </c>
      <c r="D98" s="3">
        <v>2.35</v>
      </c>
      <c r="E98" s="3">
        <v>2.27</v>
      </c>
      <c r="F98" s="3">
        <v>2.2200000000000002</v>
      </c>
      <c r="G98" s="3">
        <v>2.37</v>
      </c>
      <c r="H98" s="3">
        <f t="shared" ref="H98:H127" si="13">MAX(B98:G98)</f>
        <v>2.37</v>
      </c>
      <c r="I98" s="3">
        <f t="shared" si="5"/>
        <v>2.7</v>
      </c>
      <c r="J98" s="21">
        <f t="shared" ref="J98:J128" si="14">(H98-I98)/(I98)</f>
        <v>-0.12222222222222225</v>
      </c>
      <c r="K98" s="16">
        <f t="shared" si="6"/>
        <v>2.5540909090909092</v>
      </c>
      <c r="L98" s="21">
        <f t="shared" ref="L98:L128" si="15">(H98-K98)/(K98)</f>
        <v>-7.2076882007474627E-2</v>
      </c>
      <c r="M98" s="15">
        <f t="shared" ref="M98:M128" si="16">1000*H98</f>
        <v>2370</v>
      </c>
      <c r="N98" s="33">
        <f t="shared" si="12"/>
        <v>43381</v>
      </c>
      <c r="O98" s="51">
        <f t="shared" si="10"/>
        <v>43191</v>
      </c>
      <c r="P98" s="107">
        <f t="shared" si="7"/>
        <v>190</v>
      </c>
      <c r="Q98" s="51">
        <f t="shared" si="8"/>
        <v>40648</v>
      </c>
      <c r="R98" s="41">
        <f t="shared" si="9"/>
        <v>27.142857142857142</v>
      </c>
      <c r="S98" s="120" t="s">
        <v>65</v>
      </c>
    </row>
    <row r="99" spans="1:36" x14ac:dyDescent="0.2">
      <c r="A99" s="14">
        <f>(A98)</f>
        <v>20</v>
      </c>
      <c r="B99" s="3">
        <v>2.2999999999999998</v>
      </c>
      <c r="C99" s="3">
        <v>2.42</v>
      </c>
      <c r="D99" s="3">
        <v>2.37</v>
      </c>
      <c r="E99" s="3">
        <v>2.7</v>
      </c>
      <c r="F99" s="3">
        <v>2.34</v>
      </c>
      <c r="G99" s="3">
        <v>2.4900000000000002</v>
      </c>
      <c r="H99" s="3">
        <f t="shared" si="13"/>
        <v>2.7</v>
      </c>
      <c r="I99" s="3">
        <f>(I98)</f>
        <v>2.7</v>
      </c>
      <c r="J99" s="21">
        <f t="shared" si="14"/>
        <v>0</v>
      </c>
      <c r="K99" s="16">
        <f>(K98)</f>
        <v>2.5540909090909092</v>
      </c>
      <c r="L99" s="21">
        <f t="shared" si="15"/>
        <v>5.7127602776294743E-2</v>
      </c>
      <c r="M99" s="15">
        <f t="shared" si="16"/>
        <v>2700</v>
      </c>
      <c r="N99" s="33">
        <f t="shared" si="12"/>
        <v>43388</v>
      </c>
      <c r="O99" s="51">
        <f t="shared" si="10"/>
        <v>43191</v>
      </c>
      <c r="P99" s="107">
        <f t="shared" ref="P99:P128" si="17">(N99-O99)</f>
        <v>197</v>
      </c>
      <c r="Q99" s="51">
        <f>(Q98)</f>
        <v>40648</v>
      </c>
      <c r="R99" s="41">
        <f t="shared" ref="R99:R129" si="18">(N99-O99)/7</f>
        <v>28.142857142857142</v>
      </c>
      <c r="S99" s="120" t="str">
        <f>(S98)</f>
        <v>Month 7</v>
      </c>
    </row>
    <row r="100" spans="1:36" x14ac:dyDescent="0.2">
      <c r="A100" s="14">
        <f>(A99)</f>
        <v>20</v>
      </c>
      <c r="B100" s="3">
        <v>2.61</v>
      </c>
      <c r="C100" s="3">
        <v>2.5099999999999998</v>
      </c>
      <c r="D100" s="3">
        <v>2.34</v>
      </c>
      <c r="E100" s="3">
        <v>2.4700000000000002</v>
      </c>
      <c r="F100" s="3">
        <v>2.4300000000000002</v>
      </c>
      <c r="G100" s="3">
        <v>2.56</v>
      </c>
      <c r="H100" s="3">
        <f t="shared" si="13"/>
        <v>2.61</v>
      </c>
      <c r="I100" s="3">
        <f>(I99)</f>
        <v>2.7</v>
      </c>
      <c r="J100" s="21">
        <f t="shared" si="14"/>
        <v>-3.3333333333333444E-2</v>
      </c>
      <c r="K100" s="16">
        <f>(K99)</f>
        <v>2.5540909090909092</v>
      </c>
      <c r="L100" s="21">
        <f t="shared" si="15"/>
        <v>2.1890016017084804E-2</v>
      </c>
      <c r="M100" s="15">
        <f t="shared" si="16"/>
        <v>2610</v>
      </c>
      <c r="N100" s="33">
        <f t="shared" si="12"/>
        <v>43395</v>
      </c>
      <c r="O100" s="51">
        <f>(O99)</f>
        <v>43191</v>
      </c>
      <c r="P100" s="107">
        <f t="shared" si="17"/>
        <v>204</v>
      </c>
      <c r="Q100" s="51">
        <f>(Q99)</f>
        <v>40648</v>
      </c>
      <c r="R100" s="41">
        <f t="shared" si="18"/>
        <v>29.142857142857142</v>
      </c>
      <c r="S100" s="120" t="str">
        <f>(S99)</f>
        <v>Month 7</v>
      </c>
    </row>
    <row r="101" spans="1:36" x14ac:dyDescent="0.2">
      <c r="A101" s="63">
        <f>(A100)</f>
        <v>20</v>
      </c>
      <c r="B101" s="56">
        <v>2.4500000000000002</v>
      </c>
      <c r="C101" s="56">
        <v>2.35</v>
      </c>
      <c r="D101" s="56">
        <v>2.4500000000000002</v>
      </c>
      <c r="E101" s="56">
        <v>2.4</v>
      </c>
      <c r="F101" s="56">
        <v>2.36</v>
      </c>
      <c r="G101" s="56">
        <v>2.44</v>
      </c>
      <c r="H101" s="56">
        <f t="shared" si="13"/>
        <v>2.4500000000000002</v>
      </c>
      <c r="I101" s="56">
        <f>(I100)</f>
        <v>2.7</v>
      </c>
      <c r="J101" s="58">
        <f t="shared" si="14"/>
        <v>-9.2592592592592587E-2</v>
      </c>
      <c r="K101" s="59">
        <f>(K100)</f>
        <v>2.5540909090909092</v>
      </c>
      <c r="L101" s="58">
        <f t="shared" si="15"/>
        <v>-4.0754582665954761E-2</v>
      </c>
      <c r="M101" s="60">
        <f t="shared" si="16"/>
        <v>2450</v>
      </c>
      <c r="N101" s="61">
        <f t="shared" si="12"/>
        <v>43402</v>
      </c>
      <c r="O101" s="173">
        <f>(O100)</f>
        <v>43191</v>
      </c>
      <c r="P101" s="174">
        <f t="shared" si="17"/>
        <v>211</v>
      </c>
      <c r="Q101" s="173">
        <f>(Q100)</f>
        <v>40648</v>
      </c>
      <c r="R101" s="41">
        <f t="shared" si="18"/>
        <v>30.142857142857142</v>
      </c>
      <c r="S101" s="66" t="str">
        <f>(S100)</f>
        <v>Month 7</v>
      </c>
    </row>
    <row r="102" spans="1:36" x14ac:dyDescent="0.2">
      <c r="A102" s="7">
        <v>20</v>
      </c>
      <c r="B102" s="3">
        <v>2.42</v>
      </c>
      <c r="C102" s="3">
        <v>2.48</v>
      </c>
      <c r="D102" s="3">
        <v>2.52</v>
      </c>
      <c r="E102" s="3">
        <v>2.5</v>
      </c>
      <c r="F102" s="3">
        <v>2.4700000000000002</v>
      </c>
      <c r="G102" s="3">
        <v>2.4300000000000002</v>
      </c>
      <c r="H102">
        <f t="shared" si="13"/>
        <v>2.52</v>
      </c>
      <c r="I102" s="3">
        <f>(I77)</f>
        <v>2.7</v>
      </c>
      <c r="J102" s="21">
        <f t="shared" si="14"/>
        <v>-6.6666666666666721E-2</v>
      </c>
      <c r="K102" s="36">
        <f>AVERAGE(H102:H109)</f>
        <v>2.5587499999999999</v>
      </c>
      <c r="L102" s="21">
        <f t="shared" si="15"/>
        <v>-1.5144113336590071E-2</v>
      </c>
      <c r="M102" s="15">
        <f t="shared" si="16"/>
        <v>2520</v>
      </c>
      <c r="N102" s="33">
        <f t="shared" si="12"/>
        <v>43409</v>
      </c>
      <c r="O102" s="1">
        <v>43191</v>
      </c>
      <c r="P102" s="19">
        <f t="shared" si="17"/>
        <v>218</v>
      </c>
      <c r="Q102" s="1">
        <v>40648</v>
      </c>
      <c r="R102" s="41">
        <f t="shared" si="18"/>
        <v>31.142857142857142</v>
      </c>
      <c r="S102" s="4" t="s">
        <v>45</v>
      </c>
    </row>
    <row r="103" spans="1:36" x14ac:dyDescent="0.2">
      <c r="A103" s="7">
        <v>20</v>
      </c>
      <c r="B103" s="3">
        <v>2.5</v>
      </c>
      <c r="C103" s="3">
        <v>2.38</v>
      </c>
      <c r="D103" s="3">
        <v>2.34</v>
      </c>
      <c r="E103" s="3">
        <v>2.57</v>
      </c>
      <c r="F103" s="3">
        <v>2.4300000000000002</v>
      </c>
      <c r="G103" s="3">
        <v>2.4700000000000002</v>
      </c>
      <c r="H103">
        <f t="shared" si="13"/>
        <v>2.57</v>
      </c>
      <c r="I103">
        <f t="shared" ref="I103:I129" si="19">(I102)</f>
        <v>2.7</v>
      </c>
      <c r="J103" s="21">
        <f t="shared" si="14"/>
        <v>-4.8148148148148273E-2</v>
      </c>
      <c r="K103" s="24">
        <f t="shared" ref="K103:K129" si="20">(K102)</f>
        <v>2.5587499999999999</v>
      </c>
      <c r="L103" s="21">
        <f t="shared" si="15"/>
        <v>4.3966780654616441E-3</v>
      </c>
      <c r="M103" s="15">
        <f t="shared" si="16"/>
        <v>2570</v>
      </c>
      <c r="N103" s="33">
        <f t="shared" si="12"/>
        <v>43416</v>
      </c>
      <c r="O103" s="1">
        <f t="shared" ref="O103:O129" si="21">(O102)</f>
        <v>43191</v>
      </c>
      <c r="P103" s="19">
        <f t="shared" si="17"/>
        <v>225</v>
      </c>
      <c r="Q103" s="1">
        <f t="shared" ref="Q103:Q129" si="22">(Q102)</f>
        <v>40648</v>
      </c>
      <c r="R103" s="41">
        <f t="shared" si="18"/>
        <v>32.142857142857146</v>
      </c>
      <c r="S103" s="52" t="str">
        <f t="shared" ref="S103:S122" si="23">(S102)</f>
        <v>Month 6</v>
      </c>
    </row>
    <row r="104" spans="1:36" x14ac:dyDescent="0.2">
      <c r="A104" s="7">
        <v>20</v>
      </c>
      <c r="B104" s="3">
        <v>2.42</v>
      </c>
      <c r="C104" s="3">
        <v>2.5099999999999998</v>
      </c>
      <c r="D104" s="3">
        <v>2.37</v>
      </c>
      <c r="E104" s="3">
        <v>2.46</v>
      </c>
      <c r="F104" s="3">
        <v>2.34</v>
      </c>
      <c r="G104" s="3">
        <v>2.4</v>
      </c>
      <c r="H104">
        <f t="shared" si="13"/>
        <v>2.5099999999999998</v>
      </c>
      <c r="I104">
        <f t="shared" si="19"/>
        <v>2.7</v>
      </c>
      <c r="J104" s="21">
        <f t="shared" si="14"/>
        <v>-7.0370370370370514E-2</v>
      </c>
      <c r="K104" s="24">
        <f t="shared" si="20"/>
        <v>2.5587499999999999</v>
      </c>
      <c r="L104" s="21">
        <f t="shared" si="15"/>
        <v>-1.9052271617000516E-2</v>
      </c>
      <c r="M104" s="15">
        <f t="shared" si="16"/>
        <v>2510</v>
      </c>
      <c r="N104" s="33">
        <f t="shared" si="12"/>
        <v>43423</v>
      </c>
      <c r="O104" s="1">
        <f t="shared" si="21"/>
        <v>43191</v>
      </c>
      <c r="P104" s="19">
        <f t="shared" si="17"/>
        <v>232</v>
      </c>
      <c r="Q104" s="1">
        <f t="shared" si="22"/>
        <v>40648</v>
      </c>
      <c r="R104" s="41">
        <f t="shared" si="18"/>
        <v>33.142857142857146</v>
      </c>
      <c r="S104" s="52" t="str">
        <f t="shared" si="23"/>
        <v>Month 6</v>
      </c>
    </row>
    <row r="105" spans="1:36" x14ac:dyDescent="0.2">
      <c r="A105" s="3">
        <v>20</v>
      </c>
      <c r="B105" s="3">
        <v>2.57</v>
      </c>
      <c r="C105" s="3">
        <v>2.34</v>
      </c>
      <c r="D105" s="3">
        <v>2.5299999999999998</v>
      </c>
      <c r="E105" s="3">
        <v>2.4500000000000002</v>
      </c>
      <c r="F105" s="3">
        <v>2.38</v>
      </c>
      <c r="G105" s="3">
        <v>2.44</v>
      </c>
      <c r="H105">
        <f t="shared" si="13"/>
        <v>2.57</v>
      </c>
      <c r="I105">
        <f t="shared" si="19"/>
        <v>2.7</v>
      </c>
      <c r="J105" s="21">
        <f t="shared" si="14"/>
        <v>-4.8148148148148273E-2</v>
      </c>
      <c r="K105" s="24">
        <f t="shared" si="20"/>
        <v>2.5587499999999999</v>
      </c>
      <c r="L105" s="21">
        <f t="shared" si="15"/>
        <v>4.3966780654616441E-3</v>
      </c>
      <c r="M105" s="15">
        <f t="shared" si="16"/>
        <v>2570</v>
      </c>
      <c r="N105" s="33">
        <f t="shared" si="12"/>
        <v>43430</v>
      </c>
      <c r="O105" s="1">
        <f t="shared" si="21"/>
        <v>43191</v>
      </c>
      <c r="P105" s="19">
        <f t="shared" si="17"/>
        <v>239</v>
      </c>
      <c r="Q105" s="1">
        <f t="shared" si="22"/>
        <v>40648</v>
      </c>
      <c r="R105" s="41">
        <f t="shared" si="18"/>
        <v>34.142857142857146</v>
      </c>
      <c r="S105" s="52" t="str">
        <f t="shared" si="23"/>
        <v>Month 6</v>
      </c>
    </row>
    <row r="106" spans="1:36" x14ac:dyDescent="0.2">
      <c r="A106" s="56">
        <v>20</v>
      </c>
      <c r="B106" s="56">
        <v>2.5</v>
      </c>
      <c r="C106" s="56">
        <v>2.37</v>
      </c>
      <c r="D106" s="56">
        <v>2.44</v>
      </c>
      <c r="E106" s="56">
        <v>2.3199999999999998</v>
      </c>
      <c r="F106" s="56">
        <v>2.4700000000000002</v>
      </c>
      <c r="G106" s="56">
        <v>2.5099999999999998</v>
      </c>
      <c r="H106" s="57">
        <f t="shared" si="13"/>
        <v>2.5099999999999998</v>
      </c>
      <c r="I106" s="57">
        <f t="shared" si="19"/>
        <v>2.7</v>
      </c>
      <c r="J106" s="58">
        <f t="shared" si="14"/>
        <v>-7.0370370370370514E-2</v>
      </c>
      <c r="K106" s="59">
        <f t="shared" si="20"/>
        <v>2.5587499999999999</v>
      </c>
      <c r="L106" s="58">
        <f t="shared" si="15"/>
        <v>-1.9052271617000516E-2</v>
      </c>
      <c r="M106" s="60">
        <f t="shared" si="16"/>
        <v>2510</v>
      </c>
      <c r="N106" s="61">
        <f t="shared" si="12"/>
        <v>43437</v>
      </c>
      <c r="O106" s="64">
        <f t="shared" si="21"/>
        <v>43191</v>
      </c>
      <c r="P106" s="65">
        <f t="shared" si="17"/>
        <v>246</v>
      </c>
      <c r="Q106" s="64">
        <f t="shared" si="22"/>
        <v>40648</v>
      </c>
      <c r="R106" s="41">
        <f t="shared" si="18"/>
        <v>35.142857142857146</v>
      </c>
      <c r="S106" s="66" t="str">
        <f t="shared" si="23"/>
        <v>Month 6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6" x14ac:dyDescent="0.2">
      <c r="A107" s="3">
        <v>20</v>
      </c>
      <c r="B107" s="3">
        <v>2.69</v>
      </c>
      <c r="C107" s="3">
        <v>2.56</v>
      </c>
      <c r="D107" s="3">
        <v>2.69</v>
      </c>
      <c r="E107" s="3">
        <v>2.4300000000000002</v>
      </c>
      <c r="F107" s="3">
        <v>2.48</v>
      </c>
      <c r="G107" s="3">
        <v>2.67</v>
      </c>
      <c r="H107">
        <f t="shared" si="13"/>
        <v>2.69</v>
      </c>
      <c r="I107">
        <f t="shared" si="19"/>
        <v>2.7</v>
      </c>
      <c r="J107" s="21">
        <f t="shared" si="14"/>
        <v>-3.7037037037037888E-3</v>
      </c>
      <c r="K107" s="24">
        <f t="shared" si="20"/>
        <v>2.5587499999999999</v>
      </c>
      <c r="L107" s="21">
        <f t="shared" si="15"/>
        <v>5.1294577430385971E-2</v>
      </c>
      <c r="M107" s="15">
        <f t="shared" si="16"/>
        <v>2690</v>
      </c>
      <c r="N107" s="33">
        <f t="shared" si="12"/>
        <v>43444</v>
      </c>
      <c r="O107" s="1">
        <f t="shared" si="21"/>
        <v>43191</v>
      </c>
      <c r="P107" s="19">
        <f t="shared" si="17"/>
        <v>253</v>
      </c>
      <c r="Q107" s="1">
        <f t="shared" si="22"/>
        <v>40648</v>
      </c>
      <c r="R107" s="41">
        <f t="shared" si="18"/>
        <v>36.142857142857146</v>
      </c>
      <c r="S107" s="120" t="s">
        <v>44</v>
      </c>
      <c r="U107" s="26"/>
      <c r="V107" s="26"/>
      <c r="W107" s="26"/>
      <c r="X107" s="26"/>
      <c r="Y107" s="7"/>
      <c r="Z107" s="7"/>
      <c r="AA107" s="7"/>
      <c r="AB107" s="7"/>
      <c r="AC107" s="7"/>
      <c r="AD107" s="7"/>
      <c r="AE107" s="7"/>
      <c r="AF107" s="7"/>
    </row>
    <row r="108" spans="1:36" x14ac:dyDescent="0.2">
      <c r="A108" s="3">
        <v>20</v>
      </c>
      <c r="B108" s="3">
        <v>2.38</v>
      </c>
      <c r="C108" s="3">
        <v>2.2999999999999998</v>
      </c>
      <c r="D108" s="3">
        <v>2.69</v>
      </c>
      <c r="E108" s="3">
        <v>2.67</v>
      </c>
      <c r="F108" s="3">
        <v>2.69</v>
      </c>
      <c r="G108" s="3">
        <v>2.67</v>
      </c>
      <c r="H108">
        <f t="shared" si="13"/>
        <v>2.69</v>
      </c>
      <c r="I108">
        <f t="shared" si="19"/>
        <v>2.7</v>
      </c>
      <c r="J108" s="21">
        <f t="shared" si="14"/>
        <v>-3.7037037037037888E-3</v>
      </c>
      <c r="K108" s="24">
        <f t="shared" si="20"/>
        <v>2.5587499999999999</v>
      </c>
      <c r="L108" s="21">
        <f t="shared" si="15"/>
        <v>5.1294577430385971E-2</v>
      </c>
      <c r="M108" s="15">
        <f t="shared" si="16"/>
        <v>2690</v>
      </c>
      <c r="N108" s="33">
        <f t="shared" si="12"/>
        <v>43451</v>
      </c>
      <c r="O108" s="1">
        <f t="shared" si="21"/>
        <v>43191</v>
      </c>
      <c r="P108" s="19">
        <f t="shared" si="17"/>
        <v>260</v>
      </c>
      <c r="Q108" s="1">
        <f t="shared" si="22"/>
        <v>40648</v>
      </c>
      <c r="R108" s="41">
        <f t="shared" si="18"/>
        <v>37.142857142857146</v>
      </c>
      <c r="S108" s="120" t="str">
        <f t="shared" si="23"/>
        <v>Month 5</v>
      </c>
      <c r="T108" s="7"/>
      <c r="U108" s="23"/>
      <c r="V108" s="5"/>
      <c r="W108" s="13"/>
      <c r="X108" s="11"/>
      <c r="Y108" s="7"/>
      <c r="Z108" s="7"/>
      <c r="AA108" s="7"/>
      <c r="AB108" s="7"/>
      <c r="AC108" s="7"/>
      <c r="AD108" s="7"/>
      <c r="AE108" s="7"/>
      <c r="AF108" s="7"/>
    </row>
    <row r="109" spans="1:36" x14ac:dyDescent="0.2">
      <c r="A109" s="3">
        <v>20</v>
      </c>
      <c r="B109" s="3">
        <v>2.4</v>
      </c>
      <c r="C109" s="3">
        <v>2.15</v>
      </c>
      <c r="D109" s="3">
        <v>2.34</v>
      </c>
      <c r="E109" s="3">
        <v>2.4</v>
      </c>
      <c r="F109" s="3">
        <v>2.37</v>
      </c>
      <c r="G109" s="3">
        <v>2.41</v>
      </c>
      <c r="H109" s="7">
        <f t="shared" si="13"/>
        <v>2.41</v>
      </c>
      <c r="I109" s="7">
        <f t="shared" si="19"/>
        <v>2.7</v>
      </c>
      <c r="J109" s="21">
        <f t="shared" si="14"/>
        <v>-0.10740740740740741</v>
      </c>
      <c r="K109" s="16">
        <f t="shared" si="20"/>
        <v>2.5587499999999999</v>
      </c>
      <c r="L109" s="21">
        <f t="shared" si="15"/>
        <v>-5.8133854421103949E-2</v>
      </c>
      <c r="M109" s="15">
        <f t="shared" si="16"/>
        <v>2410</v>
      </c>
      <c r="N109" s="33">
        <f t="shared" si="12"/>
        <v>43458</v>
      </c>
      <c r="O109" s="8">
        <f t="shared" si="21"/>
        <v>43191</v>
      </c>
      <c r="P109" s="22">
        <f t="shared" si="17"/>
        <v>267</v>
      </c>
      <c r="Q109" s="8">
        <f t="shared" si="22"/>
        <v>40648</v>
      </c>
      <c r="R109" s="41">
        <f t="shared" si="18"/>
        <v>38.142857142857146</v>
      </c>
      <c r="S109" s="120" t="str">
        <f t="shared" si="23"/>
        <v>Month 5</v>
      </c>
      <c r="T109" s="7"/>
      <c r="U109" s="12"/>
      <c r="V109" s="5"/>
      <c r="W109" s="13"/>
      <c r="X109" s="11"/>
      <c r="Y109" s="7"/>
      <c r="Z109" s="7"/>
      <c r="AA109" s="7"/>
      <c r="AB109" s="7"/>
      <c r="AC109" s="7"/>
      <c r="AD109" s="7"/>
      <c r="AE109" s="7"/>
    </row>
    <row r="110" spans="1:36" x14ac:dyDescent="0.2">
      <c r="A110" s="63">
        <f t="shared" ref="A110:A129" si="24">(A109)</f>
        <v>20</v>
      </c>
      <c r="B110" s="56">
        <v>2.46</v>
      </c>
      <c r="C110" s="56">
        <v>2.41</v>
      </c>
      <c r="D110" s="56">
        <v>2.23</v>
      </c>
      <c r="E110" s="56">
        <v>2.33</v>
      </c>
      <c r="F110" s="56">
        <v>2.42</v>
      </c>
      <c r="G110" s="56">
        <v>2.35</v>
      </c>
      <c r="H110" s="56">
        <f t="shared" si="13"/>
        <v>2.46</v>
      </c>
      <c r="I110" s="56">
        <f t="shared" si="19"/>
        <v>2.7</v>
      </c>
      <c r="J110" s="58">
        <f t="shared" si="14"/>
        <v>-8.8888888888888962E-2</v>
      </c>
      <c r="K110" s="112">
        <f>AVERAGE(H110:H117)</f>
        <v>2.5887500000000001</v>
      </c>
      <c r="L110" s="58">
        <f t="shared" si="15"/>
        <v>-4.9734427812650944E-2</v>
      </c>
      <c r="M110" s="60">
        <f t="shared" si="16"/>
        <v>2460</v>
      </c>
      <c r="N110" s="61">
        <f t="shared" si="12"/>
        <v>43465</v>
      </c>
      <c r="O110" s="64">
        <f t="shared" si="21"/>
        <v>43191</v>
      </c>
      <c r="P110" s="65">
        <f t="shared" si="17"/>
        <v>274</v>
      </c>
      <c r="Q110" s="64">
        <f t="shared" si="22"/>
        <v>40648</v>
      </c>
      <c r="R110" s="41">
        <f t="shared" si="18"/>
        <v>39.142857142857146</v>
      </c>
      <c r="S110" s="66" t="str">
        <f t="shared" si="23"/>
        <v>Month 5</v>
      </c>
      <c r="T110" s="3"/>
      <c r="U110" s="12"/>
      <c r="V110" s="5"/>
      <c r="W110" s="13"/>
      <c r="X110" s="11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x14ac:dyDescent="0.2">
      <c r="A111" s="14">
        <f t="shared" si="24"/>
        <v>20</v>
      </c>
      <c r="B111" s="3">
        <v>2.62</v>
      </c>
      <c r="C111" s="3">
        <v>2.69</v>
      </c>
      <c r="D111" s="3">
        <v>2.56</v>
      </c>
      <c r="E111" s="3">
        <v>2.5</v>
      </c>
      <c r="F111" s="3">
        <v>2.64</v>
      </c>
      <c r="G111" s="3">
        <v>2.6</v>
      </c>
      <c r="H111" s="3">
        <f t="shared" si="13"/>
        <v>2.69</v>
      </c>
      <c r="I111" s="3">
        <f t="shared" si="19"/>
        <v>2.7</v>
      </c>
      <c r="J111" s="21">
        <f t="shared" si="14"/>
        <v>-3.7037037037037888E-3</v>
      </c>
      <c r="K111" s="16">
        <f t="shared" si="20"/>
        <v>2.5887500000000001</v>
      </c>
      <c r="L111" s="21">
        <f t="shared" si="15"/>
        <v>3.9111540318686563E-2</v>
      </c>
      <c r="M111" s="15">
        <f t="shared" si="16"/>
        <v>2690</v>
      </c>
      <c r="N111" s="33">
        <f t="shared" si="12"/>
        <v>43472</v>
      </c>
      <c r="O111" s="8">
        <f t="shared" si="21"/>
        <v>43191</v>
      </c>
      <c r="P111" s="22">
        <f t="shared" si="17"/>
        <v>281</v>
      </c>
      <c r="Q111" s="8">
        <f t="shared" si="22"/>
        <v>40648</v>
      </c>
      <c r="R111" s="41">
        <f t="shared" si="18"/>
        <v>40.142857142857146</v>
      </c>
      <c r="S111" s="120" t="s">
        <v>43</v>
      </c>
      <c r="T111" s="3"/>
      <c r="U111" s="12"/>
      <c r="V111" s="5"/>
      <c r="W111" s="13"/>
      <c r="X111" s="11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x14ac:dyDescent="0.2">
      <c r="A112" s="14">
        <f t="shared" si="24"/>
        <v>20</v>
      </c>
      <c r="B112" s="3">
        <v>2.5499999999999998</v>
      </c>
      <c r="C112" s="3">
        <v>2.4500000000000002</v>
      </c>
      <c r="D112" s="3">
        <v>2.35</v>
      </c>
      <c r="E112" s="3">
        <v>2.4700000000000002</v>
      </c>
      <c r="F112" s="3">
        <v>2.56</v>
      </c>
      <c r="G112" s="3">
        <v>2.65</v>
      </c>
      <c r="H112" s="3">
        <f t="shared" si="13"/>
        <v>2.65</v>
      </c>
      <c r="I112" s="3">
        <f t="shared" si="19"/>
        <v>2.7</v>
      </c>
      <c r="J112" s="21">
        <f t="shared" si="14"/>
        <v>-1.8518518518518615E-2</v>
      </c>
      <c r="K112" s="16">
        <f t="shared" si="20"/>
        <v>2.5887500000000001</v>
      </c>
      <c r="L112" s="21">
        <f t="shared" si="15"/>
        <v>2.3660067600193065E-2</v>
      </c>
      <c r="M112" s="15">
        <f t="shared" si="16"/>
        <v>2650</v>
      </c>
      <c r="N112" s="33">
        <f t="shared" si="12"/>
        <v>43479</v>
      </c>
      <c r="O112" s="8">
        <f t="shared" si="21"/>
        <v>43191</v>
      </c>
      <c r="P112" s="22">
        <f t="shared" si="17"/>
        <v>288</v>
      </c>
      <c r="Q112" s="8">
        <f t="shared" si="22"/>
        <v>40648</v>
      </c>
      <c r="R112" s="41">
        <f t="shared" si="18"/>
        <v>41.142857142857146</v>
      </c>
      <c r="S112" s="120" t="str">
        <f t="shared" si="23"/>
        <v>Month 4</v>
      </c>
      <c r="T112" s="3"/>
      <c r="U112" s="12"/>
      <c r="V112" s="5"/>
      <c r="W112" s="13"/>
      <c r="X112" s="11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5" x14ac:dyDescent="0.2">
      <c r="A113" s="14">
        <f t="shared" si="24"/>
        <v>20</v>
      </c>
      <c r="B113" s="3">
        <v>2.4300000000000002</v>
      </c>
      <c r="C113" s="3">
        <v>2.56</v>
      </c>
      <c r="D113" s="3">
        <v>2.56</v>
      </c>
      <c r="E113" s="3">
        <v>2.65</v>
      </c>
      <c r="F113" s="3">
        <v>2.75</v>
      </c>
      <c r="G113" s="3">
        <v>2.7</v>
      </c>
      <c r="H113" s="3">
        <f t="shared" si="13"/>
        <v>2.75</v>
      </c>
      <c r="I113" s="3">
        <f t="shared" si="19"/>
        <v>2.7</v>
      </c>
      <c r="J113" s="21">
        <f t="shared" si="14"/>
        <v>1.8518518518518452E-2</v>
      </c>
      <c r="K113" s="16">
        <f t="shared" si="20"/>
        <v>2.5887500000000001</v>
      </c>
      <c r="L113" s="21">
        <f t="shared" si="15"/>
        <v>6.2288749396426805E-2</v>
      </c>
      <c r="M113" s="15">
        <f t="shared" si="16"/>
        <v>2750</v>
      </c>
      <c r="N113" s="33">
        <f t="shared" si="12"/>
        <v>43486</v>
      </c>
      <c r="O113" s="8">
        <f t="shared" si="21"/>
        <v>43191</v>
      </c>
      <c r="P113" s="22">
        <f t="shared" si="17"/>
        <v>295</v>
      </c>
      <c r="Q113" s="8">
        <f t="shared" si="22"/>
        <v>40648</v>
      </c>
      <c r="R113" s="41">
        <f t="shared" si="18"/>
        <v>42.142857142857146</v>
      </c>
      <c r="S113" s="52" t="str">
        <f t="shared" si="23"/>
        <v>Month 4</v>
      </c>
      <c r="T113" s="7"/>
      <c r="U113" s="3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">
      <c r="A114" s="63">
        <f t="shared" si="24"/>
        <v>20</v>
      </c>
      <c r="B114" s="56">
        <v>2.2999999999999998</v>
      </c>
      <c r="C114" s="56">
        <v>2.42</v>
      </c>
      <c r="D114" s="56">
        <v>2.37</v>
      </c>
      <c r="E114" s="56">
        <v>2.52</v>
      </c>
      <c r="F114" s="56">
        <v>2.34</v>
      </c>
      <c r="G114" s="56">
        <v>2.4900000000000002</v>
      </c>
      <c r="H114" s="56">
        <f t="shared" si="13"/>
        <v>2.52</v>
      </c>
      <c r="I114" s="56">
        <f t="shared" si="19"/>
        <v>2.7</v>
      </c>
      <c r="J114" s="58">
        <f t="shared" si="14"/>
        <v>-6.6666666666666721E-2</v>
      </c>
      <c r="K114" s="59">
        <f t="shared" si="20"/>
        <v>2.5887500000000001</v>
      </c>
      <c r="L114" s="58">
        <f t="shared" si="15"/>
        <v>-2.6557218734910706E-2</v>
      </c>
      <c r="M114" s="60">
        <f t="shared" si="16"/>
        <v>2520</v>
      </c>
      <c r="N114" s="61">
        <f t="shared" si="12"/>
        <v>43493</v>
      </c>
      <c r="O114" s="64">
        <f t="shared" si="21"/>
        <v>43191</v>
      </c>
      <c r="P114" s="65">
        <f t="shared" si="17"/>
        <v>302</v>
      </c>
      <c r="Q114" s="64">
        <f t="shared" si="22"/>
        <v>40648</v>
      </c>
      <c r="R114" s="41">
        <f t="shared" si="18"/>
        <v>43.142857142857146</v>
      </c>
      <c r="S114" s="66" t="str">
        <f t="shared" si="23"/>
        <v>Month 4</v>
      </c>
      <c r="T114" s="7"/>
      <c r="U114" s="29"/>
      <c r="V114" s="29"/>
      <c r="W114" s="29"/>
      <c r="X114" s="29"/>
      <c r="Y114" s="29"/>
      <c r="Z114" s="3"/>
      <c r="AA114" s="29"/>
      <c r="AB114" s="29"/>
      <c r="AC114" s="29"/>
      <c r="AD114" s="29"/>
      <c r="AE114" s="29"/>
      <c r="AF114" s="3"/>
      <c r="AG114" s="3"/>
      <c r="AH114" s="3"/>
      <c r="AI114" s="3"/>
    </row>
    <row r="115" spans="1:35" x14ac:dyDescent="0.2">
      <c r="A115" s="14">
        <f t="shared" si="24"/>
        <v>20</v>
      </c>
      <c r="B115" s="3">
        <v>2.46</v>
      </c>
      <c r="C115" s="3">
        <v>2.41</v>
      </c>
      <c r="D115" s="3">
        <v>2.23</v>
      </c>
      <c r="E115" s="3">
        <v>2.33</v>
      </c>
      <c r="F115" s="3">
        <v>2.42</v>
      </c>
      <c r="G115" s="3">
        <v>2.35</v>
      </c>
      <c r="H115" s="3">
        <f t="shared" si="13"/>
        <v>2.46</v>
      </c>
      <c r="I115" s="3">
        <f t="shared" si="19"/>
        <v>2.7</v>
      </c>
      <c r="J115" s="21">
        <f t="shared" si="14"/>
        <v>-8.8888888888888962E-2</v>
      </c>
      <c r="K115" s="16">
        <f t="shared" si="20"/>
        <v>2.5887500000000001</v>
      </c>
      <c r="L115" s="21">
        <f t="shared" si="15"/>
        <v>-4.9734427812650944E-2</v>
      </c>
      <c r="M115" s="15">
        <f t="shared" si="16"/>
        <v>2460</v>
      </c>
      <c r="N115" s="33">
        <f t="shared" si="12"/>
        <v>43500</v>
      </c>
      <c r="O115" s="8">
        <f t="shared" si="21"/>
        <v>43191</v>
      </c>
      <c r="P115" s="22">
        <f t="shared" si="17"/>
        <v>309</v>
      </c>
      <c r="Q115" s="8">
        <f t="shared" si="22"/>
        <v>40648</v>
      </c>
      <c r="R115" s="41">
        <f t="shared" si="18"/>
        <v>44.142857142857146</v>
      </c>
      <c r="S115" s="120" t="s">
        <v>26</v>
      </c>
      <c r="T115" s="7"/>
      <c r="U115" s="16"/>
      <c r="V115" s="16"/>
      <c r="W115" s="16"/>
      <c r="X115" s="16"/>
      <c r="Y115" s="21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">
      <c r="A116" s="14">
        <f t="shared" si="24"/>
        <v>20</v>
      </c>
      <c r="B116" s="3">
        <v>2.61</v>
      </c>
      <c r="C116" s="3">
        <v>2.5099999999999998</v>
      </c>
      <c r="D116" s="3">
        <v>2.34</v>
      </c>
      <c r="E116" s="3">
        <v>2.4700000000000002</v>
      </c>
      <c r="F116" s="3">
        <v>2.4300000000000002</v>
      </c>
      <c r="G116" s="3">
        <v>2.56</v>
      </c>
      <c r="H116" s="3">
        <f t="shared" si="13"/>
        <v>2.61</v>
      </c>
      <c r="I116" s="3">
        <f t="shared" si="19"/>
        <v>2.7</v>
      </c>
      <c r="J116" s="21">
        <f t="shared" si="14"/>
        <v>-3.3333333333333444E-2</v>
      </c>
      <c r="K116" s="16">
        <f t="shared" si="20"/>
        <v>2.5887500000000001</v>
      </c>
      <c r="L116" s="21">
        <f t="shared" si="15"/>
        <v>8.2085948816995723E-3</v>
      </c>
      <c r="M116" s="15">
        <f t="shared" si="16"/>
        <v>2610</v>
      </c>
      <c r="N116" s="33">
        <f t="shared" si="12"/>
        <v>43507</v>
      </c>
      <c r="O116" s="8">
        <f t="shared" si="21"/>
        <v>43191</v>
      </c>
      <c r="P116" s="22">
        <f t="shared" si="17"/>
        <v>316</v>
      </c>
      <c r="Q116" s="8">
        <f t="shared" si="22"/>
        <v>40648</v>
      </c>
      <c r="R116" s="41">
        <f t="shared" si="18"/>
        <v>45.142857142857146</v>
      </c>
      <c r="S116" s="120" t="str">
        <f t="shared" si="23"/>
        <v>Month 3</v>
      </c>
      <c r="T116" s="7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">
      <c r="A117" s="14">
        <f t="shared" si="24"/>
        <v>20</v>
      </c>
      <c r="B117" s="3">
        <v>2.5</v>
      </c>
      <c r="C117" s="3">
        <v>2.38</v>
      </c>
      <c r="D117" s="3">
        <v>2.34</v>
      </c>
      <c r="E117" s="3">
        <v>2.57</v>
      </c>
      <c r="F117" s="3">
        <v>2.4300000000000002</v>
      </c>
      <c r="G117" s="3">
        <v>2.4700000000000002</v>
      </c>
      <c r="H117" s="3">
        <f t="shared" si="13"/>
        <v>2.57</v>
      </c>
      <c r="I117" s="3">
        <f t="shared" si="19"/>
        <v>2.7</v>
      </c>
      <c r="J117" s="21">
        <f t="shared" si="14"/>
        <v>-4.8148148148148273E-2</v>
      </c>
      <c r="K117" s="16">
        <f t="shared" si="20"/>
        <v>2.5887500000000001</v>
      </c>
      <c r="L117" s="21">
        <f t="shared" si="15"/>
        <v>-7.2428778367939223E-3</v>
      </c>
      <c r="M117" s="15">
        <f t="shared" si="16"/>
        <v>2570</v>
      </c>
      <c r="N117" s="33">
        <f t="shared" si="12"/>
        <v>43514</v>
      </c>
      <c r="O117" s="8">
        <f t="shared" si="21"/>
        <v>43191</v>
      </c>
      <c r="P117" s="22">
        <f t="shared" si="17"/>
        <v>323</v>
      </c>
      <c r="Q117" s="8">
        <f t="shared" si="22"/>
        <v>40648</v>
      </c>
      <c r="R117" s="41">
        <f t="shared" si="18"/>
        <v>46.142857142857146</v>
      </c>
      <c r="S117" s="120" t="str">
        <f t="shared" si="23"/>
        <v>Month 3</v>
      </c>
      <c r="T117" s="7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">
      <c r="A118" s="63">
        <f t="shared" si="24"/>
        <v>20</v>
      </c>
      <c r="B118" s="56">
        <v>2.5</v>
      </c>
      <c r="C118" s="56">
        <v>2.37</v>
      </c>
      <c r="D118" s="56">
        <v>2.5299999999999998</v>
      </c>
      <c r="E118" s="56">
        <v>2.4</v>
      </c>
      <c r="F118" s="56">
        <v>2.5099999999999998</v>
      </c>
      <c r="G118" s="56">
        <v>2.4900000000000002</v>
      </c>
      <c r="H118" s="56">
        <f t="shared" si="13"/>
        <v>2.5299999999999998</v>
      </c>
      <c r="I118" s="56">
        <f t="shared" si="19"/>
        <v>2.7</v>
      </c>
      <c r="J118" s="58">
        <f t="shared" si="14"/>
        <v>-6.2962962962963095E-2</v>
      </c>
      <c r="K118" s="112">
        <f>AVERAGE(H118:H128)</f>
        <v>2.4872727272727273</v>
      </c>
      <c r="L118" s="58">
        <f t="shared" si="15"/>
        <v>1.7178362573099324E-2</v>
      </c>
      <c r="M118" s="60">
        <f t="shared" si="16"/>
        <v>2530</v>
      </c>
      <c r="N118" s="61">
        <f t="shared" si="12"/>
        <v>43521</v>
      </c>
      <c r="O118" s="64">
        <f t="shared" si="21"/>
        <v>43191</v>
      </c>
      <c r="P118" s="65">
        <f t="shared" si="17"/>
        <v>330</v>
      </c>
      <c r="Q118" s="64">
        <f t="shared" si="22"/>
        <v>40648</v>
      </c>
      <c r="R118" s="41">
        <f t="shared" si="18"/>
        <v>47.142857142857146</v>
      </c>
      <c r="S118" s="66" t="str">
        <f t="shared" si="23"/>
        <v>Month 3</v>
      </c>
      <c r="T118" s="7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">
      <c r="A119" s="14">
        <f t="shared" si="24"/>
        <v>20</v>
      </c>
      <c r="B119" s="3">
        <v>2.62</v>
      </c>
      <c r="C119" s="3">
        <v>2.69</v>
      </c>
      <c r="D119" s="3">
        <v>2.56</v>
      </c>
      <c r="E119" s="3">
        <v>2.5</v>
      </c>
      <c r="F119" s="3">
        <v>2.64</v>
      </c>
      <c r="G119" s="3">
        <v>2.6</v>
      </c>
      <c r="H119" s="3">
        <f t="shared" si="13"/>
        <v>2.69</v>
      </c>
      <c r="I119" s="3">
        <f t="shared" si="19"/>
        <v>2.7</v>
      </c>
      <c r="J119" s="21">
        <f t="shared" si="14"/>
        <v>-3.7037037037037888E-3</v>
      </c>
      <c r="K119" s="16">
        <f t="shared" si="20"/>
        <v>2.4872727272727273</v>
      </c>
      <c r="L119" s="21">
        <f t="shared" si="15"/>
        <v>8.1505847953216345E-2</v>
      </c>
      <c r="M119" s="15">
        <f t="shared" si="16"/>
        <v>2690</v>
      </c>
      <c r="N119" s="33">
        <f t="shared" si="12"/>
        <v>43528</v>
      </c>
      <c r="O119" s="8">
        <f t="shared" si="21"/>
        <v>43191</v>
      </c>
      <c r="P119" s="22">
        <f t="shared" si="17"/>
        <v>337</v>
      </c>
      <c r="Q119" s="8">
        <f t="shared" si="22"/>
        <v>40648</v>
      </c>
      <c r="R119" s="41">
        <f t="shared" si="18"/>
        <v>48.142857142857146</v>
      </c>
      <c r="S119" s="120" t="s">
        <v>25</v>
      </c>
      <c r="T119" s="7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">
      <c r="A120" s="14">
        <f t="shared" si="24"/>
        <v>20</v>
      </c>
      <c r="B120" s="3">
        <v>2.2799999999999998</v>
      </c>
      <c r="C120" s="3">
        <v>2.3199999999999998</v>
      </c>
      <c r="D120" s="3">
        <v>2.42</v>
      </c>
      <c r="E120" s="3">
        <v>2.48</v>
      </c>
      <c r="F120" s="3">
        <v>2.27</v>
      </c>
      <c r="G120" s="3">
        <v>2.3199999999999998</v>
      </c>
      <c r="H120" s="3">
        <f t="shared" si="13"/>
        <v>2.48</v>
      </c>
      <c r="I120" s="3">
        <f t="shared" si="19"/>
        <v>2.7</v>
      </c>
      <c r="J120" s="21">
        <f t="shared" si="14"/>
        <v>-8.1481481481481544E-2</v>
      </c>
      <c r="K120" s="16">
        <f t="shared" si="20"/>
        <v>2.4872727272727273</v>
      </c>
      <c r="L120" s="21">
        <f t="shared" si="15"/>
        <v>-2.9239766081871534E-3</v>
      </c>
      <c r="M120" s="15">
        <f t="shared" si="16"/>
        <v>2480</v>
      </c>
      <c r="N120" s="33">
        <f t="shared" si="12"/>
        <v>43535</v>
      </c>
      <c r="O120" s="8">
        <f t="shared" si="21"/>
        <v>43191</v>
      </c>
      <c r="P120" s="22">
        <f t="shared" si="17"/>
        <v>344</v>
      </c>
      <c r="Q120" s="8">
        <f t="shared" si="22"/>
        <v>40648</v>
      </c>
      <c r="R120" s="41">
        <f t="shared" si="18"/>
        <v>49.142857142857146</v>
      </c>
      <c r="S120" s="52" t="str">
        <f t="shared" si="23"/>
        <v>Month 2</v>
      </c>
      <c r="T120" s="7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">
      <c r="A121" s="14">
        <f t="shared" si="24"/>
        <v>20</v>
      </c>
      <c r="B121" s="3">
        <v>2.35</v>
      </c>
      <c r="C121" s="3">
        <v>2.54</v>
      </c>
      <c r="D121" s="3">
        <v>2.4700000000000002</v>
      </c>
      <c r="E121" s="3">
        <v>2.4300000000000002</v>
      </c>
      <c r="F121" s="3">
        <v>2.37</v>
      </c>
      <c r="G121" s="3">
        <v>2.5099999999999998</v>
      </c>
      <c r="H121" s="3">
        <f t="shared" si="13"/>
        <v>2.54</v>
      </c>
      <c r="I121" s="3">
        <f t="shared" si="19"/>
        <v>2.7</v>
      </c>
      <c r="J121" s="21">
        <f t="shared" si="14"/>
        <v>-5.925925925925931E-2</v>
      </c>
      <c r="K121" s="16">
        <f t="shared" si="20"/>
        <v>2.4872727272727273</v>
      </c>
      <c r="L121" s="21">
        <f t="shared" si="15"/>
        <v>2.1198830409356727E-2</v>
      </c>
      <c r="M121" s="15">
        <f t="shared" si="16"/>
        <v>2540</v>
      </c>
      <c r="N121" s="33">
        <f t="shared" si="12"/>
        <v>43542</v>
      </c>
      <c r="O121" s="8">
        <f t="shared" si="21"/>
        <v>43191</v>
      </c>
      <c r="P121" s="22">
        <f t="shared" si="17"/>
        <v>351</v>
      </c>
      <c r="Q121" s="8">
        <f t="shared" si="22"/>
        <v>40648</v>
      </c>
      <c r="R121" s="41">
        <f t="shared" si="18"/>
        <v>50.142857142857146</v>
      </c>
      <c r="S121" s="52" t="str">
        <f t="shared" si="23"/>
        <v>Month 2</v>
      </c>
      <c r="T121" s="7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">
      <c r="A122" s="63">
        <f t="shared" si="24"/>
        <v>20</v>
      </c>
      <c r="B122" s="56">
        <v>2.4</v>
      </c>
      <c r="C122" s="56">
        <v>2.48</v>
      </c>
      <c r="D122" s="56">
        <v>2.44</v>
      </c>
      <c r="E122" s="56">
        <v>2.5099999999999998</v>
      </c>
      <c r="F122" s="56">
        <v>2.56</v>
      </c>
      <c r="G122" s="56">
        <v>2.4900000000000002</v>
      </c>
      <c r="H122" s="56">
        <f t="shared" si="13"/>
        <v>2.56</v>
      </c>
      <c r="I122" s="56">
        <f t="shared" si="19"/>
        <v>2.7</v>
      </c>
      <c r="J122" s="58">
        <f t="shared" si="14"/>
        <v>-5.1851851851851892E-2</v>
      </c>
      <c r="K122" s="59">
        <f t="shared" si="20"/>
        <v>2.4872727272727273</v>
      </c>
      <c r="L122" s="58">
        <f t="shared" si="15"/>
        <v>2.9239766081871354E-2</v>
      </c>
      <c r="M122" s="60">
        <f t="shared" si="16"/>
        <v>2560</v>
      </c>
      <c r="N122" s="61">
        <f t="shared" si="12"/>
        <v>43549</v>
      </c>
      <c r="O122" s="64">
        <f t="shared" si="21"/>
        <v>43191</v>
      </c>
      <c r="P122" s="65">
        <f t="shared" si="17"/>
        <v>358</v>
      </c>
      <c r="Q122" s="64">
        <f t="shared" si="22"/>
        <v>40648</v>
      </c>
      <c r="R122" s="41">
        <f t="shared" si="18"/>
        <v>51.142857142857146</v>
      </c>
      <c r="S122" s="66" t="str">
        <f t="shared" si="23"/>
        <v>Month 2</v>
      </c>
      <c r="T122" s="7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">
      <c r="A123" s="14">
        <f t="shared" si="24"/>
        <v>20</v>
      </c>
      <c r="B123" s="3">
        <v>2.63</v>
      </c>
      <c r="C123" s="3">
        <v>2.52</v>
      </c>
      <c r="D123" s="3">
        <v>2.48</v>
      </c>
      <c r="E123" s="3">
        <v>2.59</v>
      </c>
      <c r="F123" s="3">
        <v>2.61</v>
      </c>
      <c r="G123" s="3">
        <v>2.54</v>
      </c>
      <c r="H123" s="3">
        <f t="shared" si="13"/>
        <v>2.63</v>
      </c>
      <c r="I123" s="3">
        <f t="shared" si="19"/>
        <v>2.7</v>
      </c>
      <c r="J123" s="21">
        <f t="shared" si="14"/>
        <v>-2.5925925925926029E-2</v>
      </c>
      <c r="K123" s="16">
        <f t="shared" si="20"/>
        <v>2.4872727272727273</v>
      </c>
      <c r="L123" s="21">
        <f t="shared" si="15"/>
        <v>5.7383040935672459E-2</v>
      </c>
      <c r="M123" s="15">
        <f t="shared" si="16"/>
        <v>2630</v>
      </c>
      <c r="N123" s="33">
        <f t="shared" si="12"/>
        <v>43556</v>
      </c>
      <c r="O123" s="8">
        <f t="shared" si="21"/>
        <v>43191</v>
      </c>
      <c r="P123" s="22">
        <f t="shared" si="17"/>
        <v>365</v>
      </c>
      <c r="Q123" s="8">
        <f t="shared" si="22"/>
        <v>40648</v>
      </c>
      <c r="R123" s="41">
        <f t="shared" si="18"/>
        <v>52.142857142857146</v>
      </c>
      <c r="S123" s="120" t="s">
        <v>24</v>
      </c>
      <c r="T123" s="7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6" thickBot="1" x14ac:dyDescent="0.25">
      <c r="A124" s="138">
        <f t="shared" si="24"/>
        <v>20</v>
      </c>
      <c r="B124" s="139">
        <v>2.2999999999999998</v>
      </c>
      <c r="C124" s="139">
        <v>2.31</v>
      </c>
      <c r="D124" s="139">
        <v>2.2799999999999998</v>
      </c>
      <c r="E124" s="139">
        <v>2.3199999999999998</v>
      </c>
      <c r="F124" s="139">
        <v>2.2999999999999998</v>
      </c>
      <c r="G124" s="139">
        <v>2.2999999999999998</v>
      </c>
      <c r="H124" s="139">
        <f t="shared" si="13"/>
        <v>2.3199999999999998</v>
      </c>
      <c r="I124" s="139">
        <f t="shared" si="19"/>
        <v>2.7</v>
      </c>
      <c r="J124" s="140">
        <f t="shared" si="14"/>
        <v>-0.14074074074074086</v>
      </c>
      <c r="K124" s="141">
        <f t="shared" si="20"/>
        <v>2.4872727272727273</v>
      </c>
      <c r="L124" s="140">
        <f t="shared" si="15"/>
        <v>-6.7251461988304173E-2</v>
      </c>
      <c r="M124" s="142">
        <f t="shared" si="16"/>
        <v>2320</v>
      </c>
      <c r="N124" s="143">
        <f t="shared" si="12"/>
        <v>43563</v>
      </c>
      <c r="O124" s="153">
        <f t="shared" si="21"/>
        <v>43191</v>
      </c>
      <c r="P124" s="154">
        <f t="shared" si="17"/>
        <v>372</v>
      </c>
      <c r="Q124" s="153">
        <f t="shared" si="22"/>
        <v>40648</v>
      </c>
      <c r="R124" s="41">
        <f t="shared" si="18"/>
        <v>53.142857142857146</v>
      </c>
      <c r="S124" s="155" t="str">
        <f>(S123)</f>
        <v>Month 1</v>
      </c>
      <c r="T124" s="7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6" thickTop="1" x14ac:dyDescent="0.2">
      <c r="A125" s="14">
        <f t="shared" si="24"/>
        <v>20</v>
      </c>
      <c r="B125" s="3">
        <v>2.4</v>
      </c>
      <c r="C125" s="3">
        <v>2.4500000000000002</v>
      </c>
      <c r="D125" s="3">
        <v>2.38</v>
      </c>
      <c r="E125" s="3">
        <v>2.35</v>
      </c>
      <c r="F125" s="3">
        <v>2.35</v>
      </c>
      <c r="G125" s="3">
        <v>2.35</v>
      </c>
      <c r="H125" s="3">
        <f t="shared" si="13"/>
        <v>2.4500000000000002</v>
      </c>
      <c r="I125" s="3">
        <f t="shared" si="19"/>
        <v>2.7</v>
      </c>
      <c r="J125" s="21">
        <f>(H125-I125)/(I125)</f>
        <v>-9.2592592592592587E-2</v>
      </c>
      <c r="K125" s="16">
        <f t="shared" si="20"/>
        <v>2.4872727272727273</v>
      </c>
      <c r="L125" s="21">
        <f>(H125-K125)/(K125)</f>
        <v>-1.4985380116959005E-2</v>
      </c>
      <c r="M125" s="15">
        <f>1000*H125</f>
        <v>2450</v>
      </c>
      <c r="N125" s="33">
        <f>(N124+1)</f>
        <v>43564</v>
      </c>
      <c r="O125" s="8">
        <f t="shared" si="21"/>
        <v>43191</v>
      </c>
      <c r="P125" s="22">
        <f>(N125-O125)</f>
        <v>373</v>
      </c>
      <c r="Q125" s="8">
        <f t="shared" si="22"/>
        <v>40648</v>
      </c>
      <c r="R125" s="41">
        <f t="shared" si="18"/>
        <v>53.285714285714285</v>
      </c>
      <c r="S125" s="52" t="str">
        <f>(S124)</f>
        <v>Month 1</v>
      </c>
      <c r="T125" s="7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">
      <c r="A126" s="129">
        <f t="shared" si="24"/>
        <v>20</v>
      </c>
      <c r="B126" s="130">
        <v>2.2599999999999998</v>
      </c>
      <c r="C126" s="130">
        <v>2.31</v>
      </c>
      <c r="D126" s="130">
        <v>2.23</v>
      </c>
      <c r="E126" s="130">
        <v>2.23</v>
      </c>
      <c r="F126" s="130">
        <v>2.15</v>
      </c>
      <c r="G126" s="130">
        <v>2.2999999999999998</v>
      </c>
      <c r="H126" s="130">
        <f t="shared" si="13"/>
        <v>2.31</v>
      </c>
      <c r="I126" s="130">
        <f t="shared" si="19"/>
        <v>2.7</v>
      </c>
      <c r="J126" s="131">
        <f>(H126-I126)/(I126)</f>
        <v>-0.14444444444444449</v>
      </c>
      <c r="K126" s="132">
        <f t="shared" si="20"/>
        <v>2.4872727272727273</v>
      </c>
      <c r="L126" s="131">
        <f>(H126-K126)/(K126)</f>
        <v>-7.1271929824561389E-2</v>
      </c>
      <c r="M126" s="133">
        <f>1000*H126</f>
        <v>2310</v>
      </c>
      <c r="N126" s="137">
        <f>(N125+1)</f>
        <v>43565</v>
      </c>
      <c r="O126" s="134">
        <f t="shared" si="21"/>
        <v>43191</v>
      </c>
      <c r="P126" s="160">
        <f>(N126-O126)</f>
        <v>374</v>
      </c>
      <c r="Q126" s="134">
        <f t="shared" si="22"/>
        <v>40648</v>
      </c>
      <c r="R126" s="41">
        <f t="shared" si="18"/>
        <v>53.428571428571431</v>
      </c>
      <c r="S126" s="161" t="str">
        <f>(S125)</f>
        <v>Month 1</v>
      </c>
      <c r="T126" s="7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">
      <c r="A127" s="14">
        <f t="shared" si="24"/>
        <v>20</v>
      </c>
      <c r="B127" s="3">
        <v>2.25</v>
      </c>
      <c r="C127" s="3">
        <v>2.5</v>
      </c>
      <c r="D127" s="3">
        <v>2.13</v>
      </c>
      <c r="E127" s="3">
        <v>2.35</v>
      </c>
      <c r="F127" s="3">
        <v>2.1800000000000002</v>
      </c>
      <c r="G127" s="3">
        <v>2.2400000000000002</v>
      </c>
      <c r="H127" s="7">
        <f t="shared" si="13"/>
        <v>2.5</v>
      </c>
      <c r="I127" s="7">
        <f t="shared" si="19"/>
        <v>2.7</v>
      </c>
      <c r="J127" s="21">
        <f>(H127-I127)/(I127)</f>
        <v>-7.4074074074074139E-2</v>
      </c>
      <c r="K127" s="16">
        <f t="shared" si="20"/>
        <v>2.4872727272727273</v>
      </c>
      <c r="L127" s="21">
        <f>(H127-K127)/(K127)</f>
        <v>5.1169590643274738E-3</v>
      </c>
      <c r="M127" s="15">
        <f>1000*H127</f>
        <v>2500</v>
      </c>
      <c r="N127" s="33">
        <f>(N126+1)</f>
        <v>43566</v>
      </c>
      <c r="O127" s="8">
        <f t="shared" si="21"/>
        <v>43191</v>
      </c>
      <c r="P127" s="22">
        <f>(N127-O127)</f>
        <v>375</v>
      </c>
      <c r="Q127" s="8">
        <f t="shared" si="22"/>
        <v>40648</v>
      </c>
      <c r="R127" s="41">
        <f t="shared" si="18"/>
        <v>53.571428571428569</v>
      </c>
      <c r="S127" s="52" t="str">
        <f>(S126)</f>
        <v>Month 1</v>
      </c>
      <c r="T127" s="7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6" thickBot="1" x14ac:dyDescent="0.25">
      <c r="A128" s="138">
        <f>(A124)</f>
        <v>20</v>
      </c>
      <c r="B128" s="139">
        <v>2.13</v>
      </c>
      <c r="C128" s="139">
        <v>2.2000000000000002</v>
      </c>
      <c r="D128" s="139">
        <v>2.13</v>
      </c>
      <c r="E128" s="139">
        <v>2.35</v>
      </c>
      <c r="F128" s="139">
        <v>2.1800000000000002</v>
      </c>
      <c r="G128" s="139">
        <v>2.3199999999999998</v>
      </c>
      <c r="H128" s="139">
        <f>MAX(B128:G128)</f>
        <v>2.35</v>
      </c>
      <c r="I128" s="139">
        <f>(I124)</f>
        <v>2.7</v>
      </c>
      <c r="J128" s="140">
        <f t="shared" si="14"/>
        <v>-0.12962962962962965</v>
      </c>
      <c r="K128" s="141">
        <f>(K124)</f>
        <v>2.4872727272727273</v>
      </c>
      <c r="L128" s="140">
        <f t="shared" si="15"/>
        <v>-5.5190058479532136E-2</v>
      </c>
      <c r="M128" s="142">
        <f t="shared" si="16"/>
        <v>2350</v>
      </c>
      <c r="N128" s="143">
        <f>(N124+7)</f>
        <v>43570</v>
      </c>
      <c r="O128" s="153">
        <f>(O124)</f>
        <v>43191</v>
      </c>
      <c r="P128" s="154">
        <f t="shared" si="17"/>
        <v>379</v>
      </c>
      <c r="Q128" s="153">
        <f>(Q124)</f>
        <v>40648</v>
      </c>
      <c r="R128" s="41">
        <f t="shared" si="18"/>
        <v>54.142857142857146</v>
      </c>
      <c r="S128" s="155" t="str">
        <f>(S124)</f>
        <v>Month 1</v>
      </c>
      <c r="T128" s="7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6" thickTop="1" x14ac:dyDescent="0.2">
      <c r="A129" s="63">
        <f t="shared" si="24"/>
        <v>20</v>
      </c>
      <c r="B129" s="218">
        <v>2.13</v>
      </c>
      <c r="C129" s="218">
        <v>2.2000000000000002</v>
      </c>
      <c r="D129" s="218">
        <v>2.13</v>
      </c>
      <c r="E129" s="218">
        <v>2.35</v>
      </c>
      <c r="F129" s="218">
        <v>2.1800000000000002</v>
      </c>
      <c r="G129" s="218">
        <v>2.3199999999999998</v>
      </c>
      <c r="H129" s="56">
        <f>MAX(B129:G129)</f>
        <v>2.35</v>
      </c>
      <c r="I129" s="56">
        <f t="shared" si="19"/>
        <v>2.7</v>
      </c>
      <c r="J129" s="58">
        <f>(H129-I129)/(I129)</f>
        <v>-0.12962962962962965</v>
      </c>
      <c r="K129" s="59">
        <f t="shared" si="20"/>
        <v>2.4872727272727273</v>
      </c>
      <c r="L129" s="58">
        <f>(H129-K129)/(K129)</f>
        <v>-5.5190058479532136E-2</v>
      </c>
      <c r="M129" s="60">
        <f>1000*H129</f>
        <v>2350</v>
      </c>
      <c r="N129" s="61">
        <f>(N128+7)</f>
        <v>43577</v>
      </c>
      <c r="O129" s="64">
        <f t="shared" si="21"/>
        <v>43191</v>
      </c>
      <c r="P129" s="65">
        <f>(N129-O129)</f>
        <v>386</v>
      </c>
      <c r="Q129" s="64">
        <f t="shared" si="22"/>
        <v>40648</v>
      </c>
      <c r="R129" s="41">
        <f t="shared" si="18"/>
        <v>55.142857142857146</v>
      </c>
      <c r="S129" s="66" t="str">
        <f>(S128)</f>
        <v>Month 1</v>
      </c>
      <c r="T129" s="7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">
      <c r="A130" s="6"/>
      <c r="B130" s="3"/>
      <c r="C130" s="3"/>
      <c r="D130" s="3"/>
      <c r="E130" s="3"/>
      <c r="F130" s="3"/>
      <c r="G130" s="3"/>
      <c r="H130" s="7"/>
      <c r="I130" s="7"/>
      <c r="J130" s="21"/>
      <c r="K130" s="16"/>
      <c r="L130" s="21"/>
      <c r="M130" s="15"/>
      <c r="N130" s="8"/>
      <c r="O130" s="8"/>
      <c r="P130" s="22"/>
      <c r="Q130" s="8"/>
      <c r="R130" s="9"/>
      <c r="S130" s="9"/>
      <c r="T130" s="7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">
      <c r="A131" s="6"/>
      <c r="B131" s="3"/>
      <c r="C131" s="3"/>
      <c r="D131" s="3"/>
      <c r="E131" s="3"/>
      <c r="F131" s="3"/>
      <c r="G131" s="3"/>
      <c r="H131" s="7"/>
      <c r="I131" s="7"/>
      <c r="J131" s="21"/>
      <c r="K131" s="16"/>
      <c r="L131" s="21"/>
      <c r="M131" s="15"/>
      <c r="N131" s="8"/>
      <c r="O131" s="8"/>
      <c r="P131" s="22"/>
      <c r="Q131" s="8"/>
      <c r="R131" s="9"/>
      <c r="S131" s="9"/>
      <c r="T131" s="7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6"/>
      <c r="B132" s="3"/>
      <c r="C132" s="3"/>
      <c r="D132" s="3"/>
      <c r="E132" s="3"/>
      <c r="F132" s="3"/>
      <c r="G132" s="3"/>
      <c r="H132" s="7"/>
      <c r="I132" s="7"/>
      <c r="J132" s="21"/>
      <c r="K132" s="16"/>
      <c r="L132" s="21"/>
      <c r="M132" s="15"/>
      <c r="N132" s="8"/>
      <c r="O132" s="8"/>
      <c r="P132" s="22"/>
      <c r="Q132" s="8"/>
      <c r="R132" s="9"/>
      <c r="S132" s="9"/>
      <c r="T132" s="7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">
      <c r="A133" s="14"/>
      <c r="B133" s="3"/>
      <c r="C133" s="3"/>
      <c r="D133" s="3"/>
      <c r="E133" s="3"/>
      <c r="F133" s="3"/>
      <c r="G133" s="3"/>
      <c r="H133" s="7"/>
      <c r="I133" s="7"/>
      <c r="J133" s="21"/>
      <c r="K133" s="16"/>
      <c r="L133" s="21"/>
      <c r="M133" s="15"/>
      <c r="N133" s="8"/>
      <c r="O133" s="8"/>
      <c r="P133" s="22"/>
      <c r="Q133" s="8"/>
      <c r="R133" s="9"/>
      <c r="S133" s="9"/>
      <c r="T133" s="7"/>
      <c r="U133" s="3"/>
      <c r="V133" s="30"/>
      <c r="W133" s="30"/>
      <c r="X133" s="30"/>
      <c r="Y133" s="30"/>
      <c r="Z133" s="3"/>
      <c r="AA133" s="3"/>
      <c r="AB133" s="3"/>
      <c r="AC133" s="30"/>
      <c r="AD133" s="30"/>
      <c r="AE133" s="30"/>
      <c r="AF133" s="30"/>
      <c r="AG133" s="3"/>
      <c r="AH133" s="3"/>
      <c r="AI133" s="3"/>
    </row>
    <row r="134" spans="1:35" x14ac:dyDescent="0.2">
      <c r="A134" s="14"/>
      <c r="B134" s="3"/>
      <c r="C134" s="3"/>
      <c r="D134" s="3"/>
      <c r="E134" s="3"/>
      <c r="F134" s="3"/>
      <c r="G134" s="3"/>
      <c r="H134" s="7"/>
      <c r="I134" s="7"/>
      <c r="J134" s="21"/>
      <c r="K134" s="16"/>
      <c r="L134" s="21"/>
      <c r="M134" s="15"/>
      <c r="N134" s="8"/>
      <c r="O134" s="8"/>
      <c r="P134" s="22"/>
      <c r="Q134" s="8"/>
      <c r="R134" s="9"/>
      <c r="S134" s="9"/>
      <c r="T134" s="7"/>
      <c r="U134" s="3"/>
      <c r="V134" s="12"/>
      <c r="W134" s="5"/>
      <c r="X134" s="13"/>
      <c r="Y134" s="11"/>
      <c r="Z134" s="3"/>
      <c r="AA134" s="3"/>
      <c r="AB134" s="3"/>
      <c r="AC134" s="23"/>
      <c r="AD134" s="5"/>
      <c r="AE134" s="13"/>
      <c r="AF134" s="11"/>
      <c r="AG134" s="3"/>
      <c r="AH134" s="3"/>
      <c r="AI134" s="3"/>
    </row>
    <row r="135" spans="1:35" x14ac:dyDescent="0.2">
      <c r="A135" s="14"/>
      <c r="B135" s="3"/>
      <c r="C135" s="3"/>
      <c r="D135" s="3"/>
      <c r="E135" s="3"/>
      <c r="F135" s="3"/>
      <c r="G135" s="3"/>
      <c r="H135" s="7"/>
      <c r="I135" s="7"/>
      <c r="J135" s="21"/>
      <c r="K135" s="16"/>
      <c r="L135" s="21"/>
      <c r="M135" s="15"/>
      <c r="N135" s="8"/>
      <c r="O135" s="8"/>
      <c r="P135" s="22"/>
      <c r="Q135" s="8"/>
      <c r="R135" s="9"/>
      <c r="S135" s="9"/>
      <c r="T135" s="7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">
      <c r="A136" s="14"/>
      <c r="B136" s="3"/>
      <c r="C136" s="3"/>
      <c r="D136" s="3"/>
      <c r="E136" s="3"/>
      <c r="F136" s="3"/>
      <c r="G136" s="3"/>
      <c r="H136" s="7"/>
      <c r="I136" s="7"/>
      <c r="J136" s="21"/>
      <c r="K136" s="16"/>
      <c r="L136" s="21"/>
      <c r="M136" s="15"/>
      <c r="N136" s="8"/>
      <c r="O136" s="8"/>
      <c r="P136" s="22"/>
      <c r="Q136" s="8"/>
      <c r="R136" s="9"/>
      <c r="S136" s="9"/>
      <c r="T136" s="7"/>
      <c r="U136" s="3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">
      <c r="A137" s="14"/>
      <c r="B137" s="3"/>
      <c r="C137" s="3"/>
      <c r="D137" s="3"/>
      <c r="E137" s="3"/>
      <c r="F137" s="3"/>
      <c r="G137" s="3"/>
      <c r="H137" s="7"/>
      <c r="I137" s="7"/>
      <c r="J137" s="21"/>
      <c r="K137" s="16"/>
      <c r="L137" s="21"/>
      <c r="M137" s="15"/>
      <c r="N137" s="8"/>
      <c r="O137" s="8"/>
      <c r="P137" s="22"/>
      <c r="Q137" s="8"/>
      <c r="R137" s="9"/>
      <c r="S137" s="9"/>
      <c r="T137" s="7"/>
      <c r="U137" s="29"/>
      <c r="V137" s="29"/>
      <c r="W137" s="29"/>
      <c r="X137" s="29"/>
      <c r="Y137" s="29"/>
      <c r="Z137" s="3"/>
      <c r="AA137" s="29"/>
      <c r="AB137" s="29"/>
      <c r="AC137" s="29"/>
      <c r="AD137" s="29"/>
      <c r="AE137" s="29"/>
      <c r="AF137" s="3"/>
      <c r="AG137" s="3"/>
      <c r="AH137" s="3"/>
      <c r="AI137" s="3"/>
    </row>
    <row r="138" spans="1:35" x14ac:dyDescent="0.2">
      <c r="A138" s="14"/>
      <c r="B138" s="3"/>
      <c r="C138" s="3"/>
      <c r="D138" s="3"/>
      <c r="E138" s="3"/>
      <c r="F138" s="3"/>
      <c r="G138" s="3"/>
      <c r="H138" s="7"/>
      <c r="I138" s="7"/>
      <c r="J138" s="21"/>
      <c r="K138" s="16"/>
      <c r="L138" s="21"/>
      <c r="M138" s="15"/>
      <c r="N138" s="8"/>
      <c r="O138" s="8"/>
      <c r="P138" s="22"/>
      <c r="Q138" s="8"/>
      <c r="R138" s="9"/>
      <c r="S138" s="9"/>
      <c r="T138" s="7"/>
      <c r="U138" s="16"/>
      <c r="V138" s="16"/>
      <c r="W138" s="16"/>
      <c r="X138" s="16"/>
      <c r="Y138" s="21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">
      <c r="A139" s="14"/>
      <c r="B139" s="3"/>
      <c r="C139" s="3"/>
      <c r="D139" s="3"/>
      <c r="E139" s="3"/>
      <c r="F139" s="3"/>
      <c r="G139" s="3"/>
      <c r="H139" s="7"/>
      <c r="I139" s="7"/>
      <c r="J139" s="21"/>
      <c r="K139" s="16"/>
      <c r="L139" s="21"/>
      <c r="M139" s="15"/>
      <c r="N139" s="8"/>
      <c r="O139" s="8"/>
      <c r="P139" s="22"/>
      <c r="Q139" s="8"/>
      <c r="R139" s="9"/>
      <c r="S139" s="9"/>
      <c r="T139" s="7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">
      <c r="A140" s="14"/>
      <c r="B140" s="3"/>
      <c r="C140" s="3"/>
      <c r="D140" s="3"/>
      <c r="E140" s="3"/>
      <c r="F140" s="3"/>
      <c r="G140" s="3"/>
      <c r="H140" s="7"/>
      <c r="I140" s="7"/>
      <c r="J140" s="21"/>
      <c r="K140" s="16"/>
      <c r="L140" s="21"/>
      <c r="M140" s="15"/>
      <c r="N140" s="8"/>
      <c r="O140" s="8"/>
      <c r="P140" s="22"/>
      <c r="Q140" s="8"/>
      <c r="R140" s="9"/>
      <c r="S140" s="9"/>
      <c r="T140" s="7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">
      <c r="A141" s="14"/>
      <c r="B141" s="3"/>
      <c r="C141" s="3"/>
      <c r="D141" s="3"/>
      <c r="E141" s="3"/>
      <c r="F141" s="3"/>
      <c r="G141" s="3"/>
      <c r="H141" s="3"/>
      <c r="I141" s="7"/>
      <c r="J141" s="21"/>
      <c r="K141" s="16"/>
      <c r="L141" s="21"/>
      <c r="M141" s="15"/>
      <c r="N141" s="8"/>
      <c r="O141" s="8"/>
      <c r="P141" s="22"/>
      <c r="Q141" s="8"/>
      <c r="R141" s="9"/>
      <c r="S141" s="9"/>
      <c r="T141" s="7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">
      <c r="A142" s="14"/>
      <c r="B142" s="3"/>
      <c r="C142" s="3"/>
      <c r="D142" s="3"/>
      <c r="E142" s="3"/>
      <c r="F142" s="3"/>
      <c r="G142" s="3"/>
      <c r="H142" s="3"/>
      <c r="I142" s="7"/>
      <c r="J142" s="21"/>
      <c r="K142" s="16"/>
      <c r="L142" s="21"/>
      <c r="M142" s="15"/>
      <c r="N142" s="8"/>
      <c r="O142" s="8"/>
      <c r="P142" s="22"/>
      <c r="Q142" s="8"/>
      <c r="R142" s="9"/>
      <c r="S142" s="9"/>
      <c r="T142" s="7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">
      <c r="A143" s="14"/>
      <c r="B143" s="3"/>
      <c r="C143" s="3"/>
      <c r="D143" s="3"/>
      <c r="E143" s="3"/>
      <c r="F143" s="3"/>
      <c r="G143" s="3"/>
      <c r="H143" s="3"/>
      <c r="I143" s="7"/>
      <c r="J143" s="21"/>
      <c r="K143" s="16"/>
      <c r="L143" s="21"/>
      <c r="M143" s="15"/>
      <c r="N143" s="8"/>
      <c r="O143" s="8"/>
      <c r="P143" s="22"/>
      <c r="Q143" s="8"/>
      <c r="R143" s="9"/>
      <c r="S143" s="9"/>
      <c r="T143" s="7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">
      <c r="A144" s="14"/>
      <c r="B144" s="15"/>
      <c r="C144" s="15"/>
      <c r="D144" s="15"/>
      <c r="E144" s="15"/>
      <c r="F144" s="15"/>
      <c r="G144" s="15"/>
      <c r="H144" s="3"/>
      <c r="I144" s="7"/>
      <c r="J144" s="21"/>
      <c r="K144" s="16"/>
      <c r="L144" s="21"/>
      <c r="M144" s="15"/>
      <c r="N144" s="8"/>
      <c r="O144" s="8"/>
      <c r="P144" s="22"/>
      <c r="Q144" s="8"/>
      <c r="R144" s="9"/>
      <c r="S144" s="9"/>
      <c r="T144" s="7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">
      <c r="A145" s="14"/>
      <c r="B145" s="15"/>
      <c r="C145" s="15"/>
      <c r="D145" s="15"/>
      <c r="E145" s="15"/>
      <c r="F145" s="15"/>
      <c r="G145" s="15"/>
      <c r="H145" s="7"/>
      <c r="I145" s="7"/>
      <c r="J145" s="21"/>
      <c r="K145" s="16"/>
      <c r="L145" s="21"/>
      <c r="M145" s="15"/>
      <c r="N145" s="8"/>
      <c r="O145" s="8"/>
      <c r="P145" s="22"/>
      <c r="Q145" s="8"/>
      <c r="R145" s="9"/>
      <c r="S145" s="9"/>
      <c r="T145" s="7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">
      <c r="A146" s="14"/>
      <c r="B146" s="15"/>
      <c r="C146" s="15"/>
      <c r="D146" s="15"/>
      <c r="E146" s="15"/>
      <c r="F146" s="15"/>
      <c r="G146" s="15"/>
      <c r="H146" s="7"/>
      <c r="I146" s="7"/>
      <c r="J146" s="21"/>
      <c r="K146" s="16"/>
      <c r="L146" s="21"/>
      <c r="M146" s="15"/>
      <c r="N146" s="8"/>
      <c r="O146" s="8"/>
      <c r="P146" s="22"/>
      <c r="Q146" s="8"/>
      <c r="R146" s="9"/>
      <c r="S146" s="9"/>
      <c r="T146" s="7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">
      <c r="A147" s="14"/>
      <c r="B147" s="15"/>
      <c r="C147" s="15"/>
      <c r="D147" s="15"/>
      <c r="E147" s="15"/>
      <c r="F147" s="15"/>
      <c r="G147" s="15"/>
      <c r="H147" s="7"/>
      <c r="I147" s="7"/>
      <c r="J147" s="21"/>
      <c r="K147" s="16"/>
      <c r="L147" s="21"/>
      <c r="M147" s="15"/>
      <c r="N147" s="8"/>
      <c r="O147" s="8"/>
      <c r="P147" s="22"/>
      <c r="Q147" s="8"/>
      <c r="R147" s="9"/>
      <c r="S147" s="9"/>
      <c r="T147" s="7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">
      <c r="A148" s="14"/>
      <c r="B148" s="15"/>
      <c r="C148" s="15"/>
      <c r="D148" s="15"/>
      <c r="E148" s="15"/>
      <c r="F148" s="15"/>
      <c r="G148" s="15"/>
      <c r="H148" s="7"/>
      <c r="I148" s="7"/>
      <c r="J148" s="21"/>
      <c r="K148" s="16"/>
      <c r="L148" s="21"/>
      <c r="M148" s="15"/>
      <c r="N148" s="8"/>
      <c r="O148" s="8"/>
      <c r="P148" s="22"/>
      <c r="Q148" s="8"/>
      <c r="R148" s="9"/>
      <c r="S148" s="9"/>
      <c r="T148" s="7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">
      <c r="A149" s="14"/>
      <c r="B149" s="15"/>
      <c r="C149" s="15"/>
      <c r="D149" s="15"/>
      <c r="E149" s="15"/>
      <c r="F149" s="15"/>
      <c r="G149" s="15"/>
      <c r="H149" s="7"/>
      <c r="I149" s="7"/>
      <c r="J149" s="21"/>
      <c r="K149" s="16"/>
      <c r="L149" s="21"/>
      <c r="M149" s="15"/>
      <c r="N149" s="8"/>
      <c r="O149" s="8"/>
      <c r="P149" s="22"/>
      <c r="Q149" s="8"/>
      <c r="R149" s="9"/>
      <c r="S149" s="9"/>
      <c r="T149" s="7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">
      <c r="A150" s="14"/>
      <c r="B150" s="15"/>
      <c r="C150" s="15"/>
      <c r="D150" s="15"/>
      <c r="E150" s="15"/>
      <c r="F150" s="15"/>
      <c r="G150" s="15"/>
      <c r="H150" s="7"/>
      <c r="I150" s="7"/>
      <c r="J150" s="21"/>
      <c r="K150" s="16"/>
      <c r="L150" s="21"/>
      <c r="M150" s="15"/>
      <c r="N150" s="8"/>
      <c r="O150" s="8"/>
      <c r="P150" s="22"/>
      <c r="Q150" s="8"/>
      <c r="R150" s="9"/>
      <c r="S150" s="9"/>
      <c r="T150" s="7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">
      <c r="A151" s="14"/>
      <c r="B151" s="15"/>
      <c r="C151" s="15"/>
      <c r="D151" s="15"/>
      <c r="E151" s="15"/>
      <c r="F151" s="15"/>
      <c r="G151" s="15"/>
      <c r="H151" s="7"/>
      <c r="I151" s="7"/>
      <c r="J151" s="21"/>
      <c r="K151" s="16"/>
      <c r="L151" s="21"/>
      <c r="M151" s="15"/>
      <c r="N151" s="8"/>
      <c r="O151" s="8"/>
      <c r="P151" s="22"/>
      <c r="Q151" s="8"/>
      <c r="R151" s="9"/>
      <c r="S151" s="9"/>
      <c r="T151" s="7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">
      <c r="A152" s="14"/>
      <c r="B152" s="15"/>
      <c r="C152" s="15"/>
      <c r="D152" s="15"/>
      <c r="E152" s="15"/>
      <c r="F152" s="15"/>
      <c r="G152" s="15"/>
      <c r="H152" s="7"/>
      <c r="I152" s="7"/>
      <c r="J152" s="21"/>
      <c r="K152" s="16"/>
      <c r="L152" s="21"/>
      <c r="M152" s="15"/>
      <c r="N152" s="8"/>
      <c r="O152" s="8"/>
      <c r="P152" s="22"/>
      <c r="Q152" s="8"/>
      <c r="R152" s="9"/>
      <c r="S152" s="9"/>
      <c r="T152" s="7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">
      <c r="A153" s="14"/>
      <c r="B153" s="15"/>
      <c r="C153" s="15"/>
      <c r="D153" s="15"/>
      <c r="E153" s="15"/>
      <c r="F153" s="15"/>
      <c r="G153" s="15"/>
      <c r="H153" s="7"/>
      <c r="I153" s="7"/>
      <c r="J153" s="21"/>
      <c r="K153" s="16"/>
      <c r="L153" s="21"/>
      <c r="M153" s="15"/>
      <c r="N153" s="8"/>
      <c r="O153" s="8"/>
      <c r="P153" s="22"/>
      <c r="Q153" s="8"/>
      <c r="R153" s="9"/>
      <c r="S153" s="9"/>
      <c r="T153" s="7"/>
      <c r="U153" s="3"/>
      <c r="V153" s="30"/>
      <c r="W153" s="30"/>
      <c r="X153" s="30"/>
      <c r="Y153" s="30"/>
      <c r="Z153" s="3"/>
      <c r="AA153" s="3"/>
      <c r="AB153" s="3"/>
      <c r="AC153" s="30"/>
      <c r="AD153" s="30"/>
      <c r="AE153" s="30"/>
      <c r="AF153" s="30"/>
      <c r="AG153" s="3"/>
      <c r="AH153" s="3"/>
      <c r="AI153" s="3"/>
    </row>
    <row r="154" spans="1:35" x14ac:dyDescent="0.2">
      <c r="A154" s="14"/>
      <c r="B154" s="15"/>
      <c r="C154" s="15"/>
      <c r="D154" s="15"/>
      <c r="E154" s="15"/>
      <c r="F154" s="15"/>
      <c r="G154" s="15"/>
      <c r="H154" s="7"/>
      <c r="I154" s="7"/>
      <c r="J154" s="21"/>
      <c r="K154" s="16"/>
      <c r="L154" s="21"/>
      <c r="M154" s="15"/>
      <c r="N154" s="8"/>
      <c r="O154" s="8"/>
      <c r="P154" s="22"/>
      <c r="Q154" s="8"/>
      <c r="R154" s="9"/>
      <c r="S154" s="9"/>
      <c r="T154" s="7"/>
      <c r="U154" s="3"/>
      <c r="V154" s="12"/>
      <c r="W154" s="5"/>
      <c r="X154" s="13"/>
      <c r="Y154" s="11"/>
      <c r="Z154" s="3"/>
      <c r="AA154" s="3"/>
      <c r="AB154" s="3"/>
      <c r="AC154" s="23"/>
      <c r="AD154" s="5"/>
      <c r="AE154" s="13"/>
      <c r="AF154" s="11"/>
      <c r="AG154" s="3"/>
      <c r="AH154" s="3"/>
      <c r="AI154" s="7"/>
    </row>
    <row r="155" spans="1:35" x14ac:dyDescent="0.2">
      <c r="A155" s="14"/>
      <c r="B155" s="15"/>
      <c r="C155" s="15"/>
      <c r="D155" s="15"/>
      <c r="E155" s="15"/>
      <c r="F155" s="15"/>
      <c r="G155" s="15"/>
      <c r="H155" s="7"/>
      <c r="I155" s="7"/>
      <c r="J155" s="21"/>
      <c r="K155" s="16"/>
      <c r="L155" s="21"/>
      <c r="M155" s="15"/>
      <c r="N155" s="8"/>
      <c r="O155" s="8"/>
      <c r="P155" s="22"/>
      <c r="Q155" s="8"/>
      <c r="R155" s="9"/>
      <c r="S155" s="9"/>
      <c r="T155" s="7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7"/>
    </row>
    <row r="156" spans="1:35" x14ac:dyDescent="0.2">
      <c r="A156" s="14"/>
      <c r="B156" s="15"/>
      <c r="C156" s="15"/>
      <c r="D156" s="15"/>
      <c r="E156" s="15"/>
      <c r="F156" s="15"/>
      <c r="G156" s="15"/>
      <c r="H156" s="7"/>
      <c r="I156" s="7"/>
      <c r="J156" s="21"/>
      <c r="K156" s="16"/>
      <c r="L156" s="21"/>
      <c r="M156" s="15"/>
      <c r="N156" s="8"/>
      <c r="O156" s="8"/>
      <c r="P156" s="22"/>
      <c r="Q156" s="8"/>
      <c r="R156" s="9"/>
      <c r="S156" s="9"/>
      <c r="T156" s="7"/>
      <c r="U156" s="3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7"/>
    </row>
    <row r="157" spans="1:35" x14ac:dyDescent="0.2">
      <c r="A157" s="14"/>
      <c r="B157" s="15"/>
      <c r="C157" s="15"/>
      <c r="D157" s="15"/>
      <c r="E157" s="15"/>
      <c r="F157" s="15"/>
      <c r="G157" s="15"/>
      <c r="H157" s="7"/>
      <c r="I157" s="7"/>
      <c r="J157" s="21"/>
      <c r="K157" s="16"/>
      <c r="L157" s="21"/>
      <c r="M157" s="15"/>
      <c r="N157" s="8"/>
      <c r="O157" s="8"/>
      <c r="P157" s="22"/>
      <c r="Q157" s="8"/>
      <c r="R157" s="9"/>
      <c r="S157" s="9"/>
      <c r="T157" s="7"/>
      <c r="U157" s="29"/>
      <c r="V157" s="29"/>
      <c r="W157" s="29"/>
      <c r="X157" s="29"/>
      <c r="Y157" s="29"/>
      <c r="Z157" s="3"/>
      <c r="AA157" s="29"/>
      <c r="AB157" s="29"/>
      <c r="AC157" s="29"/>
      <c r="AD157" s="29"/>
      <c r="AE157" s="29"/>
      <c r="AF157" s="3"/>
      <c r="AG157" s="3"/>
      <c r="AH157" s="3"/>
      <c r="AI157" s="7"/>
    </row>
    <row r="158" spans="1:35" x14ac:dyDescent="0.2">
      <c r="A158" s="14"/>
      <c r="B158" s="15"/>
      <c r="C158" s="15"/>
      <c r="D158" s="15"/>
      <c r="E158" s="15"/>
      <c r="F158" s="15"/>
      <c r="G158" s="15"/>
      <c r="H158" s="7"/>
      <c r="I158" s="7"/>
      <c r="J158" s="21"/>
      <c r="K158" s="16"/>
      <c r="L158" s="21"/>
      <c r="M158" s="15"/>
      <c r="N158" s="8"/>
      <c r="O158" s="8"/>
      <c r="P158" s="22"/>
      <c r="Q158" s="8"/>
      <c r="R158" s="9"/>
      <c r="S158" s="9"/>
      <c r="T158" s="7"/>
      <c r="U158" s="16"/>
      <c r="V158" s="16"/>
      <c r="W158" s="16"/>
      <c r="X158" s="16"/>
      <c r="Y158" s="21"/>
      <c r="Z158" s="3"/>
      <c r="AA158" s="3"/>
      <c r="AB158" s="3"/>
      <c r="AC158" s="3"/>
      <c r="AD158" s="3"/>
      <c r="AE158" s="3"/>
      <c r="AF158" s="3"/>
      <c r="AG158" s="3"/>
      <c r="AH158" s="3"/>
      <c r="AI158" s="7"/>
    </row>
    <row r="159" spans="1:35" x14ac:dyDescent="0.2">
      <c r="A159" s="14"/>
      <c r="B159" s="15"/>
      <c r="C159" s="15"/>
      <c r="D159" s="15"/>
      <c r="E159" s="15"/>
      <c r="F159" s="15"/>
      <c r="G159" s="15"/>
      <c r="H159" s="7"/>
      <c r="I159" s="7"/>
      <c r="J159" s="21"/>
      <c r="K159" s="16"/>
      <c r="L159" s="21"/>
      <c r="M159" s="15"/>
      <c r="N159" s="8"/>
      <c r="O159" s="8"/>
      <c r="P159" s="22"/>
      <c r="Q159" s="8"/>
      <c r="R159" s="9"/>
      <c r="S159" s="9"/>
      <c r="T159" s="7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7"/>
    </row>
    <row r="160" spans="1:35" x14ac:dyDescent="0.2">
      <c r="A160" s="14"/>
      <c r="B160" s="15"/>
      <c r="C160" s="15"/>
      <c r="D160" s="15"/>
      <c r="E160" s="15"/>
      <c r="F160" s="15"/>
      <c r="G160" s="15"/>
      <c r="H160" s="7"/>
      <c r="I160" s="7"/>
      <c r="J160" s="21"/>
      <c r="K160" s="16"/>
      <c r="L160" s="21"/>
      <c r="M160" s="15"/>
      <c r="N160" s="8"/>
      <c r="O160" s="8"/>
      <c r="P160" s="22"/>
      <c r="Q160" s="8"/>
      <c r="R160" s="9"/>
      <c r="S160" s="9"/>
      <c r="T160" s="7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7"/>
    </row>
    <row r="161" spans="1:35" x14ac:dyDescent="0.2">
      <c r="A161" s="14"/>
      <c r="B161" s="15"/>
      <c r="C161" s="15"/>
      <c r="D161" s="15"/>
      <c r="E161" s="15"/>
      <c r="F161" s="15"/>
      <c r="G161" s="15"/>
      <c r="H161" s="7"/>
      <c r="I161" s="7"/>
      <c r="J161" s="21"/>
      <c r="K161" s="16"/>
      <c r="L161" s="21"/>
      <c r="M161" s="15"/>
      <c r="N161" s="8"/>
      <c r="O161" s="8"/>
      <c r="P161" s="22"/>
      <c r="Q161" s="8"/>
      <c r="R161" s="9"/>
      <c r="S161" s="9"/>
      <c r="T161" s="7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7"/>
    </row>
    <row r="162" spans="1:35" x14ac:dyDescent="0.2">
      <c r="A162" s="14"/>
      <c r="B162" s="15"/>
      <c r="C162" s="15"/>
      <c r="D162" s="15"/>
      <c r="E162" s="15"/>
      <c r="F162" s="15"/>
      <c r="G162" s="15"/>
      <c r="H162" s="7"/>
      <c r="I162" s="7"/>
      <c r="J162" s="21"/>
      <c r="K162" s="16"/>
      <c r="L162" s="21"/>
      <c r="M162" s="15"/>
      <c r="N162" s="8"/>
      <c r="O162" s="8"/>
      <c r="P162" s="22"/>
      <c r="Q162" s="8"/>
      <c r="R162" s="9"/>
      <c r="S162" s="9"/>
      <c r="T162" s="7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7"/>
    </row>
    <row r="163" spans="1:35" x14ac:dyDescent="0.2">
      <c r="A163" s="14"/>
      <c r="B163" s="15"/>
      <c r="C163" s="15"/>
      <c r="D163" s="15"/>
      <c r="E163" s="15"/>
      <c r="F163" s="15"/>
      <c r="G163" s="15"/>
      <c r="H163" s="7"/>
      <c r="I163" s="7"/>
      <c r="J163" s="21"/>
      <c r="K163" s="16"/>
      <c r="L163" s="21"/>
      <c r="M163" s="15"/>
      <c r="N163" s="8"/>
      <c r="O163" s="8"/>
      <c r="P163" s="22"/>
      <c r="Q163" s="8"/>
      <c r="R163" s="9"/>
      <c r="S163" s="9"/>
      <c r="T163" s="7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7"/>
    </row>
    <row r="164" spans="1:35" x14ac:dyDescent="0.2">
      <c r="A164" s="14"/>
      <c r="B164" s="15"/>
      <c r="C164" s="15"/>
      <c r="D164" s="15"/>
      <c r="E164" s="15"/>
      <c r="F164" s="15"/>
      <c r="G164" s="15"/>
      <c r="H164" s="7"/>
      <c r="I164" s="7"/>
      <c r="J164" s="21"/>
      <c r="K164" s="16"/>
      <c r="L164" s="21"/>
      <c r="M164" s="15"/>
      <c r="N164" s="8"/>
      <c r="O164" s="8"/>
      <c r="P164" s="22"/>
      <c r="Q164" s="8"/>
      <c r="R164" s="9"/>
      <c r="S164" s="9"/>
      <c r="T164" s="7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7"/>
    </row>
    <row r="165" spans="1:35" x14ac:dyDescent="0.2">
      <c r="A165" s="14"/>
      <c r="B165" s="15"/>
      <c r="C165" s="15"/>
      <c r="D165" s="15"/>
      <c r="E165" s="15"/>
      <c r="F165" s="15"/>
      <c r="G165" s="15"/>
      <c r="H165" s="7"/>
      <c r="I165" s="7"/>
      <c r="J165" s="21"/>
      <c r="K165" s="16"/>
      <c r="L165" s="21"/>
      <c r="M165" s="15"/>
      <c r="N165" s="8"/>
      <c r="O165" s="8"/>
      <c r="P165" s="22"/>
      <c r="Q165" s="8"/>
      <c r="R165" s="9"/>
      <c r="S165" s="9"/>
      <c r="T165" s="7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7"/>
    </row>
    <row r="166" spans="1:35" x14ac:dyDescent="0.2">
      <c r="A166" s="14"/>
      <c r="B166" s="15"/>
      <c r="C166" s="15"/>
      <c r="D166" s="15"/>
      <c r="E166" s="15"/>
      <c r="F166" s="15"/>
      <c r="G166" s="15"/>
      <c r="H166" s="7"/>
      <c r="I166" s="7"/>
      <c r="J166" s="21"/>
      <c r="K166" s="16"/>
      <c r="L166" s="21"/>
      <c r="M166" s="15"/>
      <c r="N166" s="8"/>
      <c r="O166" s="8"/>
      <c r="P166" s="22"/>
      <c r="Q166" s="8"/>
      <c r="R166" s="9"/>
      <c r="S166" s="9"/>
      <c r="T166" s="7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7"/>
    </row>
    <row r="167" spans="1:35" x14ac:dyDescent="0.2">
      <c r="A167" s="14"/>
      <c r="B167" s="15"/>
      <c r="C167" s="15"/>
      <c r="D167" s="15"/>
      <c r="E167" s="15"/>
      <c r="F167" s="15"/>
      <c r="G167" s="15"/>
      <c r="H167" s="7"/>
      <c r="I167" s="7"/>
      <c r="J167" s="21"/>
      <c r="K167" s="16"/>
      <c r="L167" s="21"/>
      <c r="M167" s="15"/>
      <c r="N167" s="8"/>
      <c r="O167" s="8"/>
      <c r="P167" s="22"/>
      <c r="Q167" s="8"/>
      <c r="R167" s="9"/>
      <c r="S167" s="9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 s="14"/>
      <c r="B168" s="15"/>
      <c r="C168" s="15"/>
      <c r="D168" s="15"/>
      <c r="E168" s="15"/>
      <c r="F168" s="15"/>
      <c r="G168" s="15"/>
      <c r="H168" s="7"/>
      <c r="I168" s="7"/>
      <c r="J168" s="21"/>
      <c r="K168" s="16"/>
      <c r="L168" s="21"/>
      <c r="M168" s="15"/>
      <c r="N168" s="8"/>
      <c r="O168" s="8"/>
      <c r="P168" s="22"/>
      <c r="Q168" s="8"/>
      <c r="R168" s="9"/>
      <c r="S168" s="9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14"/>
      <c r="B169" s="15"/>
      <c r="C169" s="15"/>
      <c r="D169" s="15"/>
      <c r="E169" s="15"/>
      <c r="F169" s="15"/>
      <c r="G169" s="15"/>
      <c r="H169" s="7"/>
      <c r="I169" s="7"/>
      <c r="J169" s="21"/>
      <c r="K169" s="16"/>
      <c r="L169" s="21"/>
      <c r="M169" s="15"/>
      <c r="N169" s="8"/>
      <c r="O169" s="8"/>
      <c r="P169" s="22"/>
      <c r="Q169" s="8"/>
      <c r="R169" s="9"/>
      <c r="S169" s="9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14"/>
      <c r="B170" s="15"/>
      <c r="C170" s="15"/>
      <c r="D170" s="15"/>
      <c r="E170" s="15"/>
      <c r="F170" s="15"/>
      <c r="G170" s="15"/>
      <c r="H170" s="7"/>
      <c r="I170" s="7"/>
      <c r="J170" s="21"/>
      <c r="K170" s="16"/>
      <c r="L170" s="21"/>
      <c r="M170" s="15"/>
      <c r="N170" s="8"/>
      <c r="O170" s="8"/>
      <c r="P170" s="22"/>
      <c r="Q170" s="8"/>
      <c r="R170" s="9"/>
      <c r="S170" s="9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14"/>
      <c r="B171" s="15"/>
      <c r="C171" s="15"/>
      <c r="D171" s="15"/>
      <c r="E171" s="15"/>
      <c r="F171" s="15"/>
      <c r="G171" s="15"/>
      <c r="H171" s="7"/>
      <c r="I171" s="7"/>
      <c r="J171" s="21"/>
      <c r="K171" s="16"/>
      <c r="L171" s="21"/>
      <c r="M171" s="15"/>
      <c r="N171" s="8"/>
      <c r="O171" s="8"/>
      <c r="P171" s="22"/>
      <c r="Q171" s="8"/>
      <c r="R171" s="9"/>
      <c r="S171" s="9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14"/>
      <c r="B172" s="15"/>
      <c r="C172" s="15"/>
      <c r="D172" s="15"/>
      <c r="E172" s="15"/>
      <c r="F172" s="15"/>
      <c r="G172" s="15"/>
      <c r="H172" s="7"/>
      <c r="I172" s="7"/>
      <c r="J172" s="21"/>
      <c r="K172" s="16"/>
      <c r="L172" s="21"/>
      <c r="M172" s="15"/>
      <c r="N172" s="8"/>
      <c r="O172" s="8"/>
      <c r="P172" s="22"/>
      <c r="Q172" s="8"/>
      <c r="R172" s="9"/>
      <c r="S172" s="9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14"/>
      <c r="B173" s="15"/>
      <c r="C173" s="15"/>
      <c r="D173" s="15"/>
      <c r="E173" s="15"/>
      <c r="F173" s="15"/>
      <c r="G173" s="15"/>
      <c r="H173" s="7"/>
      <c r="I173" s="7"/>
      <c r="J173" s="21"/>
      <c r="K173" s="16"/>
      <c r="L173" s="21"/>
      <c r="M173" s="15"/>
      <c r="N173" s="8"/>
      <c r="O173" s="8"/>
      <c r="P173" s="22"/>
      <c r="Q173" s="8"/>
      <c r="R173" s="9"/>
      <c r="S173" s="9"/>
      <c r="T173" s="7"/>
      <c r="U173" s="7"/>
      <c r="V173" s="26"/>
      <c r="W173" s="26"/>
      <c r="X173" s="26"/>
      <c r="Y173" s="26"/>
      <c r="Z173" s="7"/>
      <c r="AA173" s="7"/>
      <c r="AB173" s="7"/>
      <c r="AC173" s="26"/>
      <c r="AD173" s="26"/>
      <c r="AE173" s="26"/>
      <c r="AF173" s="26"/>
      <c r="AG173" s="7"/>
      <c r="AH173" s="7"/>
      <c r="AI173" s="7"/>
    </row>
    <row r="174" spans="1:35" x14ac:dyDescent="0.2">
      <c r="A174" s="14"/>
      <c r="B174" s="15"/>
      <c r="C174" s="15"/>
      <c r="D174" s="15"/>
      <c r="E174" s="15"/>
      <c r="F174" s="15"/>
      <c r="G174" s="15"/>
      <c r="H174" s="7"/>
      <c r="I174" s="7"/>
      <c r="J174" s="21"/>
      <c r="K174" s="16"/>
      <c r="L174" s="21"/>
      <c r="M174" s="15"/>
      <c r="N174" s="8"/>
      <c r="O174" s="8"/>
      <c r="P174" s="22"/>
      <c r="Q174" s="8"/>
      <c r="R174" s="9"/>
      <c r="S174" s="9"/>
      <c r="T174" s="7"/>
      <c r="U174" s="7"/>
      <c r="V174" s="12"/>
      <c r="W174" s="5"/>
      <c r="X174" s="13"/>
      <c r="Y174" s="11"/>
      <c r="Z174" s="7"/>
      <c r="AA174" s="7"/>
      <c r="AB174" s="7"/>
      <c r="AC174" s="23"/>
      <c r="AD174" s="5"/>
      <c r="AE174" s="13"/>
      <c r="AF174" s="11"/>
      <c r="AG174" s="7"/>
      <c r="AH174" s="7"/>
      <c r="AI174" s="7"/>
    </row>
    <row r="175" spans="1:35" x14ac:dyDescent="0.2">
      <c r="A175" s="14"/>
      <c r="B175" s="15"/>
      <c r="C175" s="15"/>
      <c r="D175" s="15"/>
      <c r="E175" s="15"/>
      <c r="F175" s="15"/>
      <c r="G175" s="15"/>
      <c r="H175" s="7"/>
      <c r="I175" s="7"/>
      <c r="J175" s="21"/>
      <c r="K175" s="16"/>
      <c r="L175" s="21"/>
      <c r="M175" s="15"/>
      <c r="N175" s="8"/>
      <c r="O175" s="8"/>
      <c r="P175" s="22"/>
      <c r="Q175" s="8"/>
      <c r="R175" s="9"/>
      <c r="S175" s="9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 s="14"/>
      <c r="B176" s="15"/>
      <c r="C176" s="15"/>
      <c r="D176" s="15"/>
      <c r="E176" s="15"/>
      <c r="F176" s="15"/>
      <c r="G176" s="15"/>
      <c r="H176" s="7"/>
      <c r="I176" s="7"/>
      <c r="J176" s="21"/>
      <c r="K176" s="16"/>
      <c r="L176" s="21"/>
      <c r="M176" s="15"/>
      <c r="N176" s="8"/>
      <c r="O176" s="8"/>
      <c r="P176" s="22"/>
      <c r="Q176" s="8"/>
      <c r="R176" s="9"/>
      <c r="S176" s="9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2">
      <c r="A177" s="14"/>
      <c r="B177" s="15"/>
      <c r="C177" s="15"/>
      <c r="D177" s="15"/>
      <c r="E177" s="15"/>
      <c r="F177" s="15"/>
      <c r="G177" s="15"/>
      <c r="H177" s="7"/>
      <c r="I177" s="7"/>
      <c r="J177" s="21"/>
      <c r="K177" s="16"/>
      <c r="L177" s="21"/>
      <c r="M177" s="15"/>
      <c r="N177" s="8"/>
      <c r="O177" s="8"/>
      <c r="P177" s="22"/>
      <c r="Q177" s="8"/>
      <c r="R177" s="9"/>
      <c r="S177" s="9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 s="14"/>
      <c r="B178" s="15"/>
      <c r="C178" s="15"/>
      <c r="D178" s="15"/>
      <c r="E178" s="15"/>
      <c r="F178" s="15"/>
      <c r="G178" s="15"/>
      <c r="H178" s="7"/>
      <c r="I178" s="7"/>
      <c r="J178" s="21"/>
      <c r="K178" s="16"/>
      <c r="L178" s="21"/>
      <c r="M178" s="15"/>
      <c r="N178" s="8"/>
      <c r="O178" s="8"/>
      <c r="P178" s="22"/>
      <c r="Q178" s="8"/>
      <c r="R178" s="9"/>
      <c r="S178" s="9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2">
      <c r="A179" s="14"/>
      <c r="B179" s="15"/>
      <c r="C179" s="15"/>
      <c r="D179" s="15"/>
      <c r="E179" s="15"/>
      <c r="F179" s="15"/>
      <c r="G179" s="15"/>
      <c r="H179" s="7"/>
      <c r="I179" s="7"/>
      <c r="J179" s="21"/>
      <c r="K179" s="16"/>
      <c r="L179" s="21"/>
      <c r="M179" s="15"/>
      <c r="N179" s="8"/>
      <c r="O179" s="8"/>
      <c r="P179" s="22"/>
      <c r="Q179" s="8"/>
      <c r="R179" s="9"/>
      <c r="S179" s="9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 s="14"/>
      <c r="B180" s="15"/>
      <c r="C180" s="15"/>
      <c r="D180" s="15"/>
      <c r="E180" s="15"/>
      <c r="F180" s="15"/>
      <c r="G180" s="15"/>
      <c r="H180" s="7"/>
      <c r="I180" s="7"/>
      <c r="J180" s="21"/>
      <c r="K180" s="16"/>
      <c r="L180" s="21"/>
      <c r="M180" s="15"/>
      <c r="N180" s="8"/>
      <c r="O180" s="8"/>
      <c r="P180" s="22"/>
      <c r="Q180" s="8"/>
      <c r="R180" s="9"/>
      <c r="S180" s="9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2">
      <c r="A181" s="14"/>
      <c r="B181" s="15"/>
      <c r="C181" s="15"/>
      <c r="D181" s="15"/>
      <c r="E181" s="15"/>
      <c r="F181" s="15"/>
      <c r="G181" s="15"/>
      <c r="H181" s="7"/>
      <c r="I181" s="7"/>
      <c r="J181" s="21"/>
      <c r="K181" s="16"/>
      <c r="L181" s="21"/>
      <c r="M181" s="15"/>
      <c r="N181" s="8"/>
      <c r="O181" s="8"/>
      <c r="P181" s="22"/>
      <c r="Q181" s="8"/>
      <c r="R181" s="9"/>
      <c r="S181" s="9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 s="14"/>
      <c r="B182" s="15"/>
      <c r="C182" s="15"/>
      <c r="D182" s="15"/>
      <c r="E182" s="15"/>
      <c r="F182" s="15"/>
      <c r="G182" s="15"/>
      <c r="H182" s="7"/>
      <c r="I182" s="7"/>
      <c r="J182" s="21"/>
      <c r="K182" s="16"/>
      <c r="L182" s="21"/>
      <c r="M182" s="15"/>
      <c r="N182" s="8"/>
      <c r="O182" s="8"/>
      <c r="P182" s="22"/>
      <c r="Q182" s="8"/>
      <c r="R182" s="9"/>
      <c r="S182" s="9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2">
      <c r="A183" s="14"/>
      <c r="B183" s="15"/>
      <c r="C183" s="15"/>
      <c r="D183" s="15"/>
      <c r="E183" s="15"/>
      <c r="F183" s="15"/>
      <c r="G183" s="15"/>
      <c r="H183" s="7"/>
      <c r="I183" s="7"/>
      <c r="J183" s="21"/>
      <c r="K183" s="16"/>
      <c r="L183" s="21"/>
      <c r="M183" s="15"/>
      <c r="N183" s="8"/>
      <c r="O183" s="8"/>
      <c r="P183" s="22"/>
      <c r="Q183" s="8"/>
      <c r="R183" s="9"/>
      <c r="S183" s="9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2">
      <c r="A184" s="14"/>
      <c r="B184" s="15"/>
      <c r="C184" s="15"/>
      <c r="D184" s="15"/>
      <c r="E184" s="15"/>
      <c r="F184" s="15"/>
      <c r="G184" s="15"/>
      <c r="H184" s="7"/>
      <c r="I184" s="7"/>
      <c r="J184" s="21"/>
      <c r="K184" s="16"/>
      <c r="L184" s="21"/>
      <c r="M184" s="15"/>
      <c r="N184" s="8"/>
      <c r="O184" s="8"/>
      <c r="P184" s="22"/>
      <c r="Q184" s="8"/>
      <c r="R184" s="9"/>
      <c r="S184" s="9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14"/>
      <c r="B185" s="15"/>
      <c r="C185" s="15"/>
      <c r="D185" s="15"/>
      <c r="E185" s="15"/>
      <c r="F185" s="15"/>
      <c r="G185" s="15"/>
      <c r="H185" s="7"/>
      <c r="I185" s="7"/>
      <c r="J185" s="21"/>
      <c r="K185" s="16"/>
      <c r="L185" s="21"/>
      <c r="M185" s="15"/>
      <c r="N185" s="8"/>
      <c r="O185" s="8"/>
      <c r="P185" s="22"/>
      <c r="Q185" s="8"/>
      <c r="R185" s="9"/>
      <c r="S185" s="9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 s="14"/>
      <c r="B186" s="15"/>
      <c r="C186" s="15"/>
      <c r="D186" s="15"/>
      <c r="E186" s="15"/>
      <c r="F186" s="15"/>
      <c r="G186" s="15"/>
      <c r="H186" s="7"/>
      <c r="I186" s="7"/>
      <c r="J186" s="21"/>
      <c r="K186" s="16"/>
      <c r="L186" s="21"/>
      <c r="M186" s="15"/>
      <c r="N186" s="8"/>
      <c r="O186" s="8"/>
      <c r="P186" s="22"/>
      <c r="Q186" s="8"/>
      <c r="R186" s="9"/>
      <c r="S186" s="9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14"/>
      <c r="B187" s="15"/>
      <c r="C187" s="15"/>
      <c r="D187" s="15"/>
      <c r="E187" s="15"/>
      <c r="F187" s="15"/>
      <c r="G187" s="15"/>
      <c r="H187" s="7"/>
      <c r="I187" s="7"/>
      <c r="J187" s="21"/>
      <c r="K187" s="16"/>
      <c r="L187" s="21"/>
      <c r="M187" s="15"/>
      <c r="N187" s="8"/>
      <c r="O187" s="8"/>
      <c r="P187" s="22"/>
      <c r="Q187" s="8"/>
      <c r="R187" s="9"/>
      <c r="S187" s="9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14"/>
      <c r="B188" s="15"/>
      <c r="C188" s="15"/>
      <c r="D188" s="15"/>
      <c r="E188" s="15"/>
      <c r="F188" s="15"/>
      <c r="G188" s="15"/>
      <c r="H188" s="7"/>
      <c r="I188" s="7"/>
      <c r="J188" s="21"/>
      <c r="K188" s="16"/>
      <c r="L188" s="21"/>
      <c r="M188" s="15"/>
      <c r="N188" s="8"/>
      <c r="O188" s="8"/>
      <c r="P188" s="22"/>
      <c r="Q188" s="8"/>
      <c r="R188" s="9"/>
      <c r="S188" s="9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14"/>
      <c r="B189" s="15"/>
      <c r="C189" s="15"/>
      <c r="D189" s="15"/>
      <c r="E189" s="15"/>
      <c r="F189" s="15"/>
      <c r="G189" s="15"/>
      <c r="H189" s="7"/>
      <c r="I189" s="7"/>
      <c r="J189" s="21"/>
      <c r="K189" s="16"/>
      <c r="L189" s="21"/>
      <c r="M189" s="15"/>
      <c r="N189" s="8"/>
      <c r="O189" s="8"/>
      <c r="P189" s="22"/>
      <c r="Q189" s="8"/>
      <c r="R189" s="9"/>
      <c r="S189" s="9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 s="14"/>
      <c r="B190" s="15"/>
      <c r="C190" s="15"/>
      <c r="D190" s="15"/>
      <c r="E190" s="15"/>
      <c r="F190" s="15"/>
      <c r="G190" s="15"/>
      <c r="H190" s="7"/>
      <c r="I190" s="7"/>
      <c r="J190" s="21"/>
      <c r="K190" s="16"/>
      <c r="L190" s="21"/>
      <c r="M190" s="15"/>
      <c r="N190" s="8"/>
      <c r="O190" s="8"/>
      <c r="P190" s="22"/>
      <c r="Q190" s="8"/>
      <c r="R190" s="9"/>
      <c r="S190" s="9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14"/>
      <c r="B191" s="15"/>
      <c r="C191" s="15"/>
      <c r="D191" s="15"/>
      <c r="E191" s="15"/>
      <c r="F191" s="15"/>
      <c r="G191" s="15"/>
      <c r="H191" s="7"/>
      <c r="I191" s="7"/>
      <c r="J191" s="21"/>
      <c r="K191" s="16"/>
      <c r="L191" s="21"/>
      <c r="M191" s="15"/>
      <c r="N191" s="8"/>
      <c r="O191" s="8"/>
      <c r="P191" s="22"/>
      <c r="Q191" s="8"/>
      <c r="R191" s="9"/>
      <c r="S191" s="9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 s="14"/>
      <c r="B192" s="15"/>
      <c r="C192" s="15"/>
      <c r="D192" s="15"/>
      <c r="E192" s="15"/>
      <c r="F192" s="15"/>
      <c r="G192" s="15"/>
      <c r="H192" s="7"/>
      <c r="I192" s="7"/>
      <c r="J192" s="21"/>
      <c r="K192" s="16"/>
      <c r="L192" s="21"/>
      <c r="M192" s="15"/>
      <c r="N192" s="8"/>
      <c r="O192" s="8"/>
      <c r="P192" s="22"/>
      <c r="Q192" s="8"/>
      <c r="R192" s="9"/>
      <c r="S192" s="9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14"/>
      <c r="B193" s="15"/>
      <c r="C193" s="15"/>
      <c r="D193" s="15"/>
      <c r="E193" s="15"/>
      <c r="F193" s="15"/>
      <c r="G193" s="15"/>
      <c r="H193" s="7"/>
      <c r="I193" s="7"/>
      <c r="J193" s="21"/>
      <c r="K193" s="16"/>
      <c r="L193" s="21"/>
      <c r="M193" s="15"/>
      <c r="N193" s="8"/>
      <c r="O193" s="8"/>
      <c r="P193" s="22"/>
      <c r="Q193" s="8"/>
      <c r="R193" s="9"/>
      <c r="S193" s="9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 s="14"/>
      <c r="B194" s="15"/>
      <c r="C194" s="15"/>
      <c r="D194" s="15"/>
      <c r="E194" s="15"/>
      <c r="F194" s="15"/>
      <c r="G194" s="15"/>
      <c r="H194" s="7"/>
      <c r="I194" s="7"/>
      <c r="J194" s="21"/>
      <c r="K194" s="16"/>
      <c r="L194" s="21"/>
      <c r="M194" s="15"/>
      <c r="N194" s="8"/>
      <c r="O194" s="8"/>
      <c r="P194" s="22"/>
      <c r="Q194" s="8"/>
      <c r="R194" s="9"/>
      <c r="S194" s="9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2">
      <c r="A195" s="14"/>
      <c r="B195" s="15"/>
      <c r="C195" s="15"/>
      <c r="D195" s="15"/>
      <c r="E195" s="15"/>
      <c r="F195" s="15"/>
      <c r="G195" s="15"/>
      <c r="H195" s="7"/>
      <c r="I195" s="7"/>
      <c r="J195" s="21"/>
      <c r="K195" s="16"/>
      <c r="L195" s="21"/>
      <c r="M195" s="15"/>
      <c r="N195" s="8"/>
      <c r="O195" s="8"/>
      <c r="P195" s="22"/>
      <c r="Q195" s="8"/>
      <c r="R195" s="9"/>
      <c r="S195" s="9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 s="14"/>
      <c r="B196" s="15"/>
      <c r="C196" s="15"/>
      <c r="D196" s="15"/>
      <c r="E196" s="15"/>
      <c r="F196" s="15"/>
      <c r="G196" s="15"/>
      <c r="H196" s="7"/>
      <c r="I196" s="7"/>
      <c r="J196" s="21"/>
      <c r="K196" s="16"/>
      <c r="L196" s="21"/>
      <c r="M196" s="15"/>
      <c r="N196" s="8"/>
      <c r="O196" s="8"/>
      <c r="P196" s="22"/>
      <c r="Q196" s="8"/>
      <c r="R196" s="9"/>
      <c r="S196" s="9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2">
      <c r="A197" s="14"/>
      <c r="B197" s="15"/>
      <c r="C197" s="15"/>
      <c r="D197" s="15"/>
      <c r="E197" s="15"/>
      <c r="F197" s="15"/>
      <c r="G197" s="15"/>
      <c r="H197" s="7"/>
      <c r="I197" s="7"/>
      <c r="J197" s="21"/>
      <c r="K197" s="16"/>
      <c r="L197" s="21"/>
      <c r="M197" s="15"/>
      <c r="N197" s="8"/>
      <c r="O197" s="8"/>
      <c r="P197" s="22"/>
      <c r="Q197" s="8"/>
      <c r="R197" s="9"/>
      <c r="S197" s="9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2">
      <c r="A198" s="14"/>
      <c r="B198" s="15"/>
      <c r="C198" s="15"/>
      <c r="D198" s="15"/>
      <c r="E198" s="15"/>
      <c r="F198" s="15"/>
      <c r="G198" s="15"/>
      <c r="H198" s="7"/>
      <c r="I198" s="7"/>
      <c r="J198" s="21"/>
      <c r="K198" s="16"/>
      <c r="L198" s="21"/>
      <c r="M198" s="15"/>
      <c r="N198" s="8"/>
      <c r="O198" s="8"/>
      <c r="P198" s="22"/>
      <c r="Q198" s="8"/>
      <c r="R198" s="9"/>
      <c r="S198" s="9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2">
      <c r="A199" s="14"/>
      <c r="B199" s="15"/>
      <c r="C199" s="15"/>
      <c r="D199" s="15"/>
      <c r="E199" s="15"/>
      <c r="F199" s="15"/>
      <c r="G199" s="15"/>
      <c r="H199" s="7"/>
      <c r="I199" s="7"/>
      <c r="J199" s="21"/>
      <c r="K199" s="16"/>
      <c r="L199" s="21"/>
      <c r="M199" s="15"/>
      <c r="N199" s="8"/>
      <c r="O199" s="8"/>
      <c r="P199" s="22"/>
      <c r="Q199" s="8"/>
      <c r="R199" s="9"/>
      <c r="S199" s="9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2">
      <c r="A200" s="14"/>
      <c r="B200" s="15"/>
      <c r="C200" s="15"/>
      <c r="D200" s="15"/>
      <c r="E200" s="15"/>
      <c r="F200" s="15"/>
      <c r="G200" s="15"/>
      <c r="H200" s="7"/>
      <c r="I200" s="7"/>
      <c r="J200" s="21"/>
      <c r="K200" s="16"/>
      <c r="L200" s="21"/>
      <c r="M200" s="15"/>
      <c r="N200" s="8"/>
      <c r="O200" s="8"/>
      <c r="P200" s="22"/>
      <c r="Q200" s="8"/>
      <c r="R200" s="9"/>
      <c r="S200" s="9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 s="14"/>
      <c r="B201" s="15"/>
      <c r="C201" s="15"/>
      <c r="D201" s="15"/>
      <c r="E201" s="15"/>
      <c r="F201" s="15"/>
      <c r="G201" s="15"/>
      <c r="H201" s="7"/>
      <c r="I201" s="7"/>
      <c r="J201" s="21"/>
      <c r="K201" s="16"/>
      <c r="L201" s="21"/>
      <c r="M201" s="15"/>
      <c r="N201" s="8"/>
      <c r="O201" s="8"/>
      <c r="P201" s="22"/>
      <c r="Q201" s="8"/>
      <c r="R201" s="9"/>
      <c r="S201" s="9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14"/>
      <c r="B202" s="15"/>
      <c r="C202" s="15"/>
      <c r="D202" s="15"/>
      <c r="E202" s="15"/>
      <c r="F202" s="15"/>
      <c r="G202" s="15"/>
      <c r="H202" s="7"/>
      <c r="I202" s="7"/>
      <c r="J202" s="21"/>
      <c r="K202" s="16"/>
      <c r="L202" s="21"/>
      <c r="M202" s="15"/>
      <c r="N202" s="8"/>
      <c r="O202" s="8"/>
      <c r="P202" s="22"/>
      <c r="Q202" s="8"/>
      <c r="R202" s="9"/>
      <c r="S202" s="9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 s="14"/>
      <c r="B203" s="15"/>
      <c r="C203" s="15"/>
      <c r="D203" s="15"/>
      <c r="E203" s="15"/>
      <c r="F203" s="15"/>
      <c r="G203" s="15"/>
      <c r="H203" s="7"/>
      <c r="I203" s="7"/>
      <c r="J203" s="21"/>
      <c r="K203" s="16"/>
      <c r="L203" s="21"/>
      <c r="M203" s="15"/>
      <c r="N203" s="8"/>
      <c r="O203" s="8"/>
      <c r="P203" s="22"/>
      <c r="Q203" s="8"/>
      <c r="R203" s="9"/>
      <c r="S203" s="9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14"/>
      <c r="B204" s="15"/>
      <c r="C204" s="15"/>
      <c r="D204" s="15"/>
      <c r="E204" s="15"/>
      <c r="F204" s="15"/>
      <c r="G204" s="15"/>
      <c r="H204" s="7"/>
      <c r="I204" s="7"/>
      <c r="J204" s="21"/>
      <c r="K204" s="16"/>
      <c r="L204" s="21"/>
      <c r="M204" s="15"/>
      <c r="N204" s="8"/>
      <c r="O204" s="8"/>
      <c r="P204" s="22"/>
      <c r="Q204" s="8"/>
      <c r="R204" s="9"/>
      <c r="S204" s="9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14"/>
      <c r="B205" s="15"/>
      <c r="C205" s="15"/>
      <c r="D205" s="15"/>
      <c r="E205" s="15"/>
      <c r="F205" s="15"/>
      <c r="G205" s="15"/>
      <c r="H205" s="7"/>
      <c r="I205" s="7"/>
      <c r="J205" s="21"/>
      <c r="K205" s="16"/>
      <c r="L205" s="21"/>
      <c r="M205" s="15"/>
      <c r="N205" s="8"/>
      <c r="O205" s="8"/>
      <c r="P205" s="22"/>
      <c r="Q205" s="8"/>
      <c r="R205" s="9"/>
      <c r="S205" s="9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2">
      <c r="A206" s="14"/>
      <c r="B206" s="15"/>
      <c r="C206" s="15"/>
      <c r="D206" s="15"/>
      <c r="E206" s="15"/>
      <c r="F206" s="15"/>
      <c r="G206" s="15"/>
      <c r="H206" s="7"/>
      <c r="I206" s="7"/>
      <c r="J206" s="21"/>
      <c r="K206" s="16"/>
      <c r="L206" s="21"/>
      <c r="M206" s="15"/>
      <c r="N206" s="8"/>
      <c r="O206" s="8"/>
      <c r="P206" s="22"/>
      <c r="Q206" s="8"/>
      <c r="R206" s="9"/>
      <c r="S206" s="9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 s="14"/>
      <c r="B207" s="15"/>
      <c r="C207" s="15"/>
      <c r="D207" s="15"/>
      <c r="E207" s="15"/>
      <c r="F207" s="15"/>
      <c r="G207" s="15"/>
      <c r="H207" s="7"/>
      <c r="I207" s="7"/>
      <c r="J207" s="21"/>
      <c r="K207" s="16"/>
      <c r="L207" s="21"/>
      <c r="M207" s="15"/>
      <c r="N207" s="8"/>
      <c r="O207" s="8"/>
      <c r="P207" s="22"/>
      <c r="Q207" s="8"/>
      <c r="R207" s="9"/>
      <c r="S207" s="9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2">
      <c r="A208" s="14"/>
      <c r="B208" s="15"/>
      <c r="C208" s="15"/>
      <c r="D208" s="15"/>
      <c r="E208" s="15"/>
      <c r="F208" s="15"/>
      <c r="G208" s="15"/>
      <c r="H208" s="7"/>
      <c r="I208" s="7"/>
      <c r="J208" s="21"/>
      <c r="K208" s="16"/>
      <c r="L208" s="21"/>
      <c r="M208" s="15"/>
      <c r="N208" s="8"/>
      <c r="O208" s="8"/>
      <c r="P208" s="22"/>
      <c r="Q208" s="8"/>
      <c r="R208" s="9"/>
      <c r="S208" s="9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2">
      <c r="A209" s="14"/>
      <c r="B209" s="15"/>
      <c r="C209" s="15"/>
      <c r="D209" s="15"/>
      <c r="E209" s="15"/>
      <c r="F209" s="15"/>
      <c r="G209" s="15"/>
      <c r="H209" s="7"/>
      <c r="I209" s="7"/>
      <c r="J209" s="21"/>
      <c r="K209" s="16"/>
      <c r="L209" s="21"/>
      <c r="M209" s="15"/>
      <c r="N209" s="8"/>
      <c r="O209" s="8"/>
      <c r="P209" s="22"/>
      <c r="Q209" s="8"/>
      <c r="R209" s="9"/>
      <c r="S209" s="9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2">
      <c r="A210" s="14"/>
      <c r="B210" s="15"/>
      <c r="C210" s="15"/>
      <c r="D210" s="15"/>
      <c r="E210" s="15"/>
      <c r="F210" s="15"/>
      <c r="G210" s="15"/>
      <c r="H210" s="7"/>
      <c r="I210" s="7"/>
      <c r="J210" s="21"/>
      <c r="K210" s="16"/>
      <c r="L210" s="21"/>
      <c r="M210" s="15"/>
      <c r="N210" s="8"/>
      <c r="O210" s="8"/>
      <c r="P210" s="22"/>
      <c r="Q210" s="8"/>
      <c r="R210" s="9"/>
      <c r="S210" s="9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2">
      <c r="A211" s="14"/>
      <c r="B211" s="15"/>
      <c r="C211" s="15"/>
      <c r="D211" s="15"/>
      <c r="E211" s="15"/>
      <c r="F211" s="15"/>
      <c r="G211" s="15"/>
      <c r="H211" s="7"/>
      <c r="I211" s="7"/>
      <c r="J211" s="21"/>
      <c r="K211" s="16"/>
      <c r="L211" s="21"/>
      <c r="M211" s="15"/>
      <c r="N211" s="8"/>
      <c r="O211" s="8"/>
      <c r="P211" s="22"/>
      <c r="Q211" s="8"/>
      <c r="R211" s="9"/>
      <c r="S211" s="9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2">
      <c r="A212" s="14"/>
      <c r="B212" s="15"/>
      <c r="C212" s="15"/>
      <c r="D212" s="15"/>
      <c r="E212" s="15"/>
      <c r="F212" s="15"/>
      <c r="G212" s="15"/>
      <c r="H212" s="7"/>
      <c r="I212" s="7"/>
      <c r="J212" s="21"/>
      <c r="K212" s="16"/>
      <c r="L212" s="21"/>
      <c r="M212" s="15"/>
      <c r="N212" s="8"/>
      <c r="O212" s="8"/>
      <c r="P212" s="22"/>
      <c r="Q212" s="8"/>
      <c r="R212" s="9"/>
      <c r="S212" s="9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2">
      <c r="A213" s="14"/>
      <c r="B213" s="15"/>
      <c r="C213" s="15"/>
      <c r="D213" s="15"/>
      <c r="E213" s="15"/>
      <c r="F213" s="15"/>
      <c r="G213" s="15"/>
      <c r="H213" s="7"/>
      <c r="I213" s="7"/>
      <c r="J213" s="21"/>
      <c r="K213" s="16"/>
      <c r="L213" s="21"/>
      <c r="M213" s="15"/>
      <c r="N213" s="8"/>
      <c r="O213" s="8"/>
      <c r="P213" s="22"/>
      <c r="Q213" s="8"/>
      <c r="R213" s="9"/>
      <c r="S213" s="9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2">
      <c r="A214" s="14"/>
      <c r="B214" s="15"/>
      <c r="C214" s="15"/>
      <c r="D214" s="15"/>
      <c r="E214" s="15"/>
      <c r="F214" s="15"/>
      <c r="G214" s="15"/>
      <c r="H214" s="7"/>
      <c r="I214" s="7"/>
      <c r="J214" s="21"/>
      <c r="K214" s="16"/>
      <c r="L214" s="21"/>
      <c r="M214" s="15"/>
      <c r="N214" s="8"/>
      <c r="O214" s="8"/>
      <c r="P214" s="22"/>
      <c r="Q214" s="8"/>
      <c r="R214" s="9"/>
      <c r="S214" s="9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 s="14"/>
      <c r="B215" s="15"/>
      <c r="C215" s="15"/>
      <c r="D215" s="15"/>
      <c r="E215" s="15"/>
      <c r="F215" s="15"/>
      <c r="G215" s="15"/>
      <c r="H215" s="7"/>
      <c r="I215" s="7"/>
      <c r="J215" s="21"/>
      <c r="K215" s="16"/>
      <c r="L215" s="21"/>
      <c r="M215" s="15"/>
      <c r="N215" s="8"/>
      <c r="O215" s="8"/>
      <c r="P215" s="22"/>
      <c r="Q215" s="8"/>
      <c r="R215" s="9"/>
      <c r="S215" s="9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14"/>
      <c r="B216" s="15"/>
      <c r="C216" s="15"/>
      <c r="D216" s="15"/>
      <c r="E216" s="15"/>
      <c r="F216" s="15"/>
      <c r="G216" s="15"/>
      <c r="H216" s="7"/>
      <c r="I216" s="7"/>
      <c r="J216" s="21"/>
      <c r="K216" s="16"/>
      <c r="L216" s="21"/>
      <c r="M216" s="15"/>
      <c r="N216" s="8"/>
      <c r="O216" s="8"/>
      <c r="P216" s="22"/>
      <c r="Q216" s="8"/>
      <c r="R216" s="9"/>
      <c r="S216" s="9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14"/>
      <c r="B217" s="15"/>
      <c r="C217" s="15"/>
      <c r="D217" s="15"/>
      <c r="E217" s="15"/>
      <c r="F217" s="15"/>
      <c r="G217" s="15"/>
      <c r="H217" s="7"/>
      <c r="I217" s="7"/>
      <c r="J217" s="21"/>
      <c r="K217" s="16"/>
      <c r="L217" s="21"/>
      <c r="M217" s="15"/>
      <c r="N217" s="8"/>
      <c r="O217" s="8"/>
      <c r="P217" s="22"/>
      <c r="Q217" s="8"/>
      <c r="R217" s="9"/>
      <c r="S217" s="9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14"/>
      <c r="B218" s="15"/>
      <c r="C218" s="15"/>
      <c r="D218" s="15"/>
      <c r="E218" s="15"/>
      <c r="F218" s="15"/>
      <c r="G218" s="15"/>
      <c r="H218" s="7"/>
      <c r="I218" s="7"/>
      <c r="J218" s="21"/>
      <c r="K218" s="16"/>
      <c r="L218" s="21"/>
      <c r="M218" s="15"/>
      <c r="N218" s="8"/>
      <c r="O218" s="8"/>
      <c r="P218" s="22"/>
      <c r="Q218" s="8"/>
      <c r="R218" s="9"/>
      <c r="S218" s="9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14"/>
      <c r="B219" s="15"/>
      <c r="C219" s="15"/>
      <c r="D219" s="15"/>
      <c r="E219" s="15"/>
      <c r="F219" s="15"/>
      <c r="G219" s="15"/>
      <c r="H219" s="7"/>
      <c r="I219" s="7"/>
      <c r="J219" s="21"/>
      <c r="K219" s="16"/>
      <c r="L219" s="21"/>
      <c r="M219" s="15"/>
      <c r="N219" s="8"/>
      <c r="O219" s="8"/>
      <c r="P219" s="22"/>
      <c r="Q219" s="8"/>
      <c r="R219" s="9"/>
      <c r="S219" s="9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2">
      <c r="A220" s="14"/>
      <c r="B220" s="15"/>
      <c r="C220" s="15"/>
      <c r="D220" s="15"/>
      <c r="E220" s="15"/>
      <c r="F220" s="15"/>
      <c r="G220" s="15"/>
      <c r="H220" s="7"/>
      <c r="I220" s="7"/>
      <c r="J220" s="21"/>
      <c r="K220" s="16"/>
      <c r="L220" s="21"/>
      <c r="M220" s="15"/>
      <c r="N220" s="8"/>
      <c r="O220" s="8"/>
      <c r="P220" s="22"/>
      <c r="Q220" s="8"/>
      <c r="R220" s="9"/>
      <c r="S220" s="9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 s="14"/>
      <c r="B221" s="15"/>
      <c r="C221" s="15"/>
      <c r="D221" s="15"/>
      <c r="E221" s="15"/>
      <c r="F221" s="15"/>
      <c r="G221" s="15"/>
      <c r="H221" s="7"/>
      <c r="I221" s="7"/>
      <c r="J221" s="21"/>
      <c r="K221" s="16"/>
      <c r="L221" s="21"/>
      <c r="M221" s="15"/>
      <c r="N221" s="8"/>
      <c r="O221" s="8"/>
      <c r="P221" s="22"/>
      <c r="Q221" s="8"/>
      <c r="R221" s="9"/>
      <c r="S221" s="9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2">
      <c r="A222" s="14"/>
      <c r="B222" s="15"/>
      <c r="C222" s="15"/>
      <c r="D222" s="15"/>
      <c r="E222" s="15"/>
      <c r="F222" s="15"/>
      <c r="G222" s="15"/>
      <c r="H222" s="7"/>
      <c r="I222" s="7"/>
      <c r="J222" s="21"/>
      <c r="K222" s="16"/>
      <c r="L222" s="21"/>
      <c r="M222" s="15"/>
      <c r="N222" s="8"/>
      <c r="O222" s="8"/>
      <c r="P222" s="22"/>
      <c r="Q222" s="8"/>
      <c r="R222" s="9"/>
      <c r="S222" s="9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 s="14"/>
      <c r="B223" s="15"/>
      <c r="C223" s="15"/>
      <c r="D223" s="15"/>
      <c r="E223" s="15"/>
      <c r="F223" s="15"/>
      <c r="G223" s="15"/>
      <c r="H223" s="7"/>
      <c r="I223" s="7"/>
      <c r="J223" s="21"/>
      <c r="K223" s="16"/>
      <c r="L223" s="21"/>
      <c r="M223" s="15"/>
      <c r="N223" s="8"/>
      <c r="O223" s="8"/>
      <c r="P223" s="22"/>
      <c r="Q223" s="8"/>
      <c r="R223" s="9"/>
      <c r="S223" s="9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2">
      <c r="A224" s="14"/>
      <c r="B224" s="15"/>
      <c r="C224" s="15"/>
      <c r="D224" s="15"/>
      <c r="E224" s="15"/>
      <c r="F224" s="15"/>
      <c r="G224" s="15"/>
      <c r="H224" s="7"/>
      <c r="I224" s="7"/>
      <c r="J224" s="21"/>
      <c r="K224" s="16"/>
      <c r="L224" s="21"/>
      <c r="M224" s="15"/>
      <c r="N224" s="8"/>
      <c r="O224" s="8"/>
      <c r="P224" s="22"/>
      <c r="Q224" s="8"/>
      <c r="R224" s="9"/>
      <c r="S224" s="9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 s="14"/>
      <c r="B225" s="15"/>
      <c r="C225" s="15"/>
      <c r="D225" s="15"/>
      <c r="E225" s="15"/>
      <c r="F225" s="15"/>
      <c r="G225" s="15"/>
      <c r="H225" s="7"/>
      <c r="I225" s="7"/>
      <c r="J225" s="21"/>
      <c r="K225" s="16"/>
      <c r="L225" s="21"/>
      <c r="M225" s="15"/>
      <c r="N225" s="8"/>
      <c r="O225" s="8"/>
      <c r="P225" s="22"/>
      <c r="Q225" s="8"/>
      <c r="R225" s="9"/>
      <c r="S225" s="9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">
      <c r="A226" s="14"/>
      <c r="B226" s="15"/>
      <c r="C226" s="15"/>
      <c r="D226" s="15"/>
      <c r="E226" s="15"/>
      <c r="F226" s="15"/>
      <c r="G226" s="15"/>
      <c r="H226" s="7"/>
      <c r="I226" s="7"/>
      <c r="J226" s="21"/>
      <c r="K226" s="16"/>
      <c r="L226" s="21"/>
      <c r="M226" s="15"/>
      <c r="N226" s="8"/>
      <c r="O226" s="8"/>
      <c r="P226" s="22"/>
      <c r="Q226" s="8"/>
      <c r="R226" s="9"/>
      <c r="S226" s="9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x14ac:dyDescent="0.2">
      <c r="A227" s="14"/>
      <c r="B227" s="15"/>
      <c r="C227" s="15"/>
      <c r="D227" s="15"/>
      <c r="E227" s="15"/>
      <c r="F227" s="15"/>
      <c r="G227" s="15"/>
      <c r="H227" s="7"/>
      <c r="I227" s="7"/>
      <c r="J227" s="21"/>
      <c r="K227" s="16"/>
      <c r="L227" s="21"/>
      <c r="M227" s="15"/>
      <c r="N227" s="8"/>
      <c r="O227" s="8"/>
      <c r="P227" s="22"/>
      <c r="Q227" s="8"/>
      <c r="R227" s="9"/>
      <c r="S227" s="9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x14ac:dyDescent="0.2">
      <c r="A228" s="14"/>
      <c r="B228" s="15"/>
      <c r="C228" s="15"/>
      <c r="D228" s="15"/>
      <c r="E228" s="15"/>
      <c r="F228" s="15"/>
      <c r="G228" s="15"/>
      <c r="H228" s="7"/>
      <c r="I228" s="7"/>
      <c r="J228" s="21"/>
      <c r="K228" s="16"/>
      <c r="L228" s="21"/>
      <c r="M228" s="15"/>
      <c r="N228" s="8"/>
      <c r="O228" s="8"/>
      <c r="P228" s="22"/>
      <c r="Q228" s="8"/>
      <c r="R228" s="9"/>
      <c r="S228" s="9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 s="14"/>
      <c r="B229" s="15"/>
      <c r="C229" s="15"/>
      <c r="D229" s="15"/>
      <c r="E229" s="15"/>
      <c r="F229" s="15"/>
      <c r="G229" s="15"/>
      <c r="H229" s="7"/>
      <c r="I229" s="7"/>
      <c r="J229" s="21"/>
      <c r="K229" s="16"/>
      <c r="L229" s="21"/>
      <c r="M229" s="15"/>
      <c r="N229" s="8"/>
      <c r="O229" s="8"/>
      <c r="P229" s="22"/>
      <c r="Q229" s="8"/>
      <c r="R229" s="9"/>
      <c r="S229" s="9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2">
      <c r="A230" s="14"/>
      <c r="B230" s="15"/>
      <c r="C230" s="15"/>
      <c r="D230" s="15"/>
      <c r="E230" s="15"/>
      <c r="F230" s="15"/>
      <c r="G230" s="15"/>
      <c r="H230" s="7"/>
      <c r="I230" s="7"/>
      <c r="J230" s="21"/>
      <c r="K230" s="16"/>
      <c r="L230" s="21"/>
      <c r="M230" s="15"/>
      <c r="N230" s="8"/>
      <c r="O230" s="8"/>
      <c r="P230" s="22"/>
      <c r="Q230" s="8"/>
      <c r="R230" s="9"/>
      <c r="S230" s="9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14"/>
      <c r="B231" s="15"/>
      <c r="C231" s="15"/>
      <c r="D231" s="15"/>
      <c r="E231" s="15"/>
      <c r="F231" s="15"/>
      <c r="G231" s="15"/>
      <c r="H231" s="7"/>
      <c r="I231" s="7"/>
      <c r="J231" s="21"/>
      <c r="K231" s="16"/>
      <c r="L231" s="21"/>
      <c r="M231" s="15"/>
      <c r="N231" s="8"/>
      <c r="O231" s="8"/>
      <c r="P231" s="22"/>
      <c r="Q231" s="8"/>
      <c r="R231" s="9"/>
      <c r="S231" s="9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2">
      <c r="A232" s="14"/>
      <c r="B232" s="15"/>
      <c r="C232" s="15"/>
      <c r="D232" s="15"/>
      <c r="E232" s="15"/>
      <c r="F232" s="15"/>
      <c r="G232" s="15"/>
      <c r="H232" s="7"/>
      <c r="I232" s="7"/>
      <c r="J232" s="21"/>
      <c r="K232" s="16"/>
      <c r="L232" s="21"/>
      <c r="M232" s="15"/>
      <c r="N232" s="8"/>
      <c r="O232" s="8"/>
      <c r="P232" s="22"/>
      <c r="Q232" s="8"/>
      <c r="R232" s="9"/>
      <c r="S232" s="9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14"/>
      <c r="B233" s="15"/>
      <c r="C233" s="15"/>
      <c r="D233" s="15"/>
      <c r="E233" s="15"/>
      <c r="F233" s="15"/>
      <c r="G233" s="15"/>
      <c r="H233" s="7"/>
      <c r="I233" s="7"/>
      <c r="J233" s="21"/>
      <c r="K233" s="16"/>
      <c r="L233" s="21"/>
      <c r="M233" s="15"/>
      <c r="N233" s="8"/>
      <c r="O233" s="8"/>
      <c r="P233" s="22"/>
      <c r="Q233" s="8"/>
      <c r="R233" s="9"/>
      <c r="S233" s="9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2">
      <c r="A234" s="14"/>
      <c r="B234" s="15"/>
      <c r="C234" s="15"/>
      <c r="D234" s="15"/>
      <c r="E234" s="15"/>
      <c r="F234" s="15"/>
      <c r="G234" s="15"/>
      <c r="H234" s="7"/>
      <c r="I234" s="7"/>
      <c r="J234" s="21"/>
      <c r="K234" s="16"/>
      <c r="L234" s="21"/>
      <c r="M234" s="15"/>
      <c r="N234" s="8"/>
      <c r="O234" s="8"/>
      <c r="P234" s="22"/>
      <c r="Q234" s="8"/>
      <c r="R234" s="9"/>
      <c r="S234" s="9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2">
      <c r="A235" s="14"/>
      <c r="B235" s="15"/>
      <c r="C235" s="15"/>
      <c r="D235" s="15"/>
      <c r="E235" s="15"/>
      <c r="F235" s="15"/>
      <c r="G235" s="15"/>
      <c r="H235" s="7"/>
      <c r="I235" s="7"/>
      <c r="J235" s="21"/>
      <c r="K235" s="16"/>
      <c r="L235" s="21"/>
      <c r="M235" s="15"/>
      <c r="N235" s="8"/>
      <c r="O235" s="8"/>
      <c r="P235" s="22"/>
      <c r="Q235" s="8"/>
      <c r="R235" s="9"/>
      <c r="S235" s="9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2">
      <c r="A236" s="7"/>
      <c r="B236" s="27"/>
      <c r="C236" s="27"/>
      <c r="D236" s="27"/>
      <c r="E236" s="27"/>
      <c r="F236" s="27"/>
      <c r="G236" s="27"/>
      <c r="H236" s="27"/>
      <c r="I236" s="7"/>
      <c r="J236" s="28"/>
      <c r="K236" s="16"/>
      <c r="L236" s="28"/>
      <c r="M236" s="15"/>
      <c r="N236" s="8"/>
      <c r="O236" s="8"/>
      <c r="P236" s="9"/>
      <c r="Q236" s="8"/>
      <c r="R236" s="9"/>
      <c r="S236" s="9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2">
      <c r="A237" s="14"/>
      <c r="B237" s="5"/>
      <c r="C237" s="5"/>
      <c r="D237" s="5"/>
      <c r="E237" s="5"/>
      <c r="F237" s="5"/>
      <c r="G237" s="5"/>
      <c r="H237" s="5"/>
      <c r="I237" s="7"/>
      <c r="J237" s="28"/>
      <c r="K237" s="16"/>
      <c r="L237" s="28"/>
      <c r="M237" s="15"/>
      <c r="N237" s="8"/>
      <c r="O237" s="8"/>
      <c r="P237" s="9"/>
      <c r="Q237" s="8"/>
      <c r="R237" s="9"/>
      <c r="S237" s="9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2">
      <c r="A238" s="14"/>
      <c r="B238" s="5"/>
      <c r="C238" s="5"/>
      <c r="D238" s="5"/>
      <c r="E238" s="5"/>
      <c r="F238" s="5"/>
      <c r="G238" s="5"/>
      <c r="H238" s="5"/>
      <c r="I238" s="7"/>
      <c r="J238" s="21"/>
      <c r="K238" s="16"/>
      <c r="L238" s="21"/>
      <c r="M238" s="15"/>
      <c r="N238" s="8"/>
      <c r="O238" s="8"/>
      <c r="P238" s="9"/>
      <c r="Q238" s="8"/>
      <c r="R238" s="9"/>
      <c r="S238" s="9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2">
      <c r="A239" s="14"/>
      <c r="B239" s="5"/>
      <c r="C239" s="5"/>
      <c r="D239" s="5"/>
      <c r="E239" s="5"/>
      <c r="F239" s="5"/>
      <c r="G239" s="5"/>
      <c r="H239" s="5"/>
      <c r="I239" s="7"/>
      <c r="J239" s="21"/>
      <c r="K239" s="16"/>
      <c r="L239" s="21"/>
      <c r="M239" s="15"/>
      <c r="N239" s="8"/>
      <c r="O239" s="8"/>
      <c r="P239" s="9"/>
      <c r="Q239" s="8"/>
      <c r="R239" s="9"/>
      <c r="S239" s="9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2">
      <c r="A240" s="14"/>
      <c r="B240" s="5"/>
      <c r="C240" s="5"/>
      <c r="D240" s="5"/>
      <c r="E240" s="5"/>
      <c r="F240" s="5"/>
      <c r="G240" s="5"/>
      <c r="H240" s="5"/>
      <c r="I240" s="7"/>
      <c r="J240" s="21"/>
      <c r="K240" s="16"/>
      <c r="L240" s="21"/>
      <c r="M240" s="15"/>
      <c r="N240" s="8"/>
      <c r="O240" s="8"/>
      <c r="P240" s="9"/>
      <c r="Q240" s="8"/>
      <c r="R240" s="9"/>
      <c r="S240" s="9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2">
      <c r="A241" s="14"/>
      <c r="B241" s="18"/>
      <c r="C241" s="18"/>
      <c r="D241" s="18"/>
      <c r="E241" s="18"/>
      <c r="F241" s="18"/>
      <c r="G241" s="18"/>
      <c r="H241" s="17"/>
      <c r="I241" s="7"/>
      <c r="J241" s="21"/>
      <c r="K241" s="16"/>
      <c r="L241" s="21"/>
      <c r="M241" s="15"/>
      <c r="N241" s="8"/>
      <c r="O241" s="8"/>
      <c r="P241" s="9"/>
      <c r="Q241" s="8"/>
      <c r="R241" s="9"/>
      <c r="S241" s="9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2">
      <c r="A242" s="14"/>
      <c r="B242" s="7"/>
      <c r="C242" s="7"/>
      <c r="D242" s="7"/>
      <c r="E242" s="7"/>
      <c r="F242" s="7"/>
      <c r="G242" s="7"/>
      <c r="H242" s="7"/>
      <c r="I242" s="7"/>
      <c r="J242" s="21"/>
      <c r="K242" s="16"/>
      <c r="L242" s="21"/>
      <c r="M242" s="15"/>
      <c r="N242" s="8"/>
      <c r="O242" s="8"/>
      <c r="P242" s="9"/>
      <c r="Q242" s="8"/>
      <c r="R242" s="9"/>
      <c r="S242" s="9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">
      <c r="A243" s="14"/>
      <c r="B243" s="15"/>
      <c r="C243" s="15"/>
      <c r="D243" s="15"/>
      <c r="E243" s="15"/>
      <c r="F243" s="15"/>
      <c r="G243" s="15"/>
      <c r="H243" s="7"/>
      <c r="I243" s="7"/>
      <c r="J243" s="21"/>
      <c r="K243" s="16"/>
      <c r="L243" s="21"/>
      <c r="M243" s="15"/>
      <c r="N243" s="8"/>
      <c r="O243" s="8"/>
      <c r="P243" s="9"/>
      <c r="Q243" s="8"/>
      <c r="R243" s="9"/>
      <c r="S243" s="9"/>
    </row>
    <row r="244" spans="1:35" x14ac:dyDescent="0.2">
      <c r="A244" s="14"/>
      <c r="B244" s="15"/>
      <c r="C244" s="15"/>
      <c r="D244" s="15"/>
      <c r="E244" s="15"/>
      <c r="F244" s="15"/>
      <c r="G244" s="15"/>
      <c r="H244" s="7"/>
      <c r="I244" s="7"/>
      <c r="J244" s="21"/>
      <c r="K244" s="16"/>
      <c r="L244" s="21"/>
      <c r="M244" s="15"/>
      <c r="N244" s="8"/>
      <c r="O244" s="8"/>
      <c r="P244" s="9"/>
      <c r="Q244" s="8"/>
      <c r="R244" s="9"/>
      <c r="S244" s="9"/>
    </row>
    <row r="245" spans="1:35" x14ac:dyDescent="0.2">
      <c r="A245" s="14"/>
      <c r="B245" s="15"/>
      <c r="C245" s="15"/>
      <c r="D245" s="15"/>
      <c r="E245" s="15"/>
      <c r="F245" s="15"/>
      <c r="G245" s="15"/>
      <c r="H245" s="7"/>
      <c r="I245" s="7"/>
      <c r="J245" s="21"/>
      <c r="K245" s="16"/>
      <c r="L245" s="21"/>
      <c r="M245" s="15"/>
      <c r="N245" s="8"/>
      <c r="O245" s="8"/>
      <c r="P245" s="9"/>
      <c r="Q245" s="8"/>
      <c r="R245" s="9"/>
      <c r="S245" s="9"/>
    </row>
    <row r="246" spans="1:35" x14ac:dyDescent="0.2">
      <c r="A246" s="14"/>
      <c r="B246" s="15"/>
      <c r="C246" s="15"/>
      <c r="D246" s="15"/>
      <c r="E246" s="15"/>
      <c r="F246" s="15"/>
      <c r="G246" s="15"/>
      <c r="H246" s="7"/>
      <c r="I246" s="7"/>
      <c r="J246" s="21"/>
      <c r="K246" s="16"/>
      <c r="L246" s="21"/>
      <c r="M246" s="15"/>
      <c r="N246" s="8"/>
      <c r="O246" s="8"/>
      <c r="P246" s="9"/>
      <c r="Q246" s="8"/>
      <c r="R246" s="9"/>
      <c r="S246" s="9"/>
    </row>
    <row r="247" spans="1:35" x14ac:dyDescent="0.2">
      <c r="A247" s="14"/>
      <c r="B247" s="15"/>
      <c r="C247" s="15"/>
      <c r="D247" s="15"/>
      <c r="E247" s="15"/>
      <c r="F247" s="15"/>
      <c r="G247" s="15"/>
      <c r="H247" s="7"/>
      <c r="I247" s="7"/>
      <c r="J247" s="21"/>
      <c r="K247" s="16"/>
      <c r="L247" s="21"/>
      <c r="M247" s="15"/>
      <c r="N247" s="8"/>
      <c r="O247" s="8"/>
      <c r="P247" s="9"/>
      <c r="Q247" s="8"/>
      <c r="R247" s="9"/>
      <c r="S247" s="9"/>
    </row>
    <row r="248" spans="1:35" x14ac:dyDescent="0.2">
      <c r="A248" s="14"/>
      <c r="B248" s="15"/>
      <c r="C248" s="15"/>
      <c r="D248" s="15"/>
      <c r="E248" s="15"/>
      <c r="F248" s="15"/>
      <c r="G248" s="15"/>
      <c r="H248" s="7"/>
      <c r="I248" s="7"/>
      <c r="J248" s="21"/>
      <c r="K248" s="16"/>
      <c r="L248" s="21"/>
      <c r="M248" s="15"/>
      <c r="N248" s="8"/>
      <c r="O248" s="8"/>
      <c r="P248" s="9"/>
      <c r="Q248" s="8"/>
      <c r="R248" s="9"/>
      <c r="S248" s="9"/>
    </row>
    <row r="249" spans="1:35" x14ac:dyDescent="0.2">
      <c r="A249" s="14"/>
      <c r="B249" s="15"/>
      <c r="C249" s="15"/>
      <c r="D249" s="15"/>
      <c r="E249" s="15"/>
      <c r="F249" s="15"/>
      <c r="G249" s="15"/>
      <c r="H249" s="7"/>
      <c r="I249" s="7"/>
      <c r="J249" s="21"/>
      <c r="K249" s="16"/>
      <c r="L249" s="21"/>
      <c r="M249" s="15"/>
      <c r="N249" s="8"/>
      <c r="O249" s="8"/>
      <c r="P249" s="9"/>
      <c r="Q249" s="8"/>
      <c r="R249" s="9"/>
      <c r="S249" s="9"/>
    </row>
  </sheetData>
  <mergeCells count="17">
    <mergeCell ref="G8:H8"/>
    <mergeCell ref="G9:H9"/>
    <mergeCell ref="G10:H10"/>
    <mergeCell ref="G11:H11"/>
    <mergeCell ref="B12:H12"/>
    <mergeCell ref="I12:N12"/>
    <mergeCell ref="J8:N8"/>
    <mergeCell ref="J9:N9"/>
    <mergeCell ref="J10:N10"/>
    <mergeCell ref="J11:N11"/>
    <mergeCell ref="J2:N2"/>
    <mergeCell ref="G3:H3"/>
    <mergeCell ref="G7:H7"/>
    <mergeCell ref="J7:N7"/>
    <mergeCell ref="J3:N3"/>
    <mergeCell ref="G6:H6"/>
    <mergeCell ref="J6:N6"/>
  </mergeCells>
  <conditionalFormatting sqref="U67 U109:U112">
    <cfRule type="uniqueValues" priority="16" stopIfTrue="1"/>
  </conditionalFormatting>
  <conditionalFormatting sqref="U49">
    <cfRule type="uniqueValues" priority="15" stopIfTrue="1"/>
  </conditionalFormatting>
  <conditionalFormatting sqref="V134">
    <cfRule type="uniqueValues" priority="14" stopIfTrue="1"/>
  </conditionalFormatting>
  <conditionalFormatting sqref="AC134">
    <cfRule type="uniqueValues" priority="13" stopIfTrue="1"/>
  </conditionalFormatting>
  <conditionalFormatting sqref="V154">
    <cfRule type="uniqueValues" priority="12" stopIfTrue="1"/>
  </conditionalFormatting>
  <conditionalFormatting sqref="AC154">
    <cfRule type="uniqueValues" priority="11" stopIfTrue="1"/>
  </conditionalFormatting>
  <conditionalFormatting sqref="V174">
    <cfRule type="uniqueValues" priority="10" stopIfTrue="1"/>
  </conditionalFormatting>
  <conditionalFormatting sqref="AC174">
    <cfRule type="uniqueValues" priority="9" stopIfTrue="1"/>
  </conditionalFormatting>
  <conditionalFormatting sqref="AA49">
    <cfRule type="uniqueValues" priority="8" stopIfTrue="1"/>
  </conditionalFormatting>
  <conditionalFormatting sqref="U108">
    <cfRule type="uniqueValues" priority="7" stopIfTrue="1"/>
  </conditionalFormatting>
  <conditionalFormatting sqref="AA67">
    <cfRule type="uniqueValues" priority="6" stopIfTrue="1"/>
  </conditionalFormatting>
  <conditionalFormatting sqref="I27">
    <cfRule type="uniqueValues" priority="5" stopIfTrue="1"/>
  </conditionalFormatting>
  <conditionalFormatting sqref="I28">
    <cfRule type="uniqueValues" priority="4" stopIfTrue="1"/>
  </conditionalFormatting>
  <conditionalFormatting sqref="I29">
    <cfRule type="uniqueValues" priority="3" stopIfTrue="1"/>
  </conditionalFormatting>
  <conditionalFormatting sqref="I30">
    <cfRule type="uniqueValues" priority="2" stopIfTrue="1"/>
  </conditionalFormatting>
  <conditionalFormatting sqref="I31">
    <cfRule type="uniqueValues" priority="1" stopIfTrue="1"/>
  </conditionalFormatting>
  <pageMargins left="0.7" right="0.7" top="0.75" bottom="0.75" header="0.3" footer="0.3"/>
  <pageSetup scale="17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9"/>
  <sheetViews>
    <sheetView workbookViewId="0">
      <selection activeCell="B27" sqref="B27:B29"/>
    </sheetView>
  </sheetViews>
  <sheetFormatPr baseColWidth="10" defaultRowHeight="15" x14ac:dyDescent="0.2"/>
  <cols>
    <col min="1" max="1" width="9.33203125" customWidth="1"/>
    <col min="2" max="2" width="17.5" customWidth="1"/>
    <col min="3" max="3" width="9.33203125" customWidth="1"/>
    <col min="4" max="4" width="8.6640625" customWidth="1"/>
    <col min="5" max="5" width="9.83203125" customWidth="1"/>
    <col min="6" max="6" width="9.5" customWidth="1"/>
    <col min="7" max="7" width="8.83203125" customWidth="1"/>
    <col min="8" max="8" width="10.83203125" customWidth="1"/>
    <col min="9" max="9" width="13.33203125" customWidth="1"/>
    <col min="10" max="10" width="8.6640625" customWidth="1"/>
    <col min="11" max="11" width="9.5" customWidth="1"/>
    <col min="12" max="12" width="8.6640625" customWidth="1"/>
    <col min="13" max="13" width="8.83203125" customWidth="1"/>
    <col min="14" max="15" width="11.33203125" customWidth="1"/>
    <col min="16" max="16" width="7.1640625" customWidth="1"/>
    <col min="17" max="17" width="9.83203125" bestFit="1" customWidth="1"/>
    <col min="18" max="19" width="10.33203125" customWidth="1"/>
    <col min="20" max="20" width="8.5" customWidth="1"/>
    <col min="21" max="21" width="10.5" bestFit="1" customWidth="1"/>
    <col min="22" max="23" width="8.83203125" customWidth="1"/>
    <col min="24" max="24" width="9.5" bestFit="1" customWidth="1"/>
    <col min="25" max="30" width="8.83203125" customWidth="1"/>
    <col min="31" max="31" width="12.1640625" customWidth="1"/>
    <col min="32" max="256" width="8.83203125" customWidth="1"/>
  </cols>
  <sheetData>
    <row r="1" spans="1:31" ht="20.25" customHeight="1" thickBot="1" x14ac:dyDescent="0.3">
      <c r="B1" s="159" t="s">
        <v>54</v>
      </c>
      <c r="C1" s="135"/>
      <c r="D1" s="135"/>
      <c r="E1" s="135"/>
      <c r="F1" s="135"/>
      <c r="G1" s="135"/>
      <c r="H1" s="135"/>
      <c r="I1" s="135"/>
      <c r="J1" s="136"/>
      <c r="K1" s="136"/>
      <c r="L1" s="136"/>
    </row>
    <row r="2" spans="1:31" ht="16" thickBot="1" x14ac:dyDescent="0.25">
      <c r="A2" s="3"/>
      <c r="B2" s="68" t="s">
        <v>27</v>
      </c>
      <c r="C2" s="69"/>
      <c r="D2" s="69"/>
      <c r="E2" s="70" t="s">
        <v>28</v>
      </c>
      <c r="F2" s="71"/>
      <c r="G2" s="104"/>
      <c r="H2" s="70" t="s">
        <v>32</v>
      </c>
      <c r="I2" s="212" t="s">
        <v>88</v>
      </c>
      <c r="J2" s="294" t="s">
        <v>67</v>
      </c>
      <c r="K2" s="294"/>
      <c r="L2" s="294"/>
      <c r="M2" s="294"/>
      <c r="N2" s="295"/>
      <c r="O2" s="26"/>
      <c r="P2" s="26"/>
      <c r="Q2" s="67"/>
      <c r="R2" s="67"/>
      <c r="S2" s="67"/>
      <c r="T2" s="7"/>
      <c r="U2" s="25"/>
      <c r="V2" s="25"/>
      <c r="W2" s="25"/>
      <c r="X2" s="25"/>
      <c r="Y2" s="25"/>
      <c r="Z2" s="7"/>
      <c r="AA2" s="25"/>
      <c r="AB2" s="25"/>
      <c r="AC2" s="25"/>
      <c r="AD2" s="25"/>
      <c r="AE2" s="25"/>
    </row>
    <row r="3" spans="1:31" x14ac:dyDescent="0.2">
      <c r="B3" s="72" t="s">
        <v>90</v>
      </c>
      <c r="C3" s="73"/>
      <c r="D3" s="73"/>
      <c r="E3" s="74">
        <f>(N77)</f>
        <v>43234</v>
      </c>
      <c r="F3" s="75"/>
      <c r="G3" s="296" t="s">
        <v>29</v>
      </c>
      <c r="H3" s="297"/>
      <c r="I3" s="231" t="s">
        <v>41</v>
      </c>
      <c r="J3" s="298"/>
      <c r="K3" s="299"/>
      <c r="L3" s="299"/>
      <c r="M3" s="299"/>
      <c r="N3" s="300"/>
      <c r="O3" s="26"/>
      <c r="P3" s="26"/>
      <c r="Q3" s="67"/>
      <c r="R3" s="67"/>
      <c r="S3" s="67"/>
      <c r="T3" s="7"/>
      <c r="U3" s="25"/>
      <c r="V3" s="25"/>
      <c r="W3" s="25"/>
      <c r="X3" s="25"/>
      <c r="Y3" s="25"/>
      <c r="Z3" s="7"/>
      <c r="AA3" s="25"/>
      <c r="AB3" s="25"/>
      <c r="AC3" s="25"/>
      <c r="AD3" s="25"/>
      <c r="AE3" s="25"/>
    </row>
    <row r="4" spans="1:31" x14ac:dyDescent="0.2">
      <c r="A4" s="4"/>
      <c r="B4" s="72" t="s">
        <v>59</v>
      </c>
      <c r="C4" s="73"/>
      <c r="D4" s="73"/>
      <c r="E4" s="76">
        <v>6</v>
      </c>
      <c r="F4" s="75"/>
      <c r="G4" s="229"/>
      <c r="H4" s="227"/>
      <c r="I4" s="228"/>
      <c r="J4" s="230"/>
      <c r="K4" s="226"/>
      <c r="L4" s="226"/>
      <c r="M4" s="226"/>
      <c r="N4" s="232"/>
      <c r="X4" s="2"/>
      <c r="Y4" s="20"/>
      <c r="AA4" s="2"/>
      <c r="AB4" s="2"/>
      <c r="AC4" s="2"/>
      <c r="AD4" s="2"/>
      <c r="AE4" s="55"/>
    </row>
    <row r="5" spans="1:31" x14ac:dyDescent="0.2">
      <c r="A5" s="4"/>
      <c r="B5" s="72" t="s">
        <v>96</v>
      </c>
      <c r="C5" s="81"/>
      <c r="D5" s="81"/>
      <c r="E5" s="81"/>
      <c r="F5" s="75"/>
      <c r="G5" s="213"/>
      <c r="H5" s="214"/>
      <c r="I5" s="221"/>
      <c r="J5" s="222"/>
      <c r="K5" s="223"/>
      <c r="L5" s="223"/>
      <c r="M5" s="223"/>
      <c r="N5" s="224"/>
      <c r="P5" s="19"/>
      <c r="Q5" s="1"/>
      <c r="R5" s="4"/>
      <c r="S5" s="4"/>
      <c r="U5" s="2"/>
      <c r="V5" s="2"/>
      <c r="W5" s="2"/>
      <c r="X5" s="2"/>
      <c r="Y5" s="20"/>
      <c r="AA5" s="2"/>
      <c r="AB5" s="2"/>
      <c r="AC5" s="2"/>
      <c r="AD5" s="2"/>
      <c r="AE5" s="55"/>
    </row>
    <row r="6" spans="1:31" x14ac:dyDescent="0.2">
      <c r="A6" s="4"/>
      <c r="B6" s="72" t="s">
        <v>95</v>
      </c>
      <c r="C6" s="81"/>
      <c r="D6" s="217">
        <f>(D30)</f>
        <v>2.37</v>
      </c>
      <c r="E6" s="215">
        <f>(E30)</f>
        <v>2.7</v>
      </c>
      <c r="F6" s="77"/>
      <c r="G6" s="269" t="s">
        <v>30</v>
      </c>
      <c r="H6" s="270"/>
      <c r="I6" s="78"/>
      <c r="J6" s="271"/>
      <c r="K6" s="272"/>
      <c r="L6" s="272"/>
      <c r="M6" s="272"/>
      <c r="N6" s="273"/>
      <c r="P6" s="19"/>
      <c r="Q6" s="1"/>
      <c r="R6" s="4"/>
      <c r="S6" s="4"/>
      <c r="U6" s="2"/>
      <c r="V6" s="2"/>
      <c r="W6" s="2"/>
      <c r="X6" s="2"/>
      <c r="Y6" s="20"/>
      <c r="AA6" s="2"/>
      <c r="AB6" s="2"/>
      <c r="AC6" s="2"/>
      <c r="AD6" s="2"/>
      <c r="AE6" s="55"/>
    </row>
    <row r="7" spans="1:31" x14ac:dyDescent="0.2">
      <c r="A7" s="4"/>
      <c r="B7" s="72" t="s">
        <v>94</v>
      </c>
      <c r="C7" s="81"/>
      <c r="D7" s="217">
        <f>(D31)</f>
        <v>2.37</v>
      </c>
      <c r="E7" s="215">
        <f>(E31)</f>
        <v>2.75</v>
      </c>
      <c r="F7" s="77"/>
      <c r="G7" s="274" t="s">
        <v>50</v>
      </c>
      <c r="H7" s="275"/>
      <c r="I7" s="158">
        <v>93</v>
      </c>
      <c r="J7" s="276"/>
      <c r="K7" s="277"/>
      <c r="L7" s="277"/>
      <c r="M7" s="277"/>
      <c r="N7" s="278"/>
      <c r="P7" s="19"/>
      <c r="Q7" s="1"/>
      <c r="R7" s="4"/>
      <c r="S7" s="4"/>
      <c r="U7" s="2"/>
      <c r="V7" s="2"/>
      <c r="W7" s="2"/>
      <c r="X7" s="2"/>
      <c r="Y7" s="20"/>
      <c r="AA7" s="2"/>
      <c r="AB7" s="2"/>
      <c r="AC7" s="2"/>
      <c r="AD7" s="2"/>
      <c r="AE7" s="55"/>
    </row>
    <row r="8" spans="1:31" x14ac:dyDescent="0.2">
      <c r="A8" s="4"/>
      <c r="B8" s="225"/>
      <c r="C8" s="81"/>
      <c r="D8" s="81"/>
      <c r="E8" s="81"/>
      <c r="F8" s="77"/>
      <c r="G8" s="267" t="s">
        <v>51</v>
      </c>
      <c r="H8" s="268"/>
      <c r="I8" s="158" t="s">
        <v>52</v>
      </c>
      <c r="J8" s="279"/>
      <c r="K8" s="280"/>
      <c r="L8" s="280"/>
      <c r="M8" s="280"/>
      <c r="N8" s="281"/>
      <c r="P8" s="19"/>
      <c r="Q8" s="1"/>
      <c r="R8" s="4"/>
      <c r="S8" s="4"/>
      <c r="U8" s="2"/>
      <c r="V8" s="2"/>
      <c r="W8" s="2"/>
      <c r="X8" s="2"/>
      <c r="Y8" s="20"/>
      <c r="AA8" s="2"/>
      <c r="AB8" s="2"/>
      <c r="AC8" s="2"/>
      <c r="AD8" s="2"/>
      <c r="AE8" s="55"/>
    </row>
    <row r="9" spans="1:31" x14ac:dyDescent="0.2">
      <c r="A9" s="4"/>
      <c r="B9" s="72" t="s">
        <v>84</v>
      </c>
      <c r="C9" s="73"/>
      <c r="D9" s="73"/>
      <c r="E9" s="127" t="s">
        <v>40</v>
      </c>
      <c r="F9" s="77"/>
      <c r="G9" s="267" t="s">
        <v>46</v>
      </c>
      <c r="H9" s="268"/>
      <c r="I9" s="178">
        <v>91</v>
      </c>
      <c r="J9" s="282"/>
      <c r="K9" s="283"/>
      <c r="L9" s="283"/>
      <c r="M9" s="283"/>
      <c r="N9" s="284"/>
      <c r="P9" s="19"/>
      <c r="Q9" s="1"/>
      <c r="R9" s="4"/>
      <c r="S9" s="4"/>
      <c r="U9" s="2"/>
      <c r="V9" s="2"/>
      <c r="W9" s="2"/>
      <c r="X9" s="2"/>
      <c r="Y9" s="20"/>
      <c r="AA9" s="2"/>
      <c r="AB9" s="2"/>
      <c r="AC9" s="2"/>
      <c r="AD9" s="2"/>
      <c r="AE9" s="55"/>
    </row>
    <row r="10" spans="1:31" x14ac:dyDescent="0.2">
      <c r="A10" s="4"/>
      <c r="B10" s="72" t="s">
        <v>85</v>
      </c>
      <c r="C10" s="73"/>
      <c r="D10" s="73"/>
      <c r="E10" s="127" t="s">
        <v>40</v>
      </c>
      <c r="F10" s="77"/>
      <c r="G10" s="267" t="s">
        <v>48</v>
      </c>
      <c r="H10" s="268"/>
      <c r="I10" s="158" t="s">
        <v>31</v>
      </c>
      <c r="J10" s="288"/>
      <c r="K10" s="289"/>
      <c r="L10" s="289"/>
      <c r="M10" s="289"/>
      <c r="N10" s="290"/>
      <c r="P10" s="19"/>
      <c r="Q10" s="1"/>
      <c r="R10" s="4"/>
      <c r="S10" s="4"/>
      <c r="U10" s="2"/>
      <c r="V10" s="2"/>
      <c r="W10" s="2"/>
      <c r="X10" s="2"/>
      <c r="Y10" s="20"/>
      <c r="AA10" s="2"/>
      <c r="AB10" s="2"/>
      <c r="AC10" s="2"/>
      <c r="AD10" s="2"/>
      <c r="AE10" s="55"/>
    </row>
    <row r="11" spans="1:31" ht="16" thickBot="1" x14ac:dyDescent="0.25">
      <c r="A11" s="4"/>
      <c r="B11" s="83" t="s">
        <v>92</v>
      </c>
      <c r="C11" s="84"/>
      <c r="D11" s="84"/>
      <c r="E11" s="170">
        <f>MIN(H119:H128)</f>
        <v>2.31</v>
      </c>
      <c r="F11" s="85"/>
      <c r="G11" s="285" t="s">
        <v>49</v>
      </c>
      <c r="H11" s="286"/>
      <c r="I11" s="216" t="s">
        <v>47</v>
      </c>
      <c r="J11" s="291"/>
      <c r="K11" s="292"/>
      <c r="L11" s="292"/>
      <c r="M11" s="292"/>
      <c r="N11" s="293"/>
      <c r="P11" s="19"/>
      <c r="Q11" s="1"/>
      <c r="R11" s="4"/>
      <c r="S11" s="4"/>
      <c r="U11" s="2"/>
      <c r="V11" s="2"/>
      <c r="W11" s="2"/>
      <c r="X11" s="2"/>
      <c r="Y11" s="20"/>
      <c r="AA11" s="2"/>
      <c r="AB11" s="2"/>
      <c r="AC11" s="2"/>
      <c r="AD11" s="2"/>
      <c r="AE11" s="55"/>
    </row>
    <row r="12" spans="1:31" x14ac:dyDescent="0.2">
      <c r="A12" s="4"/>
      <c r="B12" s="287" t="s">
        <v>99</v>
      </c>
      <c r="C12" s="287"/>
      <c r="D12" s="287"/>
      <c r="E12" s="287"/>
      <c r="F12" s="287"/>
      <c r="G12" s="287"/>
      <c r="H12" s="287"/>
      <c r="I12" s="287" t="s">
        <v>100</v>
      </c>
      <c r="J12" s="287"/>
      <c r="K12" s="287"/>
      <c r="L12" s="287"/>
      <c r="M12" s="287"/>
      <c r="N12" s="287"/>
      <c r="P12" s="19"/>
      <c r="Q12" s="1"/>
      <c r="R12" s="4"/>
      <c r="S12" s="4"/>
      <c r="U12" s="2"/>
      <c r="V12" s="2"/>
      <c r="W12" s="2"/>
      <c r="X12" s="2"/>
      <c r="Y12" s="20"/>
      <c r="AA12" s="2"/>
      <c r="AB12" s="2"/>
      <c r="AC12" s="2"/>
      <c r="AD12" s="2"/>
      <c r="AE12" s="55"/>
    </row>
    <row r="13" spans="1:31" x14ac:dyDescent="0.2">
      <c r="A13" s="4"/>
      <c r="B13" s="80"/>
      <c r="C13" s="88"/>
      <c r="D13" s="88"/>
      <c r="E13" s="88"/>
      <c r="F13" s="88"/>
      <c r="G13" s="88"/>
      <c r="H13" s="80"/>
      <c r="I13" s="88"/>
      <c r="J13" s="88"/>
      <c r="K13" s="88"/>
      <c r="L13" s="88"/>
      <c r="M13" s="88"/>
      <c r="N13" s="80"/>
      <c r="P13" s="19"/>
      <c r="Q13" s="1"/>
      <c r="R13" s="4"/>
      <c r="S13" s="4"/>
      <c r="U13" s="25"/>
      <c r="V13" s="25"/>
      <c r="W13" s="25"/>
      <c r="X13" s="25"/>
      <c r="Y13" s="25"/>
      <c r="AA13" s="25"/>
      <c r="AB13" s="25"/>
      <c r="AC13" s="25"/>
      <c r="AD13" s="25"/>
      <c r="AE13" s="25"/>
    </row>
    <row r="14" spans="1:31" x14ac:dyDescent="0.2">
      <c r="A14" s="4"/>
      <c r="B14" s="80"/>
      <c r="C14" s="88"/>
      <c r="D14" s="88"/>
      <c r="E14" s="88"/>
      <c r="F14" s="88"/>
      <c r="G14" s="88"/>
      <c r="H14" s="80"/>
      <c r="I14" s="88"/>
      <c r="J14" s="88"/>
      <c r="K14" s="88"/>
      <c r="L14" s="88"/>
      <c r="M14" s="88"/>
      <c r="N14" s="80"/>
      <c r="P14" s="19"/>
      <c r="Q14" s="1"/>
      <c r="R14" s="4"/>
      <c r="S14" s="4"/>
      <c r="U14" s="25"/>
      <c r="V14" s="25"/>
      <c r="W14" s="25"/>
      <c r="X14" s="25"/>
      <c r="Y14" s="25"/>
      <c r="AA14" s="25"/>
      <c r="AB14" s="25"/>
      <c r="AC14" s="25"/>
      <c r="AD14" s="25"/>
      <c r="AE14" s="25"/>
    </row>
    <row r="15" spans="1:31" x14ac:dyDescent="0.2">
      <c r="A15" s="4"/>
      <c r="B15" s="80"/>
      <c r="C15" s="88"/>
      <c r="D15" s="88"/>
      <c r="E15" s="88"/>
      <c r="F15" s="88"/>
      <c r="G15" s="88"/>
      <c r="H15" s="80"/>
      <c r="I15" s="88"/>
      <c r="J15" s="88"/>
      <c r="K15" s="88"/>
      <c r="L15" s="88"/>
      <c r="M15" s="88"/>
      <c r="N15" s="80"/>
      <c r="P15" s="19"/>
      <c r="Q15" s="1"/>
      <c r="R15" s="4"/>
      <c r="S15" s="4"/>
      <c r="U15" s="25"/>
      <c r="V15" s="25"/>
      <c r="W15" s="25"/>
      <c r="X15" s="25"/>
      <c r="Y15" s="25"/>
      <c r="AA15" s="25"/>
      <c r="AB15" s="25"/>
      <c r="AC15" s="25"/>
      <c r="AD15" s="25"/>
      <c r="AE15" s="25"/>
    </row>
    <row r="16" spans="1:31" x14ac:dyDescent="0.2">
      <c r="A16" s="4"/>
      <c r="B16" s="80"/>
      <c r="C16" s="88"/>
      <c r="D16" s="88"/>
      <c r="E16" s="88"/>
      <c r="F16" s="88"/>
      <c r="G16" s="88"/>
      <c r="H16" s="80"/>
      <c r="I16" s="88"/>
      <c r="J16" s="88"/>
      <c r="K16" s="88"/>
      <c r="L16" s="88"/>
      <c r="M16" s="88"/>
      <c r="N16" s="80"/>
      <c r="P16" s="19"/>
      <c r="Q16" s="1"/>
      <c r="R16" s="4"/>
      <c r="S16" s="4"/>
      <c r="U16" s="25"/>
      <c r="V16" s="25"/>
      <c r="W16" s="25"/>
      <c r="X16" s="25"/>
      <c r="Y16" s="25"/>
      <c r="AA16" s="25"/>
      <c r="AB16" s="25"/>
      <c r="AC16" s="25"/>
      <c r="AD16" s="25"/>
      <c r="AE16" s="25"/>
    </row>
    <row r="17" spans="1:31" x14ac:dyDescent="0.2">
      <c r="A17" s="4"/>
      <c r="B17" s="80"/>
      <c r="C17" s="88"/>
      <c r="D17" s="88"/>
      <c r="E17" s="88"/>
      <c r="F17" s="88"/>
      <c r="G17" s="88"/>
      <c r="H17" s="80"/>
      <c r="I17" s="88"/>
      <c r="J17" s="88"/>
      <c r="K17" s="88"/>
      <c r="L17" s="88"/>
      <c r="M17" s="88"/>
      <c r="N17" s="80"/>
      <c r="P17" s="19"/>
      <c r="Q17" s="1"/>
      <c r="R17" s="4"/>
      <c r="S17" s="4"/>
      <c r="U17" s="25"/>
      <c r="V17" s="25"/>
      <c r="W17" s="25"/>
      <c r="X17" s="25"/>
      <c r="Y17" s="25"/>
      <c r="AA17" s="25"/>
      <c r="AB17" s="25"/>
      <c r="AC17" s="25"/>
      <c r="AD17" s="25"/>
      <c r="AE17" s="25"/>
    </row>
    <row r="18" spans="1:31" x14ac:dyDescent="0.2">
      <c r="A18" s="4"/>
      <c r="B18" s="80"/>
      <c r="C18" s="88"/>
      <c r="D18" s="88"/>
      <c r="E18" s="88"/>
      <c r="F18" s="88"/>
      <c r="G18" s="88"/>
      <c r="H18" s="80"/>
      <c r="I18" s="88"/>
      <c r="J18" s="88"/>
      <c r="K18" s="88"/>
      <c r="L18" s="88"/>
      <c r="M18" s="88"/>
      <c r="N18" s="80"/>
      <c r="P18" s="19"/>
      <c r="Q18" s="1"/>
      <c r="R18" s="4"/>
      <c r="S18" s="4"/>
      <c r="U18" s="25"/>
      <c r="V18" s="25"/>
      <c r="W18" s="25"/>
      <c r="X18" s="25"/>
      <c r="Y18" s="25"/>
      <c r="AA18" s="25"/>
      <c r="AB18" s="25"/>
      <c r="AC18" s="25"/>
      <c r="AD18" s="25"/>
      <c r="AE18" s="25"/>
    </row>
    <row r="19" spans="1:31" x14ac:dyDescent="0.2">
      <c r="A19" s="4"/>
      <c r="B19" s="80"/>
      <c r="C19" s="88"/>
      <c r="D19" s="88"/>
      <c r="E19" s="88"/>
      <c r="F19" s="88"/>
      <c r="G19" s="88"/>
      <c r="H19" s="80"/>
      <c r="I19" s="88"/>
      <c r="J19" s="88"/>
      <c r="K19" s="88"/>
      <c r="L19" s="88"/>
      <c r="M19" s="88"/>
      <c r="N19" s="80"/>
      <c r="P19" s="19"/>
      <c r="Q19" s="1"/>
      <c r="R19" s="4"/>
      <c r="S19" s="4"/>
      <c r="U19" s="25"/>
      <c r="V19" s="25"/>
      <c r="W19" s="25"/>
      <c r="X19" s="25"/>
      <c r="Y19" s="25"/>
      <c r="AA19" s="25"/>
      <c r="AB19" s="25"/>
      <c r="AC19" s="25"/>
      <c r="AD19" s="25"/>
      <c r="AE19" s="25"/>
    </row>
    <row r="20" spans="1:31" x14ac:dyDescent="0.2">
      <c r="A20" s="7"/>
      <c r="B20" s="80"/>
      <c r="C20" s="88"/>
      <c r="D20" s="88"/>
      <c r="E20" s="88"/>
      <c r="F20" s="88"/>
      <c r="G20" s="88"/>
      <c r="H20" s="80"/>
      <c r="I20" s="88"/>
      <c r="J20" s="88"/>
      <c r="K20" s="88"/>
      <c r="L20" s="88"/>
      <c r="M20" s="88"/>
      <c r="N20" s="80"/>
      <c r="P20" s="25"/>
      <c r="Q20" s="7"/>
      <c r="R20" s="7"/>
      <c r="S20" s="7"/>
      <c r="U20" s="25"/>
      <c r="V20" s="25"/>
      <c r="W20" s="25"/>
      <c r="X20" s="25"/>
      <c r="Y20" s="25"/>
      <c r="AA20" s="25"/>
      <c r="AB20" s="25"/>
      <c r="AC20" s="25"/>
      <c r="AD20" s="25"/>
      <c r="AE20" s="25"/>
    </row>
    <row r="21" spans="1:31" x14ac:dyDescent="0.2">
      <c r="A21" s="7"/>
      <c r="B21" s="81"/>
      <c r="C21" s="88"/>
      <c r="D21" s="88"/>
      <c r="E21" s="88"/>
      <c r="F21" s="88"/>
      <c r="G21" s="88"/>
      <c r="H21" s="80"/>
      <c r="I21" s="88"/>
      <c r="J21" s="88"/>
      <c r="K21" s="88"/>
      <c r="L21" s="88"/>
      <c r="M21" s="88"/>
      <c r="N21" s="80"/>
      <c r="P21" s="25"/>
      <c r="Q21" s="7"/>
      <c r="R21" s="7"/>
      <c r="S21" s="7"/>
      <c r="T21" s="7"/>
      <c r="U21" s="25"/>
      <c r="V21" s="25"/>
      <c r="W21" s="25"/>
      <c r="X21" s="25"/>
      <c r="Y21" s="25"/>
      <c r="AA21" s="25"/>
      <c r="AB21" s="25"/>
      <c r="AC21" s="25"/>
      <c r="AD21" s="25"/>
      <c r="AE21" s="25"/>
    </row>
    <row r="22" spans="1:31" x14ac:dyDescent="0.2">
      <c r="A22" s="7"/>
      <c r="B22" s="80"/>
      <c r="C22" s="88"/>
      <c r="D22" s="88"/>
      <c r="E22" s="88"/>
      <c r="F22" s="88"/>
      <c r="G22" s="88"/>
      <c r="H22" s="80"/>
      <c r="I22" s="88"/>
      <c r="J22" s="88"/>
      <c r="K22" s="88"/>
      <c r="L22" s="88"/>
      <c r="M22" s="88"/>
      <c r="N22" s="80"/>
      <c r="P22" s="25"/>
      <c r="Q22" s="7"/>
      <c r="R22" s="7"/>
      <c r="S22" s="7"/>
      <c r="U22" s="25"/>
      <c r="V22" s="25"/>
      <c r="W22" s="25"/>
      <c r="X22" s="25"/>
      <c r="Y22" s="25"/>
      <c r="AA22" s="25"/>
      <c r="AB22" s="25"/>
      <c r="AC22" s="25"/>
      <c r="AD22" s="25"/>
      <c r="AE22" s="25"/>
    </row>
    <row r="23" spans="1:31" x14ac:dyDescent="0.2">
      <c r="A23" s="7"/>
      <c r="B23" s="80"/>
      <c r="C23" s="88"/>
      <c r="D23" s="88"/>
      <c r="E23" s="88"/>
      <c r="F23" s="88"/>
      <c r="G23" s="88"/>
      <c r="H23" s="80"/>
      <c r="I23" s="88"/>
      <c r="J23" s="88"/>
      <c r="K23" s="88"/>
      <c r="L23" s="88"/>
      <c r="M23" s="88"/>
      <c r="N23" s="80"/>
      <c r="P23" s="25"/>
      <c r="Q23" s="7"/>
      <c r="R23" s="7"/>
      <c r="S23" s="7"/>
      <c r="U23" s="25"/>
      <c r="V23" s="25"/>
      <c r="W23" s="25"/>
      <c r="X23" s="25"/>
      <c r="Y23" s="25"/>
      <c r="AA23" s="25"/>
      <c r="AB23" s="25"/>
      <c r="AC23" s="25"/>
      <c r="AD23" s="25"/>
      <c r="AE23" s="25"/>
    </row>
    <row r="24" spans="1:31" x14ac:dyDescent="0.2">
      <c r="A24" s="7"/>
      <c r="B24" s="80"/>
      <c r="C24" s="88"/>
      <c r="D24" s="88"/>
      <c r="E24" s="88"/>
      <c r="F24" s="88"/>
      <c r="G24" s="88"/>
      <c r="H24" s="80"/>
      <c r="I24" s="88"/>
      <c r="J24" s="88"/>
      <c r="K24" s="88"/>
      <c r="L24" s="88"/>
      <c r="M24" s="88"/>
      <c r="N24" s="80"/>
      <c r="P24" s="25"/>
      <c r="Q24" s="7"/>
      <c r="R24" s="7"/>
      <c r="S24" s="7"/>
      <c r="U24" s="25"/>
      <c r="V24" s="25"/>
      <c r="W24" s="25"/>
      <c r="X24" s="25"/>
      <c r="Y24" s="25"/>
      <c r="AA24" s="25"/>
      <c r="AB24" s="25"/>
      <c r="AC24" s="25"/>
      <c r="AD24" s="25"/>
      <c r="AE24" s="25"/>
    </row>
    <row r="25" spans="1:31" x14ac:dyDescent="0.2">
      <c r="A25" s="7"/>
      <c r="B25" s="80"/>
      <c r="C25" s="88"/>
      <c r="D25" s="88"/>
      <c r="E25" s="88"/>
      <c r="F25" s="88"/>
      <c r="G25" s="88"/>
      <c r="H25" s="80"/>
      <c r="I25" s="88"/>
      <c r="J25" s="88"/>
      <c r="K25" s="88"/>
      <c r="L25" s="88"/>
      <c r="M25" s="88"/>
      <c r="N25" s="80"/>
      <c r="P25" s="25"/>
      <c r="Q25" s="7"/>
      <c r="R25" s="7"/>
      <c r="S25" s="7"/>
      <c r="U25" s="25"/>
      <c r="V25" s="25"/>
      <c r="W25" s="25"/>
      <c r="X25" s="25"/>
      <c r="Y25" s="25"/>
      <c r="AA25" s="25"/>
      <c r="AB25" s="25"/>
      <c r="AC25" s="25"/>
      <c r="AD25" s="25"/>
      <c r="AE25" s="25"/>
    </row>
    <row r="26" spans="1:31" ht="16" thickBot="1" x14ac:dyDescent="0.25">
      <c r="A26" s="7"/>
      <c r="B26" s="117" t="s">
        <v>83</v>
      </c>
      <c r="C26" s="117" t="s">
        <v>3</v>
      </c>
      <c r="D26" s="89" t="s">
        <v>4</v>
      </c>
      <c r="E26" s="89" t="s">
        <v>5</v>
      </c>
      <c r="F26" s="89" t="s">
        <v>11</v>
      </c>
      <c r="G26" s="89" t="s">
        <v>6</v>
      </c>
      <c r="H26" s="90"/>
      <c r="I26" s="91" t="s">
        <v>82</v>
      </c>
      <c r="J26" s="92" t="s">
        <v>8</v>
      </c>
      <c r="K26" s="92" t="s">
        <v>9</v>
      </c>
      <c r="L26" s="92" t="s">
        <v>103</v>
      </c>
      <c r="M26" s="92" t="s">
        <v>10</v>
      </c>
      <c r="N26" s="90"/>
      <c r="P26" s="25"/>
      <c r="Q26" s="7"/>
      <c r="R26" s="7"/>
      <c r="S26" s="7"/>
      <c r="AA26" s="25"/>
      <c r="AB26" s="25"/>
      <c r="AC26" s="25"/>
      <c r="AD26" s="25"/>
      <c r="AE26" s="25"/>
    </row>
    <row r="27" spans="1:31" x14ac:dyDescent="0.2">
      <c r="A27" s="7"/>
      <c r="B27" s="90" t="s">
        <v>105</v>
      </c>
      <c r="C27" s="118">
        <f>AVERAGE(H119:H128)</f>
        <v>2.4829999999999997</v>
      </c>
      <c r="D27" s="93">
        <f>MIN(H119:H128)</f>
        <v>2.31</v>
      </c>
      <c r="E27" s="93">
        <f>MAX(H119:H128)</f>
        <v>2.69</v>
      </c>
      <c r="F27" s="93">
        <f>STDEV(H119:H128)*2</f>
        <v>0.25751806840599656</v>
      </c>
      <c r="G27" s="94">
        <f>(F27)/C27</f>
        <v>0.10371247217317624</v>
      </c>
      <c r="H27" s="90"/>
      <c r="I27" s="123">
        <f>IF(H128&gt;0, SLOPE(M119:M128,R119:R128), "")</f>
        <v>-42.931575643440091</v>
      </c>
      <c r="J27" s="95">
        <f>IF(H128&gt;0, CORREL(M119:M128,P119:P128),"")</f>
        <v>-0.69418996868532434</v>
      </c>
      <c r="K27" s="96">
        <f>IF(H128&gt;0, J27^2, "")</f>
        <v>0.48189971262333159</v>
      </c>
      <c r="L27" s="97">
        <f>COUNT(A119:A128)</f>
        <v>10</v>
      </c>
      <c r="M27" s="95">
        <f>IF(J27&gt;0, TDIST(J27*SQRT((L27-2)/(1-K27)),(L27-2),1),TDIST(-J27*SQRT((L27-2)/(1-K27)),(L27-2),1))</f>
        <v>1.29664569078348E-2</v>
      </c>
      <c r="N27" s="90"/>
      <c r="P27" s="25"/>
      <c r="Q27" s="7"/>
      <c r="R27" s="7"/>
      <c r="S27" s="7"/>
      <c r="AA27" s="25"/>
      <c r="AB27" s="25"/>
      <c r="AC27" s="25"/>
      <c r="AD27" s="25"/>
      <c r="AE27" s="25"/>
    </row>
    <row r="28" spans="1:31" x14ac:dyDescent="0.2">
      <c r="A28" s="7"/>
      <c r="B28" s="90" t="s">
        <v>106</v>
      </c>
      <c r="C28" s="118">
        <f>AVERAGE(H102:H122)</f>
        <v>2.5704761904761901</v>
      </c>
      <c r="D28" s="93">
        <f>MIN(H102:H122)</f>
        <v>2.41</v>
      </c>
      <c r="E28" s="93">
        <f>MAX(H102:H122)</f>
        <v>2.75</v>
      </c>
      <c r="F28" s="93">
        <f>STDEV(H102:H122)*2</f>
        <v>0.18476755023284691</v>
      </c>
      <c r="G28" s="94">
        <f>(F28)/C28</f>
        <v>7.188066978306383E-2</v>
      </c>
      <c r="H28" s="90"/>
      <c r="I28" s="177">
        <f>IF(H122&gt;0, SLOPE(M102:M122,R102:R122), "")</f>
        <v>0.33766233766233761</v>
      </c>
      <c r="J28" s="95">
        <f>IF(H122&gt;0, CORREL(M102:M122,P102:P122),"")</f>
        <v>2.2678654383041431E-2</v>
      </c>
      <c r="K28" s="96">
        <f>IF(H122&gt;0, J28^2, "")</f>
        <v>5.143213646254443E-4</v>
      </c>
      <c r="L28" s="97">
        <f>COUNT(A102:A122)</f>
        <v>21</v>
      </c>
      <c r="M28" s="95">
        <f>IF(J28&gt;0, TDIST(J28*SQRT((L28-2)/(1-K28)),(L28-2),1),TDIST(-J28*SQRT((L28-2)/(1-K28)),(L28-2),1))</f>
        <v>0.46113490124327255</v>
      </c>
      <c r="N28" s="90"/>
      <c r="P28" s="25"/>
      <c r="Q28" s="7"/>
      <c r="R28" s="7"/>
      <c r="S28" s="7"/>
      <c r="AA28" s="25"/>
      <c r="AB28" s="25"/>
      <c r="AC28" s="25"/>
      <c r="AD28" s="25"/>
      <c r="AE28" s="25"/>
    </row>
    <row r="29" spans="1:31" x14ac:dyDescent="0.2">
      <c r="A29" s="7"/>
      <c r="B29" s="118" t="s">
        <v>107</v>
      </c>
      <c r="C29" s="118">
        <f>AVERAGE(H78:H101)</f>
        <v>2.5645833333333337</v>
      </c>
      <c r="D29" s="93">
        <f>MIN(H78:H101)</f>
        <v>2.37</v>
      </c>
      <c r="E29" s="93">
        <f>MAX(H78:H101)</f>
        <v>2.7</v>
      </c>
      <c r="F29" s="93">
        <f>STDEV(H78:H101)*2</f>
        <v>0.14239921429517807</v>
      </c>
      <c r="G29" s="94">
        <f>(F29)/C29</f>
        <v>5.5525282584634822E-2</v>
      </c>
      <c r="H29" s="90"/>
      <c r="I29" s="123">
        <f>IF(H101&gt;0, SLOPE(M78:M101,R78:R101), "")</f>
        <v>-0.92608695652173911</v>
      </c>
      <c r="J29" s="95">
        <f>IF(H101&gt;0, CORREL(M78:M101,P78:P101),"")</f>
        <v>-9.1972750013566237E-2</v>
      </c>
      <c r="K29" s="96">
        <f>IF(H77&gt;0, J29^2, "")</f>
        <v>8.4589867450579476E-3</v>
      </c>
      <c r="L29" s="97">
        <f>COUNT(A78:A101)</f>
        <v>24</v>
      </c>
      <c r="M29" s="95">
        <f>IF(J29&gt;0, TDIST(J29*SQRT((L29-2)/(1-K29)),(L29-2),1),TDIST(-J29*SQRT((L29-2)/(1-K29)),(L29-2),1))</f>
        <v>0.33453405153625804</v>
      </c>
      <c r="N29" s="90"/>
      <c r="P29" s="25"/>
      <c r="Q29" s="7"/>
      <c r="R29" s="7"/>
      <c r="S29" s="7"/>
      <c r="AA29" s="25"/>
      <c r="AB29" s="25"/>
      <c r="AC29" s="25"/>
      <c r="AD29" s="25"/>
      <c r="AE29" s="25"/>
    </row>
    <row r="30" spans="1:31" x14ac:dyDescent="0.2">
      <c r="A30" s="7"/>
      <c r="B30" s="90" t="s">
        <v>86</v>
      </c>
      <c r="C30" s="118">
        <f>AVERAGE(H34:H77)</f>
        <v>2.5540909090909092</v>
      </c>
      <c r="D30" s="93">
        <f>MIN(H34:H77)</f>
        <v>2.37</v>
      </c>
      <c r="E30" s="93">
        <f>MAX(H34:H77)</f>
        <v>2.7</v>
      </c>
      <c r="F30" s="93">
        <f>STDEV(H34:H77)*2</f>
        <v>0.12179419788511192</v>
      </c>
      <c r="G30" s="94">
        <f>(F30)/C30</f>
        <v>4.7685929052722231E-2</v>
      </c>
      <c r="H30" s="90"/>
      <c r="I30" s="123">
        <f>IF(H77&gt;0, SLOPE(M34:M77,R34:R77), "")</f>
        <v>6.3065515542765302</v>
      </c>
      <c r="J30" s="95">
        <f>IF(H77&gt;0, CORREL(M34:M77,P34:P77),"")</f>
        <v>0.18893489786170048</v>
      </c>
      <c r="K30" s="96">
        <f>IF(H77&gt;0, J30^2, "")</f>
        <v>3.5696395630011195E-2</v>
      </c>
      <c r="L30" s="97">
        <f>COUNT(A34:A77)</f>
        <v>44</v>
      </c>
      <c r="M30" s="95">
        <f>IF(J30&gt;0, TDIST(J30*SQRT((L30-2)/(1-K30)),(L30-2),1),TDIST(-J30*SQRT((L30-2)/(1-K30)),(L30-2),1))</f>
        <v>0.10967246339676566</v>
      </c>
      <c r="N30" s="90"/>
      <c r="P30" s="25"/>
      <c r="Q30" s="7"/>
      <c r="R30" s="7"/>
      <c r="S30" s="7"/>
      <c r="AA30" s="25"/>
      <c r="AB30" s="25"/>
      <c r="AC30" s="25"/>
      <c r="AD30" s="25"/>
      <c r="AE30" s="25"/>
    </row>
    <row r="31" spans="1:31" x14ac:dyDescent="0.2">
      <c r="A31" s="3"/>
      <c r="B31" s="128" t="s">
        <v>87</v>
      </c>
      <c r="C31" s="119">
        <f>AVERAGE(H34:H123)</f>
        <v>2.5615555555555551</v>
      </c>
      <c r="D31" s="98">
        <f>MIN(H34:H123)</f>
        <v>2.37</v>
      </c>
      <c r="E31" s="98">
        <f>MAX(H34:H123)</f>
        <v>2.75</v>
      </c>
      <c r="F31" s="98">
        <f>STDEV(H34:H123)*2</f>
        <v>0.14312440133386939</v>
      </c>
      <c r="G31" s="99">
        <f>(F31)/C31</f>
        <v>5.5874018044800237E-2</v>
      </c>
      <c r="H31" s="90"/>
      <c r="I31" s="156">
        <f>IF(H123&gt;0, SLOPE(M34:M123,R34:R123), "")</f>
        <v>0.48714758494176014</v>
      </c>
      <c r="J31" s="100">
        <f>IF(H123&gt;0, CORREL(M34:M123,P34:P123),"")</f>
        <v>0.11170713578267727</v>
      </c>
      <c r="K31" s="101">
        <f>IF(H123&gt;0, J31^2, "")</f>
        <v>1.2478484184769496E-2</v>
      </c>
      <c r="L31" s="102">
        <f>COUNT(A34:A123)</f>
        <v>90</v>
      </c>
      <c r="M31" s="103">
        <f>IF(J31&gt;0, TDIST(J31*SQRT((L31-2)/(1-K31)),(L31-2),1),TDIST(-J31*SQRT((L31-2)/(1-K31)),(L31-2),1))</f>
        <v>0.14726903134792671</v>
      </c>
      <c r="N31" s="90"/>
      <c r="P31" s="25"/>
      <c r="Q31" s="7"/>
      <c r="R31" s="7"/>
      <c r="S31" s="7"/>
      <c r="AA31" s="25"/>
      <c r="AB31" s="25"/>
      <c r="AC31" s="25"/>
      <c r="AD31" s="25"/>
      <c r="AE31" s="25"/>
    </row>
    <row r="32" spans="1:31" x14ac:dyDescent="0.2">
      <c r="A32" s="7"/>
      <c r="B32" s="25"/>
      <c r="C32" s="25"/>
      <c r="D32" s="25"/>
      <c r="E32" s="25"/>
      <c r="F32" s="25"/>
      <c r="G32" s="25"/>
      <c r="H32" s="25"/>
      <c r="I32" s="25"/>
      <c r="J32" s="26"/>
      <c r="K32" s="26"/>
      <c r="L32" s="26"/>
      <c r="M32" s="26"/>
      <c r="N32" s="25"/>
      <c r="O32" s="25"/>
      <c r="P32" s="25"/>
      <c r="Q32" s="7"/>
      <c r="R32" s="7"/>
      <c r="S32" s="7"/>
      <c r="U32" s="25"/>
      <c r="V32" s="25"/>
      <c r="W32" s="25"/>
      <c r="X32" s="25"/>
      <c r="Y32" s="25"/>
      <c r="AA32" s="25"/>
      <c r="AB32" s="25"/>
      <c r="AC32" s="25"/>
      <c r="AD32" s="25"/>
      <c r="AE32" s="25"/>
    </row>
    <row r="33" spans="1:33" ht="16" thickBot="1" x14ac:dyDescent="0.25">
      <c r="A33" s="48" t="s">
        <v>0</v>
      </c>
      <c r="B33" s="49" t="s">
        <v>13</v>
      </c>
      <c r="C33" s="49" t="s">
        <v>14</v>
      </c>
      <c r="D33" s="49" t="s">
        <v>15</v>
      </c>
      <c r="E33" s="49" t="s">
        <v>16</v>
      </c>
      <c r="F33" s="49" t="s">
        <v>17</v>
      </c>
      <c r="G33" s="49" t="s">
        <v>12</v>
      </c>
      <c r="H33" s="49" t="s">
        <v>18</v>
      </c>
      <c r="I33" s="49" t="s">
        <v>21</v>
      </c>
      <c r="J33" s="50" t="s">
        <v>20</v>
      </c>
      <c r="K33" s="50" t="s">
        <v>3</v>
      </c>
      <c r="L33" s="50" t="s">
        <v>22</v>
      </c>
      <c r="M33" s="50" t="s">
        <v>7</v>
      </c>
      <c r="N33" s="50" t="s">
        <v>1</v>
      </c>
      <c r="O33" s="50" t="s">
        <v>38</v>
      </c>
      <c r="P33" s="50" t="s">
        <v>19</v>
      </c>
      <c r="Q33" s="54" t="s">
        <v>2</v>
      </c>
      <c r="R33" s="54" t="s">
        <v>97</v>
      </c>
      <c r="S33" s="53" t="s">
        <v>23</v>
      </c>
      <c r="T33" s="3"/>
      <c r="U33" s="29"/>
      <c r="V33" s="29"/>
      <c r="W33" s="29"/>
      <c r="X33" s="29"/>
      <c r="Y33" s="29"/>
      <c r="Z33" s="3"/>
      <c r="AA33" s="29"/>
      <c r="AB33" s="29"/>
      <c r="AC33" s="29"/>
      <c r="AD33" s="29"/>
      <c r="AE33" s="29"/>
      <c r="AF33" s="3"/>
      <c r="AG33" s="3"/>
    </row>
    <row r="34" spans="1:33" x14ac:dyDescent="0.2">
      <c r="A34" s="34">
        <v>20</v>
      </c>
      <c r="B34" s="35">
        <v>2.52</v>
      </c>
      <c r="C34" s="35">
        <v>2.3199999999999998</v>
      </c>
      <c r="D34" s="35">
        <v>2.42</v>
      </c>
      <c r="E34" s="35">
        <v>2.5099999999999998</v>
      </c>
      <c r="F34" s="35">
        <v>2.48</v>
      </c>
      <c r="G34" s="35">
        <v>2.5</v>
      </c>
      <c r="H34" s="32">
        <f t="shared" ref="H34:H65" si="0">MAX(B34:G34)</f>
        <v>2.52</v>
      </c>
      <c r="I34" s="41">
        <f>MAX(H34:H77)</f>
        <v>2.7</v>
      </c>
      <c r="J34" s="37">
        <f t="shared" ref="J34:J65" si="1">(H34-I34)/(I34)</f>
        <v>-6.6666666666666721E-2</v>
      </c>
      <c r="K34" s="36">
        <f>AVERAGE(H34:H77)</f>
        <v>2.5540909090909092</v>
      </c>
      <c r="L34" s="37">
        <f t="shared" ref="L34:L65" si="2">(H34-K34)/(K34)</f>
        <v>-1.3347570742124965E-2</v>
      </c>
      <c r="M34" s="38">
        <f t="shared" ref="M34:M65" si="3">1000*H34</f>
        <v>2520</v>
      </c>
      <c r="N34" s="39">
        <v>43192</v>
      </c>
      <c r="O34" s="39">
        <v>43191</v>
      </c>
      <c r="P34" s="40">
        <f>(N34-O34)</f>
        <v>1</v>
      </c>
      <c r="Q34" s="39">
        <v>40648</v>
      </c>
      <c r="R34" s="41">
        <f>(N34-O34)/7</f>
        <v>0.14285714285714285</v>
      </c>
      <c r="S34" s="41" t="s">
        <v>37</v>
      </c>
      <c r="T34" s="3"/>
      <c r="U34" s="16"/>
      <c r="V34" s="16"/>
      <c r="W34" s="16"/>
      <c r="X34" s="16"/>
      <c r="Y34" s="21"/>
      <c r="Z34" s="3"/>
      <c r="AA34" s="3"/>
      <c r="AB34" s="3"/>
      <c r="AC34" s="3"/>
      <c r="AD34" s="3"/>
      <c r="AE34" s="3"/>
      <c r="AF34" s="3"/>
      <c r="AG34" s="3"/>
    </row>
    <row r="35" spans="1:33" x14ac:dyDescent="0.2">
      <c r="A35" s="34">
        <f t="shared" ref="A35:A53" si="4">(A34)</f>
        <v>20</v>
      </c>
      <c r="B35" s="35">
        <v>2.4</v>
      </c>
      <c r="C35" s="35">
        <v>2.48</v>
      </c>
      <c r="D35" s="35">
        <v>2.44</v>
      </c>
      <c r="E35" s="35">
        <v>2.5099999999999998</v>
      </c>
      <c r="F35" s="35">
        <v>2.4</v>
      </c>
      <c r="G35" s="35">
        <v>2.4900000000000002</v>
      </c>
      <c r="H35" s="32">
        <f t="shared" si="0"/>
        <v>2.5099999999999998</v>
      </c>
      <c r="I35" s="41">
        <f t="shared" ref="I35:I66" si="5">(I34)</f>
        <v>2.7</v>
      </c>
      <c r="J35" s="37">
        <f t="shared" si="1"/>
        <v>-7.0370370370370514E-2</v>
      </c>
      <c r="K35" s="36">
        <f t="shared" ref="K35:K53" si="6">(K34)</f>
        <v>2.5540909090909092</v>
      </c>
      <c r="L35" s="37">
        <f t="shared" si="2"/>
        <v>-1.7262858159815035E-2</v>
      </c>
      <c r="M35" s="38">
        <f t="shared" si="3"/>
        <v>2510</v>
      </c>
      <c r="N35" s="39">
        <v>43193</v>
      </c>
      <c r="O35" s="39">
        <f>(O34)</f>
        <v>43191</v>
      </c>
      <c r="P35" s="40">
        <f t="shared" ref="P35:P53" si="7">(N35-O35)</f>
        <v>2</v>
      </c>
      <c r="Q35" s="39">
        <f t="shared" ref="Q35:Q53" si="8">(Q34)</f>
        <v>40648</v>
      </c>
      <c r="R35" s="41">
        <f t="shared" ref="R35:R98" si="9">(N35-O35)/7</f>
        <v>0.2857142857142857</v>
      </c>
      <c r="S35" s="41" t="str">
        <f>(S34)</f>
        <v>Pre-Surv</v>
      </c>
      <c r="T35" s="3"/>
      <c r="U35" s="3"/>
      <c r="V35" s="3"/>
      <c r="W35" s="3"/>
      <c r="X35" s="3"/>
      <c r="Y35" s="3"/>
      <c r="Z35" s="3"/>
      <c r="AA35" s="31"/>
      <c r="AB35" s="3"/>
      <c r="AC35" s="3"/>
      <c r="AD35" s="3"/>
      <c r="AE35" s="3"/>
      <c r="AF35" s="3"/>
      <c r="AG35" s="3"/>
    </row>
    <row r="36" spans="1:33" x14ac:dyDescent="0.2">
      <c r="A36" s="34">
        <f t="shared" si="4"/>
        <v>20</v>
      </c>
      <c r="B36" s="35">
        <v>2.4</v>
      </c>
      <c r="C36" s="35">
        <v>2.52</v>
      </c>
      <c r="D36" s="35">
        <v>2.48</v>
      </c>
      <c r="E36" s="35">
        <v>2.59</v>
      </c>
      <c r="F36" s="35">
        <v>2.61</v>
      </c>
      <c r="G36" s="35">
        <v>2.54</v>
      </c>
      <c r="H36" s="32">
        <f t="shared" si="0"/>
        <v>2.61</v>
      </c>
      <c r="I36" s="32">
        <f t="shared" si="5"/>
        <v>2.7</v>
      </c>
      <c r="J36" s="37">
        <f t="shared" si="1"/>
        <v>-3.3333333333333444E-2</v>
      </c>
      <c r="K36" s="36">
        <f t="shared" si="6"/>
        <v>2.5540909090909092</v>
      </c>
      <c r="L36" s="37">
        <f t="shared" si="2"/>
        <v>2.1890016017084804E-2</v>
      </c>
      <c r="M36" s="38">
        <f t="shared" si="3"/>
        <v>2610</v>
      </c>
      <c r="N36" s="39">
        <v>43194</v>
      </c>
      <c r="O36" s="39">
        <f t="shared" ref="O36:O53" si="10">(O35)</f>
        <v>43191</v>
      </c>
      <c r="P36" s="40">
        <f t="shared" si="7"/>
        <v>3</v>
      </c>
      <c r="Q36" s="39">
        <f t="shared" si="8"/>
        <v>40648</v>
      </c>
      <c r="R36" s="41">
        <f t="shared" si="9"/>
        <v>0.42857142857142855</v>
      </c>
      <c r="S36" s="41" t="str">
        <f t="shared" ref="S36:S53" si="11">(S35)</f>
        <v>Pre-Surv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">
      <c r="A37" s="34">
        <f t="shared" si="4"/>
        <v>20</v>
      </c>
      <c r="B37" s="35">
        <v>2.42</v>
      </c>
      <c r="C37" s="35">
        <v>2.48</v>
      </c>
      <c r="D37" s="35">
        <v>2.52</v>
      </c>
      <c r="E37" s="35">
        <v>2.5</v>
      </c>
      <c r="F37" s="35">
        <v>2.4700000000000002</v>
      </c>
      <c r="G37" s="35">
        <v>2.4300000000000002</v>
      </c>
      <c r="H37" s="32">
        <f t="shared" si="0"/>
        <v>2.52</v>
      </c>
      <c r="I37" s="32">
        <f t="shared" si="5"/>
        <v>2.7</v>
      </c>
      <c r="J37" s="37">
        <f t="shared" si="1"/>
        <v>-6.6666666666666721E-2</v>
      </c>
      <c r="K37" s="36">
        <f t="shared" si="6"/>
        <v>2.5540909090909092</v>
      </c>
      <c r="L37" s="37">
        <f t="shared" si="2"/>
        <v>-1.3347570742124965E-2</v>
      </c>
      <c r="M37" s="38">
        <f t="shared" si="3"/>
        <v>2520</v>
      </c>
      <c r="N37" s="39">
        <v>43195</v>
      </c>
      <c r="O37" s="39">
        <f t="shared" si="10"/>
        <v>43191</v>
      </c>
      <c r="P37" s="40">
        <f t="shared" si="7"/>
        <v>4</v>
      </c>
      <c r="Q37" s="39">
        <f t="shared" si="8"/>
        <v>40648</v>
      </c>
      <c r="R37" s="41">
        <f t="shared" si="9"/>
        <v>0.5714285714285714</v>
      </c>
      <c r="S37" s="41" t="str">
        <f t="shared" si="11"/>
        <v>Pre-Surv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">
      <c r="A38" s="34">
        <f t="shared" si="4"/>
        <v>20</v>
      </c>
      <c r="B38" s="35">
        <v>2.4700000000000002</v>
      </c>
      <c r="C38" s="35">
        <v>2.39</v>
      </c>
      <c r="D38" s="35">
        <v>2.42</v>
      </c>
      <c r="E38" s="35">
        <v>2.48</v>
      </c>
      <c r="F38" s="35">
        <v>2.4300000000000002</v>
      </c>
      <c r="G38" s="35">
        <v>2.5</v>
      </c>
      <c r="H38" s="32">
        <f t="shared" si="0"/>
        <v>2.5</v>
      </c>
      <c r="I38" s="32">
        <f t="shared" si="5"/>
        <v>2.7</v>
      </c>
      <c r="J38" s="37">
        <f t="shared" si="1"/>
        <v>-7.4074074074074139E-2</v>
      </c>
      <c r="K38" s="36">
        <f t="shared" si="6"/>
        <v>2.5540909090909092</v>
      </c>
      <c r="L38" s="37">
        <f t="shared" si="2"/>
        <v>-2.1178145577504932E-2</v>
      </c>
      <c r="M38" s="38">
        <f t="shared" si="3"/>
        <v>2500</v>
      </c>
      <c r="N38" s="39">
        <v>43196</v>
      </c>
      <c r="O38" s="39">
        <f t="shared" si="10"/>
        <v>43191</v>
      </c>
      <c r="P38" s="40">
        <f t="shared" si="7"/>
        <v>5</v>
      </c>
      <c r="Q38" s="39">
        <f t="shared" si="8"/>
        <v>40648</v>
      </c>
      <c r="R38" s="41">
        <f t="shared" si="9"/>
        <v>0.7142857142857143</v>
      </c>
      <c r="S38" s="41" t="str">
        <f t="shared" si="11"/>
        <v>Pre-Surv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">
      <c r="A39" s="34">
        <f t="shared" si="4"/>
        <v>20</v>
      </c>
      <c r="B39" s="35">
        <v>2.41</v>
      </c>
      <c r="C39" s="35">
        <v>2.35</v>
      </c>
      <c r="D39" s="35">
        <v>2.4700000000000002</v>
      </c>
      <c r="E39" s="35">
        <v>2.4</v>
      </c>
      <c r="F39" s="35">
        <v>2.42</v>
      </c>
      <c r="G39" s="35">
        <v>2.42</v>
      </c>
      <c r="H39" s="32">
        <f t="shared" si="0"/>
        <v>2.4700000000000002</v>
      </c>
      <c r="I39" s="32">
        <f t="shared" si="5"/>
        <v>2.7</v>
      </c>
      <c r="J39" s="37">
        <f t="shared" si="1"/>
        <v>-8.5185185185185169E-2</v>
      </c>
      <c r="K39" s="36">
        <f t="shared" si="6"/>
        <v>2.5540909090909092</v>
      </c>
      <c r="L39" s="37">
        <f t="shared" si="2"/>
        <v>-3.2924007830574795E-2</v>
      </c>
      <c r="M39" s="38">
        <f t="shared" si="3"/>
        <v>2470</v>
      </c>
      <c r="N39" s="39">
        <v>43197</v>
      </c>
      <c r="O39" s="39">
        <f t="shared" si="10"/>
        <v>43191</v>
      </c>
      <c r="P39" s="40">
        <f t="shared" si="7"/>
        <v>6</v>
      </c>
      <c r="Q39" s="39">
        <f t="shared" si="8"/>
        <v>40648</v>
      </c>
      <c r="R39" s="41">
        <f t="shared" si="9"/>
        <v>0.8571428571428571</v>
      </c>
      <c r="S39" s="41" t="str">
        <f t="shared" si="11"/>
        <v>Pre-Surv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">
      <c r="A40" s="34">
        <f t="shared" si="4"/>
        <v>20</v>
      </c>
      <c r="B40" s="35">
        <v>2.52</v>
      </c>
      <c r="C40" s="35">
        <v>2.4700000000000002</v>
      </c>
      <c r="D40" s="35">
        <v>2.4</v>
      </c>
      <c r="E40" s="35">
        <v>2.5299999999999998</v>
      </c>
      <c r="F40" s="35">
        <v>2.52</v>
      </c>
      <c r="G40" s="35">
        <v>2.35</v>
      </c>
      <c r="H40" s="32">
        <f t="shared" si="0"/>
        <v>2.5299999999999998</v>
      </c>
      <c r="I40" s="32">
        <f t="shared" si="5"/>
        <v>2.7</v>
      </c>
      <c r="J40" s="37">
        <f t="shared" si="1"/>
        <v>-6.2962962962963095E-2</v>
      </c>
      <c r="K40" s="36">
        <f t="shared" si="6"/>
        <v>2.5540909090909092</v>
      </c>
      <c r="L40" s="37">
        <f t="shared" si="2"/>
        <v>-9.432283324435067E-3</v>
      </c>
      <c r="M40" s="38">
        <f t="shared" si="3"/>
        <v>2530</v>
      </c>
      <c r="N40" s="39">
        <v>43198</v>
      </c>
      <c r="O40" s="39">
        <f t="shared" si="10"/>
        <v>43191</v>
      </c>
      <c r="P40" s="40">
        <f t="shared" si="7"/>
        <v>7</v>
      </c>
      <c r="Q40" s="39">
        <f t="shared" si="8"/>
        <v>40648</v>
      </c>
      <c r="R40" s="41">
        <f t="shared" si="9"/>
        <v>1</v>
      </c>
      <c r="S40" s="41" t="str">
        <f t="shared" si="11"/>
        <v>Pre-Surv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">
      <c r="A41" s="34">
        <f t="shared" si="4"/>
        <v>20</v>
      </c>
      <c r="B41" s="35">
        <v>2.35</v>
      </c>
      <c r="C41" s="35">
        <v>2.38</v>
      </c>
      <c r="D41" s="35">
        <v>2.42</v>
      </c>
      <c r="E41" s="35">
        <v>2.37</v>
      </c>
      <c r="F41" s="35">
        <v>2.5</v>
      </c>
      <c r="G41" s="35">
        <v>2.5099999999999998</v>
      </c>
      <c r="H41" s="32">
        <f t="shared" si="0"/>
        <v>2.5099999999999998</v>
      </c>
      <c r="I41" s="32">
        <f t="shared" si="5"/>
        <v>2.7</v>
      </c>
      <c r="J41" s="37">
        <f t="shared" si="1"/>
        <v>-7.0370370370370514E-2</v>
      </c>
      <c r="K41" s="36">
        <f t="shared" si="6"/>
        <v>2.5540909090909092</v>
      </c>
      <c r="L41" s="37">
        <f t="shared" si="2"/>
        <v>-1.7262858159815035E-2</v>
      </c>
      <c r="M41" s="38">
        <f t="shared" si="3"/>
        <v>2510</v>
      </c>
      <c r="N41" s="39">
        <v>43199</v>
      </c>
      <c r="O41" s="39">
        <f t="shared" si="10"/>
        <v>43191</v>
      </c>
      <c r="P41" s="40">
        <f t="shared" si="7"/>
        <v>8</v>
      </c>
      <c r="Q41" s="39">
        <f t="shared" si="8"/>
        <v>40648</v>
      </c>
      <c r="R41" s="41">
        <f t="shared" si="9"/>
        <v>1.1428571428571428</v>
      </c>
      <c r="S41" s="41" t="str">
        <f t="shared" si="11"/>
        <v>Pre-Surv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">
      <c r="A42" s="34">
        <f t="shared" si="4"/>
        <v>20</v>
      </c>
      <c r="B42" s="35">
        <v>2.39</v>
      </c>
      <c r="C42" s="35">
        <v>2.41</v>
      </c>
      <c r="D42" s="35">
        <v>2.37</v>
      </c>
      <c r="E42" s="35">
        <v>2.25</v>
      </c>
      <c r="F42" s="35">
        <v>2.37</v>
      </c>
      <c r="G42" s="35">
        <v>2.5</v>
      </c>
      <c r="H42" s="32">
        <f t="shared" si="0"/>
        <v>2.5</v>
      </c>
      <c r="I42" s="32">
        <f t="shared" si="5"/>
        <v>2.7</v>
      </c>
      <c r="J42" s="37">
        <f t="shared" si="1"/>
        <v>-7.4074074074074139E-2</v>
      </c>
      <c r="K42" s="36">
        <f t="shared" si="6"/>
        <v>2.5540909090909092</v>
      </c>
      <c r="L42" s="37">
        <f t="shared" si="2"/>
        <v>-2.1178145577504932E-2</v>
      </c>
      <c r="M42" s="38">
        <f t="shared" si="3"/>
        <v>2500</v>
      </c>
      <c r="N42" s="39">
        <v>43200</v>
      </c>
      <c r="O42" s="39">
        <f t="shared" si="10"/>
        <v>43191</v>
      </c>
      <c r="P42" s="40">
        <f t="shared" si="7"/>
        <v>9</v>
      </c>
      <c r="Q42" s="39">
        <f t="shared" si="8"/>
        <v>40648</v>
      </c>
      <c r="R42" s="41">
        <f t="shared" si="9"/>
        <v>1.2857142857142858</v>
      </c>
      <c r="S42" s="41" t="str">
        <f t="shared" si="11"/>
        <v>Pre-Surv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">
      <c r="A43" s="34">
        <f t="shared" si="4"/>
        <v>20</v>
      </c>
      <c r="B43" s="35">
        <v>2.34</v>
      </c>
      <c r="C43" s="35">
        <v>2.52</v>
      </c>
      <c r="D43" s="35">
        <v>2.5</v>
      </c>
      <c r="E43" s="35">
        <v>2.41</v>
      </c>
      <c r="F43" s="35">
        <v>2.4700000000000002</v>
      </c>
      <c r="G43" s="35">
        <v>2.37</v>
      </c>
      <c r="H43" s="32">
        <f t="shared" si="0"/>
        <v>2.52</v>
      </c>
      <c r="I43" s="32">
        <f t="shared" si="5"/>
        <v>2.7</v>
      </c>
      <c r="J43" s="37">
        <f t="shared" si="1"/>
        <v>-6.6666666666666721E-2</v>
      </c>
      <c r="K43" s="36">
        <f t="shared" si="6"/>
        <v>2.5540909090909092</v>
      </c>
      <c r="L43" s="37">
        <f t="shared" si="2"/>
        <v>-1.3347570742124965E-2</v>
      </c>
      <c r="M43" s="38">
        <f t="shared" si="3"/>
        <v>2520</v>
      </c>
      <c r="N43" s="39">
        <v>43201</v>
      </c>
      <c r="O43" s="39">
        <f t="shared" si="10"/>
        <v>43191</v>
      </c>
      <c r="P43" s="40">
        <f t="shared" si="7"/>
        <v>10</v>
      </c>
      <c r="Q43" s="39">
        <f t="shared" si="8"/>
        <v>40648</v>
      </c>
      <c r="R43" s="41">
        <f t="shared" si="9"/>
        <v>1.4285714285714286</v>
      </c>
      <c r="S43" s="41" t="str">
        <f t="shared" si="11"/>
        <v>Pre-Surv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">
      <c r="A44" s="34">
        <f t="shared" si="4"/>
        <v>20</v>
      </c>
      <c r="B44" s="35">
        <v>2.5</v>
      </c>
      <c r="C44" s="35">
        <v>2.37</v>
      </c>
      <c r="D44" s="35">
        <v>2.44</v>
      </c>
      <c r="E44" s="35">
        <v>2.3199999999999998</v>
      </c>
      <c r="F44" s="35">
        <v>2.4700000000000002</v>
      </c>
      <c r="G44" s="35">
        <v>2.5099999999999998</v>
      </c>
      <c r="H44" s="32">
        <f t="shared" si="0"/>
        <v>2.5099999999999998</v>
      </c>
      <c r="I44" s="32">
        <f t="shared" si="5"/>
        <v>2.7</v>
      </c>
      <c r="J44" s="37">
        <f t="shared" si="1"/>
        <v>-7.0370370370370514E-2</v>
      </c>
      <c r="K44" s="36">
        <f t="shared" si="6"/>
        <v>2.5540909090909092</v>
      </c>
      <c r="L44" s="37">
        <f t="shared" si="2"/>
        <v>-1.7262858159815035E-2</v>
      </c>
      <c r="M44" s="38">
        <f t="shared" si="3"/>
        <v>2510</v>
      </c>
      <c r="N44" s="39">
        <v>43202</v>
      </c>
      <c r="O44" s="39">
        <f t="shared" si="10"/>
        <v>43191</v>
      </c>
      <c r="P44" s="40">
        <f t="shared" si="7"/>
        <v>11</v>
      </c>
      <c r="Q44" s="39">
        <f t="shared" si="8"/>
        <v>40648</v>
      </c>
      <c r="R44" s="41">
        <f t="shared" si="9"/>
        <v>1.5714285714285714</v>
      </c>
      <c r="S44" s="41" t="str">
        <f t="shared" si="11"/>
        <v>Pre-Surv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">
      <c r="A45" s="34">
        <f t="shared" si="4"/>
        <v>20</v>
      </c>
      <c r="B45" s="35">
        <v>2.56</v>
      </c>
      <c r="C45" s="35">
        <v>2.39</v>
      </c>
      <c r="D45" s="35">
        <v>2.46</v>
      </c>
      <c r="E45" s="35">
        <v>2.5</v>
      </c>
      <c r="F45" s="35">
        <v>2.42</v>
      </c>
      <c r="G45" s="35">
        <v>2.35</v>
      </c>
      <c r="H45" s="32">
        <f t="shared" si="0"/>
        <v>2.56</v>
      </c>
      <c r="I45" s="32">
        <f t="shared" si="5"/>
        <v>2.7</v>
      </c>
      <c r="J45" s="37">
        <f t="shared" si="1"/>
        <v>-5.1851851851851892E-2</v>
      </c>
      <c r="K45" s="36">
        <f t="shared" si="6"/>
        <v>2.5540909090909092</v>
      </c>
      <c r="L45" s="37">
        <f t="shared" si="2"/>
        <v>2.3135789286349707E-3</v>
      </c>
      <c r="M45" s="38">
        <f t="shared" si="3"/>
        <v>2560</v>
      </c>
      <c r="N45" s="39">
        <v>43203</v>
      </c>
      <c r="O45" s="39">
        <f t="shared" si="10"/>
        <v>43191</v>
      </c>
      <c r="P45" s="40">
        <f t="shared" si="7"/>
        <v>12</v>
      </c>
      <c r="Q45" s="39">
        <f t="shared" si="8"/>
        <v>40648</v>
      </c>
      <c r="R45" s="41">
        <f t="shared" si="9"/>
        <v>1.7142857142857142</v>
      </c>
      <c r="S45" s="41" t="str">
        <f t="shared" si="11"/>
        <v>Pre-Surv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">
      <c r="A46" s="34">
        <f t="shared" si="4"/>
        <v>20</v>
      </c>
      <c r="B46" s="35">
        <v>2.33</v>
      </c>
      <c r="C46" s="35">
        <v>2.4300000000000002</v>
      </c>
      <c r="D46" s="35">
        <v>2.41</v>
      </c>
      <c r="E46" s="35">
        <v>2.54</v>
      </c>
      <c r="F46" s="35">
        <v>2.38</v>
      </c>
      <c r="G46" s="35">
        <v>2.42</v>
      </c>
      <c r="H46" s="32">
        <f t="shared" si="0"/>
        <v>2.54</v>
      </c>
      <c r="I46" s="32">
        <f t="shared" si="5"/>
        <v>2.7</v>
      </c>
      <c r="J46" s="37">
        <f t="shared" si="1"/>
        <v>-5.925925925925931E-2</v>
      </c>
      <c r="K46" s="36">
        <f t="shared" si="6"/>
        <v>2.5540909090909092</v>
      </c>
      <c r="L46" s="37">
        <f t="shared" si="2"/>
        <v>-5.516995906744997E-3</v>
      </c>
      <c r="M46" s="38">
        <f t="shared" si="3"/>
        <v>2540</v>
      </c>
      <c r="N46" s="39">
        <v>43204</v>
      </c>
      <c r="O46" s="39">
        <f t="shared" si="10"/>
        <v>43191</v>
      </c>
      <c r="P46" s="40">
        <f t="shared" si="7"/>
        <v>13</v>
      </c>
      <c r="Q46" s="39">
        <f t="shared" si="8"/>
        <v>40648</v>
      </c>
      <c r="R46" s="41">
        <f t="shared" si="9"/>
        <v>1.8571428571428572</v>
      </c>
      <c r="S46" s="41" t="str">
        <f t="shared" si="11"/>
        <v>Pre-Surv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">
      <c r="A47" s="34">
        <f t="shared" si="4"/>
        <v>20</v>
      </c>
      <c r="B47" s="35">
        <v>2.59</v>
      </c>
      <c r="C47" s="35">
        <v>2.64</v>
      </c>
      <c r="D47" s="35">
        <v>2.61</v>
      </c>
      <c r="E47" s="35">
        <v>2.57</v>
      </c>
      <c r="F47" s="35">
        <v>2.4700000000000002</v>
      </c>
      <c r="G47" s="35">
        <v>2.39</v>
      </c>
      <c r="H47" s="32">
        <f t="shared" si="0"/>
        <v>2.64</v>
      </c>
      <c r="I47" s="32">
        <f t="shared" si="5"/>
        <v>2.7</v>
      </c>
      <c r="J47" s="37">
        <f t="shared" si="1"/>
        <v>-2.222222222222224E-2</v>
      </c>
      <c r="K47" s="36">
        <f t="shared" si="6"/>
        <v>2.5540909090909092</v>
      </c>
      <c r="L47" s="37">
        <f t="shared" si="2"/>
        <v>3.3635878270154844E-2</v>
      </c>
      <c r="M47" s="38">
        <f t="shared" si="3"/>
        <v>2640</v>
      </c>
      <c r="N47" s="39">
        <v>43205</v>
      </c>
      <c r="O47" s="39">
        <f t="shared" si="10"/>
        <v>43191</v>
      </c>
      <c r="P47" s="40">
        <f t="shared" si="7"/>
        <v>14</v>
      </c>
      <c r="Q47" s="39">
        <f t="shared" si="8"/>
        <v>40648</v>
      </c>
      <c r="R47" s="41">
        <f t="shared" si="9"/>
        <v>2</v>
      </c>
      <c r="S47" s="41" t="str">
        <f t="shared" si="11"/>
        <v>Pre-Surv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">
      <c r="A48" s="42">
        <f t="shared" si="4"/>
        <v>20</v>
      </c>
      <c r="B48" s="35">
        <v>2.4700000000000002</v>
      </c>
      <c r="C48" s="35">
        <v>2.37</v>
      </c>
      <c r="D48" s="35">
        <v>2.52</v>
      </c>
      <c r="E48" s="35">
        <v>2.4700000000000002</v>
      </c>
      <c r="F48" s="35">
        <v>2.59</v>
      </c>
      <c r="G48" s="35">
        <v>2.5499999999999998</v>
      </c>
      <c r="H48" s="35">
        <f t="shared" si="0"/>
        <v>2.59</v>
      </c>
      <c r="I48" s="35">
        <f t="shared" si="5"/>
        <v>2.7</v>
      </c>
      <c r="J48" s="37">
        <f t="shared" si="1"/>
        <v>-4.0740740740740855E-2</v>
      </c>
      <c r="K48" s="43">
        <f t="shared" si="6"/>
        <v>2.5540909090909092</v>
      </c>
      <c r="L48" s="37">
        <f t="shared" si="2"/>
        <v>1.4059441181704834E-2</v>
      </c>
      <c r="M48" s="38">
        <f t="shared" si="3"/>
        <v>2590</v>
      </c>
      <c r="N48" s="44">
        <v>43206</v>
      </c>
      <c r="O48" s="44">
        <f t="shared" si="10"/>
        <v>43191</v>
      </c>
      <c r="P48" s="40">
        <f t="shared" si="7"/>
        <v>15</v>
      </c>
      <c r="Q48" s="44">
        <f t="shared" si="8"/>
        <v>40648</v>
      </c>
      <c r="R48" s="41">
        <f t="shared" si="9"/>
        <v>2.1428571428571428</v>
      </c>
      <c r="S48" s="41" t="str">
        <f t="shared" si="11"/>
        <v>Pre-Surv</v>
      </c>
      <c r="T48" s="3"/>
      <c r="U48" s="30"/>
      <c r="V48" s="30"/>
      <c r="W48" s="30"/>
      <c r="X48" s="30"/>
      <c r="Y48" s="30"/>
      <c r="Z48" s="3"/>
      <c r="AA48" s="30"/>
      <c r="AB48" s="30"/>
      <c r="AC48" s="30"/>
      <c r="AD48" s="30"/>
      <c r="AE48" s="30"/>
      <c r="AF48" s="3"/>
      <c r="AG48" s="3"/>
    </row>
    <row r="49" spans="1:33" x14ac:dyDescent="0.2">
      <c r="A49" s="34">
        <f>(A48)</f>
        <v>20</v>
      </c>
      <c r="B49" s="35">
        <v>2.34</v>
      </c>
      <c r="C49" s="35">
        <v>2.4700000000000002</v>
      </c>
      <c r="D49" s="35">
        <v>2.4300000000000002</v>
      </c>
      <c r="E49" s="35">
        <v>2.5</v>
      </c>
      <c r="F49" s="35">
        <v>2.4</v>
      </c>
      <c r="G49" s="35">
        <v>2.5499999999999998</v>
      </c>
      <c r="H49" s="32">
        <f t="shared" si="0"/>
        <v>2.5499999999999998</v>
      </c>
      <c r="I49" s="32">
        <f t="shared" si="5"/>
        <v>2.7</v>
      </c>
      <c r="J49" s="37">
        <f t="shared" si="1"/>
        <v>-5.5555555555555684E-2</v>
      </c>
      <c r="K49" s="36">
        <f t="shared" si="6"/>
        <v>2.5540909090909092</v>
      </c>
      <c r="L49" s="37">
        <f t="shared" si="2"/>
        <v>-1.6017084890551001E-3</v>
      </c>
      <c r="M49" s="38">
        <f t="shared" si="3"/>
        <v>2550</v>
      </c>
      <c r="N49" s="39">
        <v>43207</v>
      </c>
      <c r="O49" s="44">
        <f t="shared" si="10"/>
        <v>43191</v>
      </c>
      <c r="P49" s="40">
        <f t="shared" si="7"/>
        <v>16</v>
      </c>
      <c r="Q49" s="39">
        <f>(Q48)</f>
        <v>40648</v>
      </c>
      <c r="R49" s="41">
        <f t="shared" si="9"/>
        <v>2.2857142857142856</v>
      </c>
      <c r="S49" s="41" t="str">
        <f t="shared" si="11"/>
        <v>Pre-Surv</v>
      </c>
      <c r="T49" s="3"/>
      <c r="U49" s="12"/>
      <c r="V49" s="5"/>
      <c r="W49" s="11"/>
      <c r="X49" s="108"/>
      <c r="Y49" s="11"/>
      <c r="Z49" s="3"/>
      <c r="AA49" s="12"/>
      <c r="AB49" s="5"/>
      <c r="AC49" s="13"/>
      <c r="AD49" s="108"/>
      <c r="AE49" s="11"/>
      <c r="AF49" s="3"/>
      <c r="AG49" s="3"/>
    </row>
    <row r="50" spans="1:33" x14ac:dyDescent="0.2">
      <c r="A50" s="34">
        <f t="shared" si="4"/>
        <v>20</v>
      </c>
      <c r="B50" s="35">
        <v>2.44</v>
      </c>
      <c r="C50" s="35">
        <v>2.37</v>
      </c>
      <c r="D50" s="35">
        <v>2.56</v>
      </c>
      <c r="E50" s="35">
        <v>2.54</v>
      </c>
      <c r="F50" s="35">
        <v>2.34</v>
      </c>
      <c r="G50" s="35">
        <v>2.48</v>
      </c>
      <c r="H50" s="32">
        <f t="shared" si="0"/>
        <v>2.56</v>
      </c>
      <c r="I50" s="32">
        <f t="shared" si="5"/>
        <v>2.7</v>
      </c>
      <c r="J50" s="37">
        <f t="shared" si="1"/>
        <v>-5.1851851851851892E-2</v>
      </c>
      <c r="K50" s="36">
        <f t="shared" si="6"/>
        <v>2.5540909090909092</v>
      </c>
      <c r="L50" s="37">
        <f t="shared" si="2"/>
        <v>2.3135789286349707E-3</v>
      </c>
      <c r="M50" s="38">
        <f t="shared" si="3"/>
        <v>2560</v>
      </c>
      <c r="N50" s="39">
        <v>43208</v>
      </c>
      <c r="O50" s="44">
        <f t="shared" si="10"/>
        <v>43191</v>
      </c>
      <c r="P50" s="40">
        <f t="shared" si="7"/>
        <v>17</v>
      </c>
      <c r="Q50" s="39">
        <f t="shared" si="8"/>
        <v>40648</v>
      </c>
      <c r="R50" s="41">
        <f t="shared" si="9"/>
        <v>2.4285714285714284</v>
      </c>
      <c r="S50" s="41" t="str">
        <f t="shared" si="11"/>
        <v>Pre-Surv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">
      <c r="A51" s="34">
        <f t="shared" si="4"/>
        <v>20</v>
      </c>
      <c r="B51" s="35">
        <v>2.61</v>
      </c>
      <c r="C51" s="35">
        <v>2.41</v>
      </c>
      <c r="D51" s="35">
        <v>2.34</v>
      </c>
      <c r="E51" s="35">
        <v>2.61</v>
      </c>
      <c r="F51" s="35">
        <v>2.56</v>
      </c>
      <c r="G51" s="35">
        <v>2.34</v>
      </c>
      <c r="H51" s="32">
        <f t="shared" si="0"/>
        <v>2.61</v>
      </c>
      <c r="I51" s="32">
        <f t="shared" si="5"/>
        <v>2.7</v>
      </c>
      <c r="J51" s="37">
        <f t="shared" si="1"/>
        <v>-3.3333333333333444E-2</v>
      </c>
      <c r="K51" s="36">
        <f t="shared" si="6"/>
        <v>2.5540909090909092</v>
      </c>
      <c r="L51" s="37">
        <f t="shared" si="2"/>
        <v>2.1890016017084804E-2</v>
      </c>
      <c r="M51" s="38">
        <f t="shared" si="3"/>
        <v>2610</v>
      </c>
      <c r="N51" s="39">
        <v>43209</v>
      </c>
      <c r="O51" s="44">
        <f t="shared" si="10"/>
        <v>43191</v>
      </c>
      <c r="P51" s="40">
        <f t="shared" si="7"/>
        <v>18</v>
      </c>
      <c r="Q51" s="39">
        <f t="shared" si="8"/>
        <v>40648</v>
      </c>
      <c r="R51" s="41">
        <f t="shared" si="9"/>
        <v>2.5714285714285716</v>
      </c>
      <c r="S51" s="41" t="str">
        <f t="shared" si="11"/>
        <v>Pre-Surv</v>
      </c>
      <c r="T51" s="3"/>
      <c r="U51" s="29"/>
      <c r="V51" s="29"/>
      <c r="W51" s="29"/>
      <c r="X51" s="29"/>
      <c r="Y51" s="29"/>
      <c r="Z51" s="3"/>
      <c r="AA51" s="3"/>
      <c r="AB51" s="3"/>
      <c r="AC51" s="3"/>
      <c r="AD51" s="3"/>
      <c r="AE51" s="3"/>
      <c r="AF51" s="3"/>
      <c r="AG51" s="3"/>
    </row>
    <row r="52" spans="1:33" x14ac:dyDescent="0.2">
      <c r="A52" s="34">
        <f t="shared" si="4"/>
        <v>20</v>
      </c>
      <c r="B52" s="35">
        <v>2.5</v>
      </c>
      <c r="C52" s="35">
        <v>2.38</v>
      </c>
      <c r="D52" s="35">
        <v>2.34</v>
      </c>
      <c r="E52" s="35">
        <v>2.57</v>
      </c>
      <c r="F52" s="35">
        <v>2.4300000000000002</v>
      </c>
      <c r="G52" s="35">
        <v>2.4700000000000002</v>
      </c>
      <c r="H52" s="32">
        <f t="shared" si="0"/>
        <v>2.57</v>
      </c>
      <c r="I52" s="32">
        <f t="shared" si="5"/>
        <v>2.7</v>
      </c>
      <c r="J52" s="37">
        <f t="shared" si="1"/>
        <v>-4.8148148148148273E-2</v>
      </c>
      <c r="K52" s="36">
        <f t="shared" si="6"/>
        <v>2.5540909090909092</v>
      </c>
      <c r="L52" s="37">
        <f t="shared" si="2"/>
        <v>6.2288663463248677E-3</v>
      </c>
      <c r="M52" s="38">
        <f t="shared" si="3"/>
        <v>2570</v>
      </c>
      <c r="N52" s="39">
        <v>43210</v>
      </c>
      <c r="O52" s="44">
        <f t="shared" si="10"/>
        <v>43191</v>
      </c>
      <c r="P52" s="40">
        <f t="shared" si="7"/>
        <v>19</v>
      </c>
      <c r="Q52" s="39">
        <f t="shared" si="8"/>
        <v>40648</v>
      </c>
      <c r="R52" s="41">
        <f t="shared" si="9"/>
        <v>2.7142857142857144</v>
      </c>
      <c r="S52" s="41" t="str">
        <f t="shared" si="11"/>
        <v>Pre-Surv</v>
      </c>
      <c r="T52" s="3"/>
      <c r="U52" s="121"/>
      <c r="V52" s="121"/>
      <c r="W52" s="121"/>
      <c r="X52" s="122"/>
      <c r="Y52" s="21"/>
      <c r="Z52" s="3"/>
      <c r="AA52" s="21"/>
      <c r="AB52" s="21"/>
      <c r="AC52" s="21"/>
      <c r="AD52" s="21"/>
      <c r="AE52" s="21"/>
      <c r="AF52" s="3"/>
      <c r="AG52" s="3"/>
    </row>
    <row r="53" spans="1:33" x14ac:dyDescent="0.2">
      <c r="A53" s="34">
        <f t="shared" si="4"/>
        <v>20</v>
      </c>
      <c r="B53" s="35">
        <v>2.42</v>
      </c>
      <c r="C53" s="35">
        <v>2.5099999999999998</v>
      </c>
      <c r="D53" s="35">
        <v>2.37</v>
      </c>
      <c r="E53" s="35">
        <v>2.46</v>
      </c>
      <c r="F53" s="35">
        <v>2.34</v>
      </c>
      <c r="G53" s="35">
        <v>2.4</v>
      </c>
      <c r="H53" s="32">
        <f t="shared" si="0"/>
        <v>2.5099999999999998</v>
      </c>
      <c r="I53" s="32">
        <f t="shared" si="5"/>
        <v>2.7</v>
      </c>
      <c r="J53" s="37">
        <f t="shared" si="1"/>
        <v>-7.0370370370370514E-2</v>
      </c>
      <c r="K53" s="36">
        <f t="shared" si="6"/>
        <v>2.5540909090909092</v>
      </c>
      <c r="L53" s="37">
        <f t="shared" si="2"/>
        <v>-1.7262858159815035E-2</v>
      </c>
      <c r="M53" s="38">
        <f t="shared" si="3"/>
        <v>2510</v>
      </c>
      <c r="N53" s="39">
        <v>43211</v>
      </c>
      <c r="O53" s="44">
        <f t="shared" si="10"/>
        <v>43191</v>
      </c>
      <c r="P53" s="40">
        <f t="shared" si="7"/>
        <v>20</v>
      </c>
      <c r="Q53" s="39">
        <f t="shared" si="8"/>
        <v>40648</v>
      </c>
      <c r="R53" s="41">
        <f t="shared" si="9"/>
        <v>2.8571428571428572</v>
      </c>
      <c r="S53" s="41" t="str">
        <f t="shared" si="11"/>
        <v>Pre-Surv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">
      <c r="A54" s="34">
        <f t="shared" ref="A54:A101" si="12">(A53)</f>
        <v>20</v>
      </c>
      <c r="B54" s="35">
        <v>2.5499999999999998</v>
      </c>
      <c r="C54" s="35">
        <v>2.4300000000000002</v>
      </c>
      <c r="D54" s="35">
        <v>2.3199999999999998</v>
      </c>
      <c r="E54" s="35">
        <v>2.4500000000000002</v>
      </c>
      <c r="F54" s="35">
        <v>2.59</v>
      </c>
      <c r="G54" s="35">
        <v>2.5099999999999998</v>
      </c>
      <c r="H54" s="32">
        <f t="shared" si="0"/>
        <v>2.59</v>
      </c>
      <c r="I54" s="32">
        <f t="shared" si="5"/>
        <v>2.7</v>
      </c>
      <c r="J54" s="37">
        <f t="shared" si="1"/>
        <v>-4.0740740740740855E-2</v>
      </c>
      <c r="K54" s="36">
        <f t="shared" ref="K54:K101" si="13">(K53)</f>
        <v>2.5540909090909092</v>
      </c>
      <c r="L54" s="37">
        <f t="shared" si="2"/>
        <v>1.4059441181704834E-2</v>
      </c>
      <c r="M54" s="38">
        <f t="shared" si="3"/>
        <v>2590</v>
      </c>
      <c r="N54" s="39">
        <v>43212</v>
      </c>
      <c r="O54" s="44">
        <f t="shared" ref="O54:O101" si="14">(O53)</f>
        <v>43191</v>
      </c>
      <c r="P54" s="40">
        <f t="shared" ref="P54:P85" si="15">(N54-O54)</f>
        <v>21</v>
      </c>
      <c r="Q54" s="39">
        <f t="shared" ref="Q54:Q101" si="16">(Q53)</f>
        <v>40648</v>
      </c>
      <c r="R54" s="41">
        <f t="shared" si="9"/>
        <v>3</v>
      </c>
      <c r="S54" s="41" t="str">
        <f t="shared" ref="S54:S77" si="17">(S53)</f>
        <v>Pre-Surv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">
      <c r="A55" s="34">
        <f t="shared" si="12"/>
        <v>20</v>
      </c>
      <c r="B55" s="35">
        <v>2.2999999999999998</v>
      </c>
      <c r="C55" s="35">
        <v>2.35</v>
      </c>
      <c r="D55" s="35">
        <v>2.39</v>
      </c>
      <c r="E55" s="35">
        <v>2.38</v>
      </c>
      <c r="F55" s="35">
        <v>2.5499999999999998</v>
      </c>
      <c r="G55" s="35">
        <v>2.31</v>
      </c>
      <c r="H55" s="32">
        <f t="shared" si="0"/>
        <v>2.5499999999999998</v>
      </c>
      <c r="I55" s="32">
        <f t="shared" si="5"/>
        <v>2.7</v>
      </c>
      <c r="J55" s="37">
        <f t="shared" si="1"/>
        <v>-5.5555555555555684E-2</v>
      </c>
      <c r="K55" s="36">
        <f t="shared" si="13"/>
        <v>2.5540909090909092</v>
      </c>
      <c r="L55" s="37">
        <f t="shared" si="2"/>
        <v>-1.6017084890551001E-3</v>
      </c>
      <c r="M55" s="38">
        <f t="shared" si="3"/>
        <v>2550</v>
      </c>
      <c r="N55" s="39">
        <v>43213</v>
      </c>
      <c r="O55" s="44">
        <f t="shared" si="14"/>
        <v>43191</v>
      </c>
      <c r="P55" s="40">
        <f t="shared" si="15"/>
        <v>22</v>
      </c>
      <c r="Q55" s="39">
        <f t="shared" si="16"/>
        <v>40648</v>
      </c>
      <c r="R55" s="41">
        <f t="shared" si="9"/>
        <v>3.1428571428571428</v>
      </c>
      <c r="S55" s="41" t="str">
        <f t="shared" si="17"/>
        <v>Pre-Surv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">
      <c r="A56" s="34">
        <f t="shared" si="12"/>
        <v>20</v>
      </c>
      <c r="B56" s="35">
        <v>2.38</v>
      </c>
      <c r="C56" s="35">
        <v>2.4300000000000002</v>
      </c>
      <c r="D56" s="35">
        <v>2.37</v>
      </c>
      <c r="E56" s="35">
        <v>2.2999999999999998</v>
      </c>
      <c r="F56" s="35">
        <v>2.4500000000000002</v>
      </c>
      <c r="G56" s="35">
        <v>2.52</v>
      </c>
      <c r="H56" s="32">
        <f t="shared" si="0"/>
        <v>2.52</v>
      </c>
      <c r="I56" s="32">
        <f t="shared" si="5"/>
        <v>2.7</v>
      </c>
      <c r="J56" s="37">
        <f t="shared" si="1"/>
        <v>-6.6666666666666721E-2</v>
      </c>
      <c r="K56" s="36">
        <f t="shared" si="13"/>
        <v>2.5540909090909092</v>
      </c>
      <c r="L56" s="37">
        <f t="shared" si="2"/>
        <v>-1.3347570742124965E-2</v>
      </c>
      <c r="M56" s="38">
        <f t="shared" si="3"/>
        <v>2520</v>
      </c>
      <c r="N56" s="39">
        <v>43214</v>
      </c>
      <c r="O56" s="44">
        <f t="shared" si="14"/>
        <v>43191</v>
      </c>
      <c r="P56" s="40">
        <f t="shared" si="15"/>
        <v>23</v>
      </c>
      <c r="Q56" s="39">
        <f t="shared" si="16"/>
        <v>40648</v>
      </c>
      <c r="R56" s="41">
        <f t="shared" si="9"/>
        <v>3.2857142857142856</v>
      </c>
      <c r="S56" s="41" t="str">
        <f t="shared" si="17"/>
        <v>Pre-Surv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">
      <c r="A57" s="34">
        <f t="shared" si="12"/>
        <v>20</v>
      </c>
      <c r="B57" s="35">
        <v>2.57</v>
      </c>
      <c r="C57" s="35">
        <v>2.34</v>
      </c>
      <c r="D57" s="35">
        <v>2.5299999999999998</v>
      </c>
      <c r="E57" s="35">
        <v>2.4500000000000002</v>
      </c>
      <c r="F57" s="35">
        <v>2.38</v>
      </c>
      <c r="G57" s="35">
        <v>2.44</v>
      </c>
      <c r="H57" s="32">
        <f t="shared" si="0"/>
        <v>2.57</v>
      </c>
      <c r="I57" s="32">
        <f t="shared" si="5"/>
        <v>2.7</v>
      </c>
      <c r="J57" s="37">
        <f t="shared" si="1"/>
        <v>-4.8148148148148273E-2</v>
      </c>
      <c r="K57" s="36">
        <f t="shared" si="13"/>
        <v>2.5540909090909092</v>
      </c>
      <c r="L57" s="37">
        <f t="shared" si="2"/>
        <v>6.2288663463248677E-3</v>
      </c>
      <c r="M57" s="38">
        <f t="shared" si="3"/>
        <v>2570</v>
      </c>
      <c r="N57" s="39">
        <v>43215</v>
      </c>
      <c r="O57" s="44">
        <f t="shared" si="14"/>
        <v>43191</v>
      </c>
      <c r="P57" s="40">
        <f t="shared" si="15"/>
        <v>24</v>
      </c>
      <c r="Q57" s="39">
        <f t="shared" si="16"/>
        <v>40648</v>
      </c>
      <c r="R57" s="41">
        <f t="shared" si="9"/>
        <v>3.4285714285714284</v>
      </c>
      <c r="S57" s="41" t="str">
        <f t="shared" si="17"/>
        <v>Pre-Surv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">
      <c r="A58" s="34">
        <f t="shared" si="12"/>
        <v>20</v>
      </c>
      <c r="B58" s="35">
        <v>2.2799999999999998</v>
      </c>
      <c r="C58" s="35">
        <v>2.3199999999999998</v>
      </c>
      <c r="D58" s="35">
        <v>2.42</v>
      </c>
      <c r="E58" s="35">
        <v>2.6</v>
      </c>
      <c r="F58" s="35">
        <v>2.27</v>
      </c>
      <c r="G58" s="35">
        <v>2.3199999999999998</v>
      </c>
      <c r="H58" s="32">
        <f t="shared" si="0"/>
        <v>2.6</v>
      </c>
      <c r="I58" s="32">
        <f t="shared" si="5"/>
        <v>2.7</v>
      </c>
      <c r="J58" s="37">
        <f t="shared" si="1"/>
        <v>-3.703703703703707E-2</v>
      </c>
      <c r="K58" s="36">
        <f t="shared" si="13"/>
        <v>2.5540909090909092</v>
      </c>
      <c r="L58" s="37">
        <f t="shared" si="2"/>
        <v>1.7974728599394904E-2</v>
      </c>
      <c r="M58" s="38">
        <f t="shared" si="3"/>
        <v>2600</v>
      </c>
      <c r="N58" s="39">
        <v>43216</v>
      </c>
      <c r="O58" s="44">
        <f t="shared" si="14"/>
        <v>43191</v>
      </c>
      <c r="P58" s="40">
        <f t="shared" si="15"/>
        <v>25</v>
      </c>
      <c r="Q58" s="39">
        <f t="shared" si="16"/>
        <v>40648</v>
      </c>
      <c r="R58" s="41">
        <f t="shared" si="9"/>
        <v>3.5714285714285716</v>
      </c>
      <c r="S58" s="41" t="str">
        <f t="shared" si="17"/>
        <v>Pre-Surv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">
      <c r="A59" s="34">
        <f t="shared" si="12"/>
        <v>20</v>
      </c>
      <c r="B59" s="35">
        <v>2.35</v>
      </c>
      <c r="C59" s="35">
        <v>2.54</v>
      </c>
      <c r="D59" s="35">
        <v>2.4700000000000002</v>
      </c>
      <c r="E59" s="35">
        <v>2.4300000000000002</v>
      </c>
      <c r="F59" s="35">
        <v>2.37</v>
      </c>
      <c r="G59" s="35">
        <v>2.5099999999999998</v>
      </c>
      <c r="H59" s="32">
        <f t="shared" si="0"/>
        <v>2.54</v>
      </c>
      <c r="I59" s="32">
        <f t="shared" si="5"/>
        <v>2.7</v>
      </c>
      <c r="J59" s="37">
        <f t="shared" si="1"/>
        <v>-5.925925925925931E-2</v>
      </c>
      <c r="K59" s="36">
        <f t="shared" si="13"/>
        <v>2.5540909090909092</v>
      </c>
      <c r="L59" s="37">
        <f t="shared" si="2"/>
        <v>-5.516995906744997E-3</v>
      </c>
      <c r="M59" s="38">
        <f t="shared" si="3"/>
        <v>2540</v>
      </c>
      <c r="N59" s="39">
        <v>43217</v>
      </c>
      <c r="O59" s="44">
        <f t="shared" si="14"/>
        <v>43191</v>
      </c>
      <c r="P59" s="40">
        <f t="shared" si="15"/>
        <v>26</v>
      </c>
      <c r="Q59" s="39">
        <f t="shared" si="16"/>
        <v>40648</v>
      </c>
      <c r="R59" s="41">
        <f t="shared" si="9"/>
        <v>3.7142857142857144</v>
      </c>
      <c r="S59" s="41" t="str">
        <f t="shared" si="17"/>
        <v>Pre-Surv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">
      <c r="A60" s="34">
        <f t="shared" si="12"/>
        <v>20</v>
      </c>
      <c r="B60" s="35">
        <v>2.4300000000000002</v>
      </c>
      <c r="C60" s="35">
        <v>2.4</v>
      </c>
      <c r="D60" s="35">
        <v>2.4</v>
      </c>
      <c r="E60" s="35">
        <v>2.4</v>
      </c>
      <c r="F60" s="35">
        <v>2.5</v>
      </c>
      <c r="G60" s="35">
        <v>2.5</v>
      </c>
      <c r="H60" s="32">
        <f t="shared" si="0"/>
        <v>2.5</v>
      </c>
      <c r="I60" s="32">
        <f t="shared" si="5"/>
        <v>2.7</v>
      </c>
      <c r="J60" s="37">
        <f t="shared" si="1"/>
        <v>-7.4074074074074139E-2</v>
      </c>
      <c r="K60" s="36">
        <f t="shared" si="13"/>
        <v>2.5540909090909092</v>
      </c>
      <c r="L60" s="37">
        <f t="shared" si="2"/>
        <v>-2.1178145577504932E-2</v>
      </c>
      <c r="M60" s="38">
        <f t="shared" si="3"/>
        <v>2500</v>
      </c>
      <c r="N60" s="39">
        <v>43218</v>
      </c>
      <c r="O60" s="44">
        <f t="shared" si="14"/>
        <v>43191</v>
      </c>
      <c r="P60" s="40">
        <f t="shared" si="15"/>
        <v>27</v>
      </c>
      <c r="Q60" s="39">
        <f t="shared" si="16"/>
        <v>40648</v>
      </c>
      <c r="R60" s="41">
        <f t="shared" si="9"/>
        <v>3.8571428571428572</v>
      </c>
      <c r="S60" s="41" t="str">
        <f t="shared" si="17"/>
        <v>Pre-Surv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">
      <c r="A61" s="34">
        <f t="shared" si="12"/>
        <v>20</v>
      </c>
      <c r="B61" s="35">
        <v>2.65</v>
      </c>
      <c r="C61" s="35">
        <v>2.56</v>
      </c>
      <c r="D61" s="35">
        <v>2.6</v>
      </c>
      <c r="E61" s="35">
        <v>2.4300000000000002</v>
      </c>
      <c r="F61" s="35">
        <v>2.48</v>
      </c>
      <c r="G61" s="35">
        <v>2.5</v>
      </c>
      <c r="H61" s="32">
        <f t="shared" si="0"/>
        <v>2.65</v>
      </c>
      <c r="I61" s="32">
        <f t="shared" si="5"/>
        <v>2.7</v>
      </c>
      <c r="J61" s="37">
        <f t="shared" si="1"/>
        <v>-1.8518518518518615E-2</v>
      </c>
      <c r="K61" s="36">
        <f t="shared" si="13"/>
        <v>2.5540909090909092</v>
      </c>
      <c r="L61" s="37">
        <f t="shared" si="2"/>
        <v>3.7551165687844737E-2</v>
      </c>
      <c r="M61" s="38">
        <f t="shared" si="3"/>
        <v>2650</v>
      </c>
      <c r="N61" s="39">
        <v>43219</v>
      </c>
      <c r="O61" s="44">
        <f t="shared" si="14"/>
        <v>43191</v>
      </c>
      <c r="P61" s="40">
        <f t="shared" si="15"/>
        <v>28</v>
      </c>
      <c r="Q61" s="39">
        <f t="shared" si="16"/>
        <v>40648</v>
      </c>
      <c r="R61" s="41">
        <f t="shared" si="9"/>
        <v>4</v>
      </c>
      <c r="S61" s="41" t="str">
        <f t="shared" si="17"/>
        <v>Pre-Surv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">
      <c r="A62" s="34">
        <f t="shared" si="12"/>
        <v>20</v>
      </c>
      <c r="B62" s="35">
        <v>2.5499999999999998</v>
      </c>
      <c r="C62" s="35">
        <v>2.54</v>
      </c>
      <c r="D62" s="35">
        <v>2.5499999999999998</v>
      </c>
      <c r="E62" s="35">
        <v>2.56</v>
      </c>
      <c r="F62" s="35">
        <v>2.5499999999999998</v>
      </c>
      <c r="G62" s="35">
        <v>2.4700000000000002</v>
      </c>
      <c r="H62" s="32">
        <f t="shared" si="0"/>
        <v>2.56</v>
      </c>
      <c r="I62" s="32">
        <f t="shared" si="5"/>
        <v>2.7</v>
      </c>
      <c r="J62" s="37">
        <f t="shared" si="1"/>
        <v>-5.1851851851851892E-2</v>
      </c>
      <c r="K62" s="36">
        <f t="shared" si="13"/>
        <v>2.5540909090909092</v>
      </c>
      <c r="L62" s="37">
        <f t="shared" si="2"/>
        <v>2.3135789286349707E-3</v>
      </c>
      <c r="M62" s="38">
        <f t="shared" si="3"/>
        <v>2560</v>
      </c>
      <c r="N62" s="39">
        <v>43220</v>
      </c>
      <c r="O62" s="44">
        <f t="shared" si="14"/>
        <v>43191</v>
      </c>
      <c r="P62" s="40">
        <f t="shared" si="15"/>
        <v>29</v>
      </c>
      <c r="Q62" s="39">
        <f t="shared" si="16"/>
        <v>40648</v>
      </c>
      <c r="R62" s="41">
        <f t="shared" si="9"/>
        <v>4.1428571428571432</v>
      </c>
      <c r="S62" s="41" t="str">
        <f t="shared" si="17"/>
        <v>Pre-Surv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">
      <c r="A63" s="109">
        <f t="shared" si="12"/>
        <v>20</v>
      </c>
      <c r="B63" s="110">
        <v>2.5499999999999998</v>
      </c>
      <c r="C63" s="110">
        <v>2.4500000000000002</v>
      </c>
      <c r="D63" s="110">
        <v>2.35</v>
      </c>
      <c r="E63" s="110">
        <v>2.4700000000000002</v>
      </c>
      <c r="F63" s="110">
        <v>2.56</v>
      </c>
      <c r="G63" s="110">
        <v>2.4</v>
      </c>
      <c r="H63" s="110">
        <f t="shared" si="0"/>
        <v>2.56</v>
      </c>
      <c r="I63" s="110">
        <f t="shared" si="5"/>
        <v>2.7</v>
      </c>
      <c r="J63" s="111">
        <f t="shared" si="1"/>
        <v>-5.1851851851851892E-2</v>
      </c>
      <c r="K63" s="112">
        <f t="shared" si="13"/>
        <v>2.5540909090909092</v>
      </c>
      <c r="L63" s="111">
        <f t="shared" si="2"/>
        <v>2.3135789286349707E-3</v>
      </c>
      <c r="M63" s="113">
        <f t="shared" si="3"/>
        <v>2560</v>
      </c>
      <c r="N63" s="114">
        <v>43221</v>
      </c>
      <c r="O63" s="114">
        <f t="shared" si="14"/>
        <v>43191</v>
      </c>
      <c r="P63" s="115">
        <f t="shared" si="15"/>
        <v>30</v>
      </c>
      <c r="Q63" s="114">
        <f t="shared" si="16"/>
        <v>40648</v>
      </c>
      <c r="R63" s="41">
        <f t="shared" si="9"/>
        <v>4.2857142857142856</v>
      </c>
      <c r="S63" s="116" t="str">
        <f t="shared" si="17"/>
        <v>Pre-Surv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">
      <c r="A64" s="42">
        <f t="shared" si="12"/>
        <v>20</v>
      </c>
      <c r="B64" s="35">
        <v>2.5</v>
      </c>
      <c r="C64" s="35">
        <v>2.35</v>
      </c>
      <c r="D64" s="35">
        <v>2.42</v>
      </c>
      <c r="E64" s="35">
        <v>2.6</v>
      </c>
      <c r="F64" s="35">
        <v>2.5</v>
      </c>
      <c r="G64" s="35">
        <v>2.34</v>
      </c>
      <c r="H64" s="35">
        <f t="shared" si="0"/>
        <v>2.6</v>
      </c>
      <c r="I64" s="35">
        <f t="shared" si="5"/>
        <v>2.7</v>
      </c>
      <c r="J64" s="37">
        <f t="shared" si="1"/>
        <v>-3.703703703703707E-2</v>
      </c>
      <c r="K64" s="43">
        <f t="shared" si="13"/>
        <v>2.5540909090909092</v>
      </c>
      <c r="L64" s="37">
        <f t="shared" si="2"/>
        <v>1.7974728599394904E-2</v>
      </c>
      <c r="M64" s="38">
        <f t="shared" si="3"/>
        <v>2600</v>
      </c>
      <c r="N64" s="44">
        <v>43222</v>
      </c>
      <c r="O64" s="44">
        <f t="shared" si="14"/>
        <v>43191</v>
      </c>
      <c r="P64" s="47">
        <f t="shared" si="15"/>
        <v>31</v>
      </c>
      <c r="Q64" s="44">
        <f t="shared" si="16"/>
        <v>40648</v>
      </c>
      <c r="R64" s="41">
        <f t="shared" si="9"/>
        <v>4.4285714285714288</v>
      </c>
      <c r="S64" s="45" t="str">
        <f t="shared" si="17"/>
        <v>Pre-Surv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">
      <c r="A65" s="42">
        <f t="shared" si="12"/>
        <v>20</v>
      </c>
      <c r="B65" s="35">
        <v>2.4700000000000002</v>
      </c>
      <c r="C65" s="35">
        <v>2.62</v>
      </c>
      <c r="D65" s="46">
        <v>2.54</v>
      </c>
      <c r="E65" s="35">
        <v>2.2799999999999998</v>
      </c>
      <c r="F65" s="35">
        <v>2.44</v>
      </c>
      <c r="G65" s="35">
        <v>2.35</v>
      </c>
      <c r="H65" s="35">
        <f t="shared" si="0"/>
        <v>2.62</v>
      </c>
      <c r="I65" s="35">
        <f t="shared" si="5"/>
        <v>2.7</v>
      </c>
      <c r="J65" s="37">
        <f t="shared" si="1"/>
        <v>-2.9629629629629655E-2</v>
      </c>
      <c r="K65" s="43">
        <f t="shared" si="13"/>
        <v>2.5540909090909092</v>
      </c>
      <c r="L65" s="37">
        <f t="shared" si="2"/>
        <v>2.5805303434774874E-2</v>
      </c>
      <c r="M65" s="38">
        <f t="shared" si="3"/>
        <v>2620</v>
      </c>
      <c r="N65" s="44">
        <v>43223</v>
      </c>
      <c r="O65" s="44">
        <f t="shared" si="14"/>
        <v>43191</v>
      </c>
      <c r="P65" s="47">
        <f t="shared" si="15"/>
        <v>32</v>
      </c>
      <c r="Q65" s="44">
        <f t="shared" si="16"/>
        <v>40648</v>
      </c>
      <c r="R65" s="41">
        <f t="shared" si="9"/>
        <v>4.5714285714285712</v>
      </c>
      <c r="S65" s="45" t="str">
        <f t="shared" si="17"/>
        <v>Pre-Surv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">
      <c r="A66" s="34">
        <f t="shared" si="12"/>
        <v>20</v>
      </c>
      <c r="B66" s="35">
        <v>2.54</v>
      </c>
      <c r="C66" s="35">
        <v>2.4500000000000002</v>
      </c>
      <c r="D66" s="35">
        <v>2.35</v>
      </c>
      <c r="E66" s="35">
        <v>2.48</v>
      </c>
      <c r="F66" s="35">
        <v>2.57</v>
      </c>
      <c r="G66" s="35">
        <v>2.4</v>
      </c>
      <c r="H66" s="32">
        <f t="shared" ref="H66:H97" si="18">MAX(B66:G66)</f>
        <v>2.57</v>
      </c>
      <c r="I66" s="32">
        <f t="shared" si="5"/>
        <v>2.7</v>
      </c>
      <c r="J66" s="37">
        <f t="shared" ref="J66:J97" si="19">(H66-I66)/(I66)</f>
        <v>-4.8148148148148273E-2</v>
      </c>
      <c r="K66" s="36">
        <f t="shared" si="13"/>
        <v>2.5540909090909092</v>
      </c>
      <c r="L66" s="37">
        <f t="shared" ref="L66:L97" si="20">(H66-K66)/(K66)</f>
        <v>6.2288663463248677E-3</v>
      </c>
      <c r="M66" s="38">
        <f t="shared" ref="M66:M97" si="21">1000*H66</f>
        <v>2570</v>
      </c>
      <c r="N66" s="39">
        <v>43224</v>
      </c>
      <c r="O66" s="44">
        <f t="shared" si="14"/>
        <v>43191</v>
      </c>
      <c r="P66" s="40">
        <f t="shared" si="15"/>
        <v>33</v>
      </c>
      <c r="Q66" s="39">
        <f t="shared" si="16"/>
        <v>40648</v>
      </c>
      <c r="R66" s="41">
        <f t="shared" si="9"/>
        <v>4.7142857142857144</v>
      </c>
      <c r="S66" s="41" t="str">
        <f t="shared" si="17"/>
        <v>Pre-Surv</v>
      </c>
      <c r="T66" s="3"/>
      <c r="U66" s="30"/>
      <c r="V66" s="30"/>
      <c r="W66" s="30"/>
      <c r="X66" s="30"/>
      <c r="Y66" s="30"/>
      <c r="Z66" s="3"/>
      <c r="AA66" s="30"/>
      <c r="AB66" s="30"/>
      <c r="AC66" s="30"/>
      <c r="AD66" s="30"/>
      <c r="AE66" s="30"/>
      <c r="AF66" s="3"/>
      <c r="AG66" s="3"/>
    </row>
    <row r="67" spans="1:33" x14ac:dyDescent="0.2">
      <c r="A67" s="42">
        <f t="shared" si="12"/>
        <v>20</v>
      </c>
      <c r="B67" s="35">
        <v>2.38</v>
      </c>
      <c r="C67" s="35">
        <v>2.2999999999999998</v>
      </c>
      <c r="D67" s="35">
        <v>2.6</v>
      </c>
      <c r="E67" s="35">
        <v>2.5</v>
      </c>
      <c r="F67" s="35">
        <v>2.6</v>
      </c>
      <c r="G67" s="35">
        <v>2.5</v>
      </c>
      <c r="H67" s="35">
        <f t="shared" si="18"/>
        <v>2.6</v>
      </c>
      <c r="I67" s="35">
        <f t="shared" ref="I67:I101" si="22">(I66)</f>
        <v>2.7</v>
      </c>
      <c r="J67" s="37">
        <f t="shared" si="19"/>
        <v>-3.703703703703707E-2</v>
      </c>
      <c r="K67" s="43">
        <f t="shared" si="13"/>
        <v>2.5540909090909092</v>
      </c>
      <c r="L67" s="37">
        <f t="shared" si="20"/>
        <v>1.7974728599394904E-2</v>
      </c>
      <c r="M67" s="38">
        <f t="shared" si="21"/>
        <v>2600</v>
      </c>
      <c r="N67" s="44">
        <v>43225</v>
      </c>
      <c r="O67" s="44">
        <f t="shared" si="14"/>
        <v>43191</v>
      </c>
      <c r="P67" s="47">
        <f t="shared" si="15"/>
        <v>34</v>
      </c>
      <c r="Q67" s="44">
        <f t="shared" si="16"/>
        <v>40648</v>
      </c>
      <c r="R67" s="41">
        <f t="shared" si="9"/>
        <v>4.8571428571428568</v>
      </c>
      <c r="S67" s="41" t="str">
        <f t="shared" si="17"/>
        <v>Pre-Surv</v>
      </c>
      <c r="T67" s="3"/>
      <c r="U67" s="23"/>
      <c r="V67" s="5"/>
      <c r="W67" s="13"/>
      <c r="X67" s="108"/>
      <c r="Y67" s="11"/>
      <c r="Z67" s="3"/>
      <c r="AA67" s="12"/>
      <c r="AB67" s="5"/>
      <c r="AC67" s="13"/>
      <c r="AD67" s="108"/>
      <c r="AE67" s="11"/>
      <c r="AF67" s="3"/>
      <c r="AG67" s="3"/>
    </row>
    <row r="68" spans="1:33" x14ac:dyDescent="0.2">
      <c r="A68" s="42">
        <f t="shared" si="12"/>
        <v>20</v>
      </c>
      <c r="B68" s="35">
        <v>2.4300000000000002</v>
      </c>
      <c r="C68" s="35">
        <v>2.56</v>
      </c>
      <c r="D68" s="35">
        <v>2.35</v>
      </c>
      <c r="E68" s="35">
        <v>2.61</v>
      </c>
      <c r="F68" s="35">
        <v>2.44</v>
      </c>
      <c r="G68" s="35">
        <v>2.6</v>
      </c>
      <c r="H68" s="35">
        <f t="shared" si="18"/>
        <v>2.61</v>
      </c>
      <c r="I68" s="35">
        <f t="shared" si="22"/>
        <v>2.7</v>
      </c>
      <c r="J68" s="37">
        <f t="shared" si="19"/>
        <v>-3.3333333333333444E-2</v>
      </c>
      <c r="K68" s="43">
        <f t="shared" si="13"/>
        <v>2.5540909090909092</v>
      </c>
      <c r="L68" s="37">
        <f t="shared" si="20"/>
        <v>2.1890016017084804E-2</v>
      </c>
      <c r="M68" s="38">
        <f t="shared" si="21"/>
        <v>2610</v>
      </c>
      <c r="N68" s="44">
        <v>43226</v>
      </c>
      <c r="O68" s="44">
        <f t="shared" si="14"/>
        <v>43191</v>
      </c>
      <c r="P68" s="47">
        <f t="shared" si="15"/>
        <v>35</v>
      </c>
      <c r="Q68" s="44">
        <f t="shared" si="16"/>
        <v>40648</v>
      </c>
      <c r="R68" s="41">
        <f t="shared" si="9"/>
        <v>5</v>
      </c>
      <c r="S68" s="41" t="str">
        <f t="shared" si="17"/>
        <v>Pre-Surv</v>
      </c>
      <c r="T68" s="3"/>
      <c r="U68" s="29"/>
      <c r="V68" s="29"/>
      <c r="W68" s="29"/>
      <c r="X68" s="29"/>
      <c r="Y68" s="29"/>
      <c r="Z68" s="3"/>
      <c r="AA68" s="3"/>
      <c r="AB68" s="3"/>
      <c r="AC68" s="3"/>
      <c r="AD68" s="3"/>
      <c r="AE68" s="3"/>
      <c r="AF68" s="3"/>
      <c r="AG68" s="3"/>
    </row>
    <row r="69" spans="1:33" x14ac:dyDescent="0.2">
      <c r="A69" s="42">
        <f t="shared" si="12"/>
        <v>20</v>
      </c>
      <c r="B69" s="35">
        <v>2.46</v>
      </c>
      <c r="C69" s="35">
        <v>2.41</v>
      </c>
      <c r="D69" s="35">
        <v>2.23</v>
      </c>
      <c r="E69" s="35">
        <v>2.33</v>
      </c>
      <c r="F69" s="35">
        <v>2.42</v>
      </c>
      <c r="G69" s="35">
        <v>2.6</v>
      </c>
      <c r="H69" s="35">
        <f t="shared" si="18"/>
        <v>2.6</v>
      </c>
      <c r="I69" s="35">
        <f t="shared" si="22"/>
        <v>2.7</v>
      </c>
      <c r="J69" s="37">
        <f t="shared" si="19"/>
        <v>-3.703703703703707E-2</v>
      </c>
      <c r="K69" s="43">
        <f t="shared" si="13"/>
        <v>2.5540909090909092</v>
      </c>
      <c r="L69" s="37">
        <f t="shared" si="20"/>
        <v>1.7974728599394904E-2</v>
      </c>
      <c r="M69" s="38">
        <f t="shared" si="21"/>
        <v>2600</v>
      </c>
      <c r="N69" s="44">
        <v>43227</v>
      </c>
      <c r="O69" s="44">
        <f t="shared" si="14"/>
        <v>43191</v>
      </c>
      <c r="P69" s="47">
        <f t="shared" si="15"/>
        <v>36</v>
      </c>
      <c r="Q69" s="44">
        <f t="shared" si="16"/>
        <v>40648</v>
      </c>
      <c r="R69" s="41">
        <f t="shared" si="9"/>
        <v>5.1428571428571432</v>
      </c>
      <c r="S69" s="41" t="str">
        <f t="shared" si="17"/>
        <v>Pre-Surv</v>
      </c>
      <c r="T69" s="3"/>
      <c r="U69" s="121"/>
      <c r="V69" s="121"/>
      <c r="W69" s="121"/>
      <c r="X69" s="122"/>
      <c r="Y69" s="21"/>
      <c r="Z69" s="3"/>
      <c r="AA69" s="21"/>
      <c r="AB69" s="21"/>
      <c r="AC69" s="21"/>
      <c r="AD69" s="21"/>
      <c r="AE69" s="21"/>
      <c r="AF69" s="3"/>
      <c r="AG69" s="3"/>
    </row>
    <row r="70" spans="1:33" x14ac:dyDescent="0.2">
      <c r="A70" s="109">
        <f t="shared" si="12"/>
        <v>20</v>
      </c>
      <c r="B70" s="110">
        <v>2.4</v>
      </c>
      <c r="C70" s="110">
        <v>2.15</v>
      </c>
      <c r="D70" s="110">
        <v>2.34</v>
      </c>
      <c r="E70" s="110">
        <v>2.4500000000000002</v>
      </c>
      <c r="F70" s="110">
        <v>2.37</v>
      </c>
      <c r="G70" s="110">
        <v>2.35</v>
      </c>
      <c r="H70" s="110">
        <f t="shared" si="18"/>
        <v>2.4500000000000002</v>
      </c>
      <c r="I70" s="110">
        <f t="shared" si="22"/>
        <v>2.7</v>
      </c>
      <c r="J70" s="111">
        <f t="shared" si="19"/>
        <v>-9.2592592592592587E-2</v>
      </c>
      <c r="K70" s="112">
        <f t="shared" si="13"/>
        <v>2.5540909090909092</v>
      </c>
      <c r="L70" s="111">
        <f t="shared" si="20"/>
        <v>-4.0754582665954761E-2</v>
      </c>
      <c r="M70" s="113">
        <f t="shared" si="21"/>
        <v>2450</v>
      </c>
      <c r="N70" s="114">
        <v>43228</v>
      </c>
      <c r="O70" s="114">
        <f t="shared" si="14"/>
        <v>43191</v>
      </c>
      <c r="P70" s="115">
        <f t="shared" si="15"/>
        <v>37</v>
      </c>
      <c r="Q70" s="114">
        <f t="shared" si="16"/>
        <v>40648</v>
      </c>
      <c r="R70" s="41">
        <f t="shared" si="9"/>
        <v>5.2857142857142856</v>
      </c>
      <c r="S70" s="116" t="str">
        <f t="shared" si="17"/>
        <v>Pre-Surv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">
      <c r="A71" s="42">
        <f t="shared" si="12"/>
        <v>20</v>
      </c>
      <c r="B71" s="35">
        <v>2.5</v>
      </c>
      <c r="C71" s="35">
        <v>2.34</v>
      </c>
      <c r="D71" s="35">
        <v>2.56</v>
      </c>
      <c r="E71" s="35">
        <v>2.4300000000000002</v>
      </c>
      <c r="F71" s="35">
        <v>2.4</v>
      </c>
      <c r="G71" s="35">
        <v>2.5</v>
      </c>
      <c r="H71" s="35">
        <f t="shared" si="18"/>
        <v>2.56</v>
      </c>
      <c r="I71" s="35">
        <f t="shared" si="22"/>
        <v>2.7</v>
      </c>
      <c r="J71" s="37">
        <f t="shared" si="19"/>
        <v>-5.1851851851851892E-2</v>
      </c>
      <c r="K71" s="43">
        <f t="shared" si="13"/>
        <v>2.5540909090909092</v>
      </c>
      <c r="L71" s="37">
        <f t="shared" si="20"/>
        <v>2.3135789286349707E-3</v>
      </c>
      <c r="M71" s="38">
        <f t="shared" si="21"/>
        <v>2560</v>
      </c>
      <c r="N71" s="44">
        <v>43229</v>
      </c>
      <c r="O71" s="44">
        <f t="shared" si="14"/>
        <v>43191</v>
      </c>
      <c r="P71" s="47">
        <f t="shared" si="15"/>
        <v>38</v>
      </c>
      <c r="Q71" s="44">
        <f t="shared" si="16"/>
        <v>40648</v>
      </c>
      <c r="R71" s="41">
        <f t="shared" si="9"/>
        <v>5.4285714285714288</v>
      </c>
      <c r="S71" s="45" t="str">
        <f t="shared" si="17"/>
        <v>Pre-Surv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">
      <c r="A72" s="42">
        <f t="shared" si="12"/>
        <v>20</v>
      </c>
      <c r="B72" s="35">
        <v>2.5</v>
      </c>
      <c r="C72" s="35">
        <v>2.37</v>
      </c>
      <c r="D72" s="35">
        <v>2.5299999999999998</v>
      </c>
      <c r="E72" s="35">
        <v>2.4</v>
      </c>
      <c r="F72" s="35">
        <v>2.5099999999999998</v>
      </c>
      <c r="G72" s="35">
        <v>2.4900000000000002</v>
      </c>
      <c r="H72" s="35">
        <f t="shared" si="18"/>
        <v>2.5299999999999998</v>
      </c>
      <c r="I72" s="35">
        <f t="shared" si="22"/>
        <v>2.7</v>
      </c>
      <c r="J72" s="37">
        <f t="shared" si="19"/>
        <v>-6.2962962962963095E-2</v>
      </c>
      <c r="K72" s="43">
        <f t="shared" si="13"/>
        <v>2.5540909090909092</v>
      </c>
      <c r="L72" s="37">
        <f t="shared" si="20"/>
        <v>-9.432283324435067E-3</v>
      </c>
      <c r="M72" s="38">
        <f t="shared" si="21"/>
        <v>2530</v>
      </c>
      <c r="N72" s="44">
        <v>43230</v>
      </c>
      <c r="O72" s="44">
        <f t="shared" si="14"/>
        <v>43191</v>
      </c>
      <c r="P72" s="47">
        <f t="shared" si="15"/>
        <v>39</v>
      </c>
      <c r="Q72" s="44">
        <f t="shared" si="16"/>
        <v>40648</v>
      </c>
      <c r="R72" s="41">
        <f t="shared" si="9"/>
        <v>5.5714285714285712</v>
      </c>
      <c r="S72" s="41" t="str">
        <f t="shared" si="17"/>
        <v>Pre-Surv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">
      <c r="A73" s="42">
        <f t="shared" si="12"/>
        <v>20</v>
      </c>
      <c r="B73" s="35">
        <v>2.62</v>
      </c>
      <c r="C73" s="35">
        <v>2.6</v>
      </c>
      <c r="D73" s="35">
        <v>2.56</v>
      </c>
      <c r="E73" s="35">
        <v>2.5</v>
      </c>
      <c r="F73" s="35">
        <v>2.64</v>
      </c>
      <c r="G73" s="35">
        <v>2.6</v>
      </c>
      <c r="H73" s="35">
        <f t="shared" si="18"/>
        <v>2.64</v>
      </c>
      <c r="I73" s="35">
        <f t="shared" si="22"/>
        <v>2.7</v>
      </c>
      <c r="J73" s="37">
        <f t="shared" si="19"/>
        <v>-2.222222222222224E-2</v>
      </c>
      <c r="K73" s="43">
        <f t="shared" si="13"/>
        <v>2.5540909090909092</v>
      </c>
      <c r="L73" s="37">
        <f t="shared" si="20"/>
        <v>3.3635878270154844E-2</v>
      </c>
      <c r="M73" s="38">
        <f t="shared" si="21"/>
        <v>2640</v>
      </c>
      <c r="N73" s="44">
        <v>43231</v>
      </c>
      <c r="O73" s="44">
        <f t="shared" si="14"/>
        <v>43191</v>
      </c>
      <c r="P73" s="47">
        <f t="shared" si="15"/>
        <v>40</v>
      </c>
      <c r="Q73" s="44">
        <f t="shared" si="16"/>
        <v>40648</v>
      </c>
      <c r="R73" s="41">
        <f t="shared" si="9"/>
        <v>5.7142857142857144</v>
      </c>
      <c r="S73" s="41" t="str">
        <f t="shared" si="17"/>
        <v>Pre-Surv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">
      <c r="A74" s="42">
        <f t="shared" si="12"/>
        <v>20</v>
      </c>
      <c r="B74" s="35">
        <v>2.2000000000000002</v>
      </c>
      <c r="C74" s="35">
        <v>2.2999999999999998</v>
      </c>
      <c r="D74" s="35">
        <v>2.35</v>
      </c>
      <c r="E74" s="35">
        <v>2.27</v>
      </c>
      <c r="F74" s="35">
        <v>2.2200000000000002</v>
      </c>
      <c r="G74" s="35">
        <v>2.37</v>
      </c>
      <c r="H74" s="35">
        <f t="shared" si="18"/>
        <v>2.37</v>
      </c>
      <c r="I74" s="35">
        <f t="shared" si="22"/>
        <v>2.7</v>
      </c>
      <c r="J74" s="37">
        <f t="shared" si="19"/>
        <v>-0.12222222222222225</v>
      </c>
      <c r="K74" s="43">
        <f t="shared" si="13"/>
        <v>2.5540909090909092</v>
      </c>
      <c r="L74" s="37">
        <f t="shared" si="20"/>
        <v>-7.2076882007474627E-2</v>
      </c>
      <c r="M74" s="38">
        <f t="shared" si="21"/>
        <v>2370</v>
      </c>
      <c r="N74" s="44">
        <v>43233</v>
      </c>
      <c r="O74" s="44">
        <f t="shared" si="14"/>
        <v>43191</v>
      </c>
      <c r="P74" s="47">
        <f t="shared" si="15"/>
        <v>42</v>
      </c>
      <c r="Q74" s="44">
        <f t="shared" si="16"/>
        <v>40648</v>
      </c>
      <c r="R74" s="41">
        <f t="shared" si="9"/>
        <v>6</v>
      </c>
      <c r="S74" s="45" t="str">
        <f t="shared" si="17"/>
        <v>Pre-Surv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">
      <c r="A75" s="42">
        <f t="shared" si="12"/>
        <v>20</v>
      </c>
      <c r="B75" s="35">
        <v>2.2999999999999998</v>
      </c>
      <c r="C75" s="35">
        <v>2.42</v>
      </c>
      <c r="D75" s="35">
        <v>2.37</v>
      </c>
      <c r="E75" s="35">
        <v>2.7</v>
      </c>
      <c r="F75" s="35">
        <v>2.34</v>
      </c>
      <c r="G75" s="35">
        <v>2.4900000000000002</v>
      </c>
      <c r="H75" s="35">
        <f t="shared" si="18"/>
        <v>2.7</v>
      </c>
      <c r="I75" s="35">
        <f t="shared" si="22"/>
        <v>2.7</v>
      </c>
      <c r="J75" s="37">
        <f t="shared" si="19"/>
        <v>0</v>
      </c>
      <c r="K75" s="43">
        <f t="shared" si="13"/>
        <v>2.5540909090909092</v>
      </c>
      <c r="L75" s="37">
        <f t="shared" si="20"/>
        <v>5.7127602776294743E-2</v>
      </c>
      <c r="M75" s="38">
        <f t="shared" si="21"/>
        <v>2700</v>
      </c>
      <c r="N75" s="44">
        <v>43233</v>
      </c>
      <c r="O75" s="44">
        <f t="shared" si="14"/>
        <v>43191</v>
      </c>
      <c r="P75" s="47">
        <f t="shared" si="15"/>
        <v>42</v>
      </c>
      <c r="Q75" s="44">
        <f t="shared" si="16"/>
        <v>40648</v>
      </c>
      <c r="R75" s="41">
        <f t="shared" si="9"/>
        <v>6</v>
      </c>
      <c r="S75" s="41" t="str">
        <f t="shared" si="17"/>
        <v>Pre-Surv</v>
      </c>
    </row>
    <row r="76" spans="1:33" x14ac:dyDescent="0.2">
      <c r="A76" s="42">
        <f t="shared" si="12"/>
        <v>20</v>
      </c>
      <c r="B76" s="35">
        <v>2.61</v>
      </c>
      <c r="C76" s="35">
        <v>2.5099999999999998</v>
      </c>
      <c r="D76" s="35">
        <v>2.34</v>
      </c>
      <c r="E76" s="35">
        <v>2.4700000000000002</v>
      </c>
      <c r="F76" s="35">
        <v>2.4300000000000002</v>
      </c>
      <c r="G76" s="35">
        <v>2.56</v>
      </c>
      <c r="H76" s="35">
        <f t="shared" si="18"/>
        <v>2.61</v>
      </c>
      <c r="I76" s="35">
        <f t="shared" si="22"/>
        <v>2.7</v>
      </c>
      <c r="J76" s="37">
        <f t="shared" si="19"/>
        <v>-3.3333333333333444E-2</v>
      </c>
      <c r="K76" s="43">
        <f t="shared" si="13"/>
        <v>2.5540909090909092</v>
      </c>
      <c r="L76" s="37">
        <f t="shared" si="20"/>
        <v>2.1890016017084804E-2</v>
      </c>
      <c r="M76" s="38">
        <f t="shared" si="21"/>
        <v>2610</v>
      </c>
      <c r="N76" s="44">
        <v>43232</v>
      </c>
      <c r="O76" s="44">
        <f t="shared" si="14"/>
        <v>43191</v>
      </c>
      <c r="P76" s="47">
        <f t="shared" si="15"/>
        <v>41</v>
      </c>
      <c r="Q76" s="44">
        <f t="shared" si="16"/>
        <v>40648</v>
      </c>
      <c r="R76" s="41">
        <f t="shared" si="9"/>
        <v>5.8571428571428568</v>
      </c>
      <c r="S76" s="41" t="str">
        <f t="shared" si="17"/>
        <v>Pre-Surv</v>
      </c>
    </row>
    <row r="77" spans="1:33" x14ac:dyDescent="0.2">
      <c r="A77" s="109">
        <f t="shared" si="12"/>
        <v>20</v>
      </c>
      <c r="B77" s="110">
        <v>2.4500000000000002</v>
      </c>
      <c r="C77" s="110">
        <v>2.35</v>
      </c>
      <c r="D77" s="110">
        <v>2.4500000000000002</v>
      </c>
      <c r="E77" s="110">
        <v>2.4</v>
      </c>
      <c r="F77" s="110">
        <v>2.36</v>
      </c>
      <c r="G77" s="110">
        <v>2.44</v>
      </c>
      <c r="H77" s="110">
        <f t="shared" si="18"/>
        <v>2.4500000000000002</v>
      </c>
      <c r="I77" s="110">
        <f t="shared" si="22"/>
        <v>2.7</v>
      </c>
      <c r="J77" s="111">
        <f t="shared" si="19"/>
        <v>-9.2592592592592587E-2</v>
      </c>
      <c r="K77" s="112">
        <f t="shared" si="13"/>
        <v>2.5540909090909092</v>
      </c>
      <c r="L77" s="111">
        <f t="shared" si="20"/>
        <v>-4.0754582665954761E-2</v>
      </c>
      <c r="M77" s="113">
        <f t="shared" si="21"/>
        <v>2450</v>
      </c>
      <c r="N77" s="114">
        <v>43234</v>
      </c>
      <c r="O77" s="114">
        <f t="shared" si="14"/>
        <v>43191</v>
      </c>
      <c r="P77" s="115">
        <f t="shared" si="15"/>
        <v>43</v>
      </c>
      <c r="Q77" s="114">
        <f t="shared" si="16"/>
        <v>40648</v>
      </c>
      <c r="R77" s="41">
        <f t="shared" si="9"/>
        <v>6.1428571428571432</v>
      </c>
      <c r="S77" s="116" t="str">
        <f t="shared" si="17"/>
        <v>Pre-Surv</v>
      </c>
    </row>
    <row r="78" spans="1:33" x14ac:dyDescent="0.2">
      <c r="A78" s="62">
        <f t="shared" si="12"/>
        <v>20</v>
      </c>
      <c r="B78" s="3">
        <v>2.5499999999999998</v>
      </c>
      <c r="C78" s="3">
        <v>2.4300000000000002</v>
      </c>
      <c r="D78" s="3">
        <v>2.3199999999999998</v>
      </c>
      <c r="E78" s="3">
        <v>2.4500000000000002</v>
      </c>
      <c r="F78" s="3">
        <v>2.59</v>
      </c>
      <c r="G78" s="3">
        <v>2.5099999999999998</v>
      </c>
      <c r="H78" s="10">
        <f t="shared" si="18"/>
        <v>2.59</v>
      </c>
      <c r="I78" s="10">
        <f t="shared" si="22"/>
        <v>2.7</v>
      </c>
      <c r="J78" s="21">
        <f t="shared" si="19"/>
        <v>-4.0740740740740855E-2</v>
      </c>
      <c r="K78" s="24">
        <f t="shared" si="13"/>
        <v>2.5540909090909092</v>
      </c>
      <c r="L78" s="21">
        <f t="shared" si="20"/>
        <v>1.4059441181704834E-2</v>
      </c>
      <c r="M78" s="15">
        <f t="shared" si="21"/>
        <v>2590</v>
      </c>
      <c r="N78" s="171">
        <v>43241</v>
      </c>
      <c r="O78" s="51">
        <f t="shared" si="14"/>
        <v>43191</v>
      </c>
      <c r="P78" s="172">
        <f t="shared" si="15"/>
        <v>50</v>
      </c>
      <c r="Q78" s="171">
        <f t="shared" si="16"/>
        <v>40648</v>
      </c>
      <c r="R78" s="41">
        <f t="shared" si="9"/>
        <v>7.1428571428571432</v>
      </c>
      <c r="S78" s="120" t="s">
        <v>60</v>
      </c>
    </row>
    <row r="79" spans="1:33" x14ac:dyDescent="0.2">
      <c r="A79" s="62">
        <f t="shared" si="12"/>
        <v>20</v>
      </c>
      <c r="B79" s="3">
        <v>2.2999999999999998</v>
      </c>
      <c r="C79" s="3">
        <v>2.35</v>
      </c>
      <c r="D79" s="3">
        <v>2.39</v>
      </c>
      <c r="E79" s="3">
        <v>2.38</v>
      </c>
      <c r="F79" s="3">
        <v>2.5499999999999998</v>
      </c>
      <c r="G79" s="3">
        <v>2.31</v>
      </c>
      <c r="H79" s="10">
        <f t="shared" si="18"/>
        <v>2.5499999999999998</v>
      </c>
      <c r="I79" s="10">
        <f t="shared" si="22"/>
        <v>2.7</v>
      </c>
      <c r="J79" s="21">
        <f t="shared" si="19"/>
        <v>-5.5555555555555684E-2</v>
      </c>
      <c r="K79" s="24">
        <f t="shared" si="13"/>
        <v>2.5540909090909092</v>
      </c>
      <c r="L79" s="21">
        <f t="shared" si="20"/>
        <v>-1.6017084890551001E-3</v>
      </c>
      <c r="M79" s="15">
        <f t="shared" si="21"/>
        <v>2550</v>
      </c>
      <c r="N79" s="33">
        <f t="shared" ref="N79:N124" si="23">(N78+7)</f>
        <v>43248</v>
      </c>
      <c r="O79" s="51">
        <f t="shared" si="14"/>
        <v>43191</v>
      </c>
      <c r="P79" s="172">
        <f t="shared" si="15"/>
        <v>57</v>
      </c>
      <c r="Q79" s="171">
        <f t="shared" si="16"/>
        <v>40648</v>
      </c>
      <c r="R79" s="41">
        <f t="shared" si="9"/>
        <v>8.1428571428571423</v>
      </c>
      <c r="S79" s="120" t="str">
        <f>(S78)</f>
        <v>Month 12</v>
      </c>
    </row>
    <row r="80" spans="1:33" x14ac:dyDescent="0.2">
      <c r="A80" s="14">
        <f t="shared" si="12"/>
        <v>20</v>
      </c>
      <c r="B80" s="3">
        <v>2.38</v>
      </c>
      <c r="C80" s="3">
        <v>2.4300000000000002</v>
      </c>
      <c r="D80" s="3">
        <v>2.37</v>
      </c>
      <c r="E80" s="3">
        <v>2.2999999999999998</v>
      </c>
      <c r="F80" s="3">
        <v>2.4500000000000002</v>
      </c>
      <c r="G80" s="3">
        <v>2.52</v>
      </c>
      <c r="H80" s="3">
        <f t="shared" si="18"/>
        <v>2.52</v>
      </c>
      <c r="I80" s="3">
        <f t="shared" si="22"/>
        <v>2.7</v>
      </c>
      <c r="J80" s="21">
        <f t="shared" si="19"/>
        <v>-6.6666666666666721E-2</v>
      </c>
      <c r="K80" s="16">
        <f t="shared" si="13"/>
        <v>2.5540909090909092</v>
      </c>
      <c r="L80" s="21">
        <f t="shared" si="20"/>
        <v>-1.3347570742124965E-2</v>
      </c>
      <c r="M80" s="15">
        <f t="shared" si="21"/>
        <v>2520</v>
      </c>
      <c r="N80" s="33">
        <f t="shared" si="23"/>
        <v>43255</v>
      </c>
      <c r="O80" s="51">
        <f t="shared" si="14"/>
        <v>43191</v>
      </c>
      <c r="P80" s="107">
        <f t="shared" si="15"/>
        <v>64</v>
      </c>
      <c r="Q80" s="51">
        <f t="shared" si="16"/>
        <v>40648</v>
      </c>
      <c r="R80" s="41">
        <f t="shared" si="9"/>
        <v>9.1428571428571423</v>
      </c>
      <c r="S80" s="120" t="str">
        <f>(S79)</f>
        <v>Month 12</v>
      </c>
    </row>
    <row r="81" spans="1:19" x14ac:dyDescent="0.2">
      <c r="A81" s="63">
        <f t="shared" si="12"/>
        <v>20</v>
      </c>
      <c r="B81" s="56">
        <v>2.57</v>
      </c>
      <c r="C81" s="56">
        <v>2.34</v>
      </c>
      <c r="D81" s="56">
        <v>2.5299999999999998</v>
      </c>
      <c r="E81" s="56">
        <v>2.4500000000000002</v>
      </c>
      <c r="F81" s="56">
        <v>2.38</v>
      </c>
      <c r="G81" s="56">
        <v>2.44</v>
      </c>
      <c r="H81" s="56">
        <f t="shared" si="18"/>
        <v>2.57</v>
      </c>
      <c r="I81" s="56">
        <f t="shared" si="22"/>
        <v>2.7</v>
      </c>
      <c r="J81" s="58">
        <f t="shared" si="19"/>
        <v>-4.8148148148148273E-2</v>
      </c>
      <c r="K81" s="59">
        <f t="shared" si="13"/>
        <v>2.5540909090909092</v>
      </c>
      <c r="L81" s="58">
        <f t="shared" si="20"/>
        <v>6.2288663463248677E-3</v>
      </c>
      <c r="M81" s="60">
        <f t="shared" si="21"/>
        <v>2570</v>
      </c>
      <c r="N81" s="61">
        <f t="shared" si="23"/>
        <v>43262</v>
      </c>
      <c r="O81" s="173">
        <f t="shared" si="14"/>
        <v>43191</v>
      </c>
      <c r="P81" s="174">
        <f t="shared" si="15"/>
        <v>71</v>
      </c>
      <c r="Q81" s="173">
        <f t="shared" si="16"/>
        <v>40648</v>
      </c>
      <c r="R81" s="41">
        <f t="shared" si="9"/>
        <v>10.142857142857142</v>
      </c>
      <c r="S81" s="66" t="str">
        <f>(S80)</f>
        <v>Month 12</v>
      </c>
    </row>
    <row r="82" spans="1:19" x14ac:dyDescent="0.2">
      <c r="A82" s="14">
        <f t="shared" si="12"/>
        <v>20</v>
      </c>
      <c r="B82" s="3">
        <v>2.2799999999999998</v>
      </c>
      <c r="C82" s="3">
        <v>2.3199999999999998</v>
      </c>
      <c r="D82" s="3">
        <v>2.42</v>
      </c>
      <c r="E82" s="3">
        <v>2.6</v>
      </c>
      <c r="F82" s="3">
        <v>2.27</v>
      </c>
      <c r="G82" s="3">
        <v>2.3199999999999998</v>
      </c>
      <c r="H82" s="3">
        <f t="shared" si="18"/>
        <v>2.6</v>
      </c>
      <c r="I82" s="3">
        <f t="shared" si="22"/>
        <v>2.7</v>
      </c>
      <c r="J82" s="21">
        <f t="shared" si="19"/>
        <v>-3.703703703703707E-2</v>
      </c>
      <c r="K82" s="16">
        <f t="shared" si="13"/>
        <v>2.5540909090909092</v>
      </c>
      <c r="L82" s="21">
        <f t="shared" si="20"/>
        <v>1.7974728599394904E-2</v>
      </c>
      <c r="M82" s="15">
        <f t="shared" si="21"/>
        <v>2600</v>
      </c>
      <c r="N82" s="33">
        <f t="shared" si="23"/>
        <v>43269</v>
      </c>
      <c r="O82" s="51">
        <f t="shared" si="14"/>
        <v>43191</v>
      </c>
      <c r="P82" s="107">
        <f t="shared" si="15"/>
        <v>78</v>
      </c>
      <c r="Q82" s="51">
        <f t="shared" si="16"/>
        <v>40648</v>
      </c>
      <c r="R82" s="41">
        <f t="shared" si="9"/>
        <v>11.142857142857142</v>
      </c>
      <c r="S82" s="120" t="s">
        <v>61</v>
      </c>
    </row>
    <row r="83" spans="1:19" x14ac:dyDescent="0.2">
      <c r="A83" s="14">
        <f t="shared" si="12"/>
        <v>20</v>
      </c>
      <c r="B83" s="3">
        <v>2.35</v>
      </c>
      <c r="C83" s="3">
        <v>2.54</v>
      </c>
      <c r="D83" s="3">
        <v>2.4700000000000002</v>
      </c>
      <c r="E83" s="3">
        <v>2.4300000000000002</v>
      </c>
      <c r="F83" s="3">
        <v>2.37</v>
      </c>
      <c r="G83" s="3">
        <v>2.5099999999999998</v>
      </c>
      <c r="H83" s="3">
        <f t="shared" si="18"/>
        <v>2.54</v>
      </c>
      <c r="I83" s="3">
        <f t="shared" si="22"/>
        <v>2.7</v>
      </c>
      <c r="J83" s="21">
        <f t="shared" si="19"/>
        <v>-5.925925925925931E-2</v>
      </c>
      <c r="K83" s="16">
        <f t="shared" si="13"/>
        <v>2.5540909090909092</v>
      </c>
      <c r="L83" s="21">
        <f t="shared" si="20"/>
        <v>-5.516995906744997E-3</v>
      </c>
      <c r="M83" s="15">
        <f t="shared" si="21"/>
        <v>2540</v>
      </c>
      <c r="N83" s="33">
        <f t="shared" si="23"/>
        <v>43276</v>
      </c>
      <c r="O83" s="51">
        <f t="shared" si="14"/>
        <v>43191</v>
      </c>
      <c r="P83" s="107">
        <f t="shared" si="15"/>
        <v>85</v>
      </c>
      <c r="Q83" s="51">
        <f t="shared" si="16"/>
        <v>40648</v>
      </c>
      <c r="R83" s="41">
        <f t="shared" si="9"/>
        <v>12.142857142857142</v>
      </c>
      <c r="S83" s="120" t="str">
        <f>(S82)</f>
        <v>Month 11</v>
      </c>
    </row>
    <row r="84" spans="1:19" x14ac:dyDescent="0.2">
      <c r="A84" s="14">
        <f t="shared" si="12"/>
        <v>20</v>
      </c>
      <c r="B84" s="3">
        <v>2.4300000000000002</v>
      </c>
      <c r="C84" s="3">
        <v>2.4</v>
      </c>
      <c r="D84" s="3">
        <v>2.4</v>
      </c>
      <c r="E84" s="3">
        <v>2.4</v>
      </c>
      <c r="F84" s="3">
        <v>2.5</v>
      </c>
      <c r="G84" s="3">
        <v>2.5</v>
      </c>
      <c r="H84" s="3">
        <f t="shared" si="18"/>
        <v>2.5</v>
      </c>
      <c r="I84" s="3">
        <f t="shared" si="22"/>
        <v>2.7</v>
      </c>
      <c r="J84" s="21">
        <f t="shared" si="19"/>
        <v>-7.4074074074074139E-2</v>
      </c>
      <c r="K84" s="16">
        <f t="shared" si="13"/>
        <v>2.5540909090909092</v>
      </c>
      <c r="L84" s="21">
        <f t="shared" si="20"/>
        <v>-2.1178145577504932E-2</v>
      </c>
      <c r="M84" s="15">
        <f t="shared" si="21"/>
        <v>2500</v>
      </c>
      <c r="N84" s="33">
        <f t="shared" si="23"/>
        <v>43283</v>
      </c>
      <c r="O84" s="51">
        <f t="shared" si="14"/>
        <v>43191</v>
      </c>
      <c r="P84" s="107">
        <f t="shared" si="15"/>
        <v>92</v>
      </c>
      <c r="Q84" s="51">
        <f t="shared" si="16"/>
        <v>40648</v>
      </c>
      <c r="R84" s="41">
        <f t="shared" si="9"/>
        <v>13.142857142857142</v>
      </c>
      <c r="S84" s="120" t="str">
        <f>(S83)</f>
        <v>Month 11</v>
      </c>
    </row>
    <row r="85" spans="1:19" x14ac:dyDescent="0.2">
      <c r="A85" s="63">
        <f t="shared" si="12"/>
        <v>20</v>
      </c>
      <c r="B85" s="56">
        <v>2.65</v>
      </c>
      <c r="C85" s="56">
        <v>2.56</v>
      </c>
      <c r="D85" s="56">
        <v>2.6</v>
      </c>
      <c r="E85" s="56">
        <v>2.4300000000000002</v>
      </c>
      <c r="F85" s="56">
        <v>2.48</v>
      </c>
      <c r="G85" s="56">
        <v>2.5</v>
      </c>
      <c r="H85" s="56">
        <f t="shared" si="18"/>
        <v>2.65</v>
      </c>
      <c r="I85" s="56">
        <f t="shared" si="22"/>
        <v>2.7</v>
      </c>
      <c r="J85" s="58">
        <f t="shared" si="19"/>
        <v>-1.8518518518518615E-2</v>
      </c>
      <c r="K85" s="59">
        <f t="shared" si="13"/>
        <v>2.5540909090909092</v>
      </c>
      <c r="L85" s="58">
        <f t="shared" si="20"/>
        <v>3.7551165687844737E-2</v>
      </c>
      <c r="M85" s="60">
        <f t="shared" si="21"/>
        <v>2650</v>
      </c>
      <c r="N85" s="61">
        <f t="shared" si="23"/>
        <v>43290</v>
      </c>
      <c r="O85" s="173">
        <f t="shared" si="14"/>
        <v>43191</v>
      </c>
      <c r="P85" s="174">
        <f t="shared" si="15"/>
        <v>99</v>
      </c>
      <c r="Q85" s="173">
        <f t="shared" si="16"/>
        <v>40648</v>
      </c>
      <c r="R85" s="41">
        <f t="shared" si="9"/>
        <v>14.142857142857142</v>
      </c>
      <c r="S85" s="66" t="str">
        <f>(S84)</f>
        <v>Month 11</v>
      </c>
    </row>
    <row r="86" spans="1:19" x14ac:dyDescent="0.2">
      <c r="A86" s="14">
        <f t="shared" si="12"/>
        <v>20</v>
      </c>
      <c r="B86" s="3">
        <v>2.5499999999999998</v>
      </c>
      <c r="C86" s="3">
        <v>2.54</v>
      </c>
      <c r="D86" s="3">
        <v>2.5499999999999998</v>
      </c>
      <c r="E86" s="3">
        <v>2.56</v>
      </c>
      <c r="F86" s="3">
        <v>2.5499999999999998</v>
      </c>
      <c r="G86" s="3">
        <v>2.4700000000000002</v>
      </c>
      <c r="H86" s="3">
        <f t="shared" si="18"/>
        <v>2.56</v>
      </c>
      <c r="I86" s="3">
        <f t="shared" si="22"/>
        <v>2.7</v>
      </c>
      <c r="J86" s="21">
        <f t="shared" si="19"/>
        <v>-5.1851851851851892E-2</v>
      </c>
      <c r="K86" s="16">
        <f t="shared" si="13"/>
        <v>2.5540909090909092</v>
      </c>
      <c r="L86" s="21">
        <f t="shared" si="20"/>
        <v>2.3135789286349707E-3</v>
      </c>
      <c r="M86" s="15">
        <f t="shared" si="21"/>
        <v>2560</v>
      </c>
      <c r="N86" s="33">
        <f t="shared" si="23"/>
        <v>43297</v>
      </c>
      <c r="O86" s="51">
        <f t="shared" si="14"/>
        <v>43191</v>
      </c>
      <c r="P86" s="107">
        <f t="shared" ref="P86:P102" si="24">(N86-O86)</f>
        <v>106</v>
      </c>
      <c r="Q86" s="51">
        <f t="shared" si="16"/>
        <v>40648</v>
      </c>
      <c r="R86" s="41">
        <f t="shared" si="9"/>
        <v>15.142857142857142</v>
      </c>
      <c r="S86" s="120" t="s">
        <v>62</v>
      </c>
    </row>
    <row r="87" spans="1:19" x14ac:dyDescent="0.2">
      <c r="A87" s="14">
        <f t="shared" si="12"/>
        <v>20</v>
      </c>
      <c r="B87" s="3">
        <v>2.5499999999999998</v>
      </c>
      <c r="C87" s="3">
        <v>2.4500000000000002</v>
      </c>
      <c r="D87" s="3">
        <v>2.35</v>
      </c>
      <c r="E87" s="3">
        <v>2.4700000000000002</v>
      </c>
      <c r="F87" s="3">
        <v>2.56</v>
      </c>
      <c r="G87" s="3">
        <v>2.4</v>
      </c>
      <c r="H87" s="3">
        <f t="shared" si="18"/>
        <v>2.56</v>
      </c>
      <c r="I87" s="3">
        <f t="shared" si="22"/>
        <v>2.7</v>
      </c>
      <c r="J87" s="21">
        <f t="shared" si="19"/>
        <v>-5.1851851851851892E-2</v>
      </c>
      <c r="K87" s="16">
        <f t="shared" si="13"/>
        <v>2.5540909090909092</v>
      </c>
      <c r="L87" s="21">
        <f t="shared" si="20"/>
        <v>2.3135789286349707E-3</v>
      </c>
      <c r="M87" s="15">
        <f t="shared" si="21"/>
        <v>2560</v>
      </c>
      <c r="N87" s="33">
        <f t="shared" si="23"/>
        <v>43304</v>
      </c>
      <c r="O87" s="51">
        <f t="shared" si="14"/>
        <v>43191</v>
      </c>
      <c r="P87" s="107">
        <f t="shared" si="24"/>
        <v>113</v>
      </c>
      <c r="Q87" s="51">
        <f t="shared" si="16"/>
        <v>40648</v>
      </c>
      <c r="R87" s="41">
        <f t="shared" si="9"/>
        <v>16.142857142857142</v>
      </c>
      <c r="S87" s="120" t="str">
        <f>(S86)</f>
        <v>Month 10</v>
      </c>
    </row>
    <row r="88" spans="1:19" x14ac:dyDescent="0.2">
      <c r="A88" s="14">
        <f t="shared" si="12"/>
        <v>20</v>
      </c>
      <c r="B88" s="3">
        <v>2.5</v>
      </c>
      <c r="C88" s="3">
        <v>2.35</v>
      </c>
      <c r="D88" s="3">
        <v>2.42</v>
      </c>
      <c r="E88" s="3">
        <v>2.6</v>
      </c>
      <c r="F88" s="3">
        <v>2.5</v>
      </c>
      <c r="G88" s="3">
        <v>2.34</v>
      </c>
      <c r="H88" s="3">
        <f t="shared" si="18"/>
        <v>2.6</v>
      </c>
      <c r="I88" s="3">
        <f t="shared" si="22"/>
        <v>2.7</v>
      </c>
      <c r="J88" s="21">
        <f t="shared" si="19"/>
        <v>-3.703703703703707E-2</v>
      </c>
      <c r="K88" s="16">
        <f t="shared" si="13"/>
        <v>2.5540909090909092</v>
      </c>
      <c r="L88" s="21">
        <f t="shared" si="20"/>
        <v>1.7974728599394904E-2</v>
      </c>
      <c r="M88" s="15">
        <f t="shared" si="21"/>
        <v>2600</v>
      </c>
      <c r="N88" s="33">
        <f t="shared" si="23"/>
        <v>43311</v>
      </c>
      <c r="O88" s="51">
        <f t="shared" si="14"/>
        <v>43191</v>
      </c>
      <c r="P88" s="107">
        <f t="shared" si="24"/>
        <v>120</v>
      </c>
      <c r="Q88" s="51">
        <f t="shared" si="16"/>
        <v>40648</v>
      </c>
      <c r="R88" s="41">
        <f t="shared" si="9"/>
        <v>17.142857142857142</v>
      </c>
      <c r="S88" s="120" t="str">
        <f>(S87)</f>
        <v>Month 10</v>
      </c>
    </row>
    <row r="89" spans="1:19" x14ac:dyDescent="0.2">
      <c r="A89" s="63">
        <f t="shared" si="12"/>
        <v>20</v>
      </c>
      <c r="B89" s="56">
        <v>2.4700000000000002</v>
      </c>
      <c r="C89" s="56">
        <v>2.62</v>
      </c>
      <c r="D89" s="176">
        <v>2.54</v>
      </c>
      <c r="E89" s="56">
        <v>2.2799999999999998</v>
      </c>
      <c r="F89" s="56">
        <v>2.44</v>
      </c>
      <c r="G89" s="56">
        <v>2.35</v>
      </c>
      <c r="H89" s="56">
        <f t="shared" si="18"/>
        <v>2.62</v>
      </c>
      <c r="I89" s="56">
        <f t="shared" si="22"/>
        <v>2.7</v>
      </c>
      <c r="J89" s="58">
        <f t="shared" si="19"/>
        <v>-2.9629629629629655E-2</v>
      </c>
      <c r="K89" s="59">
        <f t="shared" si="13"/>
        <v>2.5540909090909092</v>
      </c>
      <c r="L89" s="58">
        <f t="shared" si="20"/>
        <v>2.5805303434774874E-2</v>
      </c>
      <c r="M89" s="60">
        <f t="shared" si="21"/>
        <v>2620</v>
      </c>
      <c r="N89" s="61">
        <f t="shared" si="23"/>
        <v>43318</v>
      </c>
      <c r="O89" s="173">
        <f t="shared" si="14"/>
        <v>43191</v>
      </c>
      <c r="P89" s="174">
        <f t="shared" si="24"/>
        <v>127</v>
      </c>
      <c r="Q89" s="173">
        <f t="shared" si="16"/>
        <v>40648</v>
      </c>
      <c r="R89" s="41">
        <f t="shared" si="9"/>
        <v>18.142857142857142</v>
      </c>
      <c r="S89" s="66" t="str">
        <f>(S88)</f>
        <v>Month 10</v>
      </c>
    </row>
    <row r="90" spans="1:19" x14ac:dyDescent="0.2">
      <c r="A90" s="14">
        <f t="shared" si="12"/>
        <v>20</v>
      </c>
      <c r="B90" s="3">
        <v>2.54</v>
      </c>
      <c r="C90" s="3">
        <v>2.4500000000000002</v>
      </c>
      <c r="D90" s="3">
        <v>2.35</v>
      </c>
      <c r="E90" s="3">
        <v>2.48</v>
      </c>
      <c r="F90" s="3">
        <v>2.57</v>
      </c>
      <c r="G90" s="3">
        <v>2.4</v>
      </c>
      <c r="H90" s="3">
        <f t="shared" si="18"/>
        <v>2.57</v>
      </c>
      <c r="I90" s="3">
        <f t="shared" si="22"/>
        <v>2.7</v>
      </c>
      <c r="J90" s="21">
        <f t="shared" si="19"/>
        <v>-4.8148148148148273E-2</v>
      </c>
      <c r="K90" s="16">
        <f t="shared" si="13"/>
        <v>2.5540909090909092</v>
      </c>
      <c r="L90" s="21">
        <f t="shared" si="20"/>
        <v>6.2288663463248677E-3</v>
      </c>
      <c r="M90" s="15">
        <f t="shared" si="21"/>
        <v>2570</v>
      </c>
      <c r="N90" s="33">
        <f t="shared" si="23"/>
        <v>43325</v>
      </c>
      <c r="O90" s="51">
        <f t="shared" si="14"/>
        <v>43191</v>
      </c>
      <c r="P90" s="107">
        <f t="shared" si="24"/>
        <v>134</v>
      </c>
      <c r="Q90" s="51">
        <f t="shared" si="16"/>
        <v>40648</v>
      </c>
      <c r="R90" s="41">
        <f t="shared" si="9"/>
        <v>19.142857142857142</v>
      </c>
      <c r="S90" s="120" t="s">
        <v>63</v>
      </c>
    </row>
    <row r="91" spans="1:19" x14ac:dyDescent="0.2">
      <c r="A91" s="14">
        <f t="shared" si="12"/>
        <v>20</v>
      </c>
      <c r="B91" s="3">
        <v>2.38</v>
      </c>
      <c r="C91" s="3">
        <v>2.2999999999999998</v>
      </c>
      <c r="D91" s="3">
        <v>2.6</v>
      </c>
      <c r="E91" s="3">
        <v>2.5</v>
      </c>
      <c r="F91" s="3">
        <v>2.6</v>
      </c>
      <c r="G91" s="3">
        <v>2.5</v>
      </c>
      <c r="H91" s="3">
        <f t="shared" si="18"/>
        <v>2.6</v>
      </c>
      <c r="I91" s="3">
        <f t="shared" si="22"/>
        <v>2.7</v>
      </c>
      <c r="J91" s="21">
        <f t="shared" si="19"/>
        <v>-3.703703703703707E-2</v>
      </c>
      <c r="K91" s="16">
        <f t="shared" si="13"/>
        <v>2.5540909090909092</v>
      </c>
      <c r="L91" s="21">
        <f t="shared" si="20"/>
        <v>1.7974728599394904E-2</v>
      </c>
      <c r="M91" s="15">
        <f t="shared" si="21"/>
        <v>2600</v>
      </c>
      <c r="N91" s="33">
        <f t="shared" si="23"/>
        <v>43332</v>
      </c>
      <c r="O91" s="51">
        <f t="shared" si="14"/>
        <v>43191</v>
      </c>
      <c r="P91" s="107">
        <f t="shared" si="24"/>
        <v>141</v>
      </c>
      <c r="Q91" s="51">
        <f t="shared" si="16"/>
        <v>40648</v>
      </c>
      <c r="R91" s="41">
        <f t="shared" si="9"/>
        <v>20.142857142857142</v>
      </c>
      <c r="S91" s="120" t="str">
        <f>(S90)</f>
        <v>Month 9</v>
      </c>
    </row>
    <row r="92" spans="1:19" x14ac:dyDescent="0.2">
      <c r="A92" s="14">
        <f t="shared" si="12"/>
        <v>20</v>
      </c>
      <c r="B92" s="3">
        <v>2.4300000000000002</v>
      </c>
      <c r="C92" s="3">
        <v>2.56</v>
      </c>
      <c r="D92" s="3">
        <v>2.35</v>
      </c>
      <c r="E92" s="3">
        <v>2.61</v>
      </c>
      <c r="F92" s="3">
        <v>2.44</v>
      </c>
      <c r="G92" s="3">
        <v>2.6</v>
      </c>
      <c r="H92" s="3">
        <f t="shared" si="18"/>
        <v>2.61</v>
      </c>
      <c r="I92" s="3">
        <f t="shared" si="22"/>
        <v>2.7</v>
      </c>
      <c r="J92" s="21">
        <f t="shared" si="19"/>
        <v>-3.3333333333333444E-2</v>
      </c>
      <c r="K92" s="16">
        <f t="shared" si="13"/>
        <v>2.5540909090909092</v>
      </c>
      <c r="L92" s="21">
        <f t="shared" si="20"/>
        <v>2.1890016017084804E-2</v>
      </c>
      <c r="M92" s="15">
        <f t="shared" si="21"/>
        <v>2610</v>
      </c>
      <c r="N92" s="33">
        <f t="shared" si="23"/>
        <v>43339</v>
      </c>
      <c r="O92" s="51">
        <f t="shared" si="14"/>
        <v>43191</v>
      </c>
      <c r="P92" s="107">
        <f t="shared" si="24"/>
        <v>148</v>
      </c>
      <c r="Q92" s="51">
        <f t="shared" si="16"/>
        <v>40648</v>
      </c>
      <c r="R92" s="41">
        <f t="shared" si="9"/>
        <v>21.142857142857142</v>
      </c>
      <c r="S92" s="120" t="str">
        <f>(S91)</f>
        <v>Month 9</v>
      </c>
    </row>
    <row r="93" spans="1:19" x14ac:dyDescent="0.2">
      <c r="A93" s="63">
        <f t="shared" si="12"/>
        <v>20</v>
      </c>
      <c r="B93" s="56">
        <v>2.46</v>
      </c>
      <c r="C93" s="56">
        <v>2.41</v>
      </c>
      <c r="D93" s="56">
        <v>2.23</v>
      </c>
      <c r="E93" s="56">
        <v>2.33</v>
      </c>
      <c r="F93" s="56">
        <v>2.42</v>
      </c>
      <c r="G93" s="56">
        <v>2.6</v>
      </c>
      <c r="H93" s="56">
        <f t="shared" si="18"/>
        <v>2.6</v>
      </c>
      <c r="I93" s="56">
        <f t="shared" si="22"/>
        <v>2.7</v>
      </c>
      <c r="J93" s="58">
        <f t="shared" si="19"/>
        <v>-3.703703703703707E-2</v>
      </c>
      <c r="K93" s="59">
        <f t="shared" si="13"/>
        <v>2.5540909090909092</v>
      </c>
      <c r="L93" s="58">
        <f t="shared" si="20"/>
        <v>1.7974728599394904E-2</v>
      </c>
      <c r="M93" s="60">
        <f t="shared" si="21"/>
        <v>2600</v>
      </c>
      <c r="N93" s="61">
        <f t="shared" si="23"/>
        <v>43346</v>
      </c>
      <c r="O93" s="173">
        <f t="shared" si="14"/>
        <v>43191</v>
      </c>
      <c r="P93" s="174">
        <f t="shared" si="24"/>
        <v>155</v>
      </c>
      <c r="Q93" s="173">
        <f t="shared" si="16"/>
        <v>40648</v>
      </c>
      <c r="R93" s="41">
        <f t="shared" si="9"/>
        <v>22.142857142857142</v>
      </c>
      <c r="S93" s="66" t="str">
        <f>(S92)</f>
        <v>Month 9</v>
      </c>
    </row>
    <row r="94" spans="1:19" x14ac:dyDescent="0.2">
      <c r="A94" s="14">
        <f t="shared" si="12"/>
        <v>20</v>
      </c>
      <c r="B94" s="3">
        <v>2.4</v>
      </c>
      <c r="C94" s="3">
        <v>2.15</v>
      </c>
      <c r="D94" s="3">
        <v>2.34</v>
      </c>
      <c r="E94" s="3">
        <v>2.4500000000000002</v>
      </c>
      <c r="F94" s="3">
        <v>2.37</v>
      </c>
      <c r="G94" s="3">
        <v>2.35</v>
      </c>
      <c r="H94" s="3">
        <f t="shared" si="18"/>
        <v>2.4500000000000002</v>
      </c>
      <c r="I94" s="3">
        <f t="shared" si="22"/>
        <v>2.7</v>
      </c>
      <c r="J94" s="21">
        <f t="shared" si="19"/>
        <v>-9.2592592592592587E-2</v>
      </c>
      <c r="K94" s="16">
        <f t="shared" si="13"/>
        <v>2.5540909090909092</v>
      </c>
      <c r="L94" s="21">
        <f t="shared" si="20"/>
        <v>-4.0754582665954761E-2</v>
      </c>
      <c r="M94" s="15">
        <f t="shared" si="21"/>
        <v>2450</v>
      </c>
      <c r="N94" s="33">
        <f t="shared" si="23"/>
        <v>43353</v>
      </c>
      <c r="O94" s="51">
        <f t="shared" si="14"/>
        <v>43191</v>
      </c>
      <c r="P94" s="107">
        <f t="shared" si="24"/>
        <v>162</v>
      </c>
      <c r="Q94" s="51">
        <f t="shared" si="16"/>
        <v>40648</v>
      </c>
      <c r="R94" s="41">
        <f t="shared" si="9"/>
        <v>23.142857142857142</v>
      </c>
      <c r="S94" s="120" t="s">
        <v>64</v>
      </c>
    </row>
    <row r="95" spans="1:19" x14ac:dyDescent="0.2">
      <c r="A95" s="14">
        <f t="shared" si="12"/>
        <v>20</v>
      </c>
      <c r="B95" s="3">
        <v>2.5</v>
      </c>
      <c r="C95" s="3">
        <v>2.34</v>
      </c>
      <c r="D95" s="3">
        <v>2.56</v>
      </c>
      <c r="E95" s="3">
        <v>2.4300000000000002</v>
      </c>
      <c r="F95" s="3">
        <v>2.4</v>
      </c>
      <c r="G95" s="3">
        <v>2.5</v>
      </c>
      <c r="H95" s="3">
        <f t="shared" si="18"/>
        <v>2.56</v>
      </c>
      <c r="I95" s="3">
        <f t="shared" si="22"/>
        <v>2.7</v>
      </c>
      <c r="J95" s="21">
        <f t="shared" si="19"/>
        <v>-5.1851851851851892E-2</v>
      </c>
      <c r="K95" s="16">
        <f t="shared" si="13"/>
        <v>2.5540909090909092</v>
      </c>
      <c r="L95" s="21">
        <f t="shared" si="20"/>
        <v>2.3135789286349707E-3</v>
      </c>
      <c r="M95" s="15">
        <f t="shared" si="21"/>
        <v>2560</v>
      </c>
      <c r="N95" s="33">
        <f t="shared" si="23"/>
        <v>43360</v>
      </c>
      <c r="O95" s="51">
        <f t="shared" si="14"/>
        <v>43191</v>
      </c>
      <c r="P95" s="107">
        <f t="shared" si="24"/>
        <v>169</v>
      </c>
      <c r="Q95" s="51">
        <f t="shared" si="16"/>
        <v>40648</v>
      </c>
      <c r="R95" s="41">
        <f t="shared" si="9"/>
        <v>24.142857142857142</v>
      </c>
      <c r="S95" s="120" t="str">
        <f>(S94)</f>
        <v>Month 8</v>
      </c>
    </row>
    <row r="96" spans="1:19" x14ac:dyDescent="0.2">
      <c r="A96" s="14">
        <f t="shared" si="12"/>
        <v>20</v>
      </c>
      <c r="B96" s="3">
        <v>2.5</v>
      </c>
      <c r="C96" s="3">
        <v>2.37</v>
      </c>
      <c r="D96" s="3">
        <v>2.5299999999999998</v>
      </c>
      <c r="E96" s="3">
        <v>2.4</v>
      </c>
      <c r="F96" s="3">
        <v>2.5099999999999998</v>
      </c>
      <c r="G96" s="3">
        <v>2.4900000000000002</v>
      </c>
      <c r="H96" s="3">
        <f t="shared" si="18"/>
        <v>2.5299999999999998</v>
      </c>
      <c r="I96" s="3">
        <f t="shared" si="22"/>
        <v>2.7</v>
      </c>
      <c r="J96" s="21">
        <f t="shared" si="19"/>
        <v>-6.2962962962963095E-2</v>
      </c>
      <c r="K96" s="16">
        <f t="shared" si="13"/>
        <v>2.5540909090909092</v>
      </c>
      <c r="L96" s="21">
        <f t="shared" si="20"/>
        <v>-9.432283324435067E-3</v>
      </c>
      <c r="M96" s="15">
        <f t="shared" si="21"/>
        <v>2530</v>
      </c>
      <c r="N96" s="33">
        <f t="shared" si="23"/>
        <v>43367</v>
      </c>
      <c r="O96" s="51">
        <f t="shared" si="14"/>
        <v>43191</v>
      </c>
      <c r="P96" s="107">
        <f t="shared" si="24"/>
        <v>176</v>
      </c>
      <c r="Q96" s="51">
        <f t="shared" si="16"/>
        <v>40648</v>
      </c>
      <c r="R96" s="41">
        <f t="shared" si="9"/>
        <v>25.142857142857142</v>
      </c>
      <c r="S96" s="120" t="str">
        <f>(S95)</f>
        <v>Month 8</v>
      </c>
    </row>
    <row r="97" spans="1:36" x14ac:dyDescent="0.2">
      <c r="A97" s="63">
        <f t="shared" si="12"/>
        <v>20</v>
      </c>
      <c r="B97" s="56">
        <v>2.62</v>
      </c>
      <c r="C97" s="56">
        <v>2.6</v>
      </c>
      <c r="D97" s="56">
        <v>2.56</v>
      </c>
      <c r="E97" s="56">
        <v>2.5</v>
      </c>
      <c r="F97" s="56">
        <v>2.64</v>
      </c>
      <c r="G97" s="56">
        <v>2.6</v>
      </c>
      <c r="H97" s="56">
        <f t="shared" si="18"/>
        <v>2.64</v>
      </c>
      <c r="I97" s="56">
        <f t="shared" si="22"/>
        <v>2.7</v>
      </c>
      <c r="J97" s="58">
        <f t="shared" si="19"/>
        <v>-2.222222222222224E-2</v>
      </c>
      <c r="K97" s="59">
        <f t="shared" si="13"/>
        <v>2.5540909090909092</v>
      </c>
      <c r="L97" s="58">
        <f t="shared" si="20"/>
        <v>3.3635878270154844E-2</v>
      </c>
      <c r="M97" s="60">
        <f t="shared" si="21"/>
        <v>2640</v>
      </c>
      <c r="N97" s="61">
        <f t="shared" si="23"/>
        <v>43374</v>
      </c>
      <c r="O97" s="173">
        <f t="shared" si="14"/>
        <v>43191</v>
      </c>
      <c r="P97" s="174">
        <f t="shared" si="24"/>
        <v>183</v>
      </c>
      <c r="Q97" s="173">
        <f t="shared" si="16"/>
        <v>40648</v>
      </c>
      <c r="R97" s="41">
        <f t="shared" si="9"/>
        <v>26.142857142857142</v>
      </c>
      <c r="S97" s="66" t="str">
        <f>(S96)</f>
        <v>Month 8</v>
      </c>
    </row>
    <row r="98" spans="1:36" x14ac:dyDescent="0.2">
      <c r="A98" s="14">
        <f t="shared" si="12"/>
        <v>20</v>
      </c>
      <c r="B98" s="3">
        <v>2.2000000000000002</v>
      </c>
      <c r="C98" s="3">
        <v>2.2999999999999998</v>
      </c>
      <c r="D98" s="3">
        <v>2.35</v>
      </c>
      <c r="E98" s="3">
        <v>2.27</v>
      </c>
      <c r="F98" s="3">
        <v>2.2200000000000002</v>
      </c>
      <c r="G98" s="3">
        <v>2.37</v>
      </c>
      <c r="H98" s="3">
        <f t="shared" ref="H98:H103" si="25">MAX(B98:G98)</f>
        <v>2.37</v>
      </c>
      <c r="I98" s="3">
        <f t="shared" si="22"/>
        <v>2.7</v>
      </c>
      <c r="J98" s="21">
        <f t="shared" ref="J98:J121" si="26">(H98-I98)/(I98)</f>
        <v>-0.12222222222222225</v>
      </c>
      <c r="K98" s="16">
        <f t="shared" si="13"/>
        <v>2.5540909090909092</v>
      </c>
      <c r="L98" s="21">
        <f t="shared" ref="L98:L121" si="27">(H98-K98)/(K98)</f>
        <v>-7.2076882007474627E-2</v>
      </c>
      <c r="M98" s="15">
        <f t="shared" ref="M98:M121" si="28">1000*H98</f>
        <v>2370</v>
      </c>
      <c r="N98" s="33">
        <f t="shared" si="23"/>
        <v>43381</v>
      </c>
      <c r="O98" s="51">
        <f t="shared" si="14"/>
        <v>43191</v>
      </c>
      <c r="P98" s="107">
        <f t="shared" si="24"/>
        <v>190</v>
      </c>
      <c r="Q98" s="51">
        <f t="shared" si="16"/>
        <v>40648</v>
      </c>
      <c r="R98" s="41">
        <f t="shared" si="9"/>
        <v>27.142857142857142</v>
      </c>
      <c r="S98" s="120" t="s">
        <v>65</v>
      </c>
    </row>
    <row r="99" spans="1:36" x14ac:dyDescent="0.2">
      <c r="A99" s="14">
        <f t="shared" si="12"/>
        <v>20</v>
      </c>
      <c r="B99" s="3">
        <v>2.2999999999999998</v>
      </c>
      <c r="C99" s="3">
        <v>2.42</v>
      </c>
      <c r="D99" s="3">
        <v>2.37</v>
      </c>
      <c r="E99" s="3">
        <v>2.7</v>
      </c>
      <c r="F99" s="3">
        <v>2.34</v>
      </c>
      <c r="G99" s="3">
        <v>2.4900000000000002</v>
      </c>
      <c r="H99" s="3">
        <f t="shared" si="25"/>
        <v>2.7</v>
      </c>
      <c r="I99" s="3">
        <f t="shared" si="22"/>
        <v>2.7</v>
      </c>
      <c r="J99" s="21">
        <f t="shared" si="26"/>
        <v>0</v>
      </c>
      <c r="K99" s="16">
        <f t="shared" si="13"/>
        <v>2.5540909090909092</v>
      </c>
      <c r="L99" s="21">
        <f t="shared" si="27"/>
        <v>5.7127602776294743E-2</v>
      </c>
      <c r="M99" s="15">
        <f t="shared" si="28"/>
        <v>2700</v>
      </c>
      <c r="N99" s="33">
        <f t="shared" si="23"/>
        <v>43388</v>
      </c>
      <c r="O99" s="51">
        <f t="shared" si="14"/>
        <v>43191</v>
      </c>
      <c r="P99" s="107">
        <f t="shared" si="24"/>
        <v>197</v>
      </c>
      <c r="Q99" s="51">
        <f t="shared" si="16"/>
        <v>40648</v>
      </c>
      <c r="R99" s="41">
        <f t="shared" ref="R99:R128" si="29">(N99-O99)/7</f>
        <v>28.142857142857142</v>
      </c>
      <c r="S99" s="120" t="str">
        <f>(S98)</f>
        <v>Month 7</v>
      </c>
    </row>
    <row r="100" spans="1:36" x14ac:dyDescent="0.2">
      <c r="A100" s="14">
        <f t="shared" si="12"/>
        <v>20</v>
      </c>
      <c r="B100" s="3">
        <v>2.61</v>
      </c>
      <c r="C100" s="3">
        <v>2.5099999999999998</v>
      </c>
      <c r="D100" s="3">
        <v>2.34</v>
      </c>
      <c r="E100" s="3">
        <v>2.4700000000000002</v>
      </c>
      <c r="F100" s="3">
        <v>2.4300000000000002</v>
      </c>
      <c r="G100" s="3">
        <v>2.56</v>
      </c>
      <c r="H100" s="3">
        <f t="shared" si="25"/>
        <v>2.61</v>
      </c>
      <c r="I100" s="3">
        <f t="shared" si="22"/>
        <v>2.7</v>
      </c>
      <c r="J100" s="21">
        <f t="shared" si="26"/>
        <v>-3.3333333333333444E-2</v>
      </c>
      <c r="K100" s="16">
        <f t="shared" si="13"/>
        <v>2.5540909090909092</v>
      </c>
      <c r="L100" s="21">
        <f t="shared" si="27"/>
        <v>2.1890016017084804E-2</v>
      </c>
      <c r="M100" s="15">
        <f t="shared" si="28"/>
        <v>2610</v>
      </c>
      <c r="N100" s="33">
        <f t="shared" si="23"/>
        <v>43395</v>
      </c>
      <c r="O100" s="51">
        <f t="shared" si="14"/>
        <v>43191</v>
      </c>
      <c r="P100" s="107">
        <f t="shared" si="24"/>
        <v>204</v>
      </c>
      <c r="Q100" s="51">
        <f t="shared" si="16"/>
        <v>40648</v>
      </c>
      <c r="R100" s="41">
        <f t="shared" si="29"/>
        <v>29.142857142857142</v>
      </c>
      <c r="S100" s="120" t="str">
        <f>(S99)</f>
        <v>Month 7</v>
      </c>
    </row>
    <row r="101" spans="1:36" x14ac:dyDescent="0.2">
      <c r="A101" s="63">
        <f t="shared" si="12"/>
        <v>20</v>
      </c>
      <c r="B101" s="56">
        <v>2.4500000000000002</v>
      </c>
      <c r="C101" s="56">
        <v>2.35</v>
      </c>
      <c r="D101" s="56">
        <v>2.4500000000000002</v>
      </c>
      <c r="E101" s="56">
        <v>2.4</v>
      </c>
      <c r="F101" s="56">
        <v>2.36</v>
      </c>
      <c r="G101" s="56">
        <v>2.44</v>
      </c>
      <c r="H101" s="56">
        <f t="shared" si="25"/>
        <v>2.4500000000000002</v>
      </c>
      <c r="I101" s="56">
        <f t="shared" si="22"/>
        <v>2.7</v>
      </c>
      <c r="J101" s="58">
        <f t="shared" si="26"/>
        <v>-9.2592592592592587E-2</v>
      </c>
      <c r="K101" s="59">
        <f t="shared" si="13"/>
        <v>2.5540909090909092</v>
      </c>
      <c r="L101" s="58">
        <f t="shared" si="27"/>
        <v>-4.0754582665954761E-2</v>
      </c>
      <c r="M101" s="60">
        <f t="shared" si="28"/>
        <v>2450</v>
      </c>
      <c r="N101" s="61">
        <f t="shared" si="23"/>
        <v>43402</v>
      </c>
      <c r="O101" s="173">
        <f t="shared" si="14"/>
        <v>43191</v>
      </c>
      <c r="P101" s="174">
        <f t="shared" si="24"/>
        <v>211</v>
      </c>
      <c r="Q101" s="173">
        <f t="shared" si="16"/>
        <v>40648</v>
      </c>
      <c r="R101" s="41">
        <f t="shared" si="29"/>
        <v>30.142857142857142</v>
      </c>
      <c r="S101" s="66" t="str">
        <f>(S100)</f>
        <v>Month 7</v>
      </c>
    </row>
    <row r="102" spans="1:36" x14ac:dyDescent="0.2">
      <c r="A102" s="7">
        <v>20</v>
      </c>
      <c r="B102" s="3">
        <v>2.42</v>
      </c>
      <c r="C102" s="3">
        <v>2.48</v>
      </c>
      <c r="D102" s="3">
        <v>2.52</v>
      </c>
      <c r="E102" s="3">
        <v>2.5</v>
      </c>
      <c r="F102" s="3">
        <v>2.4700000000000002</v>
      </c>
      <c r="G102" s="3">
        <v>2.4300000000000002</v>
      </c>
      <c r="H102">
        <f t="shared" si="25"/>
        <v>2.52</v>
      </c>
      <c r="I102" s="3">
        <f>(I77)</f>
        <v>2.7</v>
      </c>
      <c r="J102" s="21">
        <f t="shared" si="26"/>
        <v>-6.6666666666666721E-2</v>
      </c>
      <c r="K102" s="36">
        <f>AVERAGE(H102:H109)</f>
        <v>2.5587499999999999</v>
      </c>
      <c r="L102" s="21">
        <f t="shared" si="27"/>
        <v>-1.5144113336590071E-2</v>
      </c>
      <c r="M102" s="15">
        <f t="shared" si="28"/>
        <v>2520</v>
      </c>
      <c r="N102" s="33">
        <f t="shared" si="23"/>
        <v>43409</v>
      </c>
      <c r="O102" s="1">
        <v>43191</v>
      </c>
      <c r="P102" s="19">
        <f t="shared" si="24"/>
        <v>218</v>
      </c>
      <c r="Q102" s="1">
        <v>40648</v>
      </c>
      <c r="R102" s="41">
        <f t="shared" si="29"/>
        <v>31.142857142857142</v>
      </c>
      <c r="S102" s="4" t="s">
        <v>45</v>
      </c>
    </row>
    <row r="103" spans="1:36" x14ac:dyDescent="0.2">
      <c r="A103" s="7">
        <v>20</v>
      </c>
      <c r="B103" s="3">
        <v>2.5</v>
      </c>
      <c r="C103" s="3">
        <v>2.38</v>
      </c>
      <c r="D103" s="3">
        <v>2.34</v>
      </c>
      <c r="E103" s="3">
        <v>2.57</v>
      </c>
      <c r="F103" s="3">
        <v>2.4300000000000002</v>
      </c>
      <c r="G103" s="3">
        <v>2.4700000000000002</v>
      </c>
      <c r="H103">
        <f t="shared" si="25"/>
        <v>2.57</v>
      </c>
      <c r="I103">
        <f t="shared" ref="I103:I127" si="30">(I102)</f>
        <v>2.7</v>
      </c>
      <c r="J103" s="21">
        <f t="shared" si="26"/>
        <v>-4.8148148148148273E-2</v>
      </c>
      <c r="K103" s="24">
        <f t="shared" ref="K103:K127" si="31">(K102)</f>
        <v>2.5587499999999999</v>
      </c>
      <c r="L103" s="21">
        <f t="shared" si="27"/>
        <v>4.3966780654616441E-3</v>
      </c>
      <c r="M103" s="15">
        <f t="shared" si="28"/>
        <v>2570</v>
      </c>
      <c r="N103" s="33">
        <f t="shared" si="23"/>
        <v>43416</v>
      </c>
      <c r="O103" s="1">
        <f t="shared" ref="O103:O127" si="32">(O102)</f>
        <v>43191</v>
      </c>
      <c r="P103" s="19">
        <f t="shared" ref="P103:P128" si="33">(N103-O103)</f>
        <v>225</v>
      </c>
      <c r="Q103" s="1">
        <f t="shared" ref="Q103:Q127" si="34">(Q102)</f>
        <v>40648</v>
      </c>
      <c r="R103" s="41">
        <f t="shared" si="29"/>
        <v>32.142857142857146</v>
      </c>
      <c r="S103" s="52" t="str">
        <f t="shared" ref="S103:S122" si="35">(S102)</f>
        <v>Month 6</v>
      </c>
    </row>
    <row r="104" spans="1:36" x14ac:dyDescent="0.2">
      <c r="A104" s="7">
        <v>20</v>
      </c>
      <c r="B104" s="3">
        <v>2.42</v>
      </c>
      <c r="C104" s="3">
        <v>2.5099999999999998</v>
      </c>
      <c r="D104" s="3">
        <v>2.37</v>
      </c>
      <c r="E104" s="3">
        <v>2.46</v>
      </c>
      <c r="F104" s="3">
        <v>2.34</v>
      </c>
      <c r="G104" s="3">
        <v>2.4</v>
      </c>
      <c r="H104">
        <f t="shared" ref="H104:H127" si="36">MAX(B104:G104)</f>
        <v>2.5099999999999998</v>
      </c>
      <c r="I104">
        <f t="shared" si="30"/>
        <v>2.7</v>
      </c>
      <c r="J104" s="21">
        <f t="shared" si="26"/>
        <v>-7.0370370370370514E-2</v>
      </c>
      <c r="K104" s="24">
        <f t="shared" si="31"/>
        <v>2.5587499999999999</v>
      </c>
      <c r="L104" s="21">
        <f t="shared" si="27"/>
        <v>-1.9052271617000516E-2</v>
      </c>
      <c r="M104" s="15">
        <f t="shared" si="28"/>
        <v>2510</v>
      </c>
      <c r="N104" s="33">
        <f t="shared" si="23"/>
        <v>43423</v>
      </c>
      <c r="O104" s="1">
        <f t="shared" si="32"/>
        <v>43191</v>
      </c>
      <c r="P104" s="19">
        <f t="shared" si="33"/>
        <v>232</v>
      </c>
      <c r="Q104" s="1">
        <f t="shared" si="34"/>
        <v>40648</v>
      </c>
      <c r="R104" s="41">
        <f t="shared" si="29"/>
        <v>33.142857142857146</v>
      </c>
      <c r="S104" s="52" t="str">
        <f t="shared" si="35"/>
        <v>Month 6</v>
      </c>
    </row>
    <row r="105" spans="1:36" x14ac:dyDescent="0.2">
      <c r="A105" s="3">
        <v>20</v>
      </c>
      <c r="B105" s="3">
        <v>2.57</v>
      </c>
      <c r="C105" s="3">
        <v>2.34</v>
      </c>
      <c r="D105" s="3">
        <v>2.5299999999999998</v>
      </c>
      <c r="E105" s="3">
        <v>2.4500000000000002</v>
      </c>
      <c r="F105" s="3">
        <v>2.38</v>
      </c>
      <c r="G105" s="3">
        <v>2.44</v>
      </c>
      <c r="H105">
        <f t="shared" si="36"/>
        <v>2.57</v>
      </c>
      <c r="I105">
        <f t="shared" si="30"/>
        <v>2.7</v>
      </c>
      <c r="J105" s="21">
        <f t="shared" si="26"/>
        <v>-4.8148148148148273E-2</v>
      </c>
      <c r="K105" s="24">
        <f t="shared" si="31"/>
        <v>2.5587499999999999</v>
      </c>
      <c r="L105" s="21">
        <f t="shared" si="27"/>
        <v>4.3966780654616441E-3</v>
      </c>
      <c r="M105" s="15">
        <f t="shared" si="28"/>
        <v>2570</v>
      </c>
      <c r="N105" s="33">
        <f t="shared" si="23"/>
        <v>43430</v>
      </c>
      <c r="O105" s="1">
        <f t="shared" si="32"/>
        <v>43191</v>
      </c>
      <c r="P105" s="19">
        <f t="shared" si="33"/>
        <v>239</v>
      </c>
      <c r="Q105" s="1">
        <f t="shared" si="34"/>
        <v>40648</v>
      </c>
      <c r="R105" s="41">
        <f t="shared" si="29"/>
        <v>34.142857142857146</v>
      </c>
      <c r="S105" s="52" t="str">
        <f t="shared" si="35"/>
        <v>Month 6</v>
      </c>
    </row>
    <row r="106" spans="1:36" x14ac:dyDescent="0.2">
      <c r="A106" s="56">
        <v>20</v>
      </c>
      <c r="B106" s="56">
        <v>2.5</v>
      </c>
      <c r="C106" s="56">
        <v>2.37</v>
      </c>
      <c r="D106" s="56">
        <v>2.44</v>
      </c>
      <c r="E106" s="56">
        <v>2.3199999999999998</v>
      </c>
      <c r="F106" s="56">
        <v>2.4700000000000002</v>
      </c>
      <c r="G106" s="56">
        <v>2.5099999999999998</v>
      </c>
      <c r="H106" s="57">
        <f t="shared" si="36"/>
        <v>2.5099999999999998</v>
      </c>
      <c r="I106" s="57">
        <f t="shared" si="30"/>
        <v>2.7</v>
      </c>
      <c r="J106" s="58">
        <f t="shared" si="26"/>
        <v>-7.0370370370370514E-2</v>
      </c>
      <c r="K106" s="59">
        <f t="shared" si="31"/>
        <v>2.5587499999999999</v>
      </c>
      <c r="L106" s="58">
        <f t="shared" si="27"/>
        <v>-1.9052271617000516E-2</v>
      </c>
      <c r="M106" s="60">
        <f t="shared" si="28"/>
        <v>2510</v>
      </c>
      <c r="N106" s="61">
        <f t="shared" si="23"/>
        <v>43437</v>
      </c>
      <c r="O106" s="64">
        <f t="shared" si="32"/>
        <v>43191</v>
      </c>
      <c r="P106" s="65">
        <f t="shared" si="33"/>
        <v>246</v>
      </c>
      <c r="Q106" s="64">
        <f t="shared" si="34"/>
        <v>40648</v>
      </c>
      <c r="R106" s="41">
        <f t="shared" si="29"/>
        <v>35.142857142857146</v>
      </c>
      <c r="S106" s="66" t="str">
        <f t="shared" si="35"/>
        <v>Month 6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6" x14ac:dyDescent="0.2">
      <c r="A107" s="3">
        <v>20</v>
      </c>
      <c r="B107" s="3">
        <v>2.69</v>
      </c>
      <c r="C107" s="3">
        <v>2.56</v>
      </c>
      <c r="D107" s="3">
        <v>2.69</v>
      </c>
      <c r="E107" s="3">
        <v>2.4300000000000002</v>
      </c>
      <c r="F107" s="3">
        <v>2.48</v>
      </c>
      <c r="G107" s="3">
        <v>2.67</v>
      </c>
      <c r="H107">
        <f t="shared" si="36"/>
        <v>2.69</v>
      </c>
      <c r="I107">
        <f t="shared" si="30"/>
        <v>2.7</v>
      </c>
      <c r="J107" s="21">
        <f t="shared" si="26"/>
        <v>-3.7037037037037888E-3</v>
      </c>
      <c r="K107" s="24">
        <f t="shared" si="31"/>
        <v>2.5587499999999999</v>
      </c>
      <c r="L107" s="21">
        <f t="shared" si="27"/>
        <v>5.1294577430385971E-2</v>
      </c>
      <c r="M107" s="15">
        <f t="shared" si="28"/>
        <v>2690</v>
      </c>
      <c r="N107" s="33">
        <f t="shared" si="23"/>
        <v>43444</v>
      </c>
      <c r="O107" s="1">
        <f t="shared" si="32"/>
        <v>43191</v>
      </c>
      <c r="P107" s="19">
        <f t="shared" si="33"/>
        <v>253</v>
      </c>
      <c r="Q107" s="1">
        <f t="shared" si="34"/>
        <v>40648</v>
      </c>
      <c r="R107" s="41">
        <f t="shared" si="29"/>
        <v>36.142857142857146</v>
      </c>
      <c r="S107" s="120" t="s">
        <v>44</v>
      </c>
      <c r="U107" s="26"/>
      <c r="V107" s="26"/>
      <c r="W107" s="26"/>
      <c r="X107" s="26"/>
      <c r="Y107" s="7"/>
      <c r="Z107" s="7"/>
      <c r="AA107" s="7"/>
      <c r="AB107" s="7"/>
      <c r="AC107" s="7"/>
      <c r="AD107" s="7"/>
      <c r="AE107" s="7"/>
      <c r="AF107" s="7"/>
    </row>
    <row r="108" spans="1:36" x14ac:dyDescent="0.2">
      <c r="A108" s="3">
        <v>20</v>
      </c>
      <c r="B108" s="3">
        <v>2.38</v>
      </c>
      <c r="C108" s="3">
        <v>2.2999999999999998</v>
      </c>
      <c r="D108" s="3">
        <v>2.69</v>
      </c>
      <c r="E108" s="3">
        <v>2.67</v>
      </c>
      <c r="F108" s="3">
        <v>2.69</v>
      </c>
      <c r="G108" s="3">
        <v>2.67</v>
      </c>
      <c r="H108">
        <f t="shared" si="36"/>
        <v>2.69</v>
      </c>
      <c r="I108">
        <f t="shared" si="30"/>
        <v>2.7</v>
      </c>
      <c r="J108" s="21">
        <f t="shared" si="26"/>
        <v>-3.7037037037037888E-3</v>
      </c>
      <c r="K108" s="24">
        <f t="shared" si="31"/>
        <v>2.5587499999999999</v>
      </c>
      <c r="L108" s="21">
        <f t="shared" si="27"/>
        <v>5.1294577430385971E-2</v>
      </c>
      <c r="M108" s="15">
        <f t="shared" si="28"/>
        <v>2690</v>
      </c>
      <c r="N108" s="33">
        <f t="shared" si="23"/>
        <v>43451</v>
      </c>
      <c r="O108" s="1">
        <f t="shared" si="32"/>
        <v>43191</v>
      </c>
      <c r="P108" s="19">
        <f t="shared" si="33"/>
        <v>260</v>
      </c>
      <c r="Q108" s="1">
        <f t="shared" si="34"/>
        <v>40648</v>
      </c>
      <c r="R108" s="41">
        <f t="shared" si="29"/>
        <v>37.142857142857146</v>
      </c>
      <c r="S108" s="120" t="str">
        <f t="shared" si="35"/>
        <v>Month 5</v>
      </c>
      <c r="T108" s="7"/>
      <c r="U108" s="23"/>
      <c r="V108" s="5"/>
      <c r="W108" s="13"/>
      <c r="X108" s="11"/>
      <c r="Y108" s="7"/>
      <c r="Z108" s="7"/>
      <c r="AA108" s="7"/>
      <c r="AB108" s="7"/>
      <c r="AC108" s="7"/>
      <c r="AD108" s="7"/>
      <c r="AE108" s="7"/>
      <c r="AF108" s="7"/>
    </row>
    <row r="109" spans="1:36" x14ac:dyDescent="0.2">
      <c r="A109" s="3">
        <v>20</v>
      </c>
      <c r="B109" s="3">
        <v>2.4</v>
      </c>
      <c r="C109" s="3">
        <v>2.15</v>
      </c>
      <c r="D109" s="3">
        <v>2.34</v>
      </c>
      <c r="E109" s="3">
        <v>2.4</v>
      </c>
      <c r="F109" s="3">
        <v>2.37</v>
      </c>
      <c r="G109" s="3">
        <v>2.41</v>
      </c>
      <c r="H109" s="7">
        <f t="shared" si="36"/>
        <v>2.41</v>
      </c>
      <c r="I109" s="7">
        <f t="shared" si="30"/>
        <v>2.7</v>
      </c>
      <c r="J109" s="21">
        <f t="shared" si="26"/>
        <v>-0.10740740740740741</v>
      </c>
      <c r="K109" s="16">
        <f t="shared" si="31"/>
        <v>2.5587499999999999</v>
      </c>
      <c r="L109" s="21">
        <f t="shared" si="27"/>
        <v>-5.8133854421103949E-2</v>
      </c>
      <c r="M109" s="15">
        <f t="shared" si="28"/>
        <v>2410</v>
      </c>
      <c r="N109" s="33">
        <f t="shared" si="23"/>
        <v>43458</v>
      </c>
      <c r="O109" s="8">
        <f t="shared" si="32"/>
        <v>43191</v>
      </c>
      <c r="P109" s="22">
        <f t="shared" si="33"/>
        <v>267</v>
      </c>
      <c r="Q109" s="8">
        <f t="shared" si="34"/>
        <v>40648</v>
      </c>
      <c r="R109" s="41">
        <f t="shared" si="29"/>
        <v>38.142857142857146</v>
      </c>
      <c r="S109" s="120" t="str">
        <f t="shared" si="35"/>
        <v>Month 5</v>
      </c>
      <c r="T109" s="7"/>
      <c r="U109" s="12"/>
      <c r="V109" s="5"/>
      <c r="W109" s="13"/>
      <c r="X109" s="11"/>
      <c r="Y109" s="7"/>
      <c r="Z109" s="7"/>
      <c r="AA109" s="7"/>
      <c r="AB109" s="7"/>
      <c r="AC109" s="7"/>
      <c r="AD109" s="7"/>
      <c r="AE109" s="7"/>
    </row>
    <row r="110" spans="1:36" x14ac:dyDescent="0.2">
      <c r="A110" s="63">
        <f t="shared" ref="A110:A127" si="37">(A109)</f>
        <v>20</v>
      </c>
      <c r="B110" s="56">
        <v>2.46</v>
      </c>
      <c r="C110" s="56">
        <v>2.41</v>
      </c>
      <c r="D110" s="56">
        <v>2.23</v>
      </c>
      <c r="E110" s="56">
        <v>2.33</v>
      </c>
      <c r="F110" s="56">
        <v>2.42</v>
      </c>
      <c r="G110" s="56">
        <v>2.35</v>
      </c>
      <c r="H110" s="56">
        <f t="shared" si="36"/>
        <v>2.46</v>
      </c>
      <c r="I110" s="56">
        <f t="shared" si="30"/>
        <v>2.7</v>
      </c>
      <c r="J110" s="58">
        <f t="shared" si="26"/>
        <v>-8.8888888888888962E-2</v>
      </c>
      <c r="K110" s="112">
        <f>AVERAGE(H110:H117)</f>
        <v>2.5887500000000001</v>
      </c>
      <c r="L110" s="58">
        <f t="shared" si="27"/>
        <v>-4.9734427812650944E-2</v>
      </c>
      <c r="M110" s="60">
        <f t="shared" si="28"/>
        <v>2460</v>
      </c>
      <c r="N110" s="61">
        <f t="shared" si="23"/>
        <v>43465</v>
      </c>
      <c r="O110" s="64">
        <f t="shared" si="32"/>
        <v>43191</v>
      </c>
      <c r="P110" s="65">
        <f t="shared" si="33"/>
        <v>274</v>
      </c>
      <c r="Q110" s="64">
        <f t="shared" si="34"/>
        <v>40648</v>
      </c>
      <c r="R110" s="41">
        <f t="shared" si="29"/>
        <v>39.142857142857146</v>
      </c>
      <c r="S110" s="66" t="str">
        <f t="shared" si="35"/>
        <v>Month 5</v>
      </c>
      <c r="T110" s="3"/>
      <c r="U110" s="12"/>
      <c r="V110" s="5"/>
      <c r="W110" s="13"/>
      <c r="X110" s="11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x14ac:dyDescent="0.2">
      <c r="A111" s="14">
        <f t="shared" si="37"/>
        <v>20</v>
      </c>
      <c r="B111" s="3">
        <v>2.62</v>
      </c>
      <c r="C111" s="3">
        <v>2.69</v>
      </c>
      <c r="D111" s="3">
        <v>2.56</v>
      </c>
      <c r="E111" s="3">
        <v>2.5</v>
      </c>
      <c r="F111" s="3">
        <v>2.64</v>
      </c>
      <c r="G111" s="3">
        <v>2.6</v>
      </c>
      <c r="H111" s="3">
        <f t="shared" si="36"/>
        <v>2.69</v>
      </c>
      <c r="I111" s="3">
        <f t="shared" si="30"/>
        <v>2.7</v>
      </c>
      <c r="J111" s="21">
        <f t="shared" si="26"/>
        <v>-3.7037037037037888E-3</v>
      </c>
      <c r="K111" s="16">
        <f t="shared" si="31"/>
        <v>2.5887500000000001</v>
      </c>
      <c r="L111" s="21">
        <f t="shared" si="27"/>
        <v>3.9111540318686563E-2</v>
      </c>
      <c r="M111" s="15">
        <f t="shared" si="28"/>
        <v>2690</v>
      </c>
      <c r="N111" s="33">
        <f t="shared" si="23"/>
        <v>43472</v>
      </c>
      <c r="O111" s="8">
        <f t="shared" si="32"/>
        <v>43191</v>
      </c>
      <c r="P111" s="22">
        <f t="shared" si="33"/>
        <v>281</v>
      </c>
      <c r="Q111" s="8">
        <f t="shared" si="34"/>
        <v>40648</v>
      </c>
      <c r="R111" s="41">
        <f t="shared" si="29"/>
        <v>40.142857142857146</v>
      </c>
      <c r="S111" s="120" t="s">
        <v>43</v>
      </c>
      <c r="T111" s="3"/>
      <c r="U111" s="12"/>
      <c r="V111" s="5"/>
      <c r="W111" s="13"/>
      <c r="X111" s="11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x14ac:dyDescent="0.2">
      <c r="A112" s="14">
        <f t="shared" si="37"/>
        <v>20</v>
      </c>
      <c r="B112" s="3">
        <v>2.5499999999999998</v>
      </c>
      <c r="C112" s="3">
        <v>2.4500000000000002</v>
      </c>
      <c r="D112" s="3">
        <v>2.35</v>
      </c>
      <c r="E112" s="3">
        <v>2.4700000000000002</v>
      </c>
      <c r="F112" s="3">
        <v>2.56</v>
      </c>
      <c r="G112" s="3">
        <v>2.65</v>
      </c>
      <c r="H112" s="3">
        <f t="shared" si="36"/>
        <v>2.65</v>
      </c>
      <c r="I112" s="3">
        <f t="shared" si="30"/>
        <v>2.7</v>
      </c>
      <c r="J112" s="21">
        <f t="shared" si="26"/>
        <v>-1.8518518518518615E-2</v>
      </c>
      <c r="K112" s="16">
        <f t="shared" si="31"/>
        <v>2.5887500000000001</v>
      </c>
      <c r="L112" s="21">
        <f t="shared" si="27"/>
        <v>2.3660067600193065E-2</v>
      </c>
      <c r="M112" s="15">
        <f t="shared" si="28"/>
        <v>2650</v>
      </c>
      <c r="N112" s="33">
        <f t="shared" si="23"/>
        <v>43479</v>
      </c>
      <c r="O112" s="8">
        <f t="shared" si="32"/>
        <v>43191</v>
      </c>
      <c r="P112" s="22">
        <f t="shared" si="33"/>
        <v>288</v>
      </c>
      <c r="Q112" s="8">
        <f t="shared" si="34"/>
        <v>40648</v>
      </c>
      <c r="R112" s="41">
        <f t="shared" si="29"/>
        <v>41.142857142857146</v>
      </c>
      <c r="S112" s="120" t="str">
        <f t="shared" si="35"/>
        <v>Month 4</v>
      </c>
      <c r="T112" s="3"/>
      <c r="U112" s="12"/>
      <c r="V112" s="5"/>
      <c r="W112" s="13"/>
      <c r="X112" s="11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5" x14ac:dyDescent="0.2">
      <c r="A113" s="14">
        <f t="shared" si="37"/>
        <v>20</v>
      </c>
      <c r="B113" s="3">
        <v>2.4300000000000002</v>
      </c>
      <c r="C113" s="3">
        <v>2.56</v>
      </c>
      <c r="D113" s="3">
        <v>2.56</v>
      </c>
      <c r="E113" s="3">
        <v>2.65</v>
      </c>
      <c r="F113" s="3">
        <v>2.75</v>
      </c>
      <c r="G113" s="3">
        <v>2.7</v>
      </c>
      <c r="H113" s="3">
        <f t="shared" si="36"/>
        <v>2.75</v>
      </c>
      <c r="I113" s="3">
        <f t="shared" si="30"/>
        <v>2.7</v>
      </c>
      <c r="J113" s="21">
        <f t="shared" si="26"/>
        <v>1.8518518518518452E-2</v>
      </c>
      <c r="K113" s="16">
        <f t="shared" si="31"/>
        <v>2.5887500000000001</v>
      </c>
      <c r="L113" s="21">
        <f t="shared" si="27"/>
        <v>6.2288749396426805E-2</v>
      </c>
      <c r="M113" s="15">
        <f t="shared" si="28"/>
        <v>2750</v>
      </c>
      <c r="N113" s="33">
        <f t="shared" si="23"/>
        <v>43486</v>
      </c>
      <c r="O113" s="8">
        <f t="shared" si="32"/>
        <v>43191</v>
      </c>
      <c r="P113" s="22">
        <f t="shared" si="33"/>
        <v>295</v>
      </c>
      <c r="Q113" s="8">
        <f t="shared" si="34"/>
        <v>40648</v>
      </c>
      <c r="R113" s="41">
        <f t="shared" si="29"/>
        <v>42.142857142857146</v>
      </c>
      <c r="S113" s="52" t="str">
        <f t="shared" si="35"/>
        <v>Month 4</v>
      </c>
      <c r="T113" s="7"/>
      <c r="U113" s="3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">
      <c r="A114" s="63">
        <f t="shared" si="37"/>
        <v>20</v>
      </c>
      <c r="B114" s="56">
        <v>2.2999999999999998</v>
      </c>
      <c r="C114" s="56">
        <v>2.42</v>
      </c>
      <c r="D114" s="56">
        <v>2.37</v>
      </c>
      <c r="E114" s="56">
        <v>2.52</v>
      </c>
      <c r="F114" s="56">
        <v>2.34</v>
      </c>
      <c r="G114" s="56">
        <v>2.4900000000000002</v>
      </c>
      <c r="H114" s="56">
        <f t="shared" si="36"/>
        <v>2.52</v>
      </c>
      <c r="I114" s="56">
        <f t="shared" si="30"/>
        <v>2.7</v>
      </c>
      <c r="J114" s="58">
        <f t="shared" si="26"/>
        <v>-6.6666666666666721E-2</v>
      </c>
      <c r="K114" s="59">
        <f t="shared" si="31"/>
        <v>2.5887500000000001</v>
      </c>
      <c r="L114" s="58">
        <f t="shared" si="27"/>
        <v>-2.6557218734910706E-2</v>
      </c>
      <c r="M114" s="60">
        <f t="shared" si="28"/>
        <v>2520</v>
      </c>
      <c r="N114" s="61">
        <f t="shared" si="23"/>
        <v>43493</v>
      </c>
      <c r="O114" s="64">
        <f t="shared" si="32"/>
        <v>43191</v>
      </c>
      <c r="P114" s="65">
        <f t="shared" si="33"/>
        <v>302</v>
      </c>
      <c r="Q114" s="64">
        <f t="shared" si="34"/>
        <v>40648</v>
      </c>
      <c r="R114" s="41">
        <f t="shared" si="29"/>
        <v>43.142857142857146</v>
      </c>
      <c r="S114" s="66" t="str">
        <f t="shared" si="35"/>
        <v>Month 4</v>
      </c>
      <c r="T114" s="7"/>
      <c r="U114" s="29"/>
      <c r="V114" s="29"/>
      <c r="W114" s="29"/>
      <c r="X114" s="29"/>
      <c r="Y114" s="29"/>
      <c r="Z114" s="3"/>
      <c r="AA114" s="29"/>
      <c r="AB114" s="29"/>
      <c r="AC114" s="29"/>
      <c r="AD114" s="29"/>
      <c r="AE114" s="29"/>
      <c r="AF114" s="3"/>
      <c r="AG114" s="3"/>
      <c r="AH114" s="3"/>
      <c r="AI114" s="3"/>
    </row>
    <row r="115" spans="1:35" x14ac:dyDescent="0.2">
      <c r="A115" s="14">
        <f t="shared" si="37"/>
        <v>20</v>
      </c>
      <c r="B115" s="3">
        <v>2.46</v>
      </c>
      <c r="C115" s="3">
        <v>2.41</v>
      </c>
      <c r="D115" s="3">
        <v>2.23</v>
      </c>
      <c r="E115" s="3">
        <v>2.33</v>
      </c>
      <c r="F115" s="3">
        <v>2.42</v>
      </c>
      <c r="G115" s="3">
        <v>2.35</v>
      </c>
      <c r="H115" s="3">
        <f t="shared" si="36"/>
        <v>2.46</v>
      </c>
      <c r="I115" s="3">
        <f t="shared" si="30"/>
        <v>2.7</v>
      </c>
      <c r="J115" s="21">
        <f t="shared" si="26"/>
        <v>-8.8888888888888962E-2</v>
      </c>
      <c r="K115" s="16">
        <f t="shared" si="31"/>
        <v>2.5887500000000001</v>
      </c>
      <c r="L115" s="21">
        <f t="shared" si="27"/>
        <v>-4.9734427812650944E-2</v>
      </c>
      <c r="M115" s="15">
        <f t="shared" si="28"/>
        <v>2460</v>
      </c>
      <c r="N115" s="33">
        <f t="shared" si="23"/>
        <v>43500</v>
      </c>
      <c r="O115" s="8">
        <f t="shared" si="32"/>
        <v>43191</v>
      </c>
      <c r="P115" s="22">
        <f t="shared" si="33"/>
        <v>309</v>
      </c>
      <c r="Q115" s="8">
        <f t="shared" si="34"/>
        <v>40648</v>
      </c>
      <c r="R115" s="41">
        <f t="shared" si="29"/>
        <v>44.142857142857146</v>
      </c>
      <c r="S115" s="120" t="s">
        <v>26</v>
      </c>
      <c r="T115" s="7"/>
      <c r="U115" s="16"/>
      <c r="V115" s="16"/>
      <c r="W115" s="16"/>
      <c r="X115" s="16"/>
      <c r="Y115" s="21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">
      <c r="A116" s="14">
        <f t="shared" si="37"/>
        <v>20</v>
      </c>
      <c r="B116" s="3">
        <v>2.61</v>
      </c>
      <c r="C116" s="3">
        <v>2.5099999999999998</v>
      </c>
      <c r="D116" s="3">
        <v>2.34</v>
      </c>
      <c r="E116" s="3">
        <v>2.4700000000000002</v>
      </c>
      <c r="F116" s="3">
        <v>2.4300000000000002</v>
      </c>
      <c r="G116" s="3">
        <v>2.56</v>
      </c>
      <c r="H116" s="3">
        <f t="shared" si="36"/>
        <v>2.61</v>
      </c>
      <c r="I116" s="3">
        <f t="shared" si="30"/>
        <v>2.7</v>
      </c>
      <c r="J116" s="21">
        <f t="shared" si="26"/>
        <v>-3.3333333333333444E-2</v>
      </c>
      <c r="K116" s="16">
        <f t="shared" si="31"/>
        <v>2.5887500000000001</v>
      </c>
      <c r="L116" s="21">
        <f t="shared" si="27"/>
        <v>8.2085948816995723E-3</v>
      </c>
      <c r="M116" s="15">
        <f t="shared" si="28"/>
        <v>2610</v>
      </c>
      <c r="N116" s="33">
        <f t="shared" si="23"/>
        <v>43507</v>
      </c>
      <c r="O116" s="8">
        <f t="shared" si="32"/>
        <v>43191</v>
      </c>
      <c r="P116" s="22">
        <f t="shared" si="33"/>
        <v>316</v>
      </c>
      <c r="Q116" s="8">
        <f t="shared" si="34"/>
        <v>40648</v>
      </c>
      <c r="R116" s="41">
        <f t="shared" si="29"/>
        <v>45.142857142857146</v>
      </c>
      <c r="S116" s="120" t="str">
        <f t="shared" si="35"/>
        <v>Month 3</v>
      </c>
      <c r="T116" s="7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">
      <c r="A117" s="14">
        <f t="shared" si="37"/>
        <v>20</v>
      </c>
      <c r="B117" s="3">
        <v>2.5</v>
      </c>
      <c r="C117" s="3">
        <v>2.38</v>
      </c>
      <c r="D117" s="3">
        <v>2.34</v>
      </c>
      <c r="E117" s="3">
        <v>2.57</v>
      </c>
      <c r="F117" s="3">
        <v>2.4300000000000002</v>
      </c>
      <c r="G117" s="3">
        <v>2.4700000000000002</v>
      </c>
      <c r="H117" s="3">
        <f t="shared" si="36"/>
        <v>2.57</v>
      </c>
      <c r="I117" s="3">
        <f t="shared" si="30"/>
        <v>2.7</v>
      </c>
      <c r="J117" s="21">
        <f t="shared" si="26"/>
        <v>-4.8148148148148273E-2</v>
      </c>
      <c r="K117" s="16">
        <f t="shared" si="31"/>
        <v>2.5887500000000001</v>
      </c>
      <c r="L117" s="21">
        <f t="shared" si="27"/>
        <v>-7.2428778367939223E-3</v>
      </c>
      <c r="M117" s="15">
        <f t="shared" si="28"/>
        <v>2570</v>
      </c>
      <c r="N117" s="33">
        <f t="shared" si="23"/>
        <v>43514</v>
      </c>
      <c r="O117" s="8">
        <f t="shared" si="32"/>
        <v>43191</v>
      </c>
      <c r="P117" s="22">
        <f t="shared" si="33"/>
        <v>323</v>
      </c>
      <c r="Q117" s="8">
        <f t="shared" si="34"/>
        <v>40648</v>
      </c>
      <c r="R117" s="41">
        <f t="shared" si="29"/>
        <v>46.142857142857146</v>
      </c>
      <c r="S117" s="120" t="str">
        <f t="shared" si="35"/>
        <v>Month 3</v>
      </c>
      <c r="T117" s="7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">
      <c r="A118" s="63">
        <f t="shared" si="37"/>
        <v>20</v>
      </c>
      <c r="B118" s="56">
        <v>2.5</v>
      </c>
      <c r="C118" s="56">
        <v>2.37</v>
      </c>
      <c r="D118" s="56">
        <v>2.5299999999999998</v>
      </c>
      <c r="E118" s="56">
        <v>2.4</v>
      </c>
      <c r="F118" s="56">
        <v>2.5099999999999998</v>
      </c>
      <c r="G118" s="56">
        <v>2.4900000000000002</v>
      </c>
      <c r="H118" s="56">
        <f t="shared" si="36"/>
        <v>2.5299999999999998</v>
      </c>
      <c r="I118" s="56">
        <f t="shared" si="30"/>
        <v>2.7</v>
      </c>
      <c r="J118" s="58">
        <f t="shared" si="26"/>
        <v>-6.2962962962963095E-2</v>
      </c>
      <c r="K118" s="112">
        <f>AVERAGE(H118:H128)</f>
        <v>2.4872727272727273</v>
      </c>
      <c r="L118" s="58">
        <f t="shared" si="27"/>
        <v>1.7178362573099324E-2</v>
      </c>
      <c r="M118" s="60">
        <f t="shared" si="28"/>
        <v>2530</v>
      </c>
      <c r="N118" s="61">
        <f t="shared" si="23"/>
        <v>43521</v>
      </c>
      <c r="O118" s="64">
        <f t="shared" si="32"/>
        <v>43191</v>
      </c>
      <c r="P118" s="65">
        <f t="shared" si="33"/>
        <v>330</v>
      </c>
      <c r="Q118" s="64">
        <f t="shared" si="34"/>
        <v>40648</v>
      </c>
      <c r="R118" s="41">
        <f t="shared" si="29"/>
        <v>47.142857142857146</v>
      </c>
      <c r="S118" s="66" t="str">
        <f t="shared" si="35"/>
        <v>Month 3</v>
      </c>
      <c r="T118" s="7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">
      <c r="A119" s="14">
        <f t="shared" si="37"/>
        <v>20</v>
      </c>
      <c r="B119" s="3">
        <v>2.62</v>
      </c>
      <c r="C119" s="3">
        <v>2.69</v>
      </c>
      <c r="D119" s="3">
        <v>2.56</v>
      </c>
      <c r="E119" s="3">
        <v>2.5</v>
      </c>
      <c r="F119" s="3">
        <v>2.64</v>
      </c>
      <c r="G119" s="3">
        <v>2.6</v>
      </c>
      <c r="H119" s="3">
        <f t="shared" si="36"/>
        <v>2.69</v>
      </c>
      <c r="I119" s="3">
        <f t="shared" si="30"/>
        <v>2.7</v>
      </c>
      <c r="J119" s="21">
        <f t="shared" si="26"/>
        <v>-3.7037037037037888E-3</v>
      </c>
      <c r="K119" s="16">
        <f t="shared" si="31"/>
        <v>2.4872727272727273</v>
      </c>
      <c r="L119" s="21">
        <f t="shared" si="27"/>
        <v>8.1505847953216345E-2</v>
      </c>
      <c r="M119" s="15">
        <f t="shared" si="28"/>
        <v>2690</v>
      </c>
      <c r="N119" s="33">
        <f t="shared" si="23"/>
        <v>43528</v>
      </c>
      <c r="O119" s="8">
        <f t="shared" si="32"/>
        <v>43191</v>
      </c>
      <c r="P119" s="22">
        <f t="shared" si="33"/>
        <v>337</v>
      </c>
      <c r="Q119" s="8">
        <f t="shared" si="34"/>
        <v>40648</v>
      </c>
      <c r="R119" s="41">
        <f t="shared" si="29"/>
        <v>48.142857142857146</v>
      </c>
      <c r="S119" s="120" t="s">
        <v>25</v>
      </c>
      <c r="T119" s="7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">
      <c r="A120" s="14">
        <f t="shared" si="37"/>
        <v>20</v>
      </c>
      <c r="B120" s="3">
        <v>2.2799999999999998</v>
      </c>
      <c r="C120" s="3">
        <v>2.3199999999999998</v>
      </c>
      <c r="D120" s="3">
        <v>2.42</v>
      </c>
      <c r="E120" s="3">
        <v>2.48</v>
      </c>
      <c r="F120" s="3">
        <v>2.27</v>
      </c>
      <c r="G120" s="3">
        <v>2.3199999999999998</v>
      </c>
      <c r="H120" s="3">
        <f t="shared" si="36"/>
        <v>2.48</v>
      </c>
      <c r="I120" s="3">
        <f t="shared" si="30"/>
        <v>2.7</v>
      </c>
      <c r="J120" s="21">
        <f t="shared" si="26"/>
        <v>-8.1481481481481544E-2</v>
      </c>
      <c r="K120" s="16">
        <f t="shared" si="31"/>
        <v>2.4872727272727273</v>
      </c>
      <c r="L120" s="21">
        <f t="shared" si="27"/>
        <v>-2.9239766081871534E-3</v>
      </c>
      <c r="M120" s="15">
        <f t="shared" si="28"/>
        <v>2480</v>
      </c>
      <c r="N120" s="33">
        <f t="shared" si="23"/>
        <v>43535</v>
      </c>
      <c r="O120" s="8">
        <f t="shared" si="32"/>
        <v>43191</v>
      </c>
      <c r="P120" s="22">
        <f t="shared" si="33"/>
        <v>344</v>
      </c>
      <c r="Q120" s="8">
        <f t="shared" si="34"/>
        <v>40648</v>
      </c>
      <c r="R120" s="41">
        <f t="shared" si="29"/>
        <v>49.142857142857146</v>
      </c>
      <c r="S120" s="52" t="str">
        <f t="shared" si="35"/>
        <v>Month 2</v>
      </c>
      <c r="T120" s="7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">
      <c r="A121" s="14">
        <f t="shared" si="37"/>
        <v>20</v>
      </c>
      <c r="B121" s="3">
        <v>2.35</v>
      </c>
      <c r="C121" s="3">
        <v>2.54</v>
      </c>
      <c r="D121" s="3">
        <v>2.4700000000000002</v>
      </c>
      <c r="E121" s="3">
        <v>2.4300000000000002</v>
      </c>
      <c r="F121" s="3">
        <v>2.37</v>
      </c>
      <c r="G121" s="3">
        <v>2.5099999999999998</v>
      </c>
      <c r="H121" s="3">
        <f t="shared" si="36"/>
        <v>2.54</v>
      </c>
      <c r="I121" s="3">
        <f t="shared" si="30"/>
        <v>2.7</v>
      </c>
      <c r="J121" s="21">
        <f t="shared" si="26"/>
        <v>-5.925925925925931E-2</v>
      </c>
      <c r="K121" s="16">
        <f t="shared" si="31"/>
        <v>2.4872727272727273</v>
      </c>
      <c r="L121" s="21">
        <f t="shared" si="27"/>
        <v>2.1198830409356727E-2</v>
      </c>
      <c r="M121" s="15">
        <f t="shared" si="28"/>
        <v>2540</v>
      </c>
      <c r="N121" s="33">
        <f t="shared" si="23"/>
        <v>43542</v>
      </c>
      <c r="O121" s="8">
        <f t="shared" si="32"/>
        <v>43191</v>
      </c>
      <c r="P121" s="22">
        <f t="shared" si="33"/>
        <v>351</v>
      </c>
      <c r="Q121" s="8">
        <f t="shared" si="34"/>
        <v>40648</v>
      </c>
      <c r="R121" s="41">
        <f t="shared" si="29"/>
        <v>50.142857142857146</v>
      </c>
      <c r="S121" s="52" t="str">
        <f t="shared" si="35"/>
        <v>Month 2</v>
      </c>
      <c r="T121" s="7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">
      <c r="A122" s="63">
        <f t="shared" si="37"/>
        <v>20</v>
      </c>
      <c r="B122" s="56">
        <v>2.4</v>
      </c>
      <c r="C122" s="56">
        <v>2.48</v>
      </c>
      <c r="D122" s="56">
        <v>2.44</v>
      </c>
      <c r="E122" s="56">
        <v>2.5099999999999998</v>
      </c>
      <c r="F122" s="56">
        <v>2.56</v>
      </c>
      <c r="G122" s="56">
        <v>2.4900000000000002</v>
      </c>
      <c r="H122" s="56">
        <f t="shared" si="36"/>
        <v>2.56</v>
      </c>
      <c r="I122" s="56">
        <f t="shared" si="30"/>
        <v>2.7</v>
      </c>
      <c r="J122" s="58">
        <f t="shared" ref="J122:J128" si="38">(H122-I122)/(I122)</f>
        <v>-5.1851851851851892E-2</v>
      </c>
      <c r="K122" s="59">
        <f t="shared" si="31"/>
        <v>2.4872727272727273</v>
      </c>
      <c r="L122" s="58">
        <f t="shared" ref="L122:L128" si="39">(H122-K122)/(K122)</f>
        <v>2.9239766081871354E-2</v>
      </c>
      <c r="M122" s="60">
        <f t="shared" ref="M122:M128" si="40">1000*H122</f>
        <v>2560</v>
      </c>
      <c r="N122" s="61">
        <f t="shared" si="23"/>
        <v>43549</v>
      </c>
      <c r="O122" s="64">
        <f t="shared" si="32"/>
        <v>43191</v>
      </c>
      <c r="P122" s="65">
        <f t="shared" si="33"/>
        <v>358</v>
      </c>
      <c r="Q122" s="64">
        <f t="shared" si="34"/>
        <v>40648</v>
      </c>
      <c r="R122" s="41">
        <f t="shared" si="29"/>
        <v>51.142857142857146</v>
      </c>
      <c r="S122" s="66" t="str">
        <f t="shared" si="35"/>
        <v>Month 2</v>
      </c>
      <c r="T122" s="7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">
      <c r="A123" s="14">
        <f t="shared" si="37"/>
        <v>20</v>
      </c>
      <c r="B123" s="3">
        <v>2.63</v>
      </c>
      <c r="C123" s="3">
        <v>2.52</v>
      </c>
      <c r="D123" s="3">
        <v>2.48</v>
      </c>
      <c r="E123" s="3">
        <v>2.59</v>
      </c>
      <c r="F123" s="3">
        <v>2.61</v>
      </c>
      <c r="G123" s="3">
        <v>2.54</v>
      </c>
      <c r="H123" s="3">
        <f t="shared" si="36"/>
        <v>2.63</v>
      </c>
      <c r="I123" s="3">
        <f t="shared" si="30"/>
        <v>2.7</v>
      </c>
      <c r="J123" s="21">
        <f t="shared" si="38"/>
        <v>-2.5925925925926029E-2</v>
      </c>
      <c r="K123" s="16">
        <f t="shared" si="31"/>
        <v>2.4872727272727273</v>
      </c>
      <c r="L123" s="21">
        <f t="shared" si="39"/>
        <v>5.7383040935672459E-2</v>
      </c>
      <c r="M123" s="15">
        <f t="shared" si="40"/>
        <v>2630</v>
      </c>
      <c r="N123" s="33">
        <f t="shared" si="23"/>
        <v>43556</v>
      </c>
      <c r="O123" s="8">
        <f t="shared" si="32"/>
        <v>43191</v>
      </c>
      <c r="P123" s="22">
        <f t="shared" si="33"/>
        <v>365</v>
      </c>
      <c r="Q123" s="8">
        <f t="shared" si="34"/>
        <v>40648</v>
      </c>
      <c r="R123" s="41">
        <f t="shared" si="29"/>
        <v>52.142857142857146</v>
      </c>
      <c r="S123" s="120" t="s">
        <v>24</v>
      </c>
      <c r="T123" s="7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6" thickBot="1" x14ac:dyDescent="0.25">
      <c r="A124" s="138">
        <f t="shared" si="37"/>
        <v>20</v>
      </c>
      <c r="B124" s="139">
        <v>2.2999999999999998</v>
      </c>
      <c r="C124" s="139">
        <v>2.31</v>
      </c>
      <c r="D124" s="139">
        <v>2.2799999999999998</v>
      </c>
      <c r="E124" s="139">
        <v>2.3199999999999998</v>
      </c>
      <c r="F124" s="139">
        <v>2.2999999999999998</v>
      </c>
      <c r="G124" s="139">
        <v>2.2999999999999998</v>
      </c>
      <c r="H124" s="139">
        <f t="shared" si="36"/>
        <v>2.3199999999999998</v>
      </c>
      <c r="I124" s="139">
        <f t="shared" si="30"/>
        <v>2.7</v>
      </c>
      <c r="J124" s="140">
        <f t="shared" si="38"/>
        <v>-0.14074074074074086</v>
      </c>
      <c r="K124" s="141">
        <f t="shared" si="31"/>
        <v>2.4872727272727273</v>
      </c>
      <c r="L124" s="140">
        <f t="shared" si="39"/>
        <v>-6.7251461988304173E-2</v>
      </c>
      <c r="M124" s="142">
        <f t="shared" si="40"/>
        <v>2320</v>
      </c>
      <c r="N124" s="143">
        <f t="shared" si="23"/>
        <v>43563</v>
      </c>
      <c r="O124" s="153">
        <f t="shared" si="32"/>
        <v>43191</v>
      </c>
      <c r="P124" s="154">
        <f t="shared" si="33"/>
        <v>372</v>
      </c>
      <c r="Q124" s="153">
        <f t="shared" si="34"/>
        <v>40648</v>
      </c>
      <c r="R124" s="41">
        <f t="shared" si="29"/>
        <v>53.142857142857146</v>
      </c>
      <c r="S124" s="155" t="str">
        <f>(S123)</f>
        <v>Month 1</v>
      </c>
      <c r="T124" s="7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6" thickTop="1" x14ac:dyDescent="0.2">
      <c r="A125" s="14">
        <f t="shared" si="37"/>
        <v>20</v>
      </c>
      <c r="B125" s="3">
        <v>2.4</v>
      </c>
      <c r="C125" s="3">
        <v>2.4500000000000002</v>
      </c>
      <c r="D125" s="3">
        <v>2.38</v>
      </c>
      <c r="E125" s="3">
        <v>2.35</v>
      </c>
      <c r="F125" s="3">
        <v>2.35</v>
      </c>
      <c r="G125" s="3">
        <v>2.35</v>
      </c>
      <c r="H125" s="3">
        <f t="shared" si="36"/>
        <v>2.4500000000000002</v>
      </c>
      <c r="I125" s="3">
        <f t="shared" si="30"/>
        <v>2.7</v>
      </c>
      <c r="J125" s="21">
        <f>(H125-I125)/(I125)</f>
        <v>-9.2592592592592587E-2</v>
      </c>
      <c r="K125" s="16">
        <f t="shared" si="31"/>
        <v>2.4872727272727273</v>
      </c>
      <c r="L125" s="21">
        <f>(H125-K125)/(K125)</f>
        <v>-1.4985380116959005E-2</v>
      </c>
      <c r="M125" s="15">
        <f>1000*H125</f>
        <v>2450</v>
      </c>
      <c r="N125" s="33">
        <f>(N124+1)</f>
        <v>43564</v>
      </c>
      <c r="O125" s="8">
        <f t="shared" si="32"/>
        <v>43191</v>
      </c>
      <c r="P125" s="22">
        <f>(N125-O125)</f>
        <v>373</v>
      </c>
      <c r="Q125" s="8">
        <f t="shared" si="34"/>
        <v>40648</v>
      </c>
      <c r="R125" s="41">
        <f t="shared" si="29"/>
        <v>53.285714285714285</v>
      </c>
      <c r="S125" s="52" t="str">
        <f>(S124)</f>
        <v>Month 1</v>
      </c>
      <c r="T125" s="7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">
      <c r="A126" s="129">
        <f t="shared" si="37"/>
        <v>20</v>
      </c>
      <c r="B126" s="130">
        <v>2.2599999999999998</v>
      </c>
      <c r="C126" s="130">
        <v>2.31</v>
      </c>
      <c r="D126" s="130">
        <v>2.23</v>
      </c>
      <c r="E126" s="130">
        <v>2.23</v>
      </c>
      <c r="F126" s="130">
        <v>2.15</v>
      </c>
      <c r="G126" s="130">
        <v>2.2999999999999998</v>
      </c>
      <c r="H126" s="130">
        <f t="shared" si="36"/>
        <v>2.31</v>
      </c>
      <c r="I126" s="130">
        <f t="shared" si="30"/>
        <v>2.7</v>
      </c>
      <c r="J126" s="131">
        <f>(H126-I126)/(I126)</f>
        <v>-0.14444444444444449</v>
      </c>
      <c r="K126" s="132">
        <f t="shared" si="31"/>
        <v>2.4872727272727273</v>
      </c>
      <c r="L126" s="131">
        <f>(H126-K126)/(K126)</f>
        <v>-7.1271929824561389E-2</v>
      </c>
      <c r="M126" s="133">
        <f>1000*H126</f>
        <v>2310</v>
      </c>
      <c r="N126" s="137">
        <f>(N125+1)</f>
        <v>43565</v>
      </c>
      <c r="O126" s="134">
        <f t="shared" si="32"/>
        <v>43191</v>
      </c>
      <c r="P126" s="160">
        <f>(N126-O126)</f>
        <v>374</v>
      </c>
      <c r="Q126" s="134">
        <f t="shared" si="34"/>
        <v>40648</v>
      </c>
      <c r="R126" s="41">
        <f t="shared" si="29"/>
        <v>53.428571428571431</v>
      </c>
      <c r="S126" s="161" t="str">
        <f>(S125)</f>
        <v>Month 1</v>
      </c>
      <c r="T126" s="7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">
      <c r="A127" s="14">
        <f t="shared" si="37"/>
        <v>20</v>
      </c>
      <c r="B127" s="3">
        <v>2.25</v>
      </c>
      <c r="C127" s="3">
        <v>2.5</v>
      </c>
      <c r="D127" s="3">
        <v>2.13</v>
      </c>
      <c r="E127" s="3">
        <v>2.35</v>
      </c>
      <c r="F127" s="3">
        <v>2.1800000000000002</v>
      </c>
      <c r="G127" s="3">
        <v>2.2400000000000002</v>
      </c>
      <c r="H127" s="7">
        <f t="shared" si="36"/>
        <v>2.5</v>
      </c>
      <c r="I127" s="7">
        <f t="shared" si="30"/>
        <v>2.7</v>
      </c>
      <c r="J127" s="21">
        <f>(H127-I127)/(I127)</f>
        <v>-7.4074074074074139E-2</v>
      </c>
      <c r="K127" s="16">
        <f t="shared" si="31"/>
        <v>2.4872727272727273</v>
      </c>
      <c r="L127" s="21">
        <f>(H127-K127)/(K127)</f>
        <v>5.1169590643274738E-3</v>
      </c>
      <c r="M127" s="15">
        <f>1000*H127</f>
        <v>2500</v>
      </c>
      <c r="N127" s="33">
        <f>(N126+1)</f>
        <v>43566</v>
      </c>
      <c r="O127" s="8">
        <f t="shared" si="32"/>
        <v>43191</v>
      </c>
      <c r="P127" s="22">
        <f>(N127-O127)</f>
        <v>375</v>
      </c>
      <c r="Q127" s="8">
        <f t="shared" si="34"/>
        <v>40648</v>
      </c>
      <c r="R127" s="41">
        <f t="shared" si="29"/>
        <v>53.571428571428569</v>
      </c>
      <c r="S127" s="52" t="str">
        <f>(S126)</f>
        <v>Month 1</v>
      </c>
      <c r="T127" s="7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6" thickBot="1" x14ac:dyDescent="0.25">
      <c r="A128" s="138">
        <f>(A124)</f>
        <v>20</v>
      </c>
      <c r="B128" s="139">
        <v>2.13</v>
      </c>
      <c r="C128" s="139">
        <v>2.2000000000000002</v>
      </c>
      <c r="D128" s="139">
        <v>2.13</v>
      </c>
      <c r="E128" s="139">
        <v>2.35</v>
      </c>
      <c r="F128" s="139">
        <v>2.1800000000000002</v>
      </c>
      <c r="G128" s="139">
        <v>2.3199999999999998</v>
      </c>
      <c r="H128" s="139">
        <f>MAX(B128:G128)</f>
        <v>2.35</v>
      </c>
      <c r="I128" s="139">
        <f>(I124)</f>
        <v>2.7</v>
      </c>
      <c r="J128" s="140">
        <f t="shared" si="38"/>
        <v>-0.12962962962962965</v>
      </c>
      <c r="K128" s="141">
        <f>(K124)</f>
        <v>2.4872727272727273</v>
      </c>
      <c r="L128" s="140">
        <f t="shared" si="39"/>
        <v>-5.5190058479532136E-2</v>
      </c>
      <c r="M128" s="142">
        <f t="shared" si="40"/>
        <v>2350</v>
      </c>
      <c r="N128" s="143">
        <f>(N124+7)</f>
        <v>43570</v>
      </c>
      <c r="O128" s="153">
        <f>(O124)</f>
        <v>43191</v>
      </c>
      <c r="P128" s="154">
        <f t="shared" si="33"/>
        <v>379</v>
      </c>
      <c r="Q128" s="153">
        <f>(Q124)</f>
        <v>40648</v>
      </c>
      <c r="R128" s="41">
        <f t="shared" si="29"/>
        <v>54.142857142857146</v>
      </c>
      <c r="S128" s="155" t="str">
        <f>(S124)</f>
        <v>Month 1</v>
      </c>
      <c r="T128" s="7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6" thickTop="1" x14ac:dyDescent="0.2">
      <c r="A129" s="6"/>
      <c r="B129" s="3"/>
      <c r="C129" s="3"/>
      <c r="D129" s="3"/>
      <c r="E129" s="3"/>
      <c r="F129" s="3"/>
      <c r="G129" s="3"/>
      <c r="H129" s="7"/>
      <c r="I129" s="7"/>
      <c r="J129" s="21"/>
      <c r="K129" s="16"/>
      <c r="L129" s="21"/>
      <c r="M129" s="15"/>
      <c r="N129" s="8"/>
      <c r="O129" s="8"/>
      <c r="P129" s="22"/>
      <c r="Q129" s="8"/>
      <c r="R129" s="9"/>
      <c r="S129" s="9"/>
      <c r="T129" s="7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">
      <c r="A130" s="6"/>
      <c r="B130" s="3"/>
      <c r="C130" s="3"/>
      <c r="D130" s="3"/>
      <c r="E130" s="3"/>
      <c r="F130" s="3"/>
      <c r="G130" s="3"/>
      <c r="H130" s="7"/>
      <c r="I130" s="7"/>
      <c r="J130" s="21"/>
      <c r="K130" s="16"/>
      <c r="L130" s="21"/>
      <c r="M130" s="15"/>
      <c r="N130" s="8"/>
      <c r="O130" s="8"/>
      <c r="P130" s="22"/>
      <c r="Q130" s="8"/>
      <c r="R130" s="9"/>
      <c r="S130" s="9"/>
      <c r="T130" s="7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">
      <c r="A131" s="6"/>
      <c r="B131" s="3"/>
      <c r="C131" s="3"/>
      <c r="D131" s="3"/>
      <c r="E131" s="3"/>
      <c r="F131" s="3"/>
      <c r="G131" s="3"/>
      <c r="H131" s="7"/>
      <c r="I131" s="7"/>
      <c r="J131" s="21"/>
      <c r="K131" s="16"/>
      <c r="L131" s="21"/>
      <c r="M131" s="15"/>
      <c r="N131" s="8"/>
      <c r="O131" s="8"/>
      <c r="P131" s="22"/>
      <c r="Q131" s="8"/>
      <c r="R131" s="9"/>
      <c r="S131" s="9"/>
      <c r="T131" s="7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6"/>
      <c r="B132" s="3"/>
      <c r="C132" s="3"/>
      <c r="D132" s="3"/>
      <c r="E132" s="3"/>
      <c r="F132" s="3"/>
      <c r="G132" s="3"/>
      <c r="H132" s="7"/>
      <c r="I132" s="7"/>
      <c r="J132" s="21"/>
      <c r="K132" s="16"/>
      <c r="L132" s="21"/>
      <c r="M132" s="15"/>
      <c r="N132" s="8"/>
      <c r="O132" s="8"/>
      <c r="P132" s="22"/>
      <c r="Q132" s="8"/>
      <c r="R132" s="9"/>
      <c r="S132" s="9"/>
      <c r="T132" s="7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">
      <c r="A133" s="14"/>
      <c r="B133" s="3"/>
      <c r="C133" s="3"/>
      <c r="D133" s="3"/>
      <c r="E133" s="3"/>
      <c r="F133" s="3"/>
      <c r="G133" s="3"/>
      <c r="H133" s="7"/>
      <c r="I133" s="7"/>
      <c r="J133" s="21"/>
      <c r="K133" s="16"/>
      <c r="L133" s="21"/>
      <c r="M133" s="15"/>
      <c r="N133" s="8"/>
      <c r="O133" s="8"/>
      <c r="P133" s="22"/>
      <c r="Q133" s="8"/>
      <c r="R133" s="9"/>
      <c r="S133" s="9"/>
      <c r="T133" s="7"/>
      <c r="U133" s="3"/>
      <c r="V133" s="30"/>
      <c r="W133" s="30"/>
      <c r="X133" s="30"/>
      <c r="Y133" s="30"/>
      <c r="Z133" s="3"/>
      <c r="AA133" s="3"/>
      <c r="AB133" s="3"/>
      <c r="AC133" s="30"/>
      <c r="AD133" s="30"/>
      <c r="AE133" s="30"/>
      <c r="AF133" s="30"/>
      <c r="AG133" s="3"/>
      <c r="AH133" s="3"/>
      <c r="AI133" s="3"/>
    </row>
    <row r="134" spans="1:35" x14ac:dyDescent="0.2">
      <c r="A134" s="14"/>
      <c r="B134" s="3"/>
      <c r="C134" s="3"/>
      <c r="D134" s="3"/>
      <c r="E134" s="3"/>
      <c r="F134" s="3"/>
      <c r="G134" s="3"/>
      <c r="H134" s="7"/>
      <c r="I134" s="7"/>
      <c r="J134" s="21"/>
      <c r="K134" s="16"/>
      <c r="L134" s="21"/>
      <c r="M134" s="15"/>
      <c r="N134" s="8"/>
      <c r="O134" s="8"/>
      <c r="P134" s="22"/>
      <c r="Q134" s="8"/>
      <c r="R134" s="9"/>
      <c r="S134" s="9"/>
      <c r="T134" s="7"/>
      <c r="U134" s="3"/>
      <c r="V134" s="12"/>
      <c r="W134" s="5"/>
      <c r="X134" s="13"/>
      <c r="Y134" s="11"/>
      <c r="Z134" s="3"/>
      <c r="AA134" s="3"/>
      <c r="AB134" s="3"/>
      <c r="AC134" s="23"/>
      <c r="AD134" s="5"/>
      <c r="AE134" s="13"/>
      <c r="AF134" s="11"/>
      <c r="AG134" s="3"/>
      <c r="AH134" s="3"/>
      <c r="AI134" s="3"/>
    </row>
    <row r="135" spans="1:35" x14ac:dyDescent="0.2">
      <c r="A135" s="14"/>
      <c r="B135" s="3"/>
      <c r="C135" s="3"/>
      <c r="D135" s="3"/>
      <c r="E135" s="3"/>
      <c r="F135" s="3"/>
      <c r="G135" s="3"/>
      <c r="H135" s="7"/>
      <c r="I135" s="7"/>
      <c r="J135" s="21"/>
      <c r="K135" s="16"/>
      <c r="L135" s="21"/>
      <c r="M135" s="15"/>
      <c r="N135" s="8"/>
      <c r="O135" s="8"/>
      <c r="P135" s="22"/>
      <c r="Q135" s="8"/>
      <c r="R135" s="9"/>
      <c r="S135" s="9"/>
      <c r="T135" s="7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">
      <c r="A136" s="14"/>
      <c r="B136" s="3"/>
      <c r="C136" s="3"/>
      <c r="D136" s="3"/>
      <c r="E136" s="3"/>
      <c r="F136" s="3"/>
      <c r="G136" s="3"/>
      <c r="H136" s="7"/>
      <c r="I136" s="7"/>
      <c r="J136" s="21"/>
      <c r="K136" s="16"/>
      <c r="L136" s="21"/>
      <c r="M136" s="15"/>
      <c r="N136" s="8"/>
      <c r="O136" s="8"/>
      <c r="P136" s="22"/>
      <c r="Q136" s="8"/>
      <c r="R136" s="9"/>
      <c r="S136" s="9"/>
      <c r="T136" s="7"/>
      <c r="U136" s="3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">
      <c r="A137" s="14"/>
      <c r="B137" s="3"/>
      <c r="C137" s="3"/>
      <c r="D137" s="3"/>
      <c r="E137" s="3"/>
      <c r="F137" s="3"/>
      <c r="G137" s="3"/>
      <c r="H137" s="7"/>
      <c r="I137" s="7"/>
      <c r="J137" s="21"/>
      <c r="K137" s="16"/>
      <c r="L137" s="21"/>
      <c r="M137" s="15"/>
      <c r="N137" s="8"/>
      <c r="O137" s="8"/>
      <c r="P137" s="22"/>
      <c r="Q137" s="8"/>
      <c r="R137" s="9"/>
      <c r="S137" s="9"/>
      <c r="T137" s="7"/>
      <c r="U137" s="29"/>
      <c r="V137" s="29"/>
      <c r="W137" s="29"/>
      <c r="X137" s="29"/>
      <c r="Y137" s="29"/>
      <c r="Z137" s="3"/>
      <c r="AA137" s="29"/>
      <c r="AB137" s="29"/>
      <c r="AC137" s="29"/>
      <c r="AD137" s="29"/>
      <c r="AE137" s="29"/>
      <c r="AF137" s="3"/>
      <c r="AG137" s="3"/>
      <c r="AH137" s="3"/>
      <c r="AI137" s="3"/>
    </row>
    <row r="138" spans="1:35" x14ac:dyDescent="0.2">
      <c r="A138" s="14"/>
      <c r="B138" s="3"/>
      <c r="C138" s="3"/>
      <c r="D138" s="3"/>
      <c r="E138" s="3"/>
      <c r="F138" s="3"/>
      <c r="G138" s="3"/>
      <c r="H138" s="7"/>
      <c r="I138" s="7"/>
      <c r="J138" s="21"/>
      <c r="K138" s="16"/>
      <c r="L138" s="21"/>
      <c r="M138" s="15"/>
      <c r="N138" s="8"/>
      <c r="O138" s="8"/>
      <c r="P138" s="22"/>
      <c r="Q138" s="8"/>
      <c r="R138" s="9"/>
      <c r="S138" s="9"/>
      <c r="T138" s="7"/>
      <c r="U138" s="16"/>
      <c r="V138" s="16"/>
      <c r="W138" s="16"/>
      <c r="X138" s="16"/>
      <c r="Y138" s="21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">
      <c r="A139" s="14"/>
      <c r="B139" s="3"/>
      <c r="C139" s="3"/>
      <c r="D139" s="3"/>
      <c r="E139" s="3"/>
      <c r="F139" s="3"/>
      <c r="G139" s="3"/>
      <c r="H139" s="7"/>
      <c r="I139" s="7"/>
      <c r="J139" s="21"/>
      <c r="K139" s="16"/>
      <c r="L139" s="21"/>
      <c r="M139" s="15"/>
      <c r="N139" s="8"/>
      <c r="O139" s="8"/>
      <c r="P139" s="22"/>
      <c r="Q139" s="8"/>
      <c r="R139" s="9"/>
      <c r="S139" s="9"/>
      <c r="T139" s="7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">
      <c r="A140" s="14"/>
      <c r="B140" s="3"/>
      <c r="C140" s="3"/>
      <c r="D140" s="3"/>
      <c r="E140" s="3"/>
      <c r="F140" s="3"/>
      <c r="G140" s="3"/>
      <c r="H140" s="7"/>
      <c r="I140" s="7"/>
      <c r="J140" s="21"/>
      <c r="K140" s="16"/>
      <c r="L140" s="21"/>
      <c r="M140" s="15"/>
      <c r="N140" s="8"/>
      <c r="O140" s="8"/>
      <c r="P140" s="22"/>
      <c r="Q140" s="8"/>
      <c r="R140" s="9"/>
      <c r="S140" s="9"/>
      <c r="T140" s="7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">
      <c r="A141" s="14"/>
      <c r="B141" s="3"/>
      <c r="C141" s="3"/>
      <c r="D141" s="3"/>
      <c r="E141" s="3"/>
      <c r="F141" s="3"/>
      <c r="G141" s="3"/>
      <c r="H141" s="3"/>
      <c r="I141" s="7"/>
      <c r="J141" s="21"/>
      <c r="K141" s="16"/>
      <c r="L141" s="21"/>
      <c r="M141" s="15"/>
      <c r="N141" s="8"/>
      <c r="O141" s="8"/>
      <c r="P141" s="22"/>
      <c r="Q141" s="8"/>
      <c r="R141" s="9"/>
      <c r="S141" s="9"/>
      <c r="T141" s="7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">
      <c r="A142" s="14"/>
      <c r="B142" s="3"/>
      <c r="C142" s="3"/>
      <c r="D142" s="3"/>
      <c r="E142" s="3"/>
      <c r="F142" s="3"/>
      <c r="G142" s="3"/>
      <c r="H142" s="3"/>
      <c r="I142" s="7"/>
      <c r="J142" s="21"/>
      <c r="K142" s="16"/>
      <c r="L142" s="21"/>
      <c r="M142" s="15"/>
      <c r="N142" s="8"/>
      <c r="O142" s="8"/>
      <c r="P142" s="22"/>
      <c r="Q142" s="8"/>
      <c r="R142" s="9"/>
      <c r="S142" s="9"/>
      <c r="T142" s="7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">
      <c r="A143" s="14"/>
      <c r="B143" s="3"/>
      <c r="C143" s="3"/>
      <c r="D143" s="3"/>
      <c r="E143" s="3"/>
      <c r="F143" s="3"/>
      <c r="G143" s="3"/>
      <c r="H143" s="3"/>
      <c r="I143" s="7"/>
      <c r="J143" s="21"/>
      <c r="K143" s="16"/>
      <c r="L143" s="21"/>
      <c r="M143" s="15"/>
      <c r="N143" s="8"/>
      <c r="O143" s="8"/>
      <c r="P143" s="22"/>
      <c r="Q143" s="8"/>
      <c r="R143" s="9"/>
      <c r="S143" s="9"/>
      <c r="T143" s="7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">
      <c r="A144" s="14"/>
      <c r="B144" s="15"/>
      <c r="C144" s="15"/>
      <c r="D144" s="15"/>
      <c r="E144" s="15"/>
      <c r="F144" s="15"/>
      <c r="G144" s="15"/>
      <c r="H144" s="3"/>
      <c r="I144" s="7"/>
      <c r="J144" s="21"/>
      <c r="K144" s="16"/>
      <c r="L144" s="21"/>
      <c r="M144" s="15"/>
      <c r="N144" s="8"/>
      <c r="O144" s="8"/>
      <c r="P144" s="22"/>
      <c r="Q144" s="8"/>
      <c r="R144" s="9"/>
      <c r="S144" s="9"/>
      <c r="T144" s="7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">
      <c r="A145" s="14"/>
      <c r="B145" s="15"/>
      <c r="C145" s="15"/>
      <c r="D145" s="15"/>
      <c r="E145" s="15"/>
      <c r="F145" s="15"/>
      <c r="G145" s="15"/>
      <c r="H145" s="7"/>
      <c r="I145" s="7"/>
      <c r="J145" s="21"/>
      <c r="K145" s="16"/>
      <c r="L145" s="21"/>
      <c r="M145" s="15"/>
      <c r="N145" s="8"/>
      <c r="O145" s="8"/>
      <c r="P145" s="22"/>
      <c r="Q145" s="8"/>
      <c r="R145" s="9"/>
      <c r="S145" s="9"/>
      <c r="T145" s="7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">
      <c r="A146" s="14"/>
      <c r="B146" s="15"/>
      <c r="C146" s="15"/>
      <c r="D146" s="15"/>
      <c r="E146" s="15"/>
      <c r="F146" s="15"/>
      <c r="G146" s="15"/>
      <c r="H146" s="7"/>
      <c r="I146" s="7"/>
      <c r="J146" s="21"/>
      <c r="K146" s="16"/>
      <c r="L146" s="21"/>
      <c r="M146" s="15"/>
      <c r="N146" s="8"/>
      <c r="O146" s="8"/>
      <c r="P146" s="22"/>
      <c r="Q146" s="8"/>
      <c r="R146" s="9"/>
      <c r="S146" s="9"/>
      <c r="T146" s="7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">
      <c r="A147" s="14"/>
      <c r="B147" s="15"/>
      <c r="C147" s="15"/>
      <c r="D147" s="15"/>
      <c r="E147" s="15"/>
      <c r="F147" s="15"/>
      <c r="G147" s="15"/>
      <c r="H147" s="7"/>
      <c r="I147" s="7"/>
      <c r="J147" s="21"/>
      <c r="K147" s="16"/>
      <c r="L147" s="21"/>
      <c r="M147" s="15"/>
      <c r="N147" s="8"/>
      <c r="O147" s="8"/>
      <c r="P147" s="22"/>
      <c r="Q147" s="8"/>
      <c r="R147" s="9"/>
      <c r="S147" s="9"/>
      <c r="T147" s="7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">
      <c r="A148" s="14"/>
      <c r="B148" s="15"/>
      <c r="C148" s="15"/>
      <c r="D148" s="15"/>
      <c r="E148" s="15"/>
      <c r="F148" s="15"/>
      <c r="G148" s="15"/>
      <c r="H148" s="7"/>
      <c r="I148" s="7"/>
      <c r="J148" s="21"/>
      <c r="K148" s="16"/>
      <c r="L148" s="21"/>
      <c r="M148" s="15"/>
      <c r="N148" s="8"/>
      <c r="O148" s="8"/>
      <c r="P148" s="22"/>
      <c r="Q148" s="8"/>
      <c r="R148" s="9"/>
      <c r="S148" s="9"/>
      <c r="T148" s="7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">
      <c r="A149" s="14"/>
      <c r="B149" s="15"/>
      <c r="C149" s="15"/>
      <c r="D149" s="15"/>
      <c r="E149" s="15"/>
      <c r="F149" s="15"/>
      <c r="G149" s="15"/>
      <c r="H149" s="7"/>
      <c r="I149" s="7"/>
      <c r="J149" s="21"/>
      <c r="K149" s="16"/>
      <c r="L149" s="21"/>
      <c r="M149" s="15"/>
      <c r="N149" s="8"/>
      <c r="O149" s="8"/>
      <c r="P149" s="22"/>
      <c r="Q149" s="8"/>
      <c r="R149" s="9"/>
      <c r="S149" s="9"/>
      <c r="T149" s="7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">
      <c r="A150" s="14"/>
      <c r="B150" s="15"/>
      <c r="C150" s="15"/>
      <c r="D150" s="15"/>
      <c r="E150" s="15"/>
      <c r="F150" s="15"/>
      <c r="G150" s="15"/>
      <c r="H150" s="7"/>
      <c r="I150" s="7"/>
      <c r="J150" s="21"/>
      <c r="K150" s="16"/>
      <c r="L150" s="21"/>
      <c r="M150" s="15"/>
      <c r="N150" s="8"/>
      <c r="O150" s="8"/>
      <c r="P150" s="22"/>
      <c r="Q150" s="8"/>
      <c r="R150" s="9"/>
      <c r="S150" s="9"/>
      <c r="T150" s="7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">
      <c r="A151" s="14"/>
      <c r="B151" s="15"/>
      <c r="C151" s="15"/>
      <c r="D151" s="15"/>
      <c r="E151" s="15"/>
      <c r="F151" s="15"/>
      <c r="G151" s="15"/>
      <c r="H151" s="7"/>
      <c r="I151" s="7"/>
      <c r="J151" s="21"/>
      <c r="K151" s="16"/>
      <c r="L151" s="21"/>
      <c r="M151" s="15"/>
      <c r="N151" s="8"/>
      <c r="O151" s="8"/>
      <c r="P151" s="22"/>
      <c r="Q151" s="8"/>
      <c r="R151" s="9"/>
      <c r="S151" s="9"/>
      <c r="T151" s="7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">
      <c r="A152" s="14"/>
      <c r="B152" s="15"/>
      <c r="C152" s="15"/>
      <c r="D152" s="15"/>
      <c r="E152" s="15"/>
      <c r="F152" s="15"/>
      <c r="G152" s="15"/>
      <c r="H152" s="7"/>
      <c r="I152" s="7"/>
      <c r="J152" s="21"/>
      <c r="K152" s="16"/>
      <c r="L152" s="21"/>
      <c r="M152" s="15"/>
      <c r="N152" s="8"/>
      <c r="O152" s="8"/>
      <c r="P152" s="22"/>
      <c r="Q152" s="8"/>
      <c r="R152" s="9"/>
      <c r="S152" s="9"/>
      <c r="T152" s="7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">
      <c r="A153" s="14"/>
      <c r="B153" s="15"/>
      <c r="C153" s="15"/>
      <c r="D153" s="15"/>
      <c r="E153" s="15"/>
      <c r="F153" s="15"/>
      <c r="G153" s="15"/>
      <c r="H153" s="7"/>
      <c r="I153" s="7"/>
      <c r="J153" s="21"/>
      <c r="K153" s="16"/>
      <c r="L153" s="21"/>
      <c r="M153" s="15"/>
      <c r="N153" s="8"/>
      <c r="O153" s="8"/>
      <c r="P153" s="22"/>
      <c r="Q153" s="8"/>
      <c r="R153" s="9"/>
      <c r="S153" s="9"/>
      <c r="T153" s="7"/>
      <c r="U153" s="3"/>
      <c r="V153" s="30"/>
      <c r="W153" s="30"/>
      <c r="X153" s="30"/>
      <c r="Y153" s="30"/>
      <c r="Z153" s="3"/>
      <c r="AA153" s="3"/>
      <c r="AB153" s="3"/>
      <c r="AC153" s="30"/>
      <c r="AD153" s="30"/>
      <c r="AE153" s="30"/>
      <c r="AF153" s="30"/>
      <c r="AG153" s="3"/>
      <c r="AH153" s="3"/>
      <c r="AI153" s="3"/>
    </row>
    <row r="154" spans="1:35" x14ac:dyDescent="0.2">
      <c r="A154" s="14"/>
      <c r="B154" s="15"/>
      <c r="C154" s="15"/>
      <c r="D154" s="15"/>
      <c r="E154" s="15"/>
      <c r="F154" s="15"/>
      <c r="G154" s="15"/>
      <c r="H154" s="7"/>
      <c r="I154" s="7"/>
      <c r="J154" s="21"/>
      <c r="K154" s="16"/>
      <c r="L154" s="21"/>
      <c r="M154" s="15"/>
      <c r="N154" s="8"/>
      <c r="O154" s="8"/>
      <c r="P154" s="22"/>
      <c r="Q154" s="8"/>
      <c r="R154" s="9"/>
      <c r="S154" s="9"/>
      <c r="T154" s="7"/>
      <c r="U154" s="3"/>
      <c r="V154" s="12"/>
      <c r="W154" s="5"/>
      <c r="X154" s="13"/>
      <c r="Y154" s="11"/>
      <c r="Z154" s="3"/>
      <c r="AA154" s="3"/>
      <c r="AB154" s="3"/>
      <c r="AC154" s="23"/>
      <c r="AD154" s="5"/>
      <c r="AE154" s="13"/>
      <c r="AF154" s="11"/>
      <c r="AG154" s="3"/>
      <c r="AH154" s="3"/>
      <c r="AI154" s="7"/>
    </row>
    <row r="155" spans="1:35" x14ac:dyDescent="0.2">
      <c r="A155" s="14"/>
      <c r="B155" s="15"/>
      <c r="C155" s="15"/>
      <c r="D155" s="15"/>
      <c r="E155" s="15"/>
      <c r="F155" s="15"/>
      <c r="G155" s="15"/>
      <c r="H155" s="7"/>
      <c r="I155" s="7"/>
      <c r="J155" s="21"/>
      <c r="K155" s="16"/>
      <c r="L155" s="21"/>
      <c r="M155" s="15"/>
      <c r="N155" s="8"/>
      <c r="O155" s="8"/>
      <c r="P155" s="22"/>
      <c r="Q155" s="8"/>
      <c r="R155" s="9"/>
      <c r="S155" s="9"/>
      <c r="T155" s="7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7"/>
    </row>
    <row r="156" spans="1:35" x14ac:dyDescent="0.2">
      <c r="A156" s="14"/>
      <c r="B156" s="15"/>
      <c r="C156" s="15"/>
      <c r="D156" s="15"/>
      <c r="E156" s="15"/>
      <c r="F156" s="15"/>
      <c r="G156" s="15"/>
      <c r="H156" s="7"/>
      <c r="I156" s="7"/>
      <c r="J156" s="21"/>
      <c r="K156" s="16"/>
      <c r="L156" s="21"/>
      <c r="M156" s="15"/>
      <c r="N156" s="8"/>
      <c r="O156" s="8"/>
      <c r="P156" s="22"/>
      <c r="Q156" s="8"/>
      <c r="R156" s="9"/>
      <c r="S156" s="9"/>
      <c r="T156" s="7"/>
      <c r="U156" s="3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7"/>
    </row>
    <row r="157" spans="1:35" x14ac:dyDescent="0.2">
      <c r="A157" s="14"/>
      <c r="B157" s="15"/>
      <c r="C157" s="15"/>
      <c r="D157" s="15"/>
      <c r="E157" s="15"/>
      <c r="F157" s="15"/>
      <c r="G157" s="15"/>
      <c r="H157" s="7"/>
      <c r="I157" s="7"/>
      <c r="J157" s="21"/>
      <c r="K157" s="16"/>
      <c r="L157" s="21"/>
      <c r="M157" s="15"/>
      <c r="N157" s="8"/>
      <c r="O157" s="8"/>
      <c r="P157" s="22"/>
      <c r="Q157" s="8"/>
      <c r="R157" s="9"/>
      <c r="S157" s="9"/>
      <c r="T157" s="7"/>
      <c r="U157" s="29"/>
      <c r="V157" s="29"/>
      <c r="W157" s="29"/>
      <c r="X157" s="29"/>
      <c r="Y157" s="29"/>
      <c r="Z157" s="3"/>
      <c r="AA157" s="29"/>
      <c r="AB157" s="29"/>
      <c r="AC157" s="29"/>
      <c r="AD157" s="29"/>
      <c r="AE157" s="29"/>
      <c r="AF157" s="3"/>
      <c r="AG157" s="3"/>
      <c r="AH157" s="3"/>
      <c r="AI157" s="7"/>
    </row>
    <row r="158" spans="1:35" x14ac:dyDescent="0.2">
      <c r="A158" s="14"/>
      <c r="B158" s="15"/>
      <c r="C158" s="15"/>
      <c r="D158" s="15"/>
      <c r="E158" s="15"/>
      <c r="F158" s="15"/>
      <c r="G158" s="15"/>
      <c r="H158" s="7"/>
      <c r="I158" s="7"/>
      <c r="J158" s="21"/>
      <c r="K158" s="16"/>
      <c r="L158" s="21"/>
      <c r="M158" s="15"/>
      <c r="N158" s="8"/>
      <c r="O158" s="8"/>
      <c r="P158" s="22"/>
      <c r="Q158" s="8"/>
      <c r="R158" s="9"/>
      <c r="S158" s="9"/>
      <c r="T158" s="7"/>
      <c r="U158" s="16"/>
      <c r="V158" s="16"/>
      <c r="W158" s="16"/>
      <c r="X158" s="16"/>
      <c r="Y158" s="21"/>
      <c r="Z158" s="3"/>
      <c r="AA158" s="3"/>
      <c r="AB158" s="3"/>
      <c r="AC158" s="3"/>
      <c r="AD158" s="3"/>
      <c r="AE158" s="3"/>
      <c r="AF158" s="3"/>
      <c r="AG158" s="3"/>
      <c r="AH158" s="3"/>
      <c r="AI158" s="7"/>
    </row>
    <row r="159" spans="1:35" x14ac:dyDescent="0.2">
      <c r="A159" s="14"/>
      <c r="B159" s="15"/>
      <c r="C159" s="15"/>
      <c r="D159" s="15"/>
      <c r="E159" s="15"/>
      <c r="F159" s="15"/>
      <c r="G159" s="15"/>
      <c r="H159" s="7"/>
      <c r="I159" s="7"/>
      <c r="J159" s="21"/>
      <c r="K159" s="16"/>
      <c r="L159" s="21"/>
      <c r="M159" s="15"/>
      <c r="N159" s="8"/>
      <c r="O159" s="8"/>
      <c r="P159" s="22"/>
      <c r="Q159" s="8"/>
      <c r="R159" s="9"/>
      <c r="S159" s="9"/>
      <c r="T159" s="7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7"/>
    </row>
    <row r="160" spans="1:35" x14ac:dyDescent="0.2">
      <c r="A160" s="14"/>
      <c r="B160" s="15"/>
      <c r="C160" s="15"/>
      <c r="D160" s="15"/>
      <c r="E160" s="15"/>
      <c r="F160" s="15"/>
      <c r="G160" s="15"/>
      <c r="H160" s="7"/>
      <c r="I160" s="7"/>
      <c r="J160" s="21"/>
      <c r="K160" s="16"/>
      <c r="L160" s="21"/>
      <c r="M160" s="15"/>
      <c r="N160" s="8"/>
      <c r="O160" s="8"/>
      <c r="P160" s="22"/>
      <c r="Q160" s="8"/>
      <c r="R160" s="9"/>
      <c r="S160" s="9"/>
      <c r="T160" s="7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7"/>
    </row>
    <row r="161" spans="1:35" x14ac:dyDescent="0.2">
      <c r="A161" s="14"/>
      <c r="B161" s="15"/>
      <c r="C161" s="15"/>
      <c r="D161" s="15"/>
      <c r="E161" s="15"/>
      <c r="F161" s="15"/>
      <c r="G161" s="15"/>
      <c r="H161" s="7"/>
      <c r="I161" s="7"/>
      <c r="J161" s="21"/>
      <c r="K161" s="16"/>
      <c r="L161" s="21"/>
      <c r="M161" s="15"/>
      <c r="N161" s="8"/>
      <c r="O161" s="8"/>
      <c r="P161" s="22"/>
      <c r="Q161" s="8"/>
      <c r="R161" s="9"/>
      <c r="S161" s="9"/>
      <c r="T161" s="7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7"/>
    </row>
    <row r="162" spans="1:35" x14ac:dyDescent="0.2">
      <c r="A162" s="14"/>
      <c r="B162" s="15"/>
      <c r="C162" s="15"/>
      <c r="D162" s="15"/>
      <c r="E162" s="15"/>
      <c r="F162" s="15"/>
      <c r="G162" s="15"/>
      <c r="H162" s="7"/>
      <c r="I162" s="7"/>
      <c r="J162" s="21"/>
      <c r="K162" s="16"/>
      <c r="L162" s="21"/>
      <c r="M162" s="15"/>
      <c r="N162" s="8"/>
      <c r="O162" s="8"/>
      <c r="P162" s="22"/>
      <c r="Q162" s="8"/>
      <c r="R162" s="9"/>
      <c r="S162" s="9"/>
      <c r="T162" s="7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7"/>
    </row>
    <row r="163" spans="1:35" x14ac:dyDescent="0.2">
      <c r="A163" s="14"/>
      <c r="B163" s="15"/>
      <c r="C163" s="15"/>
      <c r="D163" s="15"/>
      <c r="E163" s="15"/>
      <c r="F163" s="15"/>
      <c r="G163" s="15"/>
      <c r="H163" s="7"/>
      <c r="I163" s="7"/>
      <c r="J163" s="21"/>
      <c r="K163" s="16"/>
      <c r="L163" s="21"/>
      <c r="M163" s="15"/>
      <c r="N163" s="8"/>
      <c r="O163" s="8"/>
      <c r="P163" s="22"/>
      <c r="Q163" s="8"/>
      <c r="R163" s="9"/>
      <c r="S163" s="9"/>
      <c r="T163" s="7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7"/>
    </row>
    <row r="164" spans="1:35" x14ac:dyDescent="0.2">
      <c r="A164" s="14"/>
      <c r="B164" s="15"/>
      <c r="C164" s="15"/>
      <c r="D164" s="15"/>
      <c r="E164" s="15"/>
      <c r="F164" s="15"/>
      <c r="G164" s="15"/>
      <c r="H164" s="7"/>
      <c r="I164" s="7"/>
      <c r="J164" s="21"/>
      <c r="K164" s="16"/>
      <c r="L164" s="21"/>
      <c r="M164" s="15"/>
      <c r="N164" s="8"/>
      <c r="O164" s="8"/>
      <c r="P164" s="22"/>
      <c r="Q164" s="8"/>
      <c r="R164" s="9"/>
      <c r="S164" s="9"/>
      <c r="T164" s="7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7"/>
    </row>
    <row r="165" spans="1:35" x14ac:dyDescent="0.2">
      <c r="A165" s="14"/>
      <c r="B165" s="15"/>
      <c r="C165" s="15"/>
      <c r="D165" s="15"/>
      <c r="E165" s="15"/>
      <c r="F165" s="15"/>
      <c r="G165" s="15"/>
      <c r="H165" s="7"/>
      <c r="I165" s="7"/>
      <c r="J165" s="21"/>
      <c r="K165" s="16"/>
      <c r="L165" s="21"/>
      <c r="M165" s="15"/>
      <c r="N165" s="8"/>
      <c r="O165" s="8"/>
      <c r="P165" s="22"/>
      <c r="Q165" s="8"/>
      <c r="R165" s="9"/>
      <c r="S165" s="9"/>
      <c r="T165" s="7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7"/>
    </row>
    <row r="166" spans="1:35" x14ac:dyDescent="0.2">
      <c r="A166" s="14"/>
      <c r="B166" s="15"/>
      <c r="C166" s="15"/>
      <c r="D166" s="15"/>
      <c r="E166" s="15"/>
      <c r="F166" s="15"/>
      <c r="G166" s="15"/>
      <c r="H166" s="7"/>
      <c r="I166" s="7"/>
      <c r="J166" s="21"/>
      <c r="K166" s="16"/>
      <c r="L166" s="21"/>
      <c r="M166" s="15"/>
      <c r="N166" s="8"/>
      <c r="O166" s="8"/>
      <c r="P166" s="22"/>
      <c r="Q166" s="8"/>
      <c r="R166" s="9"/>
      <c r="S166" s="9"/>
      <c r="T166" s="7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7"/>
    </row>
    <row r="167" spans="1:35" x14ac:dyDescent="0.2">
      <c r="A167" s="14"/>
      <c r="B167" s="15"/>
      <c r="C167" s="15"/>
      <c r="D167" s="15"/>
      <c r="E167" s="15"/>
      <c r="F167" s="15"/>
      <c r="G167" s="15"/>
      <c r="H167" s="7"/>
      <c r="I167" s="7"/>
      <c r="J167" s="21"/>
      <c r="K167" s="16"/>
      <c r="L167" s="21"/>
      <c r="M167" s="15"/>
      <c r="N167" s="8"/>
      <c r="O167" s="8"/>
      <c r="P167" s="22"/>
      <c r="Q167" s="8"/>
      <c r="R167" s="9"/>
      <c r="S167" s="9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 s="14"/>
      <c r="B168" s="15"/>
      <c r="C168" s="15"/>
      <c r="D168" s="15"/>
      <c r="E168" s="15"/>
      <c r="F168" s="15"/>
      <c r="G168" s="15"/>
      <c r="H168" s="7"/>
      <c r="I168" s="7"/>
      <c r="J168" s="21"/>
      <c r="K168" s="16"/>
      <c r="L168" s="21"/>
      <c r="M168" s="15"/>
      <c r="N168" s="8"/>
      <c r="O168" s="8"/>
      <c r="P168" s="22"/>
      <c r="Q168" s="8"/>
      <c r="R168" s="9"/>
      <c r="S168" s="9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14"/>
      <c r="B169" s="15"/>
      <c r="C169" s="15"/>
      <c r="D169" s="15"/>
      <c r="E169" s="15"/>
      <c r="F169" s="15"/>
      <c r="G169" s="15"/>
      <c r="H169" s="7"/>
      <c r="I169" s="7"/>
      <c r="J169" s="21"/>
      <c r="K169" s="16"/>
      <c r="L169" s="21"/>
      <c r="M169" s="15"/>
      <c r="N169" s="8"/>
      <c r="O169" s="8"/>
      <c r="P169" s="22"/>
      <c r="Q169" s="8"/>
      <c r="R169" s="9"/>
      <c r="S169" s="9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14"/>
      <c r="B170" s="15"/>
      <c r="C170" s="15"/>
      <c r="D170" s="15"/>
      <c r="E170" s="15"/>
      <c r="F170" s="15"/>
      <c r="G170" s="15"/>
      <c r="H170" s="7"/>
      <c r="I170" s="7"/>
      <c r="J170" s="21"/>
      <c r="K170" s="16"/>
      <c r="L170" s="21"/>
      <c r="M170" s="15"/>
      <c r="N170" s="8"/>
      <c r="O170" s="8"/>
      <c r="P170" s="22"/>
      <c r="Q170" s="8"/>
      <c r="R170" s="9"/>
      <c r="S170" s="9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14"/>
      <c r="B171" s="15"/>
      <c r="C171" s="15"/>
      <c r="D171" s="15"/>
      <c r="E171" s="15"/>
      <c r="F171" s="15"/>
      <c r="G171" s="15"/>
      <c r="H171" s="7"/>
      <c r="I171" s="7"/>
      <c r="J171" s="21"/>
      <c r="K171" s="16"/>
      <c r="L171" s="21"/>
      <c r="M171" s="15"/>
      <c r="N171" s="8"/>
      <c r="O171" s="8"/>
      <c r="P171" s="22"/>
      <c r="Q171" s="8"/>
      <c r="R171" s="9"/>
      <c r="S171" s="9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14"/>
      <c r="B172" s="15"/>
      <c r="C172" s="15"/>
      <c r="D172" s="15"/>
      <c r="E172" s="15"/>
      <c r="F172" s="15"/>
      <c r="G172" s="15"/>
      <c r="H172" s="7"/>
      <c r="I172" s="7"/>
      <c r="J172" s="21"/>
      <c r="K172" s="16"/>
      <c r="L172" s="21"/>
      <c r="M172" s="15"/>
      <c r="N172" s="8"/>
      <c r="O172" s="8"/>
      <c r="P172" s="22"/>
      <c r="Q172" s="8"/>
      <c r="R172" s="9"/>
      <c r="S172" s="9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14"/>
      <c r="B173" s="15"/>
      <c r="C173" s="15"/>
      <c r="D173" s="15"/>
      <c r="E173" s="15"/>
      <c r="F173" s="15"/>
      <c r="G173" s="15"/>
      <c r="H173" s="7"/>
      <c r="I173" s="7"/>
      <c r="J173" s="21"/>
      <c r="K173" s="16"/>
      <c r="L173" s="21"/>
      <c r="M173" s="15"/>
      <c r="N173" s="8"/>
      <c r="O173" s="8"/>
      <c r="P173" s="22"/>
      <c r="Q173" s="8"/>
      <c r="R173" s="9"/>
      <c r="S173" s="9"/>
      <c r="T173" s="7"/>
      <c r="U173" s="7"/>
      <c r="V173" s="26"/>
      <c r="W173" s="26"/>
      <c r="X173" s="26"/>
      <c r="Y173" s="26"/>
      <c r="Z173" s="7"/>
      <c r="AA173" s="7"/>
      <c r="AB173" s="7"/>
      <c r="AC173" s="26"/>
      <c r="AD173" s="26"/>
      <c r="AE173" s="26"/>
      <c r="AF173" s="26"/>
      <c r="AG173" s="7"/>
      <c r="AH173" s="7"/>
      <c r="AI173" s="7"/>
    </row>
    <row r="174" spans="1:35" x14ac:dyDescent="0.2">
      <c r="A174" s="14"/>
      <c r="B174" s="15"/>
      <c r="C174" s="15"/>
      <c r="D174" s="15"/>
      <c r="E174" s="15"/>
      <c r="F174" s="15"/>
      <c r="G174" s="15"/>
      <c r="H174" s="7"/>
      <c r="I174" s="7"/>
      <c r="J174" s="21"/>
      <c r="K174" s="16"/>
      <c r="L174" s="21"/>
      <c r="M174" s="15"/>
      <c r="N174" s="8"/>
      <c r="O174" s="8"/>
      <c r="P174" s="22"/>
      <c r="Q174" s="8"/>
      <c r="R174" s="9"/>
      <c r="S174" s="9"/>
      <c r="T174" s="7"/>
      <c r="U174" s="7"/>
      <c r="V174" s="12"/>
      <c r="W174" s="5"/>
      <c r="X174" s="13"/>
      <c r="Y174" s="11"/>
      <c r="Z174" s="7"/>
      <c r="AA174" s="7"/>
      <c r="AB174" s="7"/>
      <c r="AC174" s="23"/>
      <c r="AD174" s="5"/>
      <c r="AE174" s="13"/>
      <c r="AF174" s="11"/>
      <c r="AG174" s="7"/>
      <c r="AH174" s="7"/>
      <c r="AI174" s="7"/>
    </row>
    <row r="175" spans="1:35" x14ac:dyDescent="0.2">
      <c r="A175" s="14"/>
      <c r="B175" s="15"/>
      <c r="C175" s="15"/>
      <c r="D175" s="15"/>
      <c r="E175" s="15"/>
      <c r="F175" s="15"/>
      <c r="G175" s="15"/>
      <c r="H175" s="7"/>
      <c r="I175" s="7"/>
      <c r="J175" s="21"/>
      <c r="K175" s="16"/>
      <c r="L175" s="21"/>
      <c r="M175" s="15"/>
      <c r="N175" s="8"/>
      <c r="O175" s="8"/>
      <c r="P175" s="22"/>
      <c r="Q175" s="8"/>
      <c r="R175" s="9"/>
      <c r="S175" s="9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 s="14"/>
      <c r="B176" s="15"/>
      <c r="C176" s="15"/>
      <c r="D176" s="15"/>
      <c r="E176" s="15"/>
      <c r="F176" s="15"/>
      <c r="G176" s="15"/>
      <c r="H176" s="7"/>
      <c r="I176" s="7"/>
      <c r="J176" s="21"/>
      <c r="K176" s="16"/>
      <c r="L176" s="21"/>
      <c r="M176" s="15"/>
      <c r="N176" s="8"/>
      <c r="O176" s="8"/>
      <c r="P176" s="22"/>
      <c r="Q176" s="8"/>
      <c r="R176" s="9"/>
      <c r="S176" s="9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2">
      <c r="A177" s="14"/>
      <c r="B177" s="15"/>
      <c r="C177" s="15"/>
      <c r="D177" s="15"/>
      <c r="E177" s="15"/>
      <c r="F177" s="15"/>
      <c r="G177" s="15"/>
      <c r="H177" s="7"/>
      <c r="I177" s="7"/>
      <c r="J177" s="21"/>
      <c r="K177" s="16"/>
      <c r="L177" s="21"/>
      <c r="M177" s="15"/>
      <c r="N177" s="8"/>
      <c r="O177" s="8"/>
      <c r="P177" s="22"/>
      <c r="Q177" s="8"/>
      <c r="R177" s="9"/>
      <c r="S177" s="9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 s="14"/>
      <c r="B178" s="15"/>
      <c r="C178" s="15"/>
      <c r="D178" s="15"/>
      <c r="E178" s="15"/>
      <c r="F178" s="15"/>
      <c r="G178" s="15"/>
      <c r="H178" s="7"/>
      <c r="I178" s="7"/>
      <c r="J178" s="21"/>
      <c r="K178" s="16"/>
      <c r="L178" s="21"/>
      <c r="M178" s="15"/>
      <c r="N178" s="8"/>
      <c r="O178" s="8"/>
      <c r="P178" s="22"/>
      <c r="Q178" s="8"/>
      <c r="R178" s="9"/>
      <c r="S178" s="9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2">
      <c r="A179" s="14"/>
      <c r="B179" s="15"/>
      <c r="C179" s="15"/>
      <c r="D179" s="15"/>
      <c r="E179" s="15"/>
      <c r="F179" s="15"/>
      <c r="G179" s="15"/>
      <c r="H179" s="7"/>
      <c r="I179" s="7"/>
      <c r="J179" s="21"/>
      <c r="K179" s="16"/>
      <c r="L179" s="21"/>
      <c r="M179" s="15"/>
      <c r="N179" s="8"/>
      <c r="O179" s="8"/>
      <c r="P179" s="22"/>
      <c r="Q179" s="8"/>
      <c r="R179" s="9"/>
      <c r="S179" s="9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 s="14"/>
      <c r="B180" s="15"/>
      <c r="C180" s="15"/>
      <c r="D180" s="15"/>
      <c r="E180" s="15"/>
      <c r="F180" s="15"/>
      <c r="G180" s="15"/>
      <c r="H180" s="7"/>
      <c r="I180" s="7"/>
      <c r="J180" s="21"/>
      <c r="K180" s="16"/>
      <c r="L180" s="21"/>
      <c r="M180" s="15"/>
      <c r="N180" s="8"/>
      <c r="O180" s="8"/>
      <c r="P180" s="22"/>
      <c r="Q180" s="8"/>
      <c r="R180" s="9"/>
      <c r="S180" s="9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2">
      <c r="A181" s="14"/>
      <c r="B181" s="15"/>
      <c r="C181" s="15"/>
      <c r="D181" s="15"/>
      <c r="E181" s="15"/>
      <c r="F181" s="15"/>
      <c r="G181" s="15"/>
      <c r="H181" s="7"/>
      <c r="I181" s="7"/>
      <c r="J181" s="21"/>
      <c r="K181" s="16"/>
      <c r="L181" s="21"/>
      <c r="M181" s="15"/>
      <c r="N181" s="8"/>
      <c r="O181" s="8"/>
      <c r="P181" s="22"/>
      <c r="Q181" s="8"/>
      <c r="R181" s="9"/>
      <c r="S181" s="9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 s="14"/>
      <c r="B182" s="15"/>
      <c r="C182" s="15"/>
      <c r="D182" s="15"/>
      <c r="E182" s="15"/>
      <c r="F182" s="15"/>
      <c r="G182" s="15"/>
      <c r="H182" s="7"/>
      <c r="I182" s="7"/>
      <c r="J182" s="21"/>
      <c r="K182" s="16"/>
      <c r="L182" s="21"/>
      <c r="M182" s="15"/>
      <c r="N182" s="8"/>
      <c r="O182" s="8"/>
      <c r="P182" s="22"/>
      <c r="Q182" s="8"/>
      <c r="R182" s="9"/>
      <c r="S182" s="9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2">
      <c r="A183" s="14"/>
      <c r="B183" s="15"/>
      <c r="C183" s="15"/>
      <c r="D183" s="15"/>
      <c r="E183" s="15"/>
      <c r="F183" s="15"/>
      <c r="G183" s="15"/>
      <c r="H183" s="7"/>
      <c r="I183" s="7"/>
      <c r="J183" s="21"/>
      <c r="K183" s="16"/>
      <c r="L183" s="21"/>
      <c r="M183" s="15"/>
      <c r="N183" s="8"/>
      <c r="O183" s="8"/>
      <c r="P183" s="22"/>
      <c r="Q183" s="8"/>
      <c r="R183" s="9"/>
      <c r="S183" s="9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2">
      <c r="A184" s="14"/>
      <c r="B184" s="15"/>
      <c r="C184" s="15"/>
      <c r="D184" s="15"/>
      <c r="E184" s="15"/>
      <c r="F184" s="15"/>
      <c r="G184" s="15"/>
      <c r="H184" s="7"/>
      <c r="I184" s="7"/>
      <c r="J184" s="21"/>
      <c r="K184" s="16"/>
      <c r="L184" s="21"/>
      <c r="M184" s="15"/>
      <c r="N184" s="8"/>
      <c r="O184" s="8"/>
      <c r="P184" s="22"/>
      <c r="Q184" s="8"/>
      <c r="R184" s="9"/>
      <c r="S184" s="9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14"/>
      <c r="B185" s="15"/>
      <c r="C185" s="15"/>
      <c r="D185" s="15"/>
      <c r="E185" s="15"/>
      <c r="F185" s="15"/>
      <c r="G185" s="15"/>
      <c r="H185" s="7"/>
      <c r="I185" s="7"/>
      <c r="J185" s="21"/>
      <c r="K185" s="16"/>
      <c r="L185" s="21"/>
      <c r="M185" s="15"/>
      <c r="N185" s="8"/>
      <c r="O185" s="8"/>
      <c r="P185" s="22"/>
      <c r="Q185" s="8"/>
      <c r="R185" s="9"/>
      <c r="S185" s="9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 s="14"/>
      <c r="B186" s="15"/>
      <c r="C186" s="15"/>
      <c r="D186" s="15"/>
      <c r="E186" s="15"/>
      <c r="F186" s="15"/>
      <c r="G186" s="15"/>
      <c r="H186" s="7"/>
      <c r="I186" s="7"/>
      <c r="J186" s="21"/>
      <c r="K186" s="16"/>
      <c r="L186" s="21"/>
      <c r="M186" s="15"/>
      <c r="N186" s="8"/>
      <c r="O186" s="8"/>
      <c r="P186" s="22"/>
      <c r="Q186" s="8"/>
      <c r="R186" s="9"/>
      <c r="S186" s="9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14"/>
      <c r="B187" s="15"/>
      <c r="C187" s="15"/>
      <c r="D187" s="15"/>
      <c r="E187" s="15"/>
      <c r="F187" s="15"/>
      <c r="G187" s="15"/>
      <c r="H187" s="7"/>
      <c r="I187" s="7"/>
      <c r="J187" s="21"/>
      <c r="K187" s="16"/>
      <c r="L187" s="21"/>
      <c r="M187" s="15"/>
      <c r="N187" s="8"/>
      <c r="O187" s="8"/>
      <c r="P187" s="22"/>
      <c r="Q187" s="8"/>
      <c r="R187" s="9"/>
      <c r="S187" s="9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14"/>
      <c r="B188" s="15"/>
      <c r="C188" s="15"/>
      <c r="D188" s="15"/>
      <c r="E188" s="15"/>
      <c r="F188" s="15"/>
      <c r="G188" s="15"/>
      <c r="H188" s="7"/>
      <c r="I188" s="7"/>
      <c r="J188" s="21"/>
      <c r="K188" s="16"/>
      <c r="L188" s="21"/>
      <c r="M188" s="15"/>
      <c r="N188" s="8"/>
      <c r="O188" s="8"/>
      <c r="P188" s="22"/>
      <c r="Q188" s="8"/>
      <c r="R188" s="9"/>
      <c r="S188" s="9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14"/>
      <c r="B189" s="15"/>
      <c r="C189" s="15"/>
      <c r="D189" s="15"/>
      <c r="E189" s="15"/>
      <c r="F189" s="15"/>
      <c r="G189" s="15"/>
      <c r="H189" s="7"/>
      <c r="I189" s="7"/>
      <c r="J189" s="21"/>
      <c r="K189" s="16"/>
      <c r="L189" s="21"/>
      <c r="M189" s="15"/>
      <c r="N189" s="8"/>
      <c r="O189" s="8"/>
      <c r="P189" s="22"/>
      <c r="Q189" s="8"/>
      <c r="R189" s="9"/>
      <c r="S189" s="9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 s="14"/>
      <c r="B190" s="15"/>
      <c r="C190" s="15"/>
      <c r="D190" s="15"/>
      <c r="E190" s="15"/>
      <c r="F190" s="15"/>
      <c r="G190" s="15"/>
      <c r="H190" s="7"/>
      <c r="I190" s="7"/>
      <c r="J190" s="21"/>
      <c r="K190" s="16"/>
      <c r="L190" s="21"/>
      <c r="M190" s="15"/>
      <c r="N190" s="8"/>
      <c r="O190" s="8"/>
      <c r="P190" s="22"/>
      <c r="Q190" s="8"/>
      <c r="R190" s="9"/>
      <c r="S190" s="9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14"/>
      <c r="B191" s="15"/>
      <c r="C191" s="15"/>
      <c r="D191" s="15"/>
      <c r="E191" s="15"/>
      <c r="F191" s="15"/>
      <c r="G191" s="15"/>
      <c r="H191" s="7"/>
      <c r="I191" s="7"/>
      <c r="J191" s="21"/>
      <c r="K191" s="16"/>
      <c r="L191" s="21"/>
      <c r="M191" s="15"/>
      <c r="N191" s="8"/>
      <c r="O191" s="8"/>
      <c r="P191" s="22"/>
      <c r="Q191" s="8"/>
      <c r="R191" s="9"/>
      <c r="S191" s="9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 s="14"/>
      <c r="B192" s="15"/>
      <c r="C192" s="15"/>
      <c r="D192" s="15"/>
      <c r="E192" s="15"/>
      <c r="F192" s="15"/>
      <c r="G192" s="15"/>
      <c r="H192" s="7"/>
      <c r="I192" s="7"/>
      <c r="J192" s="21"/>
      <c r="K192" s="16"/>
      <c r="L192" s="21"/>
      <c r="M192" s="15"/>
      <c r="N192" s="8"/>
      <c r="O192" s="8"/>
      <c r="P192" s="22"/>
      <c r="Q192" s="8"/>
      <c r="R192" s="9"/>
      <c r="S192" s="9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14"/>
      <c r="B193" s="15"/>
      <c r="C193" s="15"/>
      <c r="D193" s="15"/>
      <c r="E193" s="15"/>
      <c r="F193" s="15"/>
      <c r="G193" s="15"/>
      <c r="H193" s="7"/>
      <c r="I193" s="7"/>
      <c r="J193" s="21"/>
      <c r="K193" s="16"/>
      <c r="L193" s="21"/>
      <c r="M193" s="15"/>
      <c r="N193" s="8"/>
      <c r="O193" s="8"/>
      <c r="P193" s="22"/>
      <c r="Q193" s="8"/>
      <c r="R193" s="9"/>
      <c r="S193" s="9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 s="14"/>
      <c r="B194" s="15"/>
      <c r="C194" s="15"/>
      <c r="D194" s="15"/>
      <c r="E194" s="15"/>
      <c r="F194" s="15"/>
      <c r="G194" s="15"/>
      <c r="H194" s="7"/>
      <c r="I194" s="7"/>
      <c r="J194" s="21"/>
      <c r="K194" s="16"/>
      <c r="L194" s="21"/>
      <c r="M194" s="15"/>
      <c r="N194" s="8"/>
      <c r="O194" s="8"/>
      <c r="P194" s="22"/>
      <c r="Q194" s="8"/>
      <c r="R194" s="9"/>
      <c r="S194" s="9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2">
      <c r="A195" s="14"/>
      <c r="B195" s="15"/>
      <c r="C195" s="15"/>
      <c r="D195" s="15"/>
      <c r="E195" s="15"/>
      <c r="F195" s="15"/>
      <c r="G195" s="15"/>
      <c r="H195" s="7"/>
      <c r="I195" s="7"/>
      <c r="J195" s="21"/>
      <c r="K195" s="16"/>
      <c r="L195" s="21"/>
      <c r="M195" s="15"/>
      <c r="N195" s="8"/>
      <c r="O195" s="8"/>
      <c r="P195" s="22"/>
      <c r="Q195" s="8"/>
      <c r="R195" s="9"/>
      <c r="S195" s="9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 s="14"/>
      <c r="B196" s="15"/>
      <c r="C196" s="15"/>
      <c r="D196" s="15"/>
      <c r="E196" s="15"/>
      <c r="F196" s="15"/>
      <c r="G196" s="15"/>
      <c r="H196" s="7"/>
      <c r="I196" s="7"/>
      <c r="J196" s="21"/>
      <c r="K196" s="16"/>
      <c r="L196" s="21"/>
      <c r="M196" s="15"/>
      <c r="N196" s="8"/>
      <c r="O196" s="8"/>
      <c r="P196" s="22"/>
      <c r="Q196" s="8"/>
      <c r="R196" s="9"/>
      <c r="S196" s="9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2">
      <c r="A197" s="14"/>
      <c r="B197" s="15"/>
      <c r="C197" s="15"/>
      <c r="D197" s="15"/>
      <c r="E197" s="15"/>
      <c r="F197" s="15"/>
      <c r="G197" s="15"/>
      <c r="H197" s="7"/>
      <c r="I197" s="7"/>
      <c r="J197" s="21"/>
      <c r="K197" s="16"/>
      <c r="L197" s="21"/>
      <c r="M197" s="15"/>
      <c r="N197" s="8"/>
      <c r="O197" s="8"/>
      <c r="P197" s="22"/>
      <c r="Q197" s="8"/>
      <c r="R197" s="9"/>
      <c r="S197" s="9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2">
      <c r="A198" s="14"/>
      <c r="B198" s="15"/>
      <c r="C198" s="15"/>
      <c r="D198" s="15"/>
      <c r="E198" s="15"/>
      <c r="F198" s="15"/>
      <c r="G198" s="15"/>
      <c r="H198" s="7"/>
      <c r="I198" s="7"/>
      <c r="J198" s="21"/>
      <c r="K198" s="16"/>
      <c r="L198" s="21"/>
      <c r="M198" s="15"/>
      <c r="N198" s="8"/>
      <c r="O198" s="8"/>
      <c r="P198" s="22"/>
      <c r="Q198" s="8"/>
      <c r="R198" s="9"/>
      <c r="S198" s="9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2">
      <c r="A199" s="14"/>
      <c r="B199" s="15"/>
      <c r="C199" s="15"/>
      <c r="D199" s="15"/>
      <c r="E199" s="15"/>
      <c r="F199" s="15"/>
      <c r="G199" s="15"/>
      <c r="H199" s="7"/>
      <c r="I199" s="7"/>
      <c r="J199" s="21"/>
      <c r="K199" s="16"/>
      <c r="L199" s="21"/>
      <c r="M199" s="15"/>
      <c r="N199" s="8"/>
      <c r="O199" s="8"/>
      <c r="P199" s="22"/>
      <c r="Q199" s="8"/>
      <c r="R199" s="9"/>
      <c r="S199" s="9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2">
      <c r="A200" s="14"/>
      <c r="B200" s="15"/>
      <c r="C200" s="15"/>
      <c r="D200" s="15"/>
      <c r="E200" s="15"/>
      <c r="F200" s="15"/>
      <c r="G200" s="15"/>
      <c r="H200" s="7"/>
      <c r="I200" s="7"/>
      <c r="J200" s="21"/>
      <c r="K200" s="16"/>
      <c r="L200" s="21"/>
      <c r="M200" s="15"/>
      <c r="N200" s="8"/>
      <c r="O200" s="8"/>
      <c r="P200" s="22"/>
      <c r="Q200" s="8"/>
      <c r="R200" s="9"/>
      <c r="S200" s="9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 s="14"/>
      <c r="B201" s="15"/>
      <c r="C201" s="15"/>
      <c r="D201" s="15"/>
      <c r="E201" s="15"/>
      <c r="F201" s="15"/>
      <c r="G201" s="15"/>
      <c r="H201" s="7"/>
      <c r="I201" s="7"/>
      <c r="J201" s="21"/>
      <c r="K201" s="16"/>
      <c r="L201" s="21"/>
      <c r="M201" s="15"/>
      <c r="N201" s="8"/>
      <c r="O201" s="8"/>
      <c r="P201" s="22"/>
      <c r="Q201" s="8"/>
      <c r="R201" s="9"/>
      <c r="S201" s="9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14"/>
      <c r="B202" s="15"/>
      <c r="C202" s="15"/>
      <c r="D202" s="15"/>
      <c r="E202" s="15"/>
      <c r="F202" s="15"/>
      <c r="G202" s="15"/>
      <c r="H202" s="7"/>
      <c r="I202" s="7"/>
      <c r="J202" s="21"/>
      <c r="K202" s="16"/>
      <c r="L202" s="21"/>
      <c r="M202" s="15"/>
      <c r="N202" s="8"/>
      <c r="O202" s="8"/>
      <c r="P202" s="22"/>
      <c r="Q202" s="8"/>
      <c r="R202" s="9"/>
      <c r="S202" s="9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 s="14"/>
      <c r="B203" s="15"/>
      <c r="C203" s="15"/>
      <c r="D203" s="15"/>
      <c r="E203" s="15"/>
      <c r="F203" s="15"/>
      <c r="G203" s="15"/>
      <c r="H203" s="7"/>
      <c r="I203" s="7"/>
      <c r="J203" s="21"/>
      <c r="K203" s="16"/>
      <c r="L203" s="21"/>
      <c r="M203" s="15"/>
      <c r="N203" s="8"/>
      <c r="O203" s="8"/>
      <c r="P203" s="22"/>
      <c r="Q203" s="8"/>
      <c r="R203" s="9"/>
      <c r="S203" s="9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14"/>
      <c r="B204" s="15"/>
      <c r="C204" s="15"/>
      <c r="D204" s="15"/>
      <c r="E204" s="15"/>
      <c r="F204" s="15"/>
      <c r="G204" s="15"/>
      <c r="H204" s="7"/>
      <c r="I204" s="7"/>
      <c r="J204" s="21"/>
      <c r="K204" s="16"/>
      <c r="L204" s="21"/>
      <c r="M204" s="15"/>
      <c r="N204" s="8"/>
      <c r="O204" s="8"/>
      <c r="P204" s="22"/>
      <c r="Q204" s="8"/>
      <c r="R204" s="9"/>
      <c r="S204" s="9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14"/>
      <c r="B205" s="15"/>
      <c r="C205" s="15"/>
      <c r="D205" s="15"/>
      <c r="E205" s="15"/>
      <c r="F205" s="15"/>
      <c r="G205" s="15"/>
      <c r="H205" s="7"/>
      <c r="I205" s="7"/>
      <c r="J205" s="21"/>
      <c r="K205" s="16"/>
      <c r="L205" s="21"/>
      <c r="M205" s="15"/>
      <c r="N205" s="8"/>
      <c r="O205" s="8"/>
      <c r="P205" s="22"/>
      <c r="Q205" s="8"/>
      <c r="R205" s="9"/>
      <c r="S205" s="9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2">
      <c r="A206" s="14"/>
      <c r="B206" s="15"/>
      <c r="C206" s="15"/>
      <c r="D206" s="15"/>
      <c r="E206" s="15"/>
      <c r="F206" s="15"/>
      <c r="G206" s="15"/>
      <c r="H206" s="7"/>
      <c r="I206" s="7"/>
      <c r="J206" s="21"/>
      <c r="K206" s="16"/>
      <c r="L206" s="21"/>
      <c r="M206" s="15"/>
      <c r="N206" s="8"/>
      <c r="O206" s="8"/>
      <c r="P206" s="22"/>
      <c r="Q206" s="8"/>
      <c r="R206" s="9"/>
      <c r="S206" s="9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 s="14"/>
      <c r="B207" s="15"/>
      <c r="C207" s="15"/>
      <c r="D207" s="15"/>
      <c r="E207" s="15"/>
      <c r="F207" s="15"/>
      <c r="G207" s="15"/>
      <c r="H207" s="7"/>
      <c r="I207" s="7"/>
      <c r="J207" s="21"/>
      <c r="K207" s="16"/>
      <c r="L207" s="21"/>
      <c r="M207" s="15"/>
      <c r="N207" s="8"/>
      <c r="O207" s="8"/>
      <c r="P207" s="22"/>
      <c r="Q207" s="8"/>
      <c r="R207" s="9"/>
      <c r="S207" s="9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2">
      <c r="A208" s="14"/>
      <c r="B208" s="15"/>
      <c r="C208" s="15"/>
      <c r="D208" s="15"/>
      <c r="E208" s="15"/>
      <c r="F208" s="15"/>
      <c r="G208" s="15"/>
      <c r="H208" s="7"/>
      <c r="I208" s="7"/>
      <c r="J208" s="21"/>
      <c r="K208" s="16"/>
      <c r="L208" s="21"/>
      <c r="M208" s="15"/>
      <c r="N208" s="8"/>
      <c r="O208" s="8"/>
      <c r="P208" s="22"/>
      <c r="Q208" s="8"/>
      <c r="R208" s="9"/>
      <c r="S208" s="9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2">
      <c r="A209" s="14"/>
      <c r="B209" s="15"/>
      <c r="C209" s="15"/>
      <c r="D209" s="15"/>
      <c r="E209" s="15"/>
      <c r="F209" s="15"/>
      <c r="G209" s="15"/>
      <c r="H209" s="7"/>
      <c r="I209" s="7"/>
      <c r="J209" s="21"/>
      <c r="K209" s="16"/>
      <c r="L209" s="21"/>
      <c r="M209" s="15"/>
      <c r="N209" s="8"/>
      <c r="O209" s="8"/>
      <c r="P209" s="22"/>
      <c r="Q209" s="8"/>
      <c r="R209" s="9"/>
      <c r="S209" s="9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2">
      <c r="A210" s="14"/>
      <c r="B210" s="15"/>
      <c r="C210" s="15"/>
      <c r="D210" s="15"/>
      <c r="E210" s="15"/>
      <c r="F210" s="15"/>
      <c r="G210" s="15"/>
      <c r="H210" s="7"/>
      <c r="I210" s="7"/>
      <c r="J210" s="21"/>
      <c r="K210" s="16"/>
      <c r="L210" s="21"/>
      <c r="M210" s="15"/>
      <c r="N210" s="8"/>
      <c r="O210" s="8"/>
      <c r="P210" s="22"/>
      <c r="Q210" s="8"/>
      <c r="R210" s="9"/>
      <c r="S210" s="9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2">
      <c r="A211" s="14"/>
      <c r="B211" s="15"/>
      <c r="C211" s="15"/>
      <c r="D211" s="15"/>
      <c r="E211" s="15"/>
      <c r="F211" s="15"/>
      <c r="G211" s="15"/>
      <c r="H211" s="7"/>
      <c r="I211" s="7"/>
      <c r="J211" s="21"/>
      <c r="K211" s="16"/>
      <c r="L211" s="21"/>
      <c r="M211" s="15"/>
      <c r="N211" s="8"/>
      <c r="O211" s="8"/>
      <c r="P211" s="22"/>
      <c r="Q211" s="8"/>
      <c r="R211" s="9"/>
      <c r="S211" s="9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2">
      <c r="A212" s="14"/>
      <c r="B212" s="15"/>
      <c r="C212" s="15"/>
      <c r="D212" s="15"/>
      <c r="E212" s="15"/>
      <c r="F212" s="15"/>
      <c r="G212" s="15"/>
      <c r="H212" s="7"/>
      <c r="I212" s="7"/>
      <c r="J212" s="21"/>
      <c r="K212" s="16"/>
      <c r="L212" s="21"/>
      <c r="M212" s="15"/>
      <c r="N212" s="8"/>
      <c r="O212" s="8"/>
      <c r="P212" s="22"/>
      <c r="Q212" s="8"/>
      <c r="R212" s="9"/>
      <c r="S212" s="9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2">
      <c r="A213" s="14"/>
      <c r="B213" s="15"/>
      <c r="C213" s="15"/>
      <c r="D213" s="15"/>
      <c r="E213" s="15"/>
      <c r="F213" s="15"/>
      <c r="G213" s="15"/>
      <c r="H213" s="7"/>
      <c r="I213" s="7"/>
      <c r="J213" s="21"/>
      <c r="K213" s="16"/>
      <c r="L213" s="21"/>
      <c r="M213" s="15"/>
      <c r="N213" s="8"/>
      <c r="O213" s="8"/>
      <c r="P213" s="22"/>
      <c r="Q213" s="8"/>
      <c r="R213" s="9"/>
      <c r="S213" s="9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2">
      <c r="A214" s="14"/>
      <c r="B214" s="15"/>
      <c r="C214" s="15"/>
      <c r="D214" s="15"/>
      <c r="E214" s="15"/>
      <c r="F214" s="15"/>
      <c r="G214" s="15"/>
      <c r="H214" s="7"/>
      <c r="I214" s="7"/>
      <c r="J214" s="21"/>
      <c r="K214" s="16"/>
      <c r="L214" s="21"/>
      <c r="M214" s="15"/>
      <c r="N214" s="8"/>
      <c r="O214" s="8"/>
      <c r="P214" s="22"/>
      <c r="Q214" s="8"/>
      <c r="R214" s="9"/>
      <c r="S214" s="9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 s="14"/>
      <c r="B215" s="15"/>
      <c r="C215" s="15"/>
      <c r="D215" s="15"/>
      <c r="E215" s="15"/>
      <c r="F215" s="15"/>
      <c r="G215" s="15"/>
      <c r="H215" s="7"/>
      <c r="I215" s="7"/>
      <c r="J215" s="21"/>
      <c r="K215" s="16"/>
      <c r="L215" s="21"/>
      <c r="M215" s="15"/>
      <c r="N215" s="8"/>
      <c r="O215" s="8"/>
      <c r="P215" s="22"/>
      <c r="Q215" s="8"/>
      <c r="R215" s="9"/>
      <c r="S215" s="9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14"/>
      <c r="B216" s="15"/>
      <c r="C216" s="15"/>
      <c r="D216" s="15"/>
      <c r="E216" s="15"/>
      <c r="F216" s="15"/>
      <c r="G216" s="15"/>
      <c r="H216" s="7"/>
      <c r="I216" s="7"/>
      <c r="J216" s="21"/>
      <c r="K216" s="16"/>
      <c r="L216" s="21"/>
      <c r="M216" s="15"/>
      <c r="N216" s="8"/>
      <c r="O216" s="8"/>
      <c r="P216" s="22"/>
      <c r="Q216" s="8"/>
      <c r="R216" s="9"/>
      <c r="S216" s="9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14"/>
      <c r="B217" s="15"/>
      <c r="C217" s="15"/>
      <c r="D217" s="15"/>
      <c r="E217" s="15"/>
      <c r="F217" s="15"/>
      <c r="G217" s="15"/>
      <c r="H217" s="7"/>
      <c r="I217" s="7"/>
      <c r="J217" s="21"/>
      <c r="K217" s="16"/>
      <c r="L217" s="21"/>
      <c r="M217" s="15"/>
      <c r="N217" s="8"/>
      <c r="O217" s="8"/>
      <c r="P217" s="22"/>
      <c r="Q217" s="8"/>
      <c r="R217" s="9"/>
      <c r="S217" s="9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14"/>
      <c r="B218" s="15"/>
      <c r="C218" s="15"/>
      <c r="D218" s="15"/>
      <c r="E218" s="15"/>
      <c r="F218" s="15"/>
      <c r="G218" s="15"/>
      <c r="H218" s="7"/>
      <c r="I218" s="7"/>
      <c r="J218" s="21"/>
      <c r="K218" s="16"/>
      <c r="L218" s="21"/>
      <c r="M218" s="15"/>
      <c r="N218" s="8"/>
      <c r="O218" s="8"/>
      <c r="P218" s="22"/>
      <c r="Q218" s="8"/>
      <c r="R218" s="9"/>
      <c r="S218" s="9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14"/>
      <c r="B219" s="15"/>
      <c r="C219" s="15"/>
      <c r="D219" s="15"/>
      <c r="E219" s="15"/>
      <c r="F219" s="15"/>
      <c r="G219" s="15"/>
      <c r="H219" s="7"/>
      <c r="I219" s="7"/>
      <c r="J219" s="21"/>
      <c r="K219" s="16"/>
      <c r="L219" s="21"/>
      <c r="M219" s="15"/>
      <c r="N219" s="8"/>
      <c r="O219" s="8"/>
      <c r="P219" s="22"/>
      <c r="Q219" s="8"/>
      <c r="R219" s="9"/>
      <c r="S219" s="9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2">
      <c r="A220" s="14"/>
      <c r="B220" s="15"/>
      <c r="C220" s="15"/>
      <c r="D220" s="15"/>
      <c r="E220" s="15"/>
      <c r="F220" s="15"/>
      <c r="G220" s="15"/>
      <c r="H220" s="7"/>
      <c r="I220" s="7"/>
      <c r="J220" s="21"/>
      <c r="K220" s="16"/>
      <c r="L220" s="21"/>
      <c r="M220" s="15"/>
      <c r="N220" s="8"/>
      <c r="O220" s="8"/>
      <c r="P220" s="22"/>
      <c r="Q220" s="8"/>
      <c r="R220" s="9"/>
      <c r="S220" s="9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 s="14"/>
      <c r="B221" s="15"/>
      <c r="C221" s="15"/>
      <c r="D221" s="15"/>
      <c r="E221" s="15"/>
      <c r="F221" s="15"/>
      <c r="G221" s="15"/>
      <c r="H221" s="7"/>
      <c r="I221" s="7"/>
      <c r="J221" s="21"/>
      <c r="K221" s="16"/>
      <c r="L221" s="21"/>
      <c r="M221" s="15"/>
      <c r="N221" s="8"/>
      <c r="O221" s="8"/>
      <c r="P221" s="22"/>
      <c r="Q221" s="8"/>
      <c r="R221" s="9"/>
      <c r="S221" s="9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2">
      <c r="A222" s="14"/>
      <c r="B222" s="15"/>
      <c r="C222" s="15"/>
      <c r="D222" s="15"/>
      <c r="E222" s="15"/>
      <c r="F222" s="15"/>
      <c r="G222" s="15"/>
      <c r="H222" s="7"/>
      <c r="I222" s="7"/>
      <c r="J222" s="21"/>
      <c r="K222" s="16"/>
      <c r="L222" s="21"/>
      <c r="M222" s="15"/>
      <c r="N222" s="8"/>
      <c r="O222" s="8"/>
      <c r="P222" s="22"/>
      <c r="Q222" s="8"/>
      <c r="R222" s="9"/>
      <c r="S222" s="9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 s="14"/>
      <c r="B223" s="15"/>
      <c r="C223" s="15"/>
      <c r="D223" s="15"/>
      <c r="E223" s="15"/>
      <c r="F223" s="15"/>
      <c r="G223" s="15"/>
      <c r="H223" s="7"/>
      <c r="I223" s="7"/>
      <c r="J223" s="21"/>
      <c r="K223" s="16"/>
      <c r="L223" s="21"/>
      <c r="M223" s="15"/>
      <c r="N223" s="8"/>
      <c r="O223" s="8"/>
      <c r="P223" s="22"/>
      <c r="Q223" s="8"/>
      <c r="R223" s="9"/>
      <c r="S223" s="9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2">
      <c r="A224" s="14"/>
      <c r="B224" s="15"/>
      <c r="C224" s="15"/>
      <c r="D224" s="15"/>
      <c r="E224" s="15"/>
      <c r="F224" s="15"/>
      <c r="G224" s="15"/>
      <c r="H224" s="7"/>
      <c r="I224" s="7"/>
      <c r="J224" s="21"/>
      <c r="K224" s="16"/>
      <c r="L224" s="21"/>
      <c r="M224" s="15"/>
      <c r="N224" s="8"/>
      <c r="O224" s="8"/>
      <c r="P224" s="22"/>
      <c r="Q224" s="8"/>
      <c r="R224" s="9"/>
      <c r="S224" s="9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 s="14"/>
      <c r="B225" s="15"/>
      <c r="C225" s="15"/>
      <c r="D225" s="15"/>
      <c r="E225" s="15"/>
      <c r="F225" s="15"/>
      <c r="G225" s="15"/>
      <c r="H225" s="7"/>
      <c r="I225" s="7"/>
      <c r="J225" s="21"/>
      <c r="K225" s="16"/>
      <c r="L225" s="21"/>
      <c r="M225" s="15"/>
      <c r="N225" s="8"/>
      <c r="O225" s="8"/>
      <c r="P225" s="22"/>
      <c r="Q225" s="8"/>
      <c r="R225" s="9"/>
      <c r="S225" s="9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">
      <c r="A226" s="14"/>
      <c r="B226" s="15"/>
      <c r="C226" s="15"/>
      <c r="D226" s="15"/>
      <c r="E226" s="15"/>
      <c r="F226" s="15"/>
      <c r="G226" s="15"/>
      <c r="H226" s="7"/>
      <c r="I226" s="7"/>
      <c r="J226" s="21"/>
      <c r="K226" s="16"/>
      <c r="L226" s="21"/>
      <c r="M226" s="15"/>
      <c r="N226" s="8"/>
      <c r="O226" s="8"/>
      <c r="P226" s="22"/>
      <c r="Q226" s="8"/>
      <c r="R226" s="9"/>
      <c r="S226" s="9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x14ac:dyDescent="0.2">
      <c r="A227" s="14"/>
      <c r="B227" s="15"/>
      <c r="C227" s="15"/>
      <c r="D227" s="15"/>
      <c r="E227" s="15"/>
      <c r="F227" s="15"/>
      <c r="G227" s="15"/>
      <c r="H227" s="7"/>
      <c r="I227" s="7"/>
      <c r="J227" s="21"/>
      <c r="K227" s="16"/>
      <c r="L227" s="21"/>
      <c r="M227" s="15"/>
      <c r="N227" s="8"/>
      <c r="O227" s="8"/>
      <c r="P227" s="22"/>
      <c r="Q227" s="8"/>
      <c r="R227" s="9"/>
      <c r="S227" s="9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x14ac:dyDescent="0.2">
      <c r="A228" s="14"/>
      <c r="B228" s="15"/>
      <c r="C228" s="15"/>
      <c r="D228" s="15"/>
      <c r="E228" s="15"/>
      <c r="F228" s="15"/>
      <c r="G228" s="15"/>
      <c r="H228" s="7"/>
      <c r="I228" s="7"/>
      <c r="J228" s="21"/>
      <c r="K228" s="16"/>
      <c r="L228" s="21"/>
      <c r="M228" s="15"/>
      <c r="N228" s="8"/>
      <c r="O228" s="8"/>
      <c r="P228" s="22"/>
      <c r="Q228" s="8"/>
      <c r="R228" s="9"/>
      <c r="S228" s="9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 s="14"/>
      <c r="B229" s="15"/>
      <c r="C229" s="15"/>
      <c r="D229" s="15"/>
      <c r="E229" s="15"/>
      <c r="F229" s="15"/>
      <c r="G229" s="15"/>
      <c r="H229" s="7"/>
      <c r="I229" s="7"/>
      <c r="J229" s="21"/>
      <c r="K229" s="16"/>
      <c r="L229" s="21"/>
      <c r="M229" s="15"/>
      <c r="N229" s="8"/>
      <c r="O229" s="8"/>
      <c r="P229" s="22"/>
      <c r="Q229" s="8"/>
      <c r="R229" s="9"/>
      <c r="S229" s="9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2">
      <c r="A230" s="14"/>
      <c r="B230" s="15"/>
      <c r="C230" s="15"/>
      <c r="D230" s="15"/>
      <c r="E230" s="15"/>
      <c r="F230" s="15"/>
      <c r="G230" s="15"/>
      <c r="H230" s="7"/>
      <c r="I230" s="7"/>
      <c r="J230" s="21"/>
      <c r="K230" s="16"/>
      <c r="L230" s="21"/>
      <c r="M230" s="15"/>
      <c r="N230" s="8"/>
      <c r="O230" s="8"/>
      <c r="P230" s="22"/>
      <c r="Q230" s="8"/>
      <c r="R230" s="9"/>
      <c r="S230" s="9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14"/>
      <c r="B231" s="15"/>
      <c r="C231" s="15"/>
      <c r="D231" s="15"/>
      <c r="E231" s="15"/>
      <c r="F231" s="15"/>
      <c r="G231" s="15"/>
      <c r="H231" s="7"/>
      <c r="I231" s="7"/>
      <c r="J231" s="21"/>
      <c r="K231" s="16"/>
      <c r="L231" s="21"/>
      <c r="M231" s="15"/>
      <c r="N231" s="8"/>
      <c r="O231" s="8"/>
      <c r="P231" s="22"/>
      <c r="Q231" s="8"/>
      <c r="R231" s="9"/>
      <c r="S231" s="9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2">
      <c r="A232" s="14"/>
      <c r="B232" s="15"/>
      <c r="C232" s="15"/>
      <c r="D232" s="15"/>
      <c r="E232" s="15"/>
      <c r="F232" s="15"/>
      <c r="G232" s="15"/>
      <c r="H232" s="7"/>
      <c r="I232" s="7"/>
      <c r="J232" s="21"/>
      <c r="K232" s="16"/>
      <c r="L232" s="21"/>
      <c r="M232" s="15"/>
      <c r="N232" s="8"/>
      <c r="O232" s="8"/>
      <c r="P232" s="22"/>
      <c r="Q232" s="8"/>
      <c r="R232" s="9"/>
      <c r="S232" s="9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14"/>
      <c r="B233" s="15"/>
      <c r="C233" s="15"/>
      <c r="D233" s="15"/>
      <c r="E233" s="15"/>
      <c r="F233" s="15"/>
      <c r="G233" s="15"/>
      <c r="H233" s="7"/>
      <c r="I233" s="7"/>
      <c r="J233" s="21"/>
      <c r="K233" s="16"/>
      <c r="L233" s="21"/>
      <c r="M233" s="15"/>
      <c r="N233" s="8"/>
      <c r="O233" s="8"/>
      <c r="P233" s="22"/>
      <c r="Q233" s="8"/>
      <c r="R233" s="9"/>
      <c r="S233" s="9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2">
      <c r="A234" s="14"/>
      <c r="B234" s="15"/>
      <c r="C234" s="15"/>
      <c r="D234" s="15"/>
      <c r="E234" s="15"/>
      <c r="F234" s="15"/>
      <c r="G234" s="15"/>
      <c r="H234" s="7"/>
      <c r="I234" s="7"/>
      <c r="J234" s="21"/>
      <c r="K234" s="16"/>
      <c r="L234" s="21"/>
      <c r="M234" s="15"/>
      <c r="N234" s="8"/>
      <c r="O234" s="8"/>
      <c r="P234" s="22"/>
      <c r="Q234" s="8"/>
      <c r="R234" s="9"/>
      <c r="S234" s="9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2">
      <c r="A235" s="14"/>
      <c r="B235" s="15"/>
      <c r="C235" s="15"/>
      <c r="D235" s="15"/>
      <c r="E235" s="15"/>
      <c r="F235" s="15"/>
      <c r="G235" s="15"/>
      <c r="H235" s="7"/>
      <c r="I235" s="7"/>
      <c r="J235" s="21"/>
      <c r="K235" s="16"/>
      <c r="L235" s="21"/>
      <c r="M235" s="15"/>
      <c r="N235" s="8"/>
      <c r="O235" s="8"/>
      <c r="P235" s="22"/>
      <c r="Q235" s="8"/>
      <c r="R235" s="9"/>
      <c r="S235" s="9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2">
      <c r="A236" s="7"/>
      <c r="B236" s="27"/>
      <c r="C236" s="27"/>
      <c r="D236" s="27"/>
      <c r="E236" s="27"/>
      <c r="F236" s="27"/>
      <c r="G236" s="27"/>
      <c r="H236" s="27"/>
      <c r="I236" s="7"/>
      <c r="J236" s="28"/>
      <c r="K236" s="16"/>
      <c r="L236" s="28"/>
      <c r="M236" s="15"/>
      <c r="N236" s="8"/>
      <c r="O236" s="8"/>
      <c r="P236" s="9"/>
      <c r="Q236" s="8"/>
      <c r="R236" s="9"/>
      <c r="S236" s="9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2">
      <c r="A237" s="14"/>
      <c r="B237" s="5"/>
      <c r="C237" s="5"/>
      <c r="D237" s="5"/>
      <c r="E237" s="5"/>
      <c r="F237" s="5"/>
      <c r="G237" s="5"/>
      <c r="H237" s="5"/>
      <c r="I237" s="7"/>
      <c r="J237" s="28"/>
      <c r="K237" s="16"/>
      <c r="L237" s="28"/>
      <c r="M237" s="15"/>
      <c r="N237" s="8"/>
      <c r="O237" s="8"/>
      <c r="P237" s="9"/>
      <c r="Q237" s="8"/>
      <c r="R237" s="9"/>
      <c r="S237" s="9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2">
      <c r="A238" s="14"/>
      <c r="B238" s="5"/>
      <c r="C238" s="5"/>
      <c r="D238" s="5"/>
      <c r="E238" s="5"/>
      <c r="F238" s="5"/>
      <c r="G238" s="5"/>
      <c r="H238" s="5"/>
      <c r="I238" s="7"/>
      <c r="J238" s="21"/>
      <c r="K238" s="16"/>
      <c r="L238" s="21"/>
      <c r="M238" s="15"/>
      <c r="N238" s="8"/>
      <c r="O238" s="8"/>
      <c r="P238" s="9"/>
      <c r="Q238" s="8"/>
      <c r="R238" s="9"/>
      <c r="S238" s="9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2">
      <c r="A239" s="14"/>
      <c r="B239" s="5"/>
      <c r="C239" s="5"/>
      <c r="D239" s="5"/>
      <c r="E239" s="5"/>
      <c r="F239" s="5"/>
      <c r="G239" s="5"/>
      <c r="H239" s="5"/>
      <c r="I239" s="7"/>
      <c r="J239" s="21"/>
      <c r="K239" s="16"/>
      <c r="L239" s="21"/>
      <c r="M239" s="15"/>
      <c r="N239" s="8"/>
      <c r="O239" s="8"/>
      <c r="P239" s="9"/>
      <c r="Q239" s="8"/>
      <c r="R239" s="9"/>
      <c r="S239" s="9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2">
      <c r="A240" s="14"/>
      <c r="B240" s="5"/>
      <c r="C240" s="5"/>
      <c r="D240" s="5"/>
      <c r="E240" s="5"/>
      <c r="F240" s="5"/>
      <c r="G240" s="5"/>
      <c r="H240" s="5"/>
      <c r="I240" s="7"/>
      <c r="J240" s="21"/>
      <c r="K240" s="16"/>
      <c r="L240" s="21"/>
      <c r="M240" s="15"/>
      <c r="N240" s="8"/>
      <c r="O240" s="8"/>
      <c r="P240" s="9"/>
      <c r="Q240" s="8"/>
      <c r="R240" s="9"/>
      <c r="S240" s="9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2">
      <c r="A241" s="14"/>
      <c r="B241" s="18"/>
      <c r="C241" s="18"/>
      <c r="D241" s="18"/>
      <c r="E241" s="18"/>
      <c r="F241" s="18"/>
      <c r="G241" s="18"/>
      <c r="H241" s="17"/>
      <c r="I241" s="7"/>
      <c r="J241" s="21"/>
      <c r="K241" s="16"/>
      <c r="L241" s="21"/>
      <c r="M241" s="15"/>
      <c r="N241" s="8"/>
      <c r="O241" s="8"/>
      <c r="P241" s="9"/>
      <c r="Q241" s="8"/>
      <c r="R241" s="9"/>
      <c r="S241" s="9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2">
      <c r="A242" s="14"/>
      <c r="B242" s="7"/>
      <c r="C242" s="7"/>
      <c r="D242" s="7"/>
      <c r="E242" s="7"/>
      <c r="F242" s="7"/>
      <c r="G242" s="7"/>
      <c r="H242" s="7"/>
      <c r="I242" s="7"/>
      <c r="J242" s="21"/>
      <c r="K242" s="16"/>
      <c r="L242" s="21"/>
      <c r="M242" s="15"/>
      <c r="N242" s="8"/>
      <c r="O242" s="8"/>
      <c r="P242" s="9"/>
      <c r="Q242" s="8"/>
      <c r="R242" s="9"/>
      <c r="S242" s="9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">
      <c r="A243" s="14"/>
      <c r="B243" s="15"/>
      <c r="C243" s="15"/>
      <c r="D243" s="15"/>
      <c r="E243" s="15"/>
      <c r="F243" s="15"/>
      <c r="G243" s="15"/>
      <c r="H243" s="7"/>
      <c r="I243" s="7"/>
      <c r="J243" s="21"/>
      <c r="K243" s="16"/>
      <c r="L243" s="21"/>
      <c r="M243" s="15"/>
      <c r="N243" s="8"/>
      <c r="O243" s="8"/>
      <c r="P243" s="9"/>
      <c r="Q243" s="8"/>
      <c r="R243" s="9"/>
      <c r="S243" s="9"/>
    </row>
    <row r="244" spans="1:35" x14ac:dyDescent="0.2">
      <c r="A244" s="14"/>
      <c r="B244" s="15"/>
      <c r="C244" s="15"/>
      <c r="D244" s="15"/>
      <c r="E244" s="15"/>
      <c r="F244" s="15"/>
      <c r="G244" s="15"/>
      <c r="H244" s="7"/>
      <c r="I244" s="7"/>
      <c r="J244" s="21"/>
      <c r="K244" s="16"/>
      <c r="L244" s="21"/>
      <c r="M244" s="15"/>
      <c r="N244" s="8"/>
      <c r="O244" s="8"/>
      <c r="P244" s="9"/>
      <c r="Q244" s="8"/>
      <c r="R244" s="9"/>
      <c r="S244" s="9"/>
    </row>
    <row r="245" spans="1:35" x14ac:dyDescent="0.2">
      <c r="A245" s="14"/>
      <c r="B245" s="15"/>
      <c r="C245" s="15"/>
      <c r="D245" s="15"/>
      <c r="E245" s="15"/>
      <c r="F245" s="15"/>
      <c r="G245" s="15"/>
      <c r="H245" s="7"/>
      <c r="I245" s="7"/>
      <c r="J245" s="21"/>
      <c r="K245" s="16"/>
      <c r="L245" s="21"/>
      <c r="M245" s="15"/>
      <c r="N245" s="8"/>
      <c r="O245" s="8"/>
      <c r="P245" s="9"/>
      <c r="Q245" s="8"/>
      <c r="R245" s="9"/>
      <c r="S245" s="9"/>
    </row>
    <row r="246" spans="1:35" x14ac:dyDescent="0.2">
      <c r="A246" s="14"/>
      <c r="B246" s="15"/>
      <c r="C246" s="15"/>
      <c r="D246" s="15"/>
      <c r="E246" s="15"/>
      <c r="F246" s="15"/>
      <c r="G246" s="15"/>
      <c r="H246" s="7"/>
      <c r="I246" s="7"/>
      <c r="J246" s="21"/>
      <c r="K246" s="16"/>
      <c r="L246" s="21"/>
      <c r="M246" s="15"/>
      <c r="N246" s="8"/>
      <c r="O246" s="8"/>
      <c r="P246" s="9"/>
      <c r="Q246" s="8"/>
      <c r="R246" s="9"/>
      <c r="S246" s="9"/>
    </row>
    <row r="247" spans="1:35" x14ac:dyDescent="0.2">
      <c r="A247" s="14"/>
      <c r="B247" s="15"/>
      <c r="C247" s="15"/>
      <c r="D247" s="15"/>
      <c r="E247" s="15"/>
      <c r="F247" s="15"/>
      <c r="G247" s="15"/>
      <c r="H247" s="7"/>
      <c r="I247" s="7"/>
      <c r="J247" s="21"/>
      <c r="K247" s="16"/>
      <c r="L247" s="21"/>
      <c r="M247" s="15"/>
      <c r="N247" s="8"/>
      <c r="O247" s="8"/>
      <c r="P247" s="9"/>
      <c r="Q247" s="8"/>
      <c r="R247" s="9"/>
      <c r="S247" s="9"/>
    </row>
    <row r="248" spans="1:35" x14ac:dyDescent="0.2">
      <c r="A248" s="14"/>
      <c r="B248" s="15"/>
      <c r="C248" s="15"/>
      <c r="D248" s="15"/>
      <c r="E248" s="15"/>
      <c r="F248" s="15"/>
      <c r="G248" s="15"/>
      <c r="H248" s="7"/>
      <c r="I248" s="7"/>
      <c r="J248" s="21"/>
      <c r="K248" s="16"/>
      <c r="L248" s="21"/>
      <c r="M248" s="15"/>
      <c r="N248" s="8"/>
      <c r="O248" s="8"/>
      <c r="P248" s="9"/>
      <c r="Q248" s="8"/>
      <c r="R248" s="9"/>
      <c r="S248" s="9"/>
    </row>
    <row r="249" spans="1:35" x14ac:dyDescent="0.2">
      <c r="A249" s="14"/>
      <c r="B249" s="15"/>
      <c r="C249" s="15"/>
      <c r="D249" s="15"/>
      <c r="E249" s="15"/>
      <c r="F249" s="15"/>
      <c r="G249" s="15"/>
      <c r="H249" s="7"/>
      <c r="I249" s="7"/>
      <c r="J249" s="21"/>
      <c r="K249" s="16"/>
      <c r="L249" s="21"/>
      <c r="M249" s="15"/>
      <c r="N249" s="8"/>
      <c r="O249" s="8"/>
      <c r="P249" s="9"/>
      <c r="Q249" s="8"/>
      <c r="R249" s="9"/>
      <c r="S249" s="9"/>
    </row>
  </sheetData>
  <mergeCells count="17">
    <mergeCell ref="J2:N2"/>
    <mergeCell ref="G3:H3"/>
    <mergeCell ref="J3:N3"/>
    <mergeCell ref="G11:H11"/>
    <mergeCell ref="B12:H12"/>
    <mergeCell ref="I12:N12"/>
    <mergeCell ref="G10:H10"/>
    <mergeCell ref="G8:H8"/>
    <mergeCell ref="G9:H9"/>
    <mergeCell ref="J10:N10"/>
    <mergeCell ref="J11:N11"/>
    <mergeCell ref="G6:H6"/>
    <mergeCell ref="J6:N6"/>
    <mergeCell ref="G7:H7"/>
    <mergeCell ref="J7:N7"/>
    <mergeCell ref="J8:N8"/>
    <mergeCell ref="J9:N9"/>
  </mergeCells>
  <conditionalFormatting sqref="U67 U109:U112">
    <cfRule type="uniqueValues" priority="16" stopIfTrue="1"/>
  </conditionalFormatting>
  <conditionalFormatting sqref="U49">
    <cfRule type="uniqueValues" priority="15" stopIfTrue="1"/>
  </conditionalFormatting>
  <conditionalFormatting sqref="V134">
    <cfRule type="uniqueValues" priority="14" stopIfTrue="1"/>
  </conditionalFormatting>
  <conditionalFormatting sqref="AC134">
    <cfRule type="uniqueValues" priority="13" stopIfTrue="1"/>
  </conditionalFormatting>
  <conditionalFormatting sqref="V154">
    <cfRule type="uniqueValues" priority="12" stopIfTrue="1"/>
  </conditionalFormatting>
  <conditionalFormatting sqref="AC154">
    <cfRule type="uniqueValues" priority="11" stopIfTrue="1"/>
  </conditionalFormatting>
  <conditionalFormatting sqref="V174">
    <cfRule type="uniqueValues" priority="10" stopIfTrue="1"/>
  </conditionalFormatting>
  <conditionalFormatting sqref="AC174">
    <cfRule type="uniqueValues" priority="9" stopIfTrue="1"/>
  </conditionalFormatting>
  <conditionalFormatting sqref="AA49">
    <cfRule type="uniqueValues" priority="8" stopIfTrue="1"/>
  </conditionalFormatting>
  <conditionalFormatting sqref="U108">
    <cfRule type="uniqueValues" priority="7" stopIfTrue="1"/>
  </conditionalFormatting>
  <conditionalFormatting sqref="AA67">
    <cfRule type="uniqueValues" priority="6" stopIfTrue="1"/>
  </conditionalFormatting>
  <conditionalFormatting sqref="I27">
    <cfRule type="uniqueValues" priority="5" stopIfTrue="1"/>
  </conditionalFormatting>
  <conditionalFormatting sqref="I28">
    <cfRule type="uniqueValues" priority="4" stopIfTrue="1"/>
  </conditionalFormatting>
  <conditionalFormatting sqref="I29">
    <cfRule type="uniqueValues" priority="3" stopIfTrue="1"/>
  </conditionalFormatting>
  <conditionalFormatting sqref="I30">
    <cfRule type="uniqueValues" priority="2" stopIfTrue="1"/>
  </conditionalFormatting>
  <conditionalFormatting sqref="I31">
    <cfRule type="uniqueValues" priority="1" stopIfTrue="1"/>
  </conditionalFormatting>
  <pageMargins left="0.7" right="0.7" top="0.75" bottom="0.75" header="0.3" footer="0.3"/>
  <pageSetup scale="17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9"/>
  <sheetViews>
    <sheetView workbookViewId="0">
      <selection activeCell="B27" sqref="B27:B29"/>
    </sheetView>
  </sheetViews>
  <sheetFormatPr baseColWidth="10" defaultRowHeight="15" x14ac:dyDescent="0.2"/>
  <cols>
    <col min="1" max="1" width="9.33203125" customWidth="1"/>
    <col min="2" max="2" width="17.1640625" customWidth="1"/>
    <col min="3" max="3" width="9.1640625" customWidth="1"/>
    <col min="4" max="4" width="8.6640625" customWidth="1"/>
    <col min="5" max="5" width="9.83203125" customWidth="1"/>
    <col min="6" max="6" width="9.5" customWidth="1"/>
    <col min="7" max="7" width="8.83203125" customWidth="1"/>
    <col min="8" max="8" width="10.83203125" customWidth="1"/>
    <col min="9" max="9" width="12.83203125" customWidth="1"/>
    <col min="10" max="10" width="8.6640625" customWidth="1"/>
    <col min="11" max="11" width="9.5" customWidth="1"/>
    <col min="12" max="12" width="8.6640625" customWidth="1"/>
    <col min="13" max="13" width="8.83203125" customWidth="1"/>
    <col min="14" max="15" width="11.33203125" customWidth="1"/>
    <col min="16" max="16" width="7.1640625" customWidth="1"/>
    <col min="17" max="17" width="9.83203125" bestFit="1" customWidth="1"/>
    <col min="18" max="19" width="10.33203125" customWidth="1"/>
    <col min="20" max="20" width="8.5" customWidth="1"/>
    <col min="21" max="21" width="10.5" bestFit="1" customWidth="1"/>
    <col min="22" max="23" width="8.83203125" customWidth="1"/>
    <col min="24" max="24" width="9.5" bestFit="1" customWidth="1"/>
    <col min="25" max="30" width="8.83203125" customWidth="1"/>
    <col min="31" max="31" width="12.1640625" customWidth="1"/>
    <col min="32" max="256" width="8.83203125" customWidth="1"/>
  </cols>
  <sheetData>
    <row r="1" spans="1:31" ht="20.25" customHeight="1" thickBot="1" x14ac:dyDescent="0.3">
      <c r="B1" s="159" t="s">
        <v>55</v>
      </c>
      <c r="C1" s="135"/>
      <c r="D1" s="135"/>
      <c r="E1" s="135"/>
      <c r="F1" s="135"/>
      <c r="G1" s="135"/>
      <c r="H1" s="135"/>
      <c r="I1" s="135"/>
      <c r="J1" s="136"/>
      <c r="K1" s="136"/>
      <c r="L1" s="136"/>
    </row>
    <row r="2" spans="1:31" ht="16" thickBot="1" x14ac:dyDescent="0.25">
      <c r="A2" s="3"/>
      <c r="B2" s="233" t="s">
        <v>27</v>
      </c>
      <c r="C2" s="234"/>
      <c r="D2" s="234"/>
      <c r="E2" s="235" t="s">
        <v>28</v>
      </c>
      <c r="F2" s="236"/>
      <c r="G2" s="237"/>
      <c r="H2" s="235" t="s">
        <v>32</v>
      </c>
      <c r="I2" s="238" t="s">
        <v>88</v>
      </c>
      <c r="J2" s="319" t="s">
        <v>67</v>
      </c>
      <c r="K2" s="319"/>
      <c r="L2" s="319"/>
      <c r="M2" s="319"/>
      <c r="N2" s="320"/>
      <c r="O2" s="26"/>
      <c r="P2" s="26"/>
      <c r="Q2" s="67"/>
      <c r="R2" s="67"/>
      <c r="S2" s="67"/>
      <c r="T2" s="7"/>
      <c r="U2" s="25"/>
      <c r="V2" s="25"/>
      <c r="W2" s="25"/>
      <c r="X2" s="25"/>
      <c r="Y2" s="25"/>
      <c r="Z2" s="7"/>
      <c r="AA2" s="25"/>
      <c r="AB2" s="25"/>
      <c r="AC2" s="25"/>
      <c r="AD2" s="25"/>
      <c r="AE2" s="25"/>
    </row>
    <row r="3" spans="1:31" x14ac:dyDescent="0.2">
      <c r="B3" s="239" t="s">
        <v>90</v>
      </c>
      <c r="C3" s="105"/>
      <c r="D3" s="105"/>
      <c r="E3" s="240">
        <f>(N77)</f>
        <v>43234</v>
      </c>
      <c r="F3" s="162"/>
      <c r="G3" s="321" t="s">
        <v>29</v>
      </c>
      <c r="H3" s="322"/>
      <c r="I3" s="241" t="s">
        <v>41</v>
      </c>
      <c r="J3" s="323"/>
      <c r="K3" s="324"/>
      <c r="L3" s="324"/>
      <c r="M3" s="324"/>
      <c r="N3" s="325"/>
      <c r="O3" s="26"/>
      <c r="P3" s="26"/>
      <c r="Q3" s="67"/>
      <c r="R3" s="67"/>
      <c r="S3" s="67"/>
      <c r="T3" s="7"/>
      <c r="U3" s="25"/>
      <c r="V3" s="25"/>
      <c r="W3" s="25"/>
      <c r="X3" s="25"/>
      <c r="Y3" s="25"/>
      <c r="Z3" s="7"/>
      <c r="AA3" s="25"/>
      <c r="AB3" s="25"/>
      <c r="AC3" s="25"/>
      <c r="AD3" s="25"/>
      <c r="AE3" s="25"/>
    </row>
    <row r="4" spans="1:31" x14ac:dyDescent="0.2">
      <c r="A4" s="4"/>
      <c r="B4" s="239" t="s">
        <v>59</v>
      </c>
      <c r="C4" s="105"/>
      <c r="D4" s="105"/>
      <c r="E4" s="242">
        <v>6</v>
      </c>
      <c r="F4" s="162"/>
      <c r="G4" s="243"/>
      <c r="H4" s="244"/>
      <c r="I4" s="245"/>
      <c r="J4" s="246"/>
      <c r="K4" s="247"/>
      <c r="L4" s="247"/>
      <c r="M4" s="247"/>
      <c r="N4" s="248"/>
      <c r="X4" s="2"/>
      <c r="Y4" s="20"/>
      <c r="AA4" s="2"/>
      <c r="AB4" s="2"/>
      <c r="AC4" s="2"/>
      <c r="AD4" s="2"/>
      <c r="AE4" s="55"/>
    </row>
    <row r="5" spans="1:31" x14ac:dyDescent="0.2">
      <c r="A5" s="4"/>
      <c r="B5" s="239" t="s">
        <v>96</v>
      </c>
      <c r="C5" s="209"/>
      <c r="D5" s="209"/>
      <c r="E5" s="209"/>
      <c r="F5" s="162"/>
      <c r="G5" s="249"/>
      <c r="H5" s="250"/>
      <c r="I5" s="251"/>
      <c r="J5" s="252"/>
      <c r="K5" s="253"/>
      <c r="L5" s="253"/>
      <c r="M5" s="253"/>
      <c r="N5" s="254"/>
      <c r="P5" s="19"/>
      <c r="Q5" s="1"/>
      <c r="R5" s="4"/>
      <c r="S5" s="4"/>
      <c r="U5" s="2"/>
      <c r="V5" s="2"/>
      <c r="W5" s="2"/>
      <c r="X5" s="2"/>
      <c r="Y5" s="20"/>
      <c r="AA5" s="2"/>
      <c r="AB5" s="2"/>
      <c r="AC5" s="2"/>
      <c r="AD5" s="2"/>
      <c r="AE5" s="55"/>
    </row>
    <row r="6" spans="1:31" x14ac:dyDescent="0.2">
      <c r="A6" s="4"/>
      <c r="B6" s="239" t="s">
        <v>95</v>
      </c>
      <c r="C6" s="209"/>
      <c r="D6" s="255">
        <f>(D30)</f>
        <v>2.37</v>
      </c>
      <c r="E6" s="256">
        <f>(E30)</f>
        <v>2.7</v>
      </c>
      <c r="F6" s="118"/>
      <c r="G6" s="313" t="s">
        <v>30</v>
      </c>
      <c r="H6" s="314"/>
      <c r="I6" s="257"/>
      <c r="J6" s="327"/>
      <c r="K6" s="328"/>
      <c r="L6" s="328"/>
      <c r="M6" s="328"/>
      <c r="N6" s="329"/>
      <c r="P6" s="19"/>
      <c r="Q6" s="1"/>
      <c r="R6" s="4"/>
      <c r="S6" s="4"/>
      <c r="U6" s="2"/>
      <c r="V6" s="2"/>
      <c r="W6" s="2"/>
      <c r="X6" s="2"/>
      <c r="Y6" s="20"/>
      <c r="AA6" s="2"/>
      <c r="AB6" s="2"/>
      <c r="AC6" s="2"/>
      <c r="AD6" s="2"/>
      <c r="AE6" s="55"/>
    </row>
    <row r="7" spans="1:31" x14ac:dyDescent="0.2">
      <c r="A7" s="4"/>
      <c r="B7" s="239" t="s">
        <v>94</v>
      </c>
      <c r="C7" s="209"/>
      <c r="D7" s="255">
        <f>(D31)</f>
        <v>2.37</v>
      </c>
      <c r="E7" s="256">
        <f>(E31)</f>
        <v>2.75</v>
      </c>
      <c r="F7" s="118"/>
      <c r="G7" s="330" t="s">
        <v>50</v>
      </c>
      <c r="H7" s="331"/>
      <c r="I7" s="258">
        <v>93</v>
      </c>
      <c r="J7" s="332"/>
      <c r="K7" s="333"/>
      <c r="L7" s="333"/>
      <c r="M7" s="333"/>
      <c r="N7" s="334"/>
      <c r="P7" s="19"/>
      <c r="Q7" s="1"/>
      <c r="R7" s="4"/>
      <c r="S7" s="4"/>
      <c r="U7" s="2"/>
      <c r="V7" s="2"/>
      <c r="W7" s="2"/>
      <c r="X7" s="2"/>
      <c r="Y7" s="20"/>
      <c r="AA7" s="2"/>
      <c r="AB7" s="2"/>
      <c r="AC7" s="2"/>
      <c r="AD7" s="2"/>
      <c r="AE7" s="55"/>
    </row>
    <row r="8" spans="1:31" x14ac:dyDescent="0.2">
      <c r="A8" s="4"/>
      <c r="B8" s="259"/>
      <c r="C8" s="209"/>
      <c r="D8" s="209"/>
      <c r="E8" s="209"/>
      <c r="F8" s="118"/>
      <c r="G8" s="315" t="s">
        <v>51</v>
      </c>
      <c r="H8" s="316"/>
      <c r="I8" s="258" t="s">
        <v>52</v>
      </c>
      <c r="J8" s="301"/>
      <c r="K8" s="302"/>
      <c r="L8" s="302"/>
      <c r="M8" s="302"/>
      <c r="N8" s="303"/>
      <c r="P8" s="19"/>
      <c r="Q8" s="1"/>
      <c r="R8" s="4"/>
      <c r="S8" s="4"/>
      <c r="U8" s="2"/>
      <c r="V8" s="2"/>
      <c r="W8" s="2"/>
      <c r="X8" s="2"/>
      <c r="Y8" s="20"/>
      <c r="AA8" s="2"/>
      <c r="AB8" s="2"/>
      <c r="AC8" s="2"/>
      <c r="AD8" s="2"/>
      <c r="AE8" s="55"/>
    </row>
    <row r="9" spans="1:31" x14ac:dyDescent="0.2">
      <c r="A9" s="4"/>
      <c r="B9" s="239" t="s">
        <v>84</v>
      </c>
      <c r="C9" s="105"/>
      <c r="D9" s="105"/>
      <c r="E9" s="260" t="s">
        <v>40</v>
      </c>
      <c r="F9" s="118"/>
      <c r="G9" s="315" t="s">
        <v>46</v>
      </c>
      <c r="H9" s="316"/>
      <c r="I9" s="261">
        <v>91</v>
      </c>
      <c r="J9" s="304"/>
      <c r="K9" s="305"/>
      <c r="L9" s="305"/>
      <c r="M9" s="305"/>
      <c r="N9" s="306"/>
      <c r="P9" s="19"/>
      <c r="Q9" s="1"/>
      <c r="R9" s="4"/>
      <c r="S9" s="4"/>
      <c r="U9" s="2"/>
      <c r="V9" s="2"/>
      <c r="W9" s="2"/>
      <c r="X9" s="2"/>
      <c r="Y9" s="20"/>
      <c r="AA9" s="2"/>
      <c r="AB9" s="2"/>
      <c r="AC9" s="2"/>
      <c r="AD9" s="2"/>
      <c r="AE9" s="55"/>
    </row>
    <row r="10" spans="1:31" x14ac:dyDescent="0.2">
      <c r="A10" s="4"/>
      <c r="B10" s="239" t="s">
        <v>85</v>
      </c>
      <c r="C10" s="105"/>
      <c r="D10" s="105"/>
      <c r="E10" s="260" t="s">
        <v>66</v>
      </c>
      <c r="F10" s="118"/>
      <c r="G10" s="315" t="s">
        <v>48</v>
      </c>
      <c r="H10" s="316"/>
      <c r="I10" s="258" t="s">
        <v>31</v>
      </c>
      <c r="J10" s="307"/>
      <c r="K10" s="308"/>
      <c r="L10" s="308"/>
      <c r="M10" s="308"/>
      <c r="N10" s="309"/>
      <c r="P10" s="19"/>
      <c r="Q10" s="1"/>
      <c r="R10" s="4"/>
      <c r="S10" s="4"/>
      <c r="U10" s="2"/>
      <c r="V10" s="2"/>
      <c r="W10" s="2"/>
      <c r="X10" s="2"/>
      <c r="Y10" s="20"/>
      <c r="AA10" s="2"/>
      <c r="AB10" s="2"/>
      <c r="AC10" s="2"/>
      <c r="AD10" s="2"/>
      <c r="AE10" s="55"/>
    </row>
    <row r="11" spans="1:31" ht="16" thickBot="1" x14ac:dyDescent="0.25">
      <c r="A11" s="4"/>
      <c r="B11" s="262" t="s">
        <v>92</v>
      </c>
      <c r="C11" s="263"/>
      <c r="D11" s="263"/>
      <c r="E11" s="264">
        <f>MIN(H119:H128)</f>
        <v>2.3199999999999998</v>
      </c>
      <c r="F11" s="265"/>
      <c r="G11" s="317" t="s">
        <v>49</v>
      </c>
      <c r="H11" s="318"/>
      <c r="I11" s="266" t="s">
        <v>47</v>
      </c>
      <c r="J11" s="310"/>
      <c r="K11" s="311"/>
      <c r="L11" s="311"/>
      <c r="M11" s="311"/>
      <c r="N11" s="312"/>
      <c r="P11" s="19"/>
      <c r="Q11" s="1"/>
      <c r="R11" s="4"/>
      <c r="S11" s="4"/>
      <c r="U11" s="2"/>
      <c r="V11" s="2"/>
      <c r="W11" s="2"/>
      <c r="X11" s="2"/>
      <c r="Y11" s="20"/>
      <c r="AA11" s="2"/>
      <c r="AB11" s="2"/>
      <c r="AC11" s="2"/>
      <c r="AD11" s="2"/>
      <c r="AE11" s="55"/>
    </row>
    <row r="12" spans="1:31" x14ac:dyDescent="0.2">
      <c r="A12" s="4"/>
      <c r="B12" s="326" t="s">
        <v>99</v>
      </c>
      <c r="C12" s="326"/>
      <c r="D12" s="326"/>
      <c r="E12" s="326"/>
      <c r="F12" s="326"/>
      <c r="G12" s="326"/>
      <c r="H12" s="326"/>
      <c r="I12" s="326" t="s">
        <v>100</v>
      </c>
      <c r="J12" s="326"/>
      <c r="K12" s="326"/>
      <c r="L12" s="326"/>
      <c r="M12" s="326"/>
      <c r="N12" s="326"/>
      <c r="P12" s="19"/>
      <c r="Q12" s="1"/>
      <c r="R12" s="4"/>
      <c r="S12" s="4"/>
      <c r="U12" s="2"/>
      <c r="V12" s="2"/>
      <c r="W12" s="2"/>
      <c r="X12" s="2"/>
      <c r="Y12" s="20"/>
      <c r="AA12" s="2"/>
      <c r="AB12" s="2"/>
      <c r="AC12" s="2"/>
      <c r="AD12" s="2"/>
      <c r="AE12" s="55"/>
    </row>
    <row r="13" spans="1:31" x14ac:dyDescent="0.2">
      <c r="A13" s="4"/>
      <c r="B13" s="210"/>
      <c r="C13" s="211"/>
      <c r="D13" s="211"/>
      <c r="E13" s="211"/>
      <c r="F13" s="211"/>
      <c r="G13" s="211"/>
      <c r="H13" s="210"/>
      <c r="I13" s="211"/>
      <c r="J13" s="211"/>
      <c r="K13" s="211"/>
      <c r="L13" s="211"/>
      <c r="M13" s="211"/>
      <c r="N13" s="210"/>
      <c r="P13" s="19"/>
      <c r="Q13" s="1"/>
      <c r="R13" s="4"/>
      <c r="S13" s="4"/>
      <c r="U13" s="25"/>
      <c r="V13" s="25"/>
      <c r="W13" s="25"/>
      <c r="X13" s="25"/>
      <c r="Y13" s="25"/>
      <c r="AA13" s="25"/>
      <c r="AB13" s="25"/>
      <c r="AC13" s="25"/>
      <c r="AD13" s="25"/>
      <c r="AE13" s="25"/>
    </row>
    <row r="14" spans="1:31" x14ac:dyDescent="0.2">
      <c r="A14" s="4"/>
      <c r="B14" s="210"/>
      <c r="C14" s="211"/>
      <c r="D14" s="211"/>
      <c r="E14" s="211"/>
      <c r="F14" s="211"/>
      <c r="G14" s="211"/>
      <c r="H14" s="210"/>
      <c r="I14" s="211"/>
      <c r="J14" s="211"/>
      <c r="K14" s="211"/>
      <c r="L14" s="211"/>
      <c r="M14" s="211"/>
      <c r="N14" s="210"/>
      <c r="P14" s="19"/>
      <c r="Q14" s="1"/>
      <c r="R14" s="4"/>
      <c r="S14" s="4"/>
      <c r="U14" s="25"/>
      <c r="V14" s="25"/>
      <c r="W14" s="25"/>
      <c r="X14" s="25"/>
      <c r="Y14" s="25"/>
      <c r="AA14" s="25"/>
      <c r="AB14" s="25"/>
      <c r="AC14" s="25"/>
      <c r="AD14" s="25"/>
      <c r="AE14" s="25"/>
    </row>
    <row r="15" spans="1:31" x14ac:dyDescent="0.2">
      <c r="A15" s="4"/>
      <c r="B15" s="210"/>
      <c r="C15" s="211"/>
      <c r="D15" s="211"/>
      <c r="E15" s="211"/>
      <c r="F15" s="211"/>
      <c r="G15" s="211"/>
      <c r="H15" s="210"/>
      <c r="I15" s="211"/>
      <c r="J15" s="211"/>
      <c r="K15" s="211"/>
      <c r="L15" s="211"/>
      <c r="M15" s="211"/>
      <c r="N15" s="210"/>
      <c r="P15" s="19"/>
      <c r="Q15" s="1"/>
      <c r="R15" s="4"/>
      <c r="S15" s="4"/>
      <c r="U15" s="25"/>
      <c r="V15" s="25"/>
      <c r="W15" s="25"/>
      <c r="X15" s="25"/>
      <c r="Y15" s="25"/>
      <c r="AA15" s="25"/>
      <c r="AB15" s="25"/>
      <c r="AC15" s="25"/>
      <c r="AD15" s="25"/>
      <c r="AE15" s="25"/>
    </row>
    <row r="16" spans="1:31" x14ac:dyDescent="0.2">
      <c r="A16" s="4"/>
      <c r="B16" s="210"/>
      <c r="C16" s="211"/>
      <c r="D16" s="211"/>
      <c r="E16" s="211"/>
      <c r="F16" s="211"/>
      <c r="G16" s="211"/>
      <c r="H16" s="210"/>
      <c r="I16" s="211"/>
      <c r="J16" s="211"/>
      <c r="K16" s="211"/>
      <c r="L16" s="211"/>
      <c r="M16" s="211"/>
      <c r="N16" s="210"/>
      <c r="P16" s="19"/>
      <c r="Q16" s="1"/>
      <c r="R16" s="4"/>
      <c r="S16" s="4"/>
      <c r="U16" s="25"/>
      <c r="V16" s="25"/>
      <c r="W16" s="25"/>
      <c r="X16" s="25"/>
      <c r="Y16" s="25"/>
      <c r="AA16" s="25"/>
      <c r="AB16" s="25"/>
      <c r="AC16" s="25"/>
      <c r="AD16" s="25"/>
      <c r="AE16" s="25"/>
    </row>
    <row r="17" spans="1:31" x14ac:dyDescent="0.2">
      <c r="A17" s="4"/>
      <c r="B17" s="210"/>
      <c r="C17" s="211"/>
      <c r="D17" s="211"/>
      <c r="E17" s="211"/>
      <c r="F17" s="211"/>
      <c r="G17" s="211"/>
      <c r="H17" s="210"/>
      <c r="I17" s="211"/>
      <c r="J17" s="211"/>
      <c r="K17" s="211"/>
      <c r="L17" s="211"/>
      <c r="M17" s="211"/>
      <c r="N17" s="210"/>
      <c r="P17" s="19"/>
      <c r="Q17" s="1"/>
      <c r="R17" s="4"/>
      <c r="S17" s="4"/>
      <c r="U17" s="25"/>
      <c r="V17" s="25"/>
      <c r="W17" s="25"/>
      <c r="X17" s="25"/>
      <c r="Y17" s="25"/>
      <c r="AA17" s="25"/>
      <c r="AB17" s="25"/>
      <c r="AC17" s="25"/>
      <c r="AD17" s="25"/>
      <c r="AE17" s="25"/>
    </row>
    <row r="18" spans="1:31" x14ac:dyDescent="0.2">
      <c r="A18" s="4"/>
      <c r="B18" s="210"/>
      <c r="C18" s="211"/>
      <c r="D18" s="211"/>
      <c r="E18" s="211"/>
      <c r="F18" s="211"/>
      <c r="G18" s="211"/>
      <c r="H18" s="210"/>
      <c r="I18" s="211"/>
      <c r="J18" s="211"/>
      <c r="K18" s="211"/>
      <c r="L18" s="211"/>
      <c r="M18" s="211"/>
      <c r="N18" s="210"/>
      <c r="P18" s="19"/>
      <c r="Q18" s="1"/>
      <c r="R18" s="4"/>
      <c r="S18" s="4"/>
      <c r="U18" s="25"/>
      <c r="V18" s="25"/>
      <c r="W18" s="25"/>
      <c r="X18" s="25"/>
      <c r="Y18" s="25"/>
      <c r="AA18" s="25"/>
      <c r="AB18" s="25"/>
      <c r="AC18" s="25"/>
      <c r="AD18" s="25"/>
      <c r="AE18" s="25"/>
    </row>
    <row r="19" spans="1:31" x14ac:dyDescent="0.2">
      <c r="A19" s="4"/>
      <c r="B19" s="210"/>
      <c r="C19" s="211"/>
      <c r="D19" s="211"/>
      <c r="E19" s="211"/>
      <c r="F19" s="211"/>
      <c r="G19" s="211"/>
      <c r="H19" s="210"/>
      <c r="I19" s="211"/>
      <c r="J19" s="211"/>
      <c r="K19" s="211"/>
      <c r="L19" s="211"/>
      <c r="M19" s="211"/>
      <c r="N19" s="210"/>
      <c r="P19" s="19"/>
      <c r="Q19" s="1"/>
      <c r="R19" s="4"/>
      <c r="S19" s="4"/>
      <c r="U19" s="25"/>
      <c r="V19" s="25"/>
      <c r="W19" s="25"/>
      <c r="X19" s="25"/>
      <c r="Y19" s="25"/>
      <c r="AA19" s="25"/>
      <c r="AB19" s="25"/>
      <c r="AC19" s="25"/>
      <c r="AD19" s="25"/>
      <c r="AE19" s="25"/>
    </row>
    <row r="20" spans="1:31" x14ac:dyDescent="0.2">
      <c r="A20" s="7"/>
      <c r="B20" s="210"/>
      <c r="C20" s="211"/>
      <c r="D20" s="211"/>
      <c r="E20" s="211"/>
      <c r="F20" s="211"/>
      <c r="G20" s="211"/>
      <c r="H20" s="210"/>
      <c r="I20" s="211"/>
      <c r="J20" s="211"/>
      <c r="K20" s="211"/>
      <c r="L20" s="211"/>
      <c r="M20" s="211"/>
      <c r="N20" s="210"/>
      <c r="P20" s="25"/>
      <c r="Q20" s="7"/>
      <c r="R20" s="7"/>
      <c r="S20" s="7"/>
      <c r="U20" s="25"/>
      <c r="V20" s="25"/>
      <c r="W20" s="25"/>
      <c r="X20" s="25"/>
      <c r="Y20" s="25"/>
      <c r="AA20" s="25"/>
      <c r="AB20" s="25"/>
      <c r="AC20" s="25"/>
      <c r="AD20" s="25"/>
      <c r="AE20" s="25"/>
    </row>
    <row r="21" spans="1:31" x14ac:dyDescent="0.2">
      <c r="A21" s="7"/>
      <c r="B21" s="209"/>
      <c r="C21" s="211"/>
      <c r="D21" s="211"/>
      <c r="E21" s="211"/>
      <c r="F21" s="211"/>
      <c r="G21" s="211"/>
      <c r="H21" s="210"/>
      <c r="I21" s="211"/>
      <c r="J21" s="211"/>
      <c r="K21" s="211"/>
      <c r="L21" s="211"/>
      <c r="M21" s="211"/>
      <c r="N21" s="210"/>
      <c r="P21" s="25"/>
      <c r="Q21" s="7"/>
      <c r="R21" s="7"/>
      <c r="S21" s="7"/>
      <c r="T21" s="7"/>
      <c r="U21" s="25"/>
      <c r="V21" s="25"/>
      <c r="W21" s="25"/>
      <c r="X21" s="25"/>
      <c r="Y21" s="25"/>
      <c r="AA21" s="25"/>
      <c r="AB21" s="25"/>
      <c r="AC21" s="25"/>
      <c r="AD21" s="25"/>
      <c r="AE21" s="25"/>
    </row>
    <row r="22" spans="1:31" x14ac:dyDescent="0.2">
      <c r="A22" s="7"/>
      <c r="B22" s="210"/>
      <c r="C22" s="211"/>
      <c r="D22" s="211"/>
      <c r="E22" s="211"/>
      <c r="F22" s="211"/>
      <c r="G22" s="211"/>
      <c r="H22" s="210"/>
      <c r="I22" s="211"/>
      <c r="J22" s="211"/>
      <c r="K22" s="211"/>
      <c r="L22" s="211"/>
      <c r="M22" s="211"/>
      <c r="N22" s="210"/>
      <c r="P22" s="25"/>
      <c r="Q22" s="7"/>
      <c r="R22" s="7"/>
      <c r="S22" s="7"/>
      <c r="U22" s="25"/>
      <c r="V22" s="25"/>
      <c r="W22" s="25"/>
      <c r="X22" s="25"/>
      <c r="Y22" s="25"/>
      <c r="AA22" s="25"/>
      <c r="AB22" s="25"/>
      <c r="AC22" s="25"/>
      <c r="AD22" s="25"/>
      <c r="AE22" s="25"/>
    </row>
    <row r="23" spans="1:31" x14ac:dyDescent="0.2">
      <c r="A23" s="7"/>
      <c r="B23" s="210"/>
      <c r="C23" s="211"/>
      <c r="D23" s="211"/>
      <c r="E23" s="211"/>
      <c r="F23" s="211"/>
      <c r="G23" s="211"/>
      <c r="H23" s="210"/>
      <c r="I23" s="211"/>
      <c r="J23" s="211"/>
      <c r="K23" s="211"/>
      <c r="L23" s="211"/>
      <c r="M23" s="211"/>
      <c r="N23" s="210"/>
      <c r="P23" s="25"/>
      <c r="Q23" s="7"/>
      <c r="R23" s="7"/>
      <c r="S23" s="7"/>
      <c r="U23" s="25"/>
      <c r="V23" s="25"/>
      <c r="W23" s="25"/>
      <c r="X23" s="25"/>
      <c r="Y23" s="25"/>
      <c r="AA23" s="25"/>
      <c r="AB23" s="25"/>
      <c r="AC23" s="25"/>
      <c r="AD23" s="25"/>
      <c r="AE23" s="25"/>
    </row>
    <row r="24" spans="1:31" x14ac:dyDescent="0.2">
      <c r="A24" s="7"/>
      <c r="B24" s="210"/>
      <c r="C24" s="211"/>
      <c r="D24" s="211"/>
      <c r="E24" s="211"/>
      <c r="F24" s="211"/>
      <c r="G24" s="211"/>
      <c r="H24" s="210"/>
      <c r="I24" s="211"/>
      <c r="J24" s="211"/>
      <c r="K24" s="211"/>
      <c r="L24" s="211"/>
      <c r="M24" s="211"/>
      <c r="N24" s="210"/>
      <c r="P24" s="25"/>
      <c r="Q24" s="7"/>
      <c r="R24" s="7"/>
      <c r="S24" s="7"/>
      <c r="U24" s="25"/>
      <c r="V24" s="25"/>
      <c r="W24" s="25"/>
      <c r="X24" s="25"/>
      <c r="Y24" s="25"/>
      <c r="AA24" s="25"/>
      <c r="AB24" s="25"/>
      <c r="AC24" s="25"/>
      <c r="AD24" s="25"/>
      <c r="AE24" s="25"/>
    </row>
    <row r="25" spans="1:31" x14ac:dyDescent="0.2">
      <c r="A25" s="7"/>
      <c r="B25" s="210"/>
      <c r="C25" s="211"/>
      <c r="D25" s="211"/>
      <c r="E25" s="211"/>
      <c r="F25" s="211"/>
      <c r="G25" s="211"/>
      <c r="H25" s="210"/>
      <c r="I25" s="211"/>
      <c r="J25" s="211"/>
      <c r="K25" s="211"/>
      <c r="L25" s="211"/>
      <c r="M25" s="211"/>
      <c r="N25" s="210"/>
      <c r="P25" s="25"/>
      <c r="Q25" s="7"/>
      <c r="R25" s="7"/>
      <c r="S25" s="7"/>
      <c r="U25" s="25"/>
      <c r="V25" s="25"/>
      <c r="W25" s="25"/>
      <c r="X25" s="25"/>
      <c r="Y25" s="25"/>
      <c r="AA25" s="25"/>
      <c r="AB25" s="25"/>
      <c r="AC25" s="25"/>
      <c r="AD25" s="25"/>
      <c r="AE25" s="25"/>
    </row>
    <row r="26" spans="1:31" ht="16" thickBot="1" x14ac:dyDescent="0.25">
      <c r="A26" s="7"/>
      <c r="B26" s="117" t="s">
        <v>83</v>
      </c>
      <c r="C26" s="117" t="s">
        <v>3</v>
      </c>
      <c r="D26" s="89" t="s">
        <v>4</v>
      </c>
      <c r="E26" s="89" t="s">
        <v>5</v>
      </c>
      <c r="F26" s="89" t="s">
        <v>11</v>
      </c>
      <c r="G26" s="89" t="s">
        <v>6</v>
      </c>
      <c r="H26" s="90"/>
      <c r="I26" s="91" t="s">
        <v>82</v>
      </c>
      <c r="J26" s="92" t="s">
        <v>8</v>
      </c>
      <c r="K26" s="92" t="s">
        <v>9</v>
      </c>
      <c r="L26" s="92" t="s">
        <v>103</v>
      </c>
      <c r="M26" s="92" t="s">
        <v>10</v>
      </c>
      <c r="N26" s="90"/>
      <c r="P26" s="25"/>
      <c r="Q26" s="7"/>
      <c r="R26" s="7"/>
      <c r="S26" s="7"/>
      <c r="AA26" s="25"/>
      <c r="AB26" s="25"/>
      <c r="AC26" s="25"/>
      <c r="AD26" s="25"/>
      <c r="AE26" s="25"/>
    </row>
    <row r="27" spans="1:31" x14ac:dyDescent="0.2">
      <c r="A27" s="7"/>
      <c r="B27" s="90" t="s">
        <v>105</v>
      </c>
      <c r="C27" s="118">
        <f>AVERAGE(H119:H128)</f>
        <v>2.5509999999999997</v>
      </c>
      <c r="D27" s="93">
        <f>MIN(H119:H128)</f>
        <v>2.3199999999999998</v>
      </c>
      <c r="E27" s="93">
        <f>MAX(H119:H128)</f>
        <v>2.69</v>
      </c>
      <c r="F27" s="93">
        <f>STDEV(H119:H128)*2</f>
        <v>0.21714306599822872</v>
      </c>
      <c r="G27" s="94">
        <f>(F27)/C27</f>
        <v>8.5120762837408367E-2</v>
      </c>
      <c r="H27" s="90"/>
      <c r="I27" s="123">
        <f>IF(H128&gt;0, SLOPE(M119:M128,R119:R128), "")</f>
        <v>-10.758526888470413</v>
      </c>
      <c r="J27" s="95">
        <f>IF(H128&gt;0, CORREL(M119:M128,P119:P128),"")</f>
        <v>-0.20630799377651587</v>
      </c>
      <c r="K27" s="96">
        <f>IF(H128&gt;0, J27^2, "")</f>
        <v>4.2562988296090912E-2</v>
      </c>
      <c r="L27" s="97">
        <f>COUNT(A119:A128)</f>
        <v>10</v>
      </c>
      <c r="M27" s="95">
        <f>IF(J27&gt;0, TDIST(J27*SQRT((L27-2)/(1-K27)),(L27-2),1),TDIST(-J27*SQRT((L27-2)/(1-K27)),(L27-2),1))</f>
        <v>0.28371215591442012</v>
      </c>
      <c r="N27" s="90"/>
      <c r="P27" s="25"/>
      <c r="Q27" s="7"/>
      <c r="R27" s="7"/>
      <c r="S27" s="7"/>
      <c r="AA27" s="25"/>
      <c r="AB27" s="25"/>
      <c r="AC27" s="25"/>
      <c r="AD27" s="25"/>
      <c r="AE27" s="25"/>
    </row>
    <row r="28" spans="1:31" x14ac:dyDescent="0.2">
      <c r="A28" s="7"/>
      <c r="B28" s="90" t="s">
        <v>106</v>
      </c>
      <c r="C28" s="118">
        <f>AVERAGE(H102:H122)</f>
        <v>2.5704761904761901</v>
      </c>
      <c r="D28" s="93">
        <f>MIN(H102:H122)</f>
        <v>2.41</v>
      </c>
      <c r="E28" s="93">
        <f>MAX(H102:H122)</f>
        <v>2.75</v>
      </c>
      <c r="F28" s="93">
        <f>STDEV(H102:H122)*2</f>
        <v>0.18476755023284691</v>
      </c>
      <c r="G28" s="94">
        <f>(F28)/C28</f>
        <v>7.188066978306383E-2</v>
      </c>
      <c r="H28" s="90"/>
      <c r="I28" s="177">
        <f>IF(H122&gt;0, SLOPE(M102:M122,R102:R122), "")</f>
        <v>0.33766233766233761</v>
      </c>
      <c r="J28" s="95">
        <f>IF(H122&gt;0, CORREL(M102:M122,P102:P122),"")</f>
        <v>2.2678654383041431E-2</v>
      </c>
      <c r="K28" s="96">
        <f>IF(H122&gt;0, J28^2, "")</f>
        <v>5.143213646254443E-4</v>
      </c>
      <c r="L28" s="97">
        <f>COUNT(A102:A122)</f>
        <v>21</v>
      </c>
      <c r="M28" s="95">
        <f>IF(J28&gt;0, TDIST(J28*SQRT((L28-2)/(1-K28)),(L28-2),1),TDIST(-J28*SQRT((L28-2)/(1-K28)),(L28-2),1))</f>
        <v>0.46113490124327255</v>
      </c>
      <c r="N28" s="90"/>
      <c r="P28" s="25"/>
      <c r="Q28" s="7"/>
      <c r="R28" s="7"/>
      <c r="S28" s="7"/>
      <c r="AA28" s="25"/>
      <c r="AB28" s="25"/>
      <c r="AC28" s="25"/>
      <c r="AD28" s="25"/>
      <c r="AE28" s="25"/>
    </row>
    <row r="29" spans="1:31" x14ac:dyDescent="0.2">
      <c r="A29" s="7"/>
      <c r="B29" s="118" t="s">
        <v>107</v>
      </c>
      <c r="C29" s="118">
        <f>AVERAGE(H78:H101)</f>
        <v>2.5645833333333337</v>
      </c>
      <c r="D29" s="93">
        <f>MIN(H78:H101)</f>
        <v>2.37</v>
      </c>
      <c r="E29" s="93">
        <f>MAX(H78:H101)</f>
        <v>2.7</v>
      </c>
      <c r="F29" s="93">
        <f>STDEV(H78:H101)*2</f>
        <v>0.14239921429517807</v>
      </c>
      <c r="G29" s="94">
        <f>(F29)/C29</f>
        <v>5.5525282584634822E-2</v>
      </c>
      <c r="H29" s="90"/>
      <c r="I29" s="123">
        <f>IF(H101&gt;0, SLOPE(M78:M101,R78:R101), "")</f>
        <v>-0.92608695652173911</v>
      </c>
      <c r="J29" s="95">
        <f>IF(H101&gt;0, CORREL(M78:M101,P78:P101),"")</f>
        <v>-9.1972750013566237E-2</v>
      </c>
      <c r="K29" s="96">
        <f>IF(H77&gt;0, J29^2, "")</f>
        <v>8.4589867450579476E-3</v>
      </c>
      <c r="L29" s="97">
        <f>COUNT(A78:A101)</f>
        <v>24</v>
      </c>
      <c r="M29" s="95">
        <f>IF(J29&gt;0, TDIST(J29*SQRT((L29-2)/(1-K29)),(L29-2),1),TDIST(-J29*SQRT((L29-2)/(1-K29)),(L29-2),1))</f>
        <v>0.33453405153625804</v>
      </c>
      <c r="N29" s="90"/>
      <c r="P29" s="25"/>
      <c r="Q29" s="7"/>
      <c r="R29" s="7"/>
      <c r="S29" s="7"/>
      <c r="AA29" s="25"/>
      <c r="AB29" s="25"/>
      <c r="AC29" s="25"/>
      <c r="AD29" s="25"/>
      <c r="AE29" s="25"/>
    </row>
    <row r="30" spans="1:31" x14ac:dyDescent="0.2">
      <c r="A30" s="7"/>
      <c r="B30" s="90" t="s">
        <v>86</v>
      </c>
      <c r="C30" s="118">
        <f>AVERAGE(H34:H77)</f>
        <v>2.5540909090909092</v>
      </c>
      <c r="D30" s="93">
        <f>MIN(H34:H77)</f>
        <v>2.37</v>
      </c>
      <c r="E30" s="93">
        <f>MAX(H34:H77)</f>
        <v>2.7</v>
      </c>
      <c r="F30" s="93">
        <f>STDEV(H34:H77)*2</f>
        <v>0.12179419788511192</v>
      </c>
      <c r="G30" s="94">
        <f>(F30)/C30</f>
        <v>4.7685929052722231E-2</v>
      </c>
      <c r="H30" s="90"/>
      <c r="I30" s="123">
        <f>IF(H77&gt;0, SLOPE(M34:M77,R34:R77), "")</f>
        <v>6.3065515542765302</v>
      </c>
      <c r="J30" s="95">
        <f>IF(H77&gt;0, CORREL(M34:M77,P34:P77),"")</f>
        <v>0.18893489786170048</v>
      </c>
      <c r="K30" s="96">
        <f>IF(H77&gt;0, J30^2, "")</f>
        <v>3.5696395630011195E-2</v>
      </c>
      <c r="L30" s="97">
        <f>COUNT(A34:A77)</f>
        <v>44</v>
      </c>
      <c r="M30" s="95">
        <f>IF(J30&gt;0, TDIST(J30*SQRT((L30-2)/(1-K30)),(L30-2),1),TDIST(-J30*SQRT((L30-2)/(1-K30)),(L30-2),1))</f>
        <v>0.10967246339676566</v>
      </c>
      <c r="N30" s="90"/>
      <c r="P30" s="25"/>
      <c r="Q30" s="7"/>
      <c r="R30" s="7"/>
      <c r="S30" s="7"/>
      <c r="AA30" s="25"/>
      <c r="AB30" s="25"/>
      <c r="AC30" s="25"/>
      <c r="AD30" s="25"/>
      <c r="AE30" s="25"/>
    </row>
    <row r="31" spans="1:31" x14ac:dyDescent="0.2">
      <c r="A31" s="3"/>
      <c r="B31" s="128" t="s">
        <v>87</v>
      </c>
      <c r="C31" s="119">
        <f>AVERAGE(H34:H123)</f>
        <v>2.5615555555555551</v>
      </c>
      <c r="D31" s="98">
        <f>MIN(H34:H123)</f>
        <v>2.37</v>
      </c>
      <c r="E31" s="98">
        <f>MAX(H34:H123)</f>
        <v>2.75</v>
      </c>
      <c r="F31" s="98">
        <f>STDEV(H34:H123)*2</f>
        <v>0.14312440133386939</v>
      </c>
      <c r="G31" s="99">
        <f>(F31)/C31</f>
        <v>5.5874018044800237E-2</v>
      </c>
      <c r="H31" s="90"/>
      <c r="I31" s="156">
        <f>IF(H123&gt;0, SLOPE(M34:M123,R34:R123), "")</f>
        <v>0.48714758494176014</v>
      </c>
      <c r="J31" s="100">
        <f>IF(H123&gt;0, CORREL(M34:M123,P34:P123),"")</f>
        <v>0.11170713578267727</v>
      </c>
      <c r="K31" s="101">
        <f>IF(H123&gt;0, J31^2, "")</f>
        <v>1.2478484184769496E-2</v>
      </c>
      <c r="L31" s="102">
        <f>COUNT(A34:A123)</f>
        <v>90</v>
      </c>
      <c r="M31" s="103">
        <f>IF(J31&gt;0, TDIST(J31*SQRT((L31-2)/(1-K31)),(L31-2),1),TDIST(-J31*SQRT((L31-2)/(1-K31)),(L31-2),1))</f>
        <v>0.14726903134792671</v>
      </c>
      <c r="N31" s="90"/>
      <c r="P31" s="25"/>
      <c r="Q31" s="7"/>
      <c r="R31" s="7"/>
      <c r="S31" s="7"/>
      <c r="AA31" s="25"/>
      <c r="AB31" s="25"/>
      <c r="AC31" s="25"/>
      <c r="AD31" s="25"/>
      <c r="AE31" s="25"/>
    </row>
    <row r="32" spans="1:31" x14ac:dyDescent="0.2">
      <c r="A32" s="7"/>
      <c r="B32" s="25"/>
      <c r="C32" s="25"/>
      <c r="D32" s="25"/>
      <c r="E32" s="25"/>
      <c r="F32" s="25"/>
      <c r="G32" s="25"/>
      <c r="H32" s="25"/>
      <c r="I32" s="25"/>
      <c r="J32" s="26"/>
      <c r="K32" s="26"/>
      <c r="L32" s="26"/>
      <c r="M32" s="26"/>
      <c r="N32" s="25"/>
      <c r="O32" s="25"/>
      <c r="P32" s="25"/>
      <c r="Q32" s="7"/>
      <c r="R32" s="7"/>
      <c r="S32" s="7"/>
      <c r="U32" s="25"/>
      <c r="V32" s="25"/>
      <c r="W32" s="25"/>
      <c r="X32" s="25"/>
      <c r="Y32" s="25"/>
      <c r="AA32" s="25"/>
      <c r="AB32" s="25"/>
      <c r="AC32" s="25"/>
      <c r="AD32" s="25"/>
      <c r="AE32" s="25"/>
    </row>
    <row r="33" spans="1:33" ht="16" thickBot="1" x14ac:dyDescent="0.25">
      <c r="A33" s="48" t="s">
        <v>0</v>
      </c>
      <c r="B33" s="49" t="s">
        <v>13</v>
      </c>
      <c r="C33" s="49" t="s">
        <v>14</v>
      </c>
      <c r="D33" s="49" t="s">
        <v>15</v>
      </c>
      <c r="E33" s="49" t="s">
        <v>16</v>
      </c>
      <c r="F33" s="49" t="s">
        <v>17</v>
      </c>
      <c r="G33" s="49" t="s">
        <v>12</v>
      </c>
      <c r="H33" s="49" t="s">
        <v>18</v>
      </c>
      <c r="I33" s="49" t="s">
        <v>21</v>
      </c>
      <c r="J33" s="50" t="s">
        <v>20</v>
      </c>
      <c r="K33" s="50" t="s">
        <v>3</v>
      </c>
      <c r="L33" s="50" t="s">
        <v>22</v>
      </c>
      <c r="M33" s="50" t="s">
        <v>7</v>
      </c>
      <c r="N33" s="50" t="s">
        <v>1</v>
      </c>
      <c r="O33" s="50" t="s">
        <v>38</v>
      </c>
      <c r="P33" s="50" t="s">
        <v>19</v>
      </c>
      <c r="Q33" s="54" t="s">
        <v>2</v>
      </c>
      <c r="R33" s="54" t="s">
        <v>97</v>
      </c>
      <c r="S33" s="53" t="s">
        <v>23</v>
      </c>
      <c r="T33" s="3"/>
      <c r="U33" s="29"/>
      <c r="V33" s="29"/>
      <c r="W33" s="29"/>
      <c r="X33" s="29"/>
      <c r="Y33" s="29"/>
      <c r="Z33" s="3"/>
      <c r="AA33" s="29"/>
      <c r="AB33" s="29"/>
      <c r="AC33" s="29"/>
      <c r="AD33" s="29"/>
      <c r="AE33" s="29"/>
      <c r="AF33" s="3"/>
      <c r="AG33" s="3"/>
    </row>
    <row r="34" spans="1:33" x14ac:dyDescent="0.2">
      <c r="A34" s="34">
        <v>20</v>
      </c>
      <c r="B34" s="35">
        <v>2.52</v>
      </c>
      <c r="C34" s="35">
        <v>2.3199999999999998</v>
      </c>
      <c r="D34" s="35">
        <v>2.42</v>
      </c>
      <c r="E34" s="35">
        <v>2.5099999999999998</v>
      </c>
      <c r="F34" s="35">
        <v>2.48</v>
      </c>
      <c r="G34" s="35">
        <v>2.5</v>
      </c>
      <c r="H34" s="32">
        <f t="shared" ref="H34:H65" si="0">MAX(B34:G34)</f>
        <v>2.52</v>
      </c>
      <c r="I34" s="41">
        <f>MAX(H34:H77)</f>
        <v>2.7</v>
      </c>
      <c r="J34" s="37">
        <f t="shared" ref="J34:J65" si="1">(H34-I34)/(I34)</f>
        <v>-6.6666666666666721E-2</v>
      </c>
      <c r="K34" s="36">
        <f>AVERAGE(H34:H77)</f>
        <v>2.5540909090909092</v>
      </c>
      <c r="L34" s="37">
        <f t="shared" ref="L34:L65" si="2">(H34-K34)/(K34)</f>
        <v>-1.3347570742124965E-2</v>
      </c>
      <c r="M34" s="38">
        <f t="shared" ref="M34:M65" si="3">1000*H34</f>
        <v>2520</v>
      </c>
      <c r="N34" s="39">
        <v>43192</v>
      </c>
      <c r="O34" s="39">
        <v>43191</v>
      </c>
      <c r="P34" s="40">
        <f>(N34-O34)</f>
        <v>1</v>
      </c>
      <c r="Q34" s="39">
        <v>40648</v>
      </c>
      <c r="R34" s="41">
        <f>(N34-O34)/7</f>
        <v>0.14285714285714285</v>
      </c>
      <c r="S34" s="41" t="s">
        <v>37</v>
      </c>
      <c r="T34" s="3"/>
      <c r="U34" s="16"/>
      <c r="V34" s="16"/>
      <c r="W34" s="16"/>
      <c r="X34" s="16"/>
      <c r="Y34" s="21"/>
      <c r="Z34" s="3"/>
      <c r="AA34" s="3"/>
      <c r="AB34" s="3"/>
      <c r="AC34" s="3"/>
      <c r="AD34" s="3"/>
      <c r="AE34" s="3"/>
      <c r="AF34" s="3"/>
      <c r="AG34" s="3"/>
    </row>
    <row r="35" spans="1:33" x14ac:dyDescent="0.2">
      <c r="A35" s="34">
        <f t="shared" ref="A35:A53" si="4">(A34)</f>
        <v>20</v>
      </c>
      <c r="B35" s="35">
        <v>2.4</v>
      </c>
      <c r="C35" s="35">
        <v>2.48</v>
      </c>
      <c r="D35" s="35">
        <v>2.44</v>
      </c>
      <c r="E35" s="35">
        <v>2.5099999999999998</v>
      </c>
      <c r="F35" s="35">
        <v>2.4</v>
      </c>
      <c r="G35" s="35">
        <v>2.4900000000000002</v>
      </c>
      <c r="H35" s="32">
        <f t="shared" si="0"/>
        <v>2.5099999999999998</v>
      </c>
      <c r="I35" s="41">
        <f>(I34)</f>
        <v>2.7</v>
      </c>
      <c r="J35" s="37">
        <f t="shared" si="1"/>
        <v>-7.0370370370370514E-2</v>
      </c>
      <c r="K35" s="36">
        <f t="shared" ref="K35:K53" si="5">(K34)</f>
        <v>2.5540909090909092</v>
      </c>
      <c r="L35" s="37">
        <f t="shared" si="2"/>
        <v>-1.7262858159815035E-2</v>
      </c>
      <c r="M35" s="38">
        <f t="shared" si="3"/>
        <v>2510</v>
      </c>
      <c r="N35" s="39">
        <v>43193</v>
      </c>
      <c r="O35" s="39">
        <f>(O34)</f>
        <v>43191</v>
      </c>
      <c r="P35" s="40">
        <f t="shared" ref="P35:P53" si="6">(N35-O35)</f>
        <v>2</v>
      </c>
      <c r="Q35" s="39">
        <f t="shared" ref="Q35:Q53" si="7">(Q34)</f>
        <v>40648</v>
      </c>
      <c r="R35" s="41">
        <f t="shared" ref="R35:R98" si="8">(N35-O35)/7</f>
        <v>0.2857142857142857</v>
      </c>
      <c r="S35" s="41" t="str">
        <f>(S34)</f>
        <v>Pre-Surv</v>
      </c>
      <c r="T35" s="3"/>
      <c r="U35" s="3"/>
      <c r="V35" s="3"/>
      <c r="W35" s="3"/>
      <c r="X35" s="3"/>
      <c r="Y35" s="3"/>
      <c r="Z35" s="3"/>
      <c r="AA35" s="31"/>
      <c r="AB35" s="3"/>
      <c r="AC35" s="3"/>
      <c r="AD35" s="3"/>
      <c r="AE35" s="3"/>
      <c r="AF35" s="3"/>
      <c r="AG35" s="3"/>
    </row>
    <row r="36" spans="1:33" x14ac:dyDescent="0.2">
      <c r="A36" s="34">
        <f t="shared" si="4"/>
        <v>20</v>
      </c>
      <c r="B36" s="35">
        <v>2.4</v>
      </c>
      <c r="C36" s="35">
        <v>2.52</v>
      </c>
      <c r="D36" s="35">
        <v>2.48</v>
      </c>
      <c r="E36" s="35">
        <v>2.59</v>
      </c>
      <c r="F36" s="35">
        <v>2.61</v>
      </c>
      <c r="G36" s="35">
        <v>2.54</v>
      </c>
      <c r="H36" s="32">
        <f t="shared" si="0"/>
        <v>2.61</v>
      </c>
      <c r="I36" s="32">
        <f t="shared" ref="I36:I53" si="9">(I35)</f>
        <v>2.7</v>
      </c>
      <c r="J36" s="37">
        <f t="shared" si="1"/>
        <v>-3.3333333333333444E-2</v>
      </c>
      <c r="K36" s="36">
        <f t="shared" si="5"/>
        <v>2.5540909090909092</v>
      </c>
      <c r="L36" s="37">
        <f t="shared" si="2"/>
        <v>2.1890016017084804E-2</v>
      </c>
      <c r="M36" s="38">
        <f t="shared" si="3"/>
        <v>2610</v>
      </c>
      <c r="N36" s="39">
        <v>43194</v>
      </c>
      <c r="O36" s="39">
        <f t="shared" ref="O36:O53" si="10">(O35)</f>
        <v>43191</v>
      </c>
      <c r="P36" s="40">
        <f t="shared" si="6"/>
        <v>3</v>
      </c>
      <c r="Q36" s="39">
        <f t="shared" si="7"/>
        <v>40648</v>
      </c>
      <c r="R36" s="41">
        <f t="shared" si="8"/>
        <v>0.42857142857142855</v>
      </c>
      <c r="S36" s="41" t="str">
        <f t="shared" ref="S36:S53" si="11">(S35)</f>
        <v>Pre-Surv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">
      <c r="A37" s="34">
        <f t="shared" si="4"/>
        <v>20</v>
      </c>
      <c r="B37" s="35">
        <v>2.42</v>
      </c>
      <c r="C37" s="35">
        <v>2.48</v>
      </c>
      <c r="D37" s="35">
        <v>2.52</v>
      </c>
      <c r="E37" s="35">
        <v>2.5</v>
      </c>
      <c r="F37" s="35">
        <v>2.4700000000000002</v>
      </c>
      <c r="G37" s="35">
        <v>2.4300000000000002</v>
      </c>
      <c r="H37" s="32">
        <f t="shared" si="0"/>
        <v>2.52</v>
      </c>
      <c r="I37" s="32">
        <f t="shared" si="9"/>
        <v>2.7</v>
      </c>
      <c r="J37" s="37">
        <f t="shared" si="1"/>
        <v>-6.6666666666666721E-2</v>
      </c>
      <c r="K37" s="36">
        <f t="shared" si="5"/>
        <v>2.5540909090909092</v>
      </c>
      <c r="L37" s="37">
        <f t="shared" si="2"/>
        <v>-1.3347570742124965E-2</v>
      </c>
      <c r="M37" s="38">
        <f t="shared" si="3"/>
        <v>2520</v>
      </c>
      <c r="N37" s="39">
        <v>43195</v>
      </c>
      <c r="O37" s="39">
        <f t="shared" si="10"/>
        <v>43191</v>
      </c>
      <c r="P37" s="40">
        <f t="shared" si="6"/>
        <v>4</v>
      </c>
      <c r="Q37" s="39">
        <f t="shared" si="7"/>
        <v>40648</v>
      </c>
      <c r="R37" s="41">
        <f t="shared" si="8"/>
        <v>0.5714285714285714</v>
      </c>
      <c r="S37" s="41" t="str">
        <f t="shared" si="11"/>
        <v>Pre-Surv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">
      <c r="A38" s="34">
        <f t="shared" si="4"/>
        <v>20</v>
      </c>
      <c r="B38" s="35">
        <v>2.4700000000000002</v>
      </c>
      <c r="C38" s="35">
        <v>2.39</v>
      </c>
      <c r="D38" s="35">
        <v>2.42</v>
      </c>
      <c r="E38" s="35">
        <v>2.48</v>
      </c>
      <c r="F38" s="35">
        <v>2.4300000000000002</v>
      </c>
      <c r="G38" s="35">
        <v>2.5</v>
      </c>
      <c r="H38" s="32">
        <f t="shared" si="0"/>
        <v>2.5</v>
      </c>
      <c r="I38" s="32">
        <f t="shared" si="9"/>
        <v>2.7</v>
      </c>
      <c r="J38" s="37">
        <f t="shared" si="1"/>
        <v>-7.4074074074074139E-2</v>
      </c>
      <c r="K38" s="36">
        <f t="shared" si="5"/>
        <v>2.5540909090909092</v>
      </c>
      <c r="L38" s="37">
        <f t="shared" si="2"/>
        <v>-2.1178145577504932E-2</v>
      </c>
      <c r="M38" s="38">
        <f t="shared" si="3"/>
        <v>2500</v>
      </c>
      <c r="N38" s="39">
        <v>43196</v>
      </c>
      <c r="O38" s="39">
        <f t="shared" si="10"/>
        <v>43191</v>
      </c>
      <c r="P38" s="40">
        <f t="shared" si="6"/>
        <v>5</v>
      </c>
      <c r="Q38" s="39">
        <f t="shared" si="7"/>
        <v>40648</v>
      </c>
      <c r="R38" s="41">
        <f t="shared" si="8"/>
        <v>0.7142857142857143</v>
      </c>
      <c r="S38" s="41" t="str">
        <f t="shared" si="11"/>
        <v>Pre-Surv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">
      <c r="A39" s="34">
        <f t="shared" si="4"/>
        <v>20</v>
      </c>
      <c r="B39" s="35">
        <v>2.41</v>
      </c>
      <c r="C39" s="35">
        <v>2.35</v>
      </c>
      <c r="D39" s="35">
        <v>2.4700000000000002</v>
      </c>
      <c r="E39" s="35">
        <v>2.4</v>
      </c>
      <c r="F39" s="35">
        <v>2.42</v>
      </c>
      <c r="G39" s="35">
        <v>2.42</v>
      </c>
      <c r="H39" s="32">
        <f t="shared" si="0"/>
        <v>2.4700000000000002</v>
      </c>
      <c r="I39" s="32">
        <f t="shared" si="9"/>
        <v>2.7</v>
      </c>
      <c r="J39" s="37">
        <f t="shared" si="1"/>
        <v>-8.5185185185185169E-2</v>
      </c>
      <c r="K39" s="36">
        <f t="shared" si="5"/>
        <v>2.5540909090909092</v>
      </c>
      <c r="L39" s="37">
        <f t="shared" si="2"/>
        <v>-3.2924007830574795E-2</v>
      </c>
      <c r="M39" s="38">
        <f t="shared" si="3"/>
        <v>2470</v>
      </c>
      <c r="N39" s="39">
        <v>43197</v>
      </c>
      <c r="O39" s="39">
        <f t="shared" si="10"/>
        <v>43191</v>
      </c>
      <c r="P39" s="40">
        <f t="shared" si="6"/>
        <v>6</v>
      </c>
      <c r="Q39" s="39">
        <f t="shared" si="7"/>
        <v>40648</v>
      </c>
      <c r="R39" s="41">
        <f t="shared" si="8"/>
        <v>0.8571428571428571</v>
      </c>
      <c r="S39" s="41" t="str">
        <f t="shared" si="11"/>
        <v>Pre-Surv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">
      <c r="A40" s="34">
        <f t="shared" si="4"/>
        <v>20</v>
      </c>
      <c r="B40" s="35">
        <v>2.52</v>
      </c>
      <c r="C40" s="35">
        <v>2.4700000000000002</v>
      </c>
      <c r="D40" s="35">
        <v>2.4</v>
      </c>
      <c r="E40" s="35">
        <v>2.5299999999999998</v>
      </c>
      <c r="F40" s="35">
        <v>2.52</v>
      </c>
      <c r="G40" s="35">
        <v>2.35</v>
      </c>
      <c r="H40" s="32">
        <f t="shared" si="0"/>
        <v>2.5299999999999998</v>
      </c>
      <c r="I40" s="32">
        <f t="shared" si="9"/>
        <v>2.7</v>
      </c>
      <c r="J40" s="37">
        <f t="shared" si="1"/>
        <v>-6.2962962962963095E-2</v>
      </c>
      <c r="K40" s="36">
        <f t="shared" si="5"/>
        <v>2.5540909090909092</v>
      </c>
      <c r="L40" s="37">
        <f t="shared" si="2"/>
        <v>-9.432283324435067E-3</v>
      </c>
      <c r="M40" s="38">
        <f t="shared" si="3"/>
        <v>2530</v>
      </c>
      <c r="N40" s="39">
        <v>43198</v>
      </c>
      <c r="O40" s="39">
        <f t="shared" si="10"/>
        <v>43191</v>
      </c>
      <c r="P40" s="40">
        <f t="shared" si="6"/>
        <v>7</v>
      </c>
      <c r="Q40" s="39">
        <f t="shared" si="7"/>
        <v>40648</v>
      </c>
      <c r="R40" s="41">
        <f t="shared" si="8"/>
        <v>1</v>
      </c>
      <c r="S40" s="41" t="str">
        <f t="shared" si="11"/>
        <v>Pre-Surv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">
      <c r="A41" s="34">
        <f t="shared" si="4"/>
        <v>20</v>
      </c>
      <c r="B41" s="35">
        <v>2.35</v>
      </c>
      <c r="C41" s="35">
        <v>2.38</v>
      </c>
      <c r="D41" s="35">
        <v>2.42</v>
      </c>
      <c r="E41" s="35">
        <v>2.37</v>
      </c>
      <c r="F41" s="35">
        <v>2.5</v>
      </c>
      <c r="G41" s="35">
        <v>2.5099999999999998</v>
      </c>
      <c r="H41" s="32">
        <f t="shared" si="0"/>
        <v>2.5099999999999998</v>
      </c>
      <c r="I41" s="32">
        <f t="shared" si="9"/>
        <v>2.7</v>
      </c>
      <c r="J41" s="37">
        <f t="shared" si="1"/>
        <v>-7.0370370370370514E-2</v>
      </c>
      <c r="K41" s="36">
        <f t="shared" si="5"/>
        <v>2.5540909090909092</v>
      </c>
      <c r="L41" s="37">
        <f t="shared" si="2"/>
        <v>-1.7262858159815035E-2</v>
      </c>
      <c r="M41" s="38">
        <f t="shared" si="3"/>
        <v>2510</v>
      </c>
      <c r="N41" s="39">
        <v>43199</v>
      </c>
      <c r="O41" s="39">
        <f t="shared" si="10"/>
        <v>43191</v>
      </c>
      <c r="P41" s="40">
        <f t="shared" si="6"/>
        <v>8</v>
      </c>
      <c r="Q41" s="39">
        <f t="shared" si="7"/>
        <v>40648</v>
      </c>
      <c r="R41" s="41">
        <f t="shared" si="8"/>
        <v>1.1428571428571428</v>
      </c>
      <c r="S41" s="41" t="str">
        <f t="shared" si="11"/>
        <v>Pre-Surv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">
      <c r="A42" s="34">
        <f t="shared" si="4"/>
        <v>20</v>
      </c>
      <c r="B42" s="35">
        <v>2.39</v>
      </c>
      <c r="C42" s="35">
        <v>2.41</v>
      </c>
      <c r="D42" s="35">
        <v>2.37</v>
      </c>
      <c r="E42" s="35">
        <v>2.25</v>
      </c>
      <c r="F42" s="35">
        <v>2.37</v>
      </c>
      <c r="G42" s="35">
        <v>2.5</v>
      </c>
      <c r="H42" s="32">
        <f t="shared" si="0"/>
        <v>2.5</v>
      </c>
      <c r="I42" s="32">
        <f t="shared" si="9"/>
        <v>2.7</v>
      </c>
      <c r="J42" s="37">
        <f t="shared" si="1"/>
        <v>-7.4074074074074139E-2</v>
      </c>
      <c r="K42" s="36">
        <f t="shared" si="5"/>
        <v>2.5540909090909092</v>
      </c>
      <c r="L42" s="37">
        <f t="shared" si="2"/>
        <v>-2.1178145577504932E-2</v>
      </c>
      <c r="M42" s="38">
        <f t="shared" si="3"/>
        <v>2500</v>
      </c>
      <c r="N42" s="39">
        <v>43200</v>
      </c>
      <c r="O42" s="39">
        <f t="shared" si="10"/>
        <v>43191</v>
      </c>
      <c r="P42" s="40">
        <f t="shared" si="6"/>
        <v>9</v>
      </c>
      <c r="Q42" s="39">
        <f t="shared" si="7"/>
        <v>40648</v>
      </c>
      <c r="R42" s="41">
        <f t="shared" si="8"/>
        <v>1.2857142857142858</v>
      </c>
      <c r="S42" s="41" t="str">
        <f t="shared" si="11"/>
        <v>Pre-Surv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">
      <c r="A43" s="34">
        <f t="shared" si="4"/>
        <v>20</v>
      </c>
      <c r="B43" s="35">
        <v>2.34</v>
      </c>
      <c r="C43" s="35">
        <v>2.52</v>
      </c>
      <c r="D43" s="35">
        <v>2.5</v>
      </c>
      <c r="E43" s="35">
        <v>2.41</v>
      </c>
      <c r="F43" s="35">
        <v>2.4700000000000002</v>
      </c>
      <c r="G43" s="35">
        <v>2.37</v>
      </c>
      <c r="H43" s="32">
        <f t="shared" si="0"/>
        <v>2.52</v>
      </c>
      <c r="I43" s="32">
        <f t="shared" si="9"/>
        <v>2.7</v>
      </c>
      <c r="J43" s="37">
        <f t="shared" si="1"/>
        <v>-6.6666666666666721E-2</v>
      </c>
      <c r="K43" s="36">
        <f t="shared" si="5"/>
        <v>2.5540909090909092</v>
      </c>
      <c r="L43" s="37">
        <f t="shared" si="2"/>
        <v>-1.3347570742124965E-2</v>
      </c>
      <c r="M43" s="38">
        <f t="shared" si="3"/>
        <v>2520</v>
      </c>
      <c r="N43" s="39">
        <v>43201</v>
      </c>
      <c r="O43" s="39">
        <f t="shared" si="10"/>
        <v>43191</v>
      </c>
      <c r="P43" s="40">
        <f t="shared" si="6"/>
        <v>10</v>
      </c>
      <c r="Q43" s="39">
        <f t="shared" si="7"/>
        <v>40648</v>
      </c>
      <c r="R43" s="41">
        <f t="shared" si="8"/>
        <v>1.4285714285714286</v>
      </c>
      <c r="S43" s="41" t="str">
        <f t="shared" si="11"/>
        <v>Pre-Surv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">
      <c r="A44" s="34">
        <f t="shared" si="4"/>
        <v>20</v>
      </c>
      <c r="B44" s="35">
        <v>2.5</v>
      </c>
      <c r="C44" s="35">
        <v>2.37</v>
      </c>
      <c r="D44" s="35">
        <v>2.44</v>
      </c>
      <c r="E44" s="35">
        <v>2.3199999999999998</v>
      </c>
      <c r="F44" s="35">
        <v>2.4700000000000002</v>
      </c>
      <c r="G44" s="35">
        <v>2.5099999999999998</v>
      </c>
      <c r="H44" s="32">
        <f t="shared" si="0"/>
        <v>2.5099999999999998</v>
      </c>
      <c r="I44" s="32">
        <f t="shared" si="9"/>
        <v>2.7</v>
      </c>
      <c r="J44" s="37">
        <f t="shared" si="1"/>
        <v>-7.0370370370370514E-2</v>
      </c>
      <c r="K44" s="36">
        <f t="shared" si="5"/>
        <v>2.5540909090909092</v>
      </c>
      <c r="L44" s="37">
        <f t="shared" si="2"/>
        <v>-1.7262858159815035E-2</v>
      </c>
      <c r="M44" s="38">
        <f t="shared" si="3"/>
        <v>2510</v>
      </c>
      <c r="N44" s="39">
        <v>43202</v>
      </c>
      <c r="O44" s="39">
        <f t="shared" si="10"/>
        <v>43191</v>
      </c>
      <c r="P44" s="40">
        <f t="shared" si="6"/>
        <v>11</v>
      </c>
      <c r="Q44" s="39">
        <f t="shared" si="7"/>
        <v>40648</v>
      </c>
      <c r="R44" s="41">
        <f t="shared" si="8"/>
        <v>1.5714285714285714</v>
      </c>
      <c r="S44" s="41" t="str">
        <f t="shared" si="11"/>
        <v>Pre-Surv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">
      <c r="A45" s="34">
        <f t="shared" si="4"/>
        <v>20</v>
      </c>
      <c r="B45" s="35">
        <v>2.56</v>
      </c>
      <c r="C45" s="35">
        <v>2.39</v>
      </c>
      <c r="D45" s="35">
        <v>2.46</v>
      </c>
      <c r="E45" s="35">
        <v>2.5</v>
      </c>
      <c r="F45" s="35">
        <v>2.42</v>
      </c>
      <c r="G45" s="35">
        <v>2.35</v>
      </c>
      <c r="H45" s="32">
        <f t="shared" si="0"/>
        <v>2.56</v>
      </c>
      <c r="I45" s="32">
        <f t="shared" si="9"/>
        <v>2.7</v>
      </c>
      <c r="J45" s="37">
        <f t="shared" si="1"/>
        <v>-5.1851851851851892E-2</v>
      </c>
      <c r="K45" s="36">
        <f t="shared" si="5"/>
        <v>2.5540909090909092</v>
      </c>
      <c r="L45" s="37">
        <f t="shared" si="2"/>
        <v>2.3135789286349707E-3</v>
      </c>
      <c r="M45" s="38">
        <f t="shared" si="3"/>
        <v>2560</v>
      </c>
      <c r="N45" s="39">
        <v>43203</v>
      </c>
      <c r="O45" s="39">
        <f t="shared" si="10"/>
        <v>43191</v>
      </c>
      <c r="P45" s="40">
        <f t="shared" si="6"/>
        <v>12</v>
      </c>
      <c r="Q45" s="39">
        <f t="shared" si="7"/>
        <v>40648</v>
      </c>
      <c r="R45" s="41">
        <f t="shared" si="8"/>
        <v>1.7142857142857142</v>
      </c>
      <c r="S45" s="41" t="str">
        <f t="shared" si="11"/>
        <v>Pre-Surv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">
      <c r="A46" s="34">
        <f t="shared" si="4"/>
        <v>20</v>
      </c>
      <c r="B46" s="35">
        <v>2.33</v>
      </c>
      <c r="C46" s="35">
        <v>2.4300000000000002</v>
      </c>
      <c r="D46" s="35">
        <v>2.41</v>
      </c>
      <c r="E46" s="35">
        <v>2.54</v>
      </c>
      <c r="F46" s="35">
        <v>2.38</v>
      </c>
      <c r="G46" s="35">
        <v>2.42</v>
      </c>
      <c r="H46" s="32">
        <f t="shared" si="0"/>
        <v>2.54</v>
      </c>
      <c r="I46" s="32">
        <f t="shared" si="9"/>
        <v>2.7</v>
      </c>
      <c r="J46" s="37">
        <f t="shared" si="1"/>
        <v>-5.925925925925931E-2</v>
      </c>
      <c r="K46" s="36">
        <f t="shared" si="5"/>
        <v>2.5540909090909092</v>
      </c>
      <c r="L46" s="37">
        <f t="shared" si="2"/>
        <v>-5.516995906744997E-3</v>
      </c>
      <c r="M46" s="38">
        <f t="shared" si="3"/>
        <v>2540</v>
      </c>
      <c r="N46" s="39">
        <v>43204</v>
      </c>
      <c r="O46" s="39">
        <f t="shared" si="10"/>
        <v>43191</v>
      </c>
      <c r="P46" s="40">
        <f t="shared" si="6"/>
        <v>13</v>
      </c>
      <c r="Q46" s="39">
        <f t="shared" si="7"/>
        <v>40648</v>
      </c>
      <c r="R46" s="41">
        <f t="shared" si="8"/>
        <v>1.8571428571428572</v>
      </c>
      <c r="S46" s="41" t="str">
        <f t="shared" si="11"/>
        <v>Pre-Surv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">
      <c r="A47" s="34">
        <f t="shared" si="4"/>
        <v>20</v>
      </c>
      <c r="B47" s="35">
        <v>2.59</v>
      </c>
      <c r="C47" s="35">
        <v>2.64</v>
      </c>
      <c r="D47" s="35">
        <v>2.61</v>
      </c>
      <c r="E47" s="35">
        <v>2.57</v>
      </c>
      <c r="F47" s="35">
        <v>2.4700000000000002</v>
      </c>
      <c r="G47" s="35">
        <v>2.39</v>
      </c>
      <c r="H47" s="32">
        <f t="shared" si="0"/>
        <v>2.64</v>
      </c>
      <c r="I47" s="32">
        <f t="shared" si="9"/>
        <v>2.7</v>
      </c>
      <c r="J47" s="37">
        <f t="shared" si="1"/>
        <v>-2.222222222222224E-2</v>
      </c>
      <c r="K47" s="36">
        <f t="shared" si="5"/>
        <v>2.5540909090909092</v>
      </c>
      <c r="L47" s="37">
        <f t="shared" si="2"/>
        <v>3.3635878270154844E-2</v>
      </c>
      <c r="M47" s="38">
        <f t="shared" si="3"/>
        <v>2640</v>
      </c>
      <c r="N47" s="39">
        <v>43205</v>
      </c>
      <c r="O47" s="39">
        <f t="shared" si="10"/>
        <v>43191</v>
      </c>
      <c r="P47" s="40">
        <f t="shared" si="6"/>
        <v>14</v>
      </c>
      <c r="Q47" s="39">
        <f t="shared" si="7"/>
        <v>40648</v>
      </c>
      <c r="R47" s="41">
        <f t="shared" si="8"/>
        <v>2</v>
      </c>
      <c r="S47" s="41" t="str">
        <f t="shared" si="11"/>
        <v>Pre-Surv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">
      <c r="A48" s="42">
        <f t="shared" si="4"/>
        <v>20</v>
      </c>
      <c r="B48" s="35">
        <v>2.4700000000000002</v>
      </c>
      <c r="C48" s="35">
        <v>2.37</v>
      </c>
      <c r="D48" s="35">
        <v>2.52</v>
      </c>
      <c r="E48" s="35">
        <v>2.4700000000000002</v>
      </c>
      <c r="F48" s="35">
        <v>2.59</v>
      </c>
      <c r="G48" s="35">
        <v>2.5499999999999998</v>
      </c>
      <c r="H48" s="35">
        <f t="shared" si="0"/>
        <v>2.59</v>
      </c>
      <c r="I48" s="35">
        <f t="shared" si="9"/>
        <v>2.7</v>
      </c>
      <c r="J48" s="37">
        <f t="shared" si="1"/>
        <v>-4.0740740740740855E-2</v>
      </c>
      <c r="K48" s="43">
        <f t="shared" si="5"/>
        <v>2.5540909090909092</v>
      </c>
      <c r="L48" s="37">
        <f t="shared" si="2"/>
        <v>1.4059441181704834E-2</v>
      </c>
      <c r="M48" s="38">
        <f t="shared" si="3"/>
        <v>2590</v>
      </c>
      <c r="N48" s="44">
        <v>43206</v>
      </c>
      <c r="O48" s="44">
        <f t="shared" si="10"/>
        <v>43191</v>
      </c>
      <c r="P48" s="40">
        <f t="shared" si="6"/>
        <v>15</v>
      </c>
      <c r="Q48" s="44">
        <f t="shared" si="7"/>
        <v>40648</v>
      </c>
      <c r="R48" s="41">
        <f t="shared" si="8"/>
        <v>2.1428571428571428</v>
      </c>
      <c r="S48" s="41" t="str">
        <f t="shared" si="11"/>
        <v>Pre-Surv</v>
      </c>
      <c r="T48" s="3"/>
      <c r="U48" s="30"/>
      <c r="V48" s="30"/>
      <c r="W48" s="30"/>
      <c r="X48" s="30"/>
      <c r="Y48" s="30"/>
      <c r="Z48" s="3"/>
      <c r="AA48" s="30"/>
      <c r="AB48" s="30"/>
      <c r="AC48" s="30"/>
      <c r="AD48" s="30"/>
      <c r="AE48" s="30"/>
      <c r="AF48" s="3"/>
      <c r="AG48" s="3"/>
    </row>
    <row r="49" spans="1:33" x14ac:dyDescent="0.2">
      <c r="A49" s="34">
        <f>(A48)</f>
        <v>20</v>
      </c>
      <c r="B49" s="35">
        <v>2.34</v>
      </c>
      <c r="C49" s="35">
        <v>2.4700000000000002</v>
      </c>
      <c r="D49" s="35">
        <v>2.4300000000000002</v>
      </c>
      <c r="E49" s="35">
        <v>2.5</v>
      </c>
      <c r="F49" s="35">
        <v>2.4</v>
      </c>
      <c r="G49" s="35">
        <v>2.5499999999999998</v>
      </c>
      <c r="H49" s="32">
        <f t="shared" si="0"/>
        <v>2.5499999999999998</v>
      </c>
      <c r="I49" s="32">
        <f t="shared" si="9"/>
        <v>2.7</v>
      </c>
      <c r="J49" s="37">
        <f t="shared" si="1"/>
        <v>-5.5555555555555684E-2</v>
      </c>
      <c r="K49" s="36">
        <f t="shared" si="5"/>
        <v>2.5540909090909092</v>
      </c>
      <c r="L49" s="37">
        <f t="shared" si="2"/>
        <v>-1.6017084890551001E-3</v>
      </c>
      <c r="M49" s="38">
        <f t="shared" si="3"/>
        <v>2550</v>
      </c>
      <c r="N49" s="39">
        <v>43207</v>
      </c>
      <c r="O49" s="44">
        <f t="shared" si="10"/>
        <v>43191</v>
      </c>
      <c r="P49" s="40">
        <f t="shared" si="6"/>
        <v>16</v>
      </c>
      <c r="Q49" s="39">
        <f>(Q48)</f>
        <v>40648</v>
      </c>
      <c r="R49" s="41">
        <f t="shared" si="8"/>
        <v>2.2857142857142856</v>
      </c>
      <c r="S49" s="41" t="str">
        <f t="shared" si="11"/>
        <v>Pre-Surv</v>
      </c>
      <c r="T49" s="3"/>
      <c r="U49" s="12"/>
      <c r="V49" s="5"/>
      <c r="W49" s="11"/>
      <c r="X49" s="108"/>
      <c r="Y49" s="11"/>
      <c r="Z49" s="3"/>
      <c r="AA49" s="12"/>
      <c r="AB49" s="5"/>
      <c r="AC49" s="13"/>
      <c r="AD49" s="108"/>
      <c r="AE49" s="11"/>
      <c r="AF49" s="3"/>
      <c r="AG49" s="3"/>
    </row>
    <row r="50" spans="1:33" x14ac:dyDescent="0.2">
      <c r="A50" s="34">
        <f t="shared" si="4"/>
        <v>20</v>
      </c>
      <c r="B50" s="35">
        <v>2.44</v>
      </c>
      <c r="C50" s="35">
        <v>2.37</v>
      </c>
      <c r="D50" s="35">
        <v>2.56</v>
      </c>
      <c r="E50" s="35">
        <v>2.54</v>
      </c>
      <c r="F50" s="35">
        <v>2.34</v>
      </c>
      <c r="G50" s="35">
        <v>2.48</v>
      </c>
      <c r="H50" s="32">
        <f t="shared" si="0"/>
        <v>2.56</v>
      </c>
      <c r="I50" s="32">
        <f t="shared" si="9"/>
        <v>2.7</v>
      </c>
      <c r="J50" s="37">
        <f t="shared" si="1"/>
        <v>-5.1851851851851892E-2</v>
      </c>
      <c r="K50" s="36">
        <f t="shared" si="5"/>
        <v>2.5540909090909092</v>
      </c>
      <c r="L50" s="37">
        <f t="shared" si="2"/>
        <v>2.3135789286349707E-3</v>
      </c>
      <c r="M50" s="38">
        <f t="shared" si="3"/>
        <v>2560</v>
      </c>
      <c r="N50" s="39">
        <v>43208</v>
      </c>
      <c r="O50" s="44">
        <f t="shared" si="10"/>
        <v>43191</v>
      </c>
      <c r="P50" s="40">
        <f t="shared" si="6"/>
        <v>17</v>
      </c>
      <c r="Q50" s="39">
        <f t="shared" si="7"/>
        <v>40648</v>
      </c>
      <c r="R50" s="41">
        <f t="shared" si="8"/>
        <v>2.4285714285714284</v>
      </c>
      <c r="S50" s="41" t="str">
        <f t="shared" si="11"/>
        <v>Pre-Surv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">
      <c r="A51" s="34">
        <f t="shared" si="4"/>
        <v>20</v>
      </c>
      <c r="B51" s="35">
        <v>2.61</v>
      </c>
      <c r="C51" s="35">
        <v>2.41</v>
      </c>
      <c r="D51" s="35">
        <v>2.34</v>
      </c>
      <c r="E51" s="35">
        <v>2.61</v>
      </c>
      <c r="F51" s="35">
        <v>2.56</v>
      </c>
      <c r="G51" s="35">
        <v>2.34</v>
      </c>
      <c r="H51" s="32">
        <f t="shared" si="0"/>
        <v>2.61</v>
      </c>
      <c r="I51" s="32">
        <f t="shared" si="9"/>
        <v>2.7</v>
      </c>
      <c r="J51" s="37">
        <f t="shared" si="1"/>
        <v>-3.3333333333333444E-2</v>
      </c>
      <c r="K51" s="36">
        <f t="shared" si="5"/>
        <v>2.5540909090909092</v>
      </c>
      <c r="L51" s="37">
        <f t="shared" si="2"/>
        <v>2.1890016017084804E-2</v>
      </c>
      <c r="M51" s="38">
        <f t="shared" si="3"/>
        <v>2610</v>
      </c>
      <c r="N51" s="39">
        <v>43209</v>
      </c>
      <c r="O51" s="44">
        <f t="shared" si="10"/>
        <v>43191</v>
      </c>
      <c r="P51" s="40">
        <f t="shared" si="6"/>
        <v>18</v>
      </c>
      <c r="Q51" s="39">
        <f t="shared" si="7"/>
        <v>40648</v>
      </c>
      <c r="R51" s="41">
        <f t="shared" si="8"/>
        <v>2.5714285714285716</v>
      </c>
      <c r="S51" s="41" t="str">
        <f t="shared" si="11"/>
        <v>Pre-Surv</v>
      </c>
      <c r="T51" s="3"/>
      <c r="U51" s="29"/>
      <c r="V51" s="29"/>
      <c r="W51" s="29"/>
      <c r="X51" s="29"/>
      <c r="Y51" s="29"/>
      <c r="Z51" s="3"/>
      <c r="AA51" s="3"/>
      <c r="AB51" s="3"/>
      <c r="AC51" s="3"/>
      <c r="AD51" s="3"/>
      <c r="AE51" s="3"/>
      <c r="AF51" s="3"/>
      <c r="AG51" s="3"/>
    </row>
    <row r="52" spans="1:33" x14ac:dyDescent="0.2">
      <c r="A52" s="34">
        <f t="shared" si="4"/>
        <v>20</v>
      </c>
      <c r="B52" s="35">
        <v>2.5</v>
      </c>
      <c r="C52" s="35">
        <v>2.38</v>
      </c>
      <c r="D52" s="35">
        <v>2.34</v>
      </c>
      <c r="E52" s="35">
        <v>2.57</v>
      </c>
      <c r="F52" s="35">
        <v>2.4300000000000002</v>
      </c>
      <c r="G52" s="35">
        <v>2.4700000000000002</v>
      </c>
      <c r="H52" s="32">
        <f t="shared" si="0"/>
        <v>2.57</v>
      </c>
      <c r="I52" s="32">
        <f t="shared" si="9"/>
        <v>2.7</v>
      </c>
      <c r="J52" s="37">
        <f t="shared" si="1"/>
        <v>-4.8148148148148273E-2</v>
      </c>
      <c r="K52" s="36">
        <f t="shared" si="5"/>
        <v>2.5540909090909092</v>
      </c>
      <c r="L52" s="37">
        <f t="shared" si="2"/>
        <v>6.2288663463248677E-3</v>
      </c>
      <c r="M52" s="38">
        <f t="shared" si="3"/>
        <v>2570</v>
      </c>
      <c r="N52" s="39">
        <v>43210</v>
      </c>
      <c r="O52" s="44">
        <f t="shared" si="10"/>
        <v>43191</v>
      </c>
      <c r="P52" s="40">
        <f t="shared" si="6"/>
        <v>19</v>
      </c>
      <c r="Q52" s="39">
        <f t="shared" si="7"/>
        <v>40648</v>
      </c>
      <c r="R52" s="41">
        <f t="shared" si="8"/>
        <v>2.7142857142857144</v>
      </c>
      <c r="S52" s="41" t="str">
        <f t="shared" si="11"/>
        <v>Pre-Surv</v>
      </c>
      <c r="T52" s="3"/>
      <c r="U52" s="121"/>
      <c r="V52" s="121"/>
      <c r="W52" s="121"/>
      <c r="X52" s="122"/>
      <c r="Y52" s="21"/>
      <c r="Z52" s="3"/>
      <c r="AA52" s="21"/>
      <c r="AB52" s="21"/>
      <c r="AC52" s="21"/>
      <c r="AD52" s="21"/>
      <c r="AE52" s="21"/>
      <c r="AF52" s="3"/>
      <c r="AG52" s="3"/>
    </row>
    <row r="53" spans="1:33" x14ac:dyDescent="0.2">
      <c r="A53" s="34">
        <f t="shared" si="4"/>
        <v>20</v>
      </c>
      <c r="B53" s="35">
        <v>2.42</v>
      </c>
      <c r="C53" s="35">
        <v>2.5099999999999998</v>
      </c>
      <c r="D53" s="35">
        <v>2.37</v>
      </c>
      <c r="E53" s="35">
        <v>2.46</v>
      </c>
      <c r="F53" s="35">
        <v>2.34</v>
      </c>
      <c r="G53" s="35">
        <v>2.4</v>
      </c>
      <c r="H53" s="32">
        <f t="shared" si="0"/>
        <v>2.5099999999999998</v>
      </c>
      <c r="I53" s="32">
        <f t="shared" si="9"/>
        <v>2.7</v>
      </c>
      <c r="J53" s="37">
        <f t="shared" si="1"/>
        <v>-7.0370370370370514E-2</v>
      </c>
      <c r="K53" s="36">
        <f t="shared" si="5"/>
        <v>2.5540909090909092</v>
      </c>
      <c r="L53" s="37">
        <f t="shared" si="2"/>
        <v>-1.7262858159815035E-2</v>
      </c>
      <c r="M53" s="38">
        <f t="shared" si="3"/>
        <v>2510</v>
      </c>
      <c r="N53" s="39">
        <v>43211</v>
      </c>
      <c r="O53" s="44">
        <f t="shared" si="10"/>
        <v>43191</v>
      </c>
      <c r="P53" s="40">
        <f t="shared" si="6"/>
        <v>20</v>
      </c>
      <c r="Q53" s="39">
        <f t="shared" si="7"/>
        <v>40648</v>
      </c>
      <c r="R53" s="41">
        <f t="shared" si="8"/>
        <v>2.8571428571428572</v>
      </c>
      <c r="S53" s="41" t="str">
        <f t="shared" si="11"/>
        <v>Pre-Surv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">
      <c r="A54" s="34">
        <f t="shared" ref="A54:A101" si="12">(A53)</f>
        <v>20</v>
      </c>
      <c r="B54" s="35">
        <v>2.5499999999999998</v>
      </c>
      <c r="C54" s="35">
        <v>2.4300000000000002</v>
      </c>
      <c r="D54" s="35">
        <v>2.3199999999999998</v>
      </c>
      <c r="E54" s="35">
        <v>2.4500000000000002</v>
      </c>
      <c r="F54" s="35">
        <v>2.59</v>
      </c>
      <c r="G54" s="35">
        <v>2.5099999999999998</v>
      </c>
      <c r="H54" s="32">
        <f t="shared" si="0"/>
        <v>2.59</v>
      </c>
      <c r="I54" s="32">
        <f t="shared" ref="I54:I101" si="13">(I53)</f>
        <v>2.7</v>
      </c>
      <c r="J54" s="37">
        <f t="shared" si="1"/>
        <v>-4.0740740740740855E-2</v>
      </c>
      <c r="K54" s="36">
        <f t="shared" ref="K54:K101" si="14">(K53)</f>
        <v>2.5540909090909092</v>
      </c>
      <c r="L54" s="37">
        <f t="shared" si="2"/>
        <v>1.4059441181704834E-2</v>
      </c>
      <c r="M54" s="38">
        <f t="shared" si="3"/>
        <v>2590</v>
      </c>
      <c r="N54" s="39">
        <v>43212</v>
      </c>
      <c r="O54" s="44">
        <f t="shared" ref="O54:O101" si="15">(O53)</f>
        <v>43191</v>
      </c>
      <c r="P54" s="40">
        <f t="shared" ref="P54:P85" si="16">(N54-O54)</f>
        <v>21</v>
      </c>
      <c r="Q54" s="39">
        <f t="shared" ref="Q54:Q101" si="17">(Q53)</f>
        <v>40648</v>
      </c>
      <c r="R54" s="41">
        <f t="shared" si="8"/>
        <v>3</v>
      </c>
      <c r="S54" s="41" t="str">
        <f t="shared" ref="S54:S77" si="18">(S53)</f>
        <v>Pre-Surv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">
      <c r="A55" s="34">
        <f t="shared" si="12"/>
        <v>20</v>
      </c>
      <c r="B55" s="35">
        <v>2.2999999999999998</v>
      </c>
      <c r="C55" s="35">
        <v>2.35</v>
      </c>
      <c r="D55" s="35">
        <v>2.39</v>
      </c>
      <c r="E55" s="35">
        <v>2.38</v>
      </c>
      <c r="F55" s="35">
        <v>2.5499999999999998</v>
      </c>
      <c r="G55" s="35">
        <v>2.31</v>
      </c>
      <c r="H55" s="32">
        <f t="shared" si="0"/>
        <v>2.5499999999999998</v>
      </c>
      <c r="I55" s="32">
        <f t="shared" si="13"/>
        <v>2.7</v>
      </c>
      <c r="J55" s="37">
        <f t="shared" si="1"/>
        <v>-5.5555555555555684E-2</v>
      </c>
      <c r="K55" s="36">
        <f t="shared" si="14"/>
        <v>2.5540909090909092</v>
      </c>
      <c r="L55" s="37">
        <f t="shared" si="2"/>
        <v>-1.6017084890551001E-3</v>
      </c>
      <c r="M55" s="38">
        <f t="shared" si="3"/>
        <v>2550</v>
      </c>
      <c r="N55" s="39">
        <v>43213</v>
      </c>
      <c r="O55" s="44">
        <f t="shared" si="15"/>
        <v>43191</v>
      </c>
      <c r="P55" s="40">
        <f t="shared" si="16"/>
        <v>22</v>
      </c>
      <c r="Q55" s="39">
        <f t="shared" si="17"/>
        <v>40648</v>
      </c>
      <c r="R55" s="41">
        <f t="shared" si="8"/>
        <v>3.1428571428571428</v>
      </c>
      <c r="S55" s="41" t="str">
        <f t="shared" si="18"/>
        <v>Pre-Surv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">
      <c r="A56" s="34">
        <f t="shared" si="12"/>
        <v>20</v>
      </c>
      <c r="B56" s="35">
        <v>2.38</v>
      </c>
      <c r="C56" s="35">
        <v>2.4300000000000002</v>
      </c>
      <c r="D56" s="35">
        <v>2.37</v>
      </c>
      <c r="E56" s="35">
        <v>2.2999999999999998</v>
      </c>
      <c r="F56" s="35">
        <v>2.4500000000000002</v>
      </c>
      <c r="G56" s="35">
        <v>2.52</v>
      </c>
      <c r="H56" s="32">
        <f t="shared" si="0"/>
        <v>2.52</v>
      </c>
      <c r="I56" s="32">
        <f t="shared" si="13"/>
        <v>2.7</v>
      </c>
      <c r="J56" s="37">
        <f t="shared" si="1"/>
        <v>-6.6666666666666721E-2</v>
      </c>
      <c r="K56" s="36">
        <f t="shared" si="14"/>
        <v>2.5540909090909092</v>
      </c>
      <c r="L56" s="37">
        <f t="shared" si="2"/>
        <v>-1.3347570742124965E-2</v>
      </c>
      <c r="M56" s="38">
        <f t="shared" si="3"/>
        <v>2520</v>
      </c>
      <c r="N56" s="39">
        <v>43214</v>
      </c>
      <c r="O56" s="44">
        <f t="shared" si="15"/>
        <v>43191</v>
      </c>
      <c r="P56" s="40">
        <f t="shared" si="16"/>
        <v>23</v>
      </c>
      <c r="Q56" s="39">
        <f t="shared" si="17"/>
        <v>40648</v>
      </c>
      <c r="R56" s="41">
        <f t="shared" si="8"/>
        <v>3.2857142857142856</v>
      </c>
      <c r="S56" s="41" t="str">
        <f t="shared" si="18"/>
        <v>Pre-Surv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">
      <c r="A57" s="34">
        <f t="shared" si="12"/>
        <v>20</v>
      </c>
      <c r="B57" s="35">
        <v>2.57</v>
      </c>
      <c r="C57" s="35">
        <v>2.34</v>
      </c>
      <c r="D57" s="35">
        <v>2.5299999999999998</v>
      </c>
      <c r="E57" s="35">
        <v>2.4500000000000002</v>
      </c>
      <c r="F57" s="35">
        <v>2.38</v>
      </c>
      <c r="G57" s="35">
        <v>2.44</v>
      </c>
      <c r="H57" s="32">
        <f t="shared" si="0"/>
        <v>2.57</v>
      </c>
      <c r="I57" s="32">
        <f t="shared" si="13"/>
        <v>2.7</v>
      </c>
      <c r="J57" s="37">
        <f t="shared" si="1"/>
        <v>-4.8148148148148273E-2</v>
      </c>
      <c r="K57" s="36">
        <f t="shared" si="14"/>
        <v>2.5540909090909092</v>
      </c>
      <c r="L57" s="37">
        <f t="shared" si="2"/>
        <v>6.2288663463248677E-3</v>
      </c>
      <c r="M57" s="38">
        <f t="shared" si="3"/>
        <v>2570</v>
      </c>
      <c r="N57" s="39">
        <v>43215</v>
      </c>
      <c r="O57" s="44">
        <f t="shared" si="15"/>
        <v>43191</v>
      </c>
      <c r="P57" s="40">
        <f t="shared" si="16"/>
        <v>24</v>
      </c>
      <c r="Q57" s="39">
        <f t="shared" si="17"/>
        <v>40648</v>
      </c>
      <c r="R57" s="41">
        <f t="shared" si="8"/>
        <v>3.4285714285714284</v>
      </c>
      <c r="S57" s="41" t="str">
        <f t="shared" si="18"/>
        <v>Pre-Surv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">
      <c r="A58" s="34">
        <f t="shared" si="12"/>
        <v>20</v>
      </c>
      <c r="B58" s="35">
        <v>2.2799999999999998</v>
      </c>
      <c r="C58" s="35">
        <v>2.3199999999999998</v>
      </c>
      <c r="D58" s="35">
        <v>2.42</v>
      </c>
      <c r="E58" s="35">
        <v>2.6</v>
      </c>
      <c r="F58" s="35">
        <v>2.27</v>
      </c>
      <c r="G58" s="35">
        <v>2.3199999999999998</v>
      </c>
      <c r="H58" s="32">
        <f t="shared" si="0"/>
        <v>2.6</v>
      </c>
      <c r="I58" s="32">
        <f t="shared" si="13"/>
        <v>2.7</v>
      </c>
      <c r="J58" s="37">
        <f t="shared" si="1"/>
        <v>-3.703703703703707E-2</v>
      </c>
      <c r="K58" s="36">
        <f t="shared" si="14"/>
        <v>2.5540909090909092</v>
      </c>
      <c r="L58" s="37">
        <f t="shared" si="2"/>
        <v>1.7974728599394904E-2</v>
      </c>
      <c r="M58" s="38">
        <f t="shared" si="3"/>
        <v>2600</v>
      </c>
      <c r="N58" s="39">
        <v>43216</v>
      </c>
      <c r="O58" s="44">
        <f t="shared" si="15"/>
        <v>43191</v>
      </c>
      <c r="P58" s="40">
        <f t="shared" si="16"/>
        <v>25</v>
      </c>
      <c r="Q58" s="39">
        <f t="shared" si="17"/>
        <v>40648</v>
      </c>
      <c r="R58" s="41">
        <f t="shared" si="8"/>
        <v>3.5714285714285716</v>
      </c>
      <c r="S58" s="41" t="str">
        <f t="shared" si="18"/>
        <v>Pre-Surv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">
      <c r="A59" s="34">
        <f t="shared" si="12"/>
        <v>20</v>
      </c>
      <c r="B59" s="35">
        <v>2.35</v>
      </c>
      <c r="C59" s="35">
        <v>2.54</v>
      </c>
      <c r="D59" s="35">
        <v>2.4700000000000002</v>
      </c>
      <c r="E59" s="35">
        <v>2.4300000000000002</v>
      </c>
      <c r="F59" s="35">
        <v>2.37</v>
      </c>
      <c r="G59" s="35">
        <v>2.5099999999999998</v>
      </c>
      <c r="H59" s="32">
        <f t="shared" si="0"/>
        <v>2.54</v>
      </c>
      <c r="I59" s="32">
        <f t="shared" si="13"/>
        <v>2.7</v>
      </c>
      <c r="J59" s="37">
        <f t="shared" si="1"/>
        <v>-5.925925925925931E-2</v>
      </c>
      <c r="K59" s="36">
        <f t="shared" si="14"/>
        <v>2.5540909090909092</v>
      </c>
      <c r="L59" s="37">
        <f t="shared" si="2"/>
        <v>-5.516995906744997E-3</v>
      </c>
      <c r="M59" s="38">
        <f t="shared" si="3"/>
        <v>2540</v>
      </c>
      <c r="N59" s="39">
        <v>43217</v>
      </c>
      <c r="O59" s="44">
        <f t="shared" si="15"/>
        <v>43191</v>
      </c>
      <c r="P59" s="40">
        <f t="shared" si="16"/>
        <v>26</v>
      </c>
      <c r="Q59" s="39">
        <f t="shared" si="17"/>
        <v>40648</v>
      </c>
      <c r="R59" s="41">
        <f t="shared" si="8"/>
        <v>3.7142857142857144</v>
      </c>
      <c r="S59" s="41" t="str">
        <f t="shared" si="18"/>
        <v>Pre-Surv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">
      <c r="A60" s="34">
        <f t="shared" si="12"/>
        <v>20</v>
      </c>
      <c r="B60" s="35">
        <v>2.4300000000000002</v>
      </c>
      <c r="C60" s="35">
        <v>2.4</v>
      </c>
      <c r="D60" s="35">
        <v>2.4</v>
      </c>
      <c r="E60" s="35">
        <v>2.4</v>
      </c>
      <c r="F60" s="35">
        <v>2.5</v>
      </c>
      <c r="G60" s="35">
        <v>2.5</v>
      </c>
      <c r="H60" s="32">
        <f t="shared" si="0"/>
        <v>2.5</v>
      </c>
      <c r="I60" s="32">
        <f t="shared" si="13"/>
        <v>2.7</v>
      </c>
      <c r="J60" s="37">
        <f t="shared" si="1"/>
        <v>-7.4074074074074139E-2</v>
      </c>
      <c r="K60" s="36">
        <f t="shared" si="14"/>
        <v>2.5540909090909092</v>
      </c>
      <c r="L60" s="37">
        <f t="shared" si="2"/>
        <v>-2.1178145577504932E-2</v>
      </c>
      <c r="M60" s="38">
        <f t="shared" si="3"/>
        <v>2500</v>
      </c>
      <c r="N60" s="39">
        <v>43218</v>
      </c>
      <c r="O60" s="44">
        <f t="shared" si="15"/>
        <v>43191</v>
      </c>
      <c r="P60" s="40">
        <f t="shared" si="16"/>
        <v>27</v>
      </c>
      <c r="Q60" s="39">
        <f t="shared" si="17"/>
        <v>40648</v>
      </c>
      <c r="R60" s="41">
        <f t="shared" si="8"/>
        <v>3.8571428571428572</v>
      </c>
      <c r="S60" s="41" t="str">
        <f t="shared" si="18"/>
        <v>Pre-Surv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">
      <c r="A61" s="34">
        <f t="shared" si="12"/>
        <v>20</v>
      </c>
      <c r="B61" s="35">
        <v>2.65</v>
      </c>
      <c r="C61" s="35">
        <v>2.56</v>
      </c>
      <c r="D61" s="35">
        <v>2.6</v>
      </c>
      <c r="E61" s="35">
        <v>2.4300000000000002</v>
      </c>
      <c r="F61" s="35">
        <v>2.48</v>
      </c>
      <c r="G61" s="35">
        <v>2.5</v>
      </c>
      <c r="H61" s="32">
        <f t="shared" si="0"/>
        <v>2.65</v>
      </c>
      <c r="I61" s="32">
        <f t="shared" si="13"/>
        <v>2.7</v>
      </c>
      <c r="J61" s="37">
        <f t="shared" si="1"/>
        <v>-1.8518518518518615E-2</v>
      </c>
      <c r="K61" s="36">
        <f t="shared" si="14"/>
        <v>2.5540909090909092</v>
      </c>
      <c r="L61" s="37">
        <f t="shared" si="2"/>
        <v>3.7551165687844737E-2</v>
      </c>
      <c r="M61" s="38">
        <f t="shared" si="3"/>
        <v>2650</v>
      </c>
      <c r="N61" s="39">
        <v>43219</v>
      </c>
      <c r="O61" s="44">
        <f t="shared" si="15"/>
        <v>43191</v>
      </c>
      <c r="P61" s="40">
        <f t="shared" si="16"/>
        <v>28</v>
      </c>
      <c r="Q61" s="39">
        <f t="shared" si="17"/>
        <v>40648</v>
      </c>
      <c r="R61" s="41">
        <f t="shared" si="8"/>
        <v>4</v>
      </c>
      <c r="S61" s="41" t="str">
        <f t="shared" si="18"/>
        <v>Pre-Surv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">
      <c r="A62" s="34">
        <f t="shared" si="12"/>
        <v>20</v>
      </c>
      <c r="B62" s="35">
        <v>2.5499999999999998</v>
      </c>
      <c r="C62" s="35">
        <v>2.54</v>
      </c>
      <c r="D62" s="35">
        <v>2.5499999999999998</v>
      </c>
      <c r="E62" s="35">
        <v>2.56</v>
      </c>
      <c r="F62" s="35">
        <v>2.5499999999999998</v>
      </c>
      <c r="G62" s="35">
        <v>2.4700000000000002</v>
      </c>
      <c r="H62" s="32">
        <f t="shared" si="0"/>
        <v>2.56</v>
      </c>
      <c r="I62" s="32">
        <f t="shared" si="13"/>
        <v>2.7</v>
      </c>
      <c r="J62" s="37">
        <f t="shared" si="1"/>
        <v>-5.1851851851851892E-2</v>
      </c>
      <c r="K62" s="36">
        <f t="shared" si="14"/>
        <v>2.5540909090909092</v>
      </c>
      <c r="L62" s="37">
        <f t="shared" si="2"/>
        <v>2.3135789286349707E-3</v>
      </c>
      <c r="M62" s="38">
        <f t="shared" si="3"/>
        <v>2560</v>
      </c>
      <c r="N62" s="39">
        <v>43220</v>
      </c>
      <c r="O62" s="44">
        <f t="shared" si="15"/>
        <v>43191</v>
      </c>
      <c r="P62" s="40">
        <f t="shared" si="16"/>
        <v>29</v>
      </c>
      <c r="Q62" s="39">
        <f t="shared" si="17"/>
        <v>40648</v>
      </c>
      <c r="R62" s="41">
        <f t="shared" si="8"/>
        <v>4.1428571428571432</v>
      </c>
      <c r="S62" s="41" t="str">
        <f t="shared" si="18"/>
        <v>Pre-Surv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">
      <c r="A63" s="109">
        <f t="shared" si="12"/>
        <v>20</v>
      </c>
      <c r="B63" s="110">
        <v>2.5499999999999998</v>
      </c>
      <c r="C63" s="110">
        <v>2.4500000000000002</v>
      </c>
      <c r="D63" s="110">
        <v>2.35</v>
      </c>
      <c r="E63" s="110">
        <v>2.4700000000000002</v>
      </c>
      <c r="F63" s="110">
        <v>2.56</v>
      </c>
      <c r="G63" s="110">
        <v>2.4</v>
      </c>
      <c r="H63" s="110">
        <f t="shared" si="0"/>
        <v>2.56</v>
      </c>
      <c r="I63" s="110">
        <f t="shared" si="13"/>
        <v>2.7</v>
      </c>
      <c r="J63" s="111">
        <f t="shared" si="1"/>
        <v>-5.1851851851851892E-2</v>
      </c>
      <c r="K63" s="112">
        <f t="shared" si="14"/>
        <v>2.5540909090909092</v>
      </c>
      <c r="L63" s="111">
        <f t="shared" si="2"/>
        <v>2.3135789286349707E-3</v>
      </c>
      <c r="M63" s="113">
        <f t="shared" si="3"/>
        <v>2560</v>
      </c>
      <c r="N63" s="114">
        <v>43221</v>
      </c>
      <c r="O63" s="114">
        <f t="shared" si="15"/>
        <v>43191</v>
      </c>
      <c r="P63" s="115">
        <f t="shared" si="16"/>
        <v>30</v>
      </c>
      <c r="Q63" s="114">
        <f t="shared" si="17"/>
        <v>40648</v>
      </c>
      <c r="R63" s="41">
        <f t="shared" si="8"/>
        <v>4.2857142857142856</v>
      </c>
      <c r="S63" s="116" t="str">
        <f t="shared" si="18"/>
        <v>Pre-Surv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">
      <c r="A64" s="42">
        <f t="shared" si="12"/>
        <v>20</v>
      </c>
      <c r="B64" s="35">
        <v>2.5</v>
      </c>
      <c r="C64" s="35">
        <v>2.35</v>
      </c>
      <c r="D64" s="35">
        <v>2.42</v>
      </c>
      <c r="E64" s="35">
        <v>2.6</v>
      </c>
      <c r="F64" s="35">
        <v>2.5</v>
      </c>
      <c r="G64" s="35">
        <v>2.34</v>
      </c>
      <c r="H64" s="35">
        <f t="shared" si="0"/>
        <v>2.6</v>
      </c>
      <c r="I64" s="35">
        <f t="shared" si="13"/>
        <v>2.7</v>
      </c>
      <c r="J64" s="37">
        <f t="shared" si="1"/>
        <v>-3.703703703703707E-2</v>
      </c>
      <c r="K64" s="43">
        <f t="shared" si="14"/>
        <v>2.5540909090909092</v>
      </c>
      <c r="L64" s="37">
        <f t="shared" si="2"/>
        <v>1.7974728599394904E-2</v>
      </c>
      <c r="M64" s="38">
        <f t="shared" si="3"/>
        <v>2600</v>
      </c>
      <c r="N64" s="44">
        <v>43222</v>
      </c>
      <c r="O64" s="44">
        <f t="shared" si="15"/>
        <v>43191</v>
      </c>
      <c r="P64" s="47">
        <f t="shared" si="16"/>
        <v>31</v>
      </c>
      <c r="Q64" s="44">
        <f t="shared" si="17"/>
        <v>40648</v>
      </c>
      <c r="R64" s="41">
        <f t="shared" si="8"/>
        <v>4.4285714285714288</v>
      </c>
      <c r="S64" s="45" t="str">
        <f t="shared" si="18"/>
        <v>Pre-Surv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">
      <c r="A65" s="42">
        <f t="shared" si="12"/>
        <v>20</v>
      </c>
      <c r="B65" s="35">
        <v>2.4700000000000002</v>
      </c>
      <c r="C65" s="35">
        <v>2.62</v>
      </c>
      <c r="D65" s="46">
        <v>2.54</v>
      </c>
      <c r="E65" s="35">
        <v>2.2799999999999998</v>
      </c>
      <c r="F65" s="35">
        <v>2.44</v>
      </c>
      <c r="G65" s="35">
        <v>2.35</v>
      </c>
      <c r="H65" s="35">
        <f t="shared" si="0"/>
        <v>2.62</v>
      </c>
      <c r="I65" s="35">
        <f t="shared" si="13"/>
        <v>2.7</v>
      </c>
      <c r="J65" s="37">
        <f t="shared" si="1"/>
        <v>-2.9629629629629655E-2</v>
      </c>
      <c r="K65" s="43">
        <f t="shared" si="14"/>
        <v>2.5540909090909092</v>
      </c>
      <c r="L65" s="37">
        <f t="shared" si="2"/>
        <v>2.5805303434774874E-2</v>
      </c>
      <c r="M65" s="38">
        <f t="shared" si="3"/>
        <v>2620</v>
      </c>
      <c r="N65" s="44">
        <v>43223</v>
      </c>
      <c r="O65" s="44">
        <f t="shared" si="15"/>
        <v>43191</v>
      </c>
      <c r="P65" s="47">
        <f t="shared" si="16"/>
        <v>32</v>
      </c>
      <c r="Q65" s="44">
        <f t="shared" si="17"/>
        <v>40648</v>
      </c>
      <c r="R65" s="41">
        <f t="shared" si="8"/>
        <v>4.5714285714285712</v>
      </c>
      <c r="S65" s="45" t="str">
        <f t="shared" si="18"/>
        <v>Pre-Surv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">
      <c r="A66" s="34">
        <f t="shared" si="12"/>
        <v>20</v>
      </c>
      <c r="B66" s="35">
        <v>2.54</v>
      </c>
      <c r="C66" s="35">
        <v>2.4500000000000002</v>
      </c>
      <c r="D66" s="35">
        <v>2.35</v>
      </c>
      <c r="E66" s="35">
        <v>2.48</v>
      </c>
      <c r="F66" s="35">
        <v>2.57</v>
      </c>
      <c r="G66" s="35">
        <v>2.4</v>
      </c>
      <c r="H66" s="32">
        <f t="shared" ref="H66:H97" si="19">MAX(B66:G66)</f>
        <v>2.57</v>
      </c>
      <c r="I66" s="32">
        <f t="shared" si="13"/>
        <v>2.7</v>
      </c>
      <c r="J66" s="37">
        <f t="shared" ref="J66:J97" si="20">(H66-I66)/(I66)</f>
        <v>-4.8148148148148273E-2</v>
      </c>
      <c r="K66" s="36">
        <f t="shared" si="14"/>
        <v>2.5540909090909092</v>
      </c>
      <c r="L66" s="37">
        <f t="shared" ref="L66:L97" si="21">(H66-K66)/(K66)</f>
        <v>6.2288663463248677E-3</v>
      </c>
      <c r="M66" s="38">
        <f t="shared" ref="M66:M97" si="22">1000*H66</f>
        <v>2570</v>
      </c>
      <c r="N66" s="39">
        <v>43224</v>
      </c>
      <c r="O66" s="44">
        <f t="shared" si="15"/>
        <v>43191</v>
      </c>
      <c r="P66" s="40">
        <f t="shared" si="16"/>
        <v>33</v>
      </c>
      <c r="Q66" s="39">
        <f t="shared" si="17"/>
        <v>40648</v>
      </c>
      <c r="R66" s="41">
        <f t="shared" si="8"/>
        <v>4.7142857142857144</v>
      </c>
      <c r="S66" s="41" t="str">
        <f t="shared" si="18"/>
        <v>Pre-Surv</v>
      </c>
      <c r="T66" s="3"/>
      <c r="U66" s="30"/>
      <c r="V66" s="30"/>
      <c r="W66" s="30"/>
      <c r="X66" s="30"/>
      <c r="Y66" s="30"/>
      <c r="Z66" s="3"/>
      <c r="AA66" s="30"/>
      <c r="AB66" s="30"/>
      <c r="AC66" s="30"/>
      <c r="AD66" s="30"/>
      <c r="AE66" s="30"/>
      <c r="AF66" s="3"/>
      <c r="AG66" s="3"/>
    </row>
    <row r="67" spans="1:33" x14ac:dyDescent="0.2">
      <c r="A67" s="42">
        <f t="shared" si="12"/>
        <v>20</v>
      </c>
      <c r="B67" s="35">
        <v>2.38</v>
      </c>
      <c r="C67" s="35">
        <v>2.2999999999999998</v>
      </c>
      <c r="D67" s="35">
        <v>2.6</v>
      </c>
      <c r="E67" s="35">
        <v>2.5</v>
      </c>
      <c r="F67" s="35">
        <v>2.6</v>
      </c>
      <c r="G67" s="35">
        <v>2.5</v>
      </c>
      <c r="H67" s="35">
        <f t="shared" si="19"/>
        <v>2.6</v>
      </c>
      <c r="I67" s="35">
        <f t="shared" si="13"/>
        <v>2.7</v>
      </c>
      <c r="J67" s="37">
        <f t="shared" si="20"/>
        <v>-3.703703703703707E-2</v>
      </c>
      <c r="K67" s="43">
        <f t="shared" si="14"/>
        <v>2.5540909090909092</v>
      </c>
      <c r="L67" s="37">
        <f t="shared" si="21"/>
        <v>1.7974728599394904E-2</v>
      </c>
      <c r="M67" s="38">
        <f t="shared" si="22"/>
        <v>2600</v>
      </c>
      <c r="N67" s="44">
        <v>43225</v>
      </c>
      <c r="O67" s="44">
        <f t="shared" si="15"/>
        <v>43191</v>
      </c>
      <c r="P67" s="47">
        <f t="shared" si="16"/>
        <v>34</v>
      </c>
      <c r="Q67" s="44">
        <f t="shared" si="17"/>
        <v>40648</v>
      </c>
      <c r="R67" s="41">
        <f t="shared" si="8"/>
        <v>4.8571428571428568</v>
      </c>
      <c r="S67" s="41" t="str">
        <f t="shared" si="18"/>
        <v>Pre-Surv</v>
      </c>
      <c r="T67" s="3"/>
      <c r="U67" s="23"/>
      <c r="V67" s="5"/>
      <c r="W67" s="13"/>
      <c r="X67" s="108"/>
      <c r="Y67" s="11"/>
      <c r="Z67" s="3"/>
      <c r="AA67" s="12"/>
      <c r="AB67" s="5"/>
      <c r="AC67" s="13"/>
      <c r="AD67" s="108"/>
      <c r="AE67" s="11"/>
      <c r="AF67" s="3"/>
      <c r="AG67" s="3"/>
    </row>
    <row r="68" spans="1:33" x14ac:dyDescent="0.2">
      <c r="A68" s="42">
        <f t="shared" si="12"/>
        <v>20</v>
      </c>
      <c r="B68" s="35">
        <v>2.4300000000000002</v>
      </c>
      <c r="C68" s="35">
        <v>2.56</v>
      </c>
      <c r="D68" s="35">
        <v>2.35</v>
      </c>
      <c r="E68" s="35">
        <v>2.61</v>
      </c>
      <c r="F68" s="35">
        <v>2.44</v>
      </c>
      <c r="G68" s="35">
        <v>2.6</v>
      </c>
      <c r="H68" s="35">
        <f t="shared" si="19"/>
        <v>2.61</v>
      </c>
      <c r="I68" s="35">
        <f t="shared" si="13"/>
        <v>2.7</v>
      </c>
      <c r="J68" s="37">
        <f t="shared" si="20"/>
        <v>-3.3333333333333444E-2</v>
      </c>
      <c r="K68" s="43">
        <f t="shared" si="14"/>
        <v>2.5540909090909092</v>
      </c>
      <c r="L68" s="37">
        <f t="shared" si="21"/>
        <v>2.1890016017084804E-2</v>
      </c>
      <c r="M68" s="38">
        <f t="shared" si="22"/>
        <v>2610</v>
      </c>
      <c r="N68" s="44">
        <v>43226</v>
      </c>
      <c r="O68" s="44">
        <f t="shared" si="15"/>
        <v>43191</v>
      </c>
      <c r="P68" s="47">
        <f t="shared" si="16"/>
        <v>35</v>
      </c>
      <c r="Q68" s="44">
        <f t="shared" si="17"/>
        <v>40648</v>
      </c>
      <c r="R68" s="41">
        <f t="shared" si="8"/>
        <v>5</v>
      </c>
      <c r="S68" s="41" t="str">
        <f t="shared" si="18"/>
        <v>Pre-Surv</v>
      </c>
      <c r="T68" s="3"/>
      <c r="U68" s="29"/>
      <c r="V68" s="29"/>
      <c r="W68" s="29"/>
      <c r="X68" s="29"/>
      <c r="Y68" s="29"/>
      <c r="Z68" s="3"/>
      <c r="AA68" s="3"/>
      <c r="AB68" s="3"/>
      <c r="AC68" s="3"/>
      <c r="AD68" s="3"/>
      <c r="AE68" s="3"/>
      <c r="AF68" s="3"/>
      <c r="AG68" s="3"/>
    </row>
    <row r="69" spans="1:33" x14ac:dyDescent="0.2">
      <c r="A69" s="42">
        <f t="shared" si="12"/>
        <v>20</v>
      </c>
      <c r="B69" s="35">
        <v>2.46</v>
      </c>
      <c r="C69" s="35">
        <v>2.41</v>
      </c>
      <c r="D69" s="35">
        <v>2.23</v>
      </c>
      <c r="E69" s="35">
        <v>2.33</v>
      </c>
      <c r="F69" s="35">
        <v>2.42</v>
      </c>
      <c r="G69" s="35">
        <v>2.6</v>
      </c>
      <c r="H69" s="35">
        <f t="shared" si="19"/>
        <v>2.6</v>
      </c>
      <c r="I69" s="35">
        <f t="shared" si="13"/>
        <v>2.7</v>
      </c>
      <c r="J69" s="37">
        <f t="shared" si="20"/>
        <v>-3.703703703703707E-2</v>
      </c>
      <c r="K69" s="43">
        <f t="shared" si="14"/>
        <v>2.5540909090909092</v>
      </c>
      <c r="L69" s="37">
        <f t="shared" si="21"/>
        <v>1.7974728599394904E-2</v>
      </c>
      <c r="M69" s="38">
        <f t="shared" si="22"/>
        <v>2600</v>
      </c>
      <c r="N69" s="44">
        <v>43227</v>
      </c>
      <c r="O69" s="44">
        <f t="shared" si="15"/>
        <v>43191</v>
      </c>
      <c r="P69" s="47">
        <f t="shared" si="16"/>
        <v>36</v>
      </c>
      <c r="Q69" s="44">
        <f t="shared" si="17"/>
        <v>40648</v>
      </c>
      <c r="R69" s="41">
        <f t="shared" si="8"/>
        <v>5.1428571428571432</v>
      </c>
      <c r="S69" s="41" t="str">
        <f t="shared" si="18"/>
        <v>Pre-Surv</v>
      </c>
      <c r="T69" s="3"/>
      <c r="U69" s="121"/>
      <c r="V69" s="121"/>
      <c r="W69" s="121"/>
      <c r="X69" s="122"/>
      <c r="Y69" s="21"/>
      <c r="Z69" s="3"/>
      <c r="AA69" s="21"/>
      <c r="AB69" s="21"/>
      <c r="AC69" s="21"/>
      <c r="AD69" s="21"/>
      <c r="AE69" s="21"/>
      <c r="AF69" s="3"/>
      <c r="AG69" s="3"/>
    </row>
    <row r="70" spans="1:33" x14ac:dyDescent="0.2">
      <c r="A70" s="109">
        <f t="shared" si="12"/>
        <v>20</v>
      </c>
      <c r="B70" s="110">
        <v>2.4</v>
      </c>
      <c r="C70" s="110">
        <v>2.15</v>
      </c>
      <c r="D70" s="110">
        <v>2.34</v>
      </c>
      <c r="E70" s="110">
        <v>2.4500000000000002</v>
      </c>
      <c r="F70" s="110">
        <v>2.37</v>
      </c>
      <c r="G70" s="110">
        <v>2.35</v>
      </c>
      <c r="H70" s="110">
        <f t="shared" si="19"/>
        <v>2.4500000000000002</v>
      </c>
      <c r="I70" s="110">
        <f t="shared" si="13"/>
        <v>2.7</v>
      </c>
      <c r="J70" s="111">
        <f t="shared" si="20"/>
        <v>-9.2592592592592587E-2</v>
      </c>
      <c r="K70" s="112">
        <f t="shared" si="14"/>
        <v>2.5540909090909092</v>
      </c>
      <c r="L70" s="111">
        <f t="shared" si="21"/>
        <v>-4.0754582665954761E-2</v>
      </c>
      <c r="M70" s="113">
        <f t="shared" si="22"/>
        <v>2450</v>
      </c>
      <c r="N70" s="114">
        <v>43228</v>
      </c>
      <c r="O70" s="114">
        <f t="shared" si="15"/>
        <v>43191</v>
      </c>
      <c r="P70" s="115">
        <f t="shared" si="16"/>
        <v>37</v>
      </c>
      <c r="Q70" s="114">
        <f t="shared" si="17"/>
        <v>40648</v>
      </c>
      <c r="R70" s="41">
        <f t="shared" si="8"/>
        <v>5.2857142857142856</v>
      </c>
      <c r="S70" s="116" t="str">
        <f t="shared" si="18"/>
        <v>Pre-Surv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">
      <c r="A71" s="42">
        <f t="shared" si="12"/>
        <v>20</v>
      </c>
      <c r="B71" s="35">
        <v>2.5</v>
      </c>
      <c r="C71" s="35">
        <v>2.34</v>
      </c>
      <c r="D71" s="35">
        <v>2.56</v>
      </c>
      <c r="E71" s="35">
        <v>2.4300000000000002</v>
      </c>
      <c r="F71" s="35">
        <v>2.4</v>
      </c>
      <c r="G71" s="35">
        <v>2.5</v>
      </c>
      <c r="H71" s="35">
        <f t="shared" si="19"/>
        <v>2.56</v>
      </c>
      <c r="I71" s="35">
        <f t="shared" si="13"/>
        <v>2.7</v>
      </c>
      <c r="J71" s="37">
        <f t="shared" si="20"/>
        <v>-5.1851851851851892E-2</v>
      </c>
      <c r="K71" s="43">
        <f t="shared" si="14"/>
        <v>2.5540909090909092</v>
      </c>
      <c r="L71" s="37">
        <f t="shared" si="21"/>
        <v>2.3135789286349707E-3</v>
      </c>
      <c r="M71" s="38">
        <f t="shared" si="22"/>
        <v>2560</v>
      </c>
      <c r="N71" s="44">
        <v>43229</v>
      </c>
      <c r="O71" s="44">
        <f t="shared" si="15"/>
        <v>43191</v>
      </c>
      <c r="P71" s="47">
        <f t="shared" si="16"/>
        <v>38</v>
      </c>
      <c r="Q71" s="44">
        <f t="shared" si="17"/>
        <v>40648</v>
      </c>
      <c r="R71" s="41">
        <f t="shared" si="8"/>
        <v>5.4285714285714288</v>
      </c>
      <c r="S71" s="45" t="str">
        <f t="shared" si="18"/>
        <v>Pre-Surv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">
      <c r="A72" s="42">
        <f t="shared" si="12"/>
        <v>20</v>
      </c>
      <c r="B72" s="35">
        <v>2.5</v>
      </c>
      <c r="C72" s="35">
        <v>2.37</v>
      </c>
      <c r="D72" s="35">
        <v>2.5299999999999998</v>
      </c>
      <c r="E72" s="35">
        <v>2.4</v>
      </c>
      <c r="F72" s="35">
        <v>2.5099999999999998</v>
      </c>
      <c r="G72" s="35">
        <v>2.4900000000000002</v>
      </c>
      <c r="H72" s="35">
        <f t="shared" si="19"/>
        <v>2.5299999999999998</v>
      </c>
      <c r="I72" s="35">
        <f t="shared" si="13"/>
        <v>2.7</v>
      </c>
      <c r="J72" s="37">
        <f t="shared" si="20"/>
        <v>-6.2962962962963095E-2</v>
      </c>
      <c r="K72" s="43">
        <f t="shared" si="14"/>
        <v>2.5540909090909092</v>
      </c>
      <c r="L72" s="37">
        <f t="shared" si="21"/>
        <v>-9.432283324435067E-3</v>
      </c>
      <c r="M72" s="38">
        <f t="shared" si="22"/>
        <v>2530</v>
      </c>
      <c r="N72" s="44">
        <v>43230</v>
      </c>
      <c r="O72" s="44">
        <f t="shared" si="15"/>
        <v>43191</v>
      </c>
      <c r="P72" s="47">
        <f t="shared" si="16"/>
        <v>39</v>
      </c>
      <c r="Q72" s="44">
        <f t="shared" si="17"/>
        <v>40648</v>
      </c>
      <c r="R72" s="41">
        <f t="shared" si="8"/>
        <v>5.5714285714285712</v>
      </c>
      <c r="S72" s="41" t="str">
        <f t="shared" si="18"/>
        <v>Pre-Surv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">
      <c r="A73" s="42">
        <f t="shared" si="12"/>
        <v>20</v>
      </c>
      <c r="B73" s="35">
        <v>2.62</v>
      </c>
      <c r="C73" s="35">
        <v>2.6</v>
      </c>
      <c r="D73" s="35">
        <v>2.56</v>
      </c>
      <c r="E73" s="35">
        <v>2.5</v>
      </c>
      <c r="F73" s="35">
        <v>2.64</v>
      </c>
      <c r="G73" s="35">
        <v>2.6</v>
      </c>
      <c r="H73" s="35">
        <f t="shared" si="19"/>
        <v>2.64</v>
      </c>
      <c r="I73" s="35">
        <f t="shared" si="13"/>
        <v>2.7</v>
      </c>
      <c r="J73" s="37">
        <f t="shared" si="20"/>
        <v>-2.222222222222224E-2</v>
      </c>
      <c r="K73" s="43">
        <f t="shared" si="14"/>
        <v>2.5540909090909092</v>
      </c>
      <c r="L73" s="37">
        <f t="shared" si="21"/>
        <v>3.3635878270154844E-2</v>
      </c>
      <c r="M73" s="38">
        <f t="shared" si="22"/>
        <v>2640</v>
      </c>
      <c r="N73" s="44">
        <v>43231</v>
      </c>
      <c r="O73" s="44">
        <f t="shared" si="15"/>
        <v>43191</v>
      </c>
      <c r="P73" s="47">
        <f t="shared" si="16"/>
        <v>40</v>
      </c>
      <c r="Q73" s="44">
        <f t="shared" si="17"/>
        <v>40648</v>
      </c>
      <c r="R73" s="41">
        <f t="shared" si="8"/>
        <v>5.7142857142857144</v>
      </c>
      <c r="S73" s="41" t="str">
        <f t="shared" si="18"/>
        <v>Pre-Surv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">
      <c r="A74" s="42">
        <f t="shared" si="12"/>
        <v>20</v>
      </c>
      <c r="B74" s="35">
        <v>2.2000000000000002</v>
      </c>
      <c r="C74" s="35">
        <v>2.2999999999999998</v>
      </c>
      <c r="D74" s="35">
        <v>2.35</v>
      </c>
      <c r="E74" s="35">
        <v>2.27</v>
      </c>
      <c r="F74" s="35">
        <v>2.2200000000000002</v>
      </c>
      <c r="G74" s="35">
        <v>2.37</v>
      </c>
      <c r="H74" s="35">
        <f t="shared" si="19"/>
        <v>2.37</v>
      </c>
      <c r="I74" s="35">
        <f t="shared" si="13"/>
        <v>2.7</v>
      </c>
      <c r="J74" s="37">
        <f t="shared" si="20"/>
        <v>-0.12222222222222225</v>
      </c>
      <c r="K74" s="43">
        <f t="shared" si="14"/>
        <v>2.5540909090909092</v>
      </c>
      <c r="L74" s="37">
        <f t="shared" si="21"/>
        <v>-7.2076882007474627E-2</v>
      </c>
      <c r="M74" s="38">
        <f t="shared" si="22"/>
        <v>2370</v>
      </c>
      <c r="N74" s="44">
        <v>43233</v>
      </c>
      <c r="O74" s="44">
        <f t="shared" si="15"/>
        <v>43191</v>
      </c>
      <c r="P74" s="47">
        <f t="shared" si="16"/>
        <v>42</v>
      </c>
      <c r="Q74" s="44">
        <f t="shared" si="17"/>
        <v>40648</v>
      </c>
      <c r="R74" s="41">
        <f t="shared" si="8"/>
        <v>6</v>
      </c>
      <c r="S74" s="45" t="str">
        <f t="shared" si="18"/>
        <v>Pre-Surv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">
      <c r="A75" s="42">
        <f t="shared" si="12"/>
        <v>20</v>
      </c>
      <c r="B75" s="35">
        <v>2.2999999999999998</v>
      </c>
      <c r="C75" s="35">
        <v>2.42</v>
      </c>
      <c r="D75" s="35">
        <v>2.37</v>
      </c>
      <c r="E75" s="35">
        <v>2.7</v>
      </c>
      <c r="F75" s="35">
        <v>2.34</v>
      </c>
      <c r="G75" s="35">
        <v>2.4900000000000002</v>
      </c>
      <c r="H75" s="35">
        <f t="shared" si="19"/>
        <v>2.7</v>
      </c>
      <c r="I75" s="35">
        <f t="shared" si="13"/>
        <v>2.7</v>
      </c>
      <c r="J75" s="37">
        <f t="shared" si="20"/>
        <v>0</v>
      </c>
      <c r="K75" s="43">
        <f t="shared" si="14"/>
        <v>2.5540909090909092</v>
      </c>
      <c r="L75" s="37">
        <f t="shared" si="21"/>
        <v>5.7127602776294743E-2</v>
      </c>
      <c r="M75" s="38">
        <f t="shared" si="22"/>
        <v>2700</v>
      </c>
      <c r="N75" s="44">
        <v>43233</v>
      </c>
      <c r="O75" s="44">
        <f t="shared" si="15"/>
        <v>43191</v>
      </c>
      <c r="P75" s="47">
        <f t="shared" si="16"/>
        <v>42</v>
      </c>
      <c r="Q75" s="44">
        <f t="shared" si="17"/>
        <v>40648</v>
      </c>
      <c r="R75" s="41">
        <f t="shared" si="8"/>
        <v>6</v>
      </c>
      <c r="S75" s="41" t="str">
        <f t="shared" si="18"/>
        <v>Pre-Surv</v>
      </c>
    </row>
    <row r="76" spans="1:33" x14ac:dyDescent="0.2">
      <c r="A76" s="42">
        <f t="shared" si="12"/>
        <v>20</v>
      </c>
      <c r="B76" s="35">
        <v>2.61</v>
      </c>
      <c r="C76" s="35">
        <v>2.5099999999999998</v>
      </c>
      <c r="D76" s="35">
        <v>2.34</v>
      </c>
      <c r="E76" s="35">
        <v>2.4700000000000002</v>
      </c>
      <c r="F76" s="35">
        <v>2.4300000000000002</v>
      </c>
      <c r="G76" s="35">
        <v>2.56</v>
      </c>
      <c r="H76" s="35">
        <f t="shared" si="19"/>
        <v>2.61</v>
      </c>
      <c r="I76" s="35">
        <f t="shared" si="13"/>
        <v>2.7</v>
      </c>
      <c r="J76" s="37">
        <f t="shared" si="20"/>
        <v>-3.3333333333333444E-2</v>
      </c>
      <c r="K76" s="43">
        <f t="shared" si="14"/>
        <v>2.5540909090909092</v>
      </c>
      <c r="L76" s="37">
        <f t="shared" si="21"/>
        <v>2.1890016017084804E-2</v>
      </c>
      <c r="M76" s="38">
        <f t="shared" si="22"/>
        <v>2610</v>
      </c>
      <c r="N76" s="44">
        <v>43232</v>
      </c>
      <c r="O76" s="44">
        <f t="shared" si="15"/>
        <v>43191</v>
      </c>
      <c r="P76" s="47">
        <f t="shared" si="16"/>
        <v>41</v>
      </c>
      <c r="Q76" s="44">
        <f t="shared" si="17"/>
        <v>40648</v>
      </c>
      <c r="R76" s="41">
        <f t="shared" si="8"/>
        <v>5.8571428571428568</v>
      </c>
      <c r="S76" s="41" t="str">
        <f t="shared" si="18"/>
        <v>Pre-Surv</v>
      </c>
    </row>
    <row r="77" spans="1:33" x14ac:dyDescent="0.2">
      <c r="A77" s="109">
        <f t="shared" si="12"/>
        <v>20</v>
      </c>
      <c r="B77" s="110">
        <v>2.4500000000000002</v>
      </c>
      <c r="C77" s="110">
        <v>2.35</v>
      </c>
      <c r="D77" s="110">
        <v>2.4500000000000002</v>
      </c>
      <c r="E77" s="110">
        <v>2.4</v>
      </c>
      <c r="F77" s="110">
        <v>2.36</v>
      </c>
      <c r="G77" s="110">
        <v>2.44</v>
      </c>
      <c r="H77" s="110">
        <f t="shared" si="19"/>
        <v>2.4500000000000002</v>
      </c>
      <c r="I77" s="110">
        <f t="shared" si="13"/>
        <v>2.7</v>
      </c>
      <c r="J77" s="111">
        <f t="shared" si="20"/>
        <v>-9.2592592592592587E-2</v>
      </c>
      <c r="K77" s="112">
        <f t="shared" si="14"/>
        <v>2.5540909090909092</v>
      </c>
      <c r="L77" s="111">
        <f t="shared" si="21"/>
        <v>-4.0754582665954761E-2</v>
      </c>
      <c r="M77" s="113">
        <f t="shared" si="22"/>
        <v>2450</v>
      </c>
      <c r="N77" s="114">
        <v>43234</v>
      </c>
      <c r="O77" s="114">
        <f t="shared" si="15"/>
        <v>43191</v>
      </c>
      <c r="P77" s="115">
        <f t="shared" si="16"/>
        <v>43</v>
      </c>
      <c r="Q77" s="114">
        <f t="shared" si="17"/>
        <v>40648</v>
      </c>
      <c r="R77" s="41">
        <f t="shared" si="8"/>
        <v>6.1428571428571432</v>
      </c>
      <c r="S77" s="116" t="str">
        <f t="shared" si="18"/>
        <v>Pre-Surv</v>
      </c>
    </row>
    <row r="78" spans="1:33" x14ac:dyDescent="0.2">
      <c r="A78" s="62">
        <f t="shared" si="12"/>
        <v>20</v>
      </c>
      <c r="B78" s="3">
        <v>2.5499999999999998</v>
      </c>
      <c r="C78" s="3">
        <v>2.4300000000000002</v>
      </c>
      <c r="D78" s="3">
        <v>2.3199999999999998</v>
      </c>
      <c r="E78" s="3">
        <v>2.4500000000000002</v>
      </c>
      <c r="F78" s="3">
        <v>2.59</v>
      </c>
      <c r="G78" s="3">
        <v>2.5099999999999998</v>
      </c>
      <c r="H78" s="10">
        <f t="shared" si="19"/>
        <v>2.59</v>
      </c>
      <c r="I78" s="10">
        <f t="shared" si="13"/>
        <v>2.7</v>
      </c>
      <c r="J78" s="21">
        <f t="shared" si="20"/>
        <v>-4.0740740740740855E-2</v>
      </c>
      <c r="K78" s="24">
        <f t="shared" si="14"/>
        <v>2.5540909090909092</v>
      </c>
      <c r="L78" s="21">
        <f t="shared" si="21"/>
        <v>1.4059441181704834E-2</v>
      </c>
      <c r="M78" s="15">
        <f t="shared" si="22"/>
        <v>2590</v>
      </c>
      <c r="N78" s="171">
        <v>43241</v>
      </c>
      <c r="O78" s="51">
        <f t="shared" si="15"/>
        <v>43191</v>
      </c>
      <c r="P78" s="172">
        <f t="shared" si="16"/>
        <v>50</v>
      </c>
      <c r="Q78" s="171">
        <f t="shared" si="17"/>
        <v>40648</v>
      </c>
      <c r="R78" s="41">
        <f t="shared" si="8"/>
        <v>7.1428571428571432</v>
      </c>
      <c r="S78" s="120" t="s">
        <v>60</v>
      </c>
    </row>
    <row r="79" spans="1:33" x14ac:dyDescent="0.2">
      <c r="A79" s="62">
        <f t="shared" si="12"/>
        <v>20</v>
      </c>
      <c r="B79" s="3">
        <v>2.2999999999999998</v>
      </c>
      <c r="C79" s="3">
        <v>2.35</v>
      </c>
      <c r="D79" s="3">
        <v>2.39</v>
      </c>
      <c r="E79" s="3">
        <v>2.38</v>
      </c>
      <c r="F79" s="3">
        <v>2.5499999999999998</v>
      </c>
      <c r="G79" s="3">
        <v>2.31</v>
      </c>
      <c r="H79" s="10">
        <f t="shared" si="19"/>
        <v>2.5499999999999998</v>
      </c>
      <c r="I79" s="10">
        <f t="shared" si="13"/>
        <v>2.7</v>
      </c>
      <c r="J79" s="21">
        <f t="shared" si="20"/>
        <v>-5.5555555555555684E-2</v>
      </c>
      <c r="K79" s="24">
        <f t="shared" si="14"/>
        <v>2.5540909090909092</v>
      </c>
      <c r="L79" s="21">
        <f t="shared" si="21"/>
        <v>-1.6017084890551001E-3</v>
      </c>
      <c r="M79" s="15">
        <f t="shared" si="22"/>
        <v>2550</v>
      </c>
      <c r="N79" s="33">
        <f t="shared" ref="N79:N124" si="23">(N78+7)</f>
        <v>43248</v>
      </c>
      <c r="O79" s="51">
        <f t="shared" si="15"/>
        <v>43191</v>
      </c>
      <c r="P79" s="172">
        <f t="shared" si="16"/>
        <v>57</v>
      </c>
      <c r="Q79" s="171">
        <f t="shared" si="17"/>
        <v>40648</v>
      </c>
      <c r="R79" s="41">
        <f t="shared" si="8"/>
        <v>8.1428571428571423</v>
      </c>
      <c r="S79" s="120" t="str">
        <f>(S78)</f>
        <v>Month 12</v>
      </c>
    </row>
    <row r="80" spans="1:33" x14ac:dyDescent="0.2">
      <c r="A80" s="14">
        <f t="shared" si="12"/>
        <v>20</v>
      </c>
      <c r="B80" s="3">
        <v>2.38</v>
      </c>
      <c r="C80" s="3">
        <v>2.4300000000000002</v>
      </c>
      <c r="D80" s="3">
        <v>2.37</v>
      </c>
      <c r="E80" s="3">
        <v>2.2999999999999998</v>
      </c>
      <c r="F80" s="3">
        <v>2.4500000000000002</v>
      </c>
      <c r="G80" s="3">
        <v>2.52</v>
      </c>
      <c r="H80" s="3">
        <f t="shared" si="19"/>
        <v>2.52</v>
      </c>
      <c r="I80" s="3">
        <f t="shared" si="13"/>
        <v>2.7</v>
      </c>
      <c r="J80" s="21">
        <f t="shared" si="20"/>
        <v>-6.6666666666666721E-2</v>
      </c>
      <c r="K80" s="16">
        <f t="shared" si="14"/>
        <v>2.5540909090909092</v>
      </c>
      <c r="L80" s="21">
        <f t="shared" si="21"/>
        <v>-1.3347570742124965E-2</v>
      </c>
      <c r="M80" s="15">
        <f t="shared" si="22"/>
        <v>2520</v>
      </c>
      <c r="N80" s="33">
        <f t="shared" si="23"/>
        <v>43255</v>
      </c>
      <c r="O80" s="51">
        <f t="shared" si="15"/>
        <v>43191</v>
      </c>
      <c r="P80" s="107">
        <f t="shared" si="16"/>
        <v>64</v>
      </c>
      <c r="Q80" s="51">
        <f t="shared" si="17"/>
        <v>40648</v>
      </c>
      <c r="R80" s="41">
        <f t="shared" si="8"/>
        <v>9.1428571428571423</v>
      </c>
      <c r="S80" s="120" t="str">
        <f>(S79)</f>
        <v>Month 12</v>
      </c>
    </row>
    <row r="81" spans="1:19" x14ac:dyDescent="0.2">
      <c r="A81" s="63">
        <f t="shared" si="12"/>
        <v>20</v>
      </c>
      <c r="B81" s="56">
        <v>2.57</v>
      </c>
      <c r="C81" s="56">
        <v>2.34</v>
      </c>
      <c r="D81" s="56">
        <v>2.5299999999999998</v>
      </c>
      <c r="E81" s="56">
        <v>2.4500000000000002</v>
      </c>
      <c r="F81" s="56">
        <v>2.38</v>
      </c>
      <c r="G81" s="56">
        <v>2.44</v>
      </c>
      <c r="H81" s="56">
        <f t="shared" si="19"/>
        <v>2.57</v>
      </c>
      <c r="I81" s="56">
        <f t="shared" si="13"/>
        <v>2.7</v>
      </c>
      <c r="J81" s="58">
        <f t="shared" si="20"/>
        <v>-4.8148148148148273E-2</v>
      </c>
      <c r="K81" s="59">
        <f t="shared" si="14"/>
        <v>2.5540909090909092</v>
      </c>
      <c r="L81" s="58">
        <f t="shared" si="21"/>
        <v>6.2288663463248677E-3</v>
      </c>
      <c r="M81" s="60">
        <f t="shared" si="22"/>
        <v>2570</v>
      </c>
      <c r="N81" s="61">
        <f t="shared" si="23"/>
        <v>43262</v>
      </c>
      <c r="O81" s="173">
        <f t="shared" si="15"/>
        <v>43191</v>
      </c>
      <c r="P81" s="174">
        <f t="shared" si="16"/>
        <v>71</v>
      </c>
      <c r="Q81" s="173">
        <f t="shared" si="17"/>
        <v>40648</v>
      </c>
      <c r="R81" s="41">
        <f t="shared" si="8"/>
        <v>10.142857142857142</v>
      </c>
      <c r="S81" s="66" t="str">
        <f>(S80)</f>
        <v>Month 12</v>
      </c>
    </row>
    <row r="82" spans="1:19" x14ac:dyDescent="0.2">
      <c r="A82" s="14">
        <f t="shared" si="12"/>
        <v>20</v>
      </c>
      <c r="B82" s="3">
        <v>2.2799999999999998</v>
      </c>
      <c r="C82" s="3">
        <v>2.3199999999999998</v>
      </c>
      <c r="D82" s="3">
        <v>2.42</v>
      </c>
      <c r="E82" s="3">
        <v>2.6</v>
      </c>
      <c r="F82" s="3">
        <v>2.27</v>
      </c>
      <c r="G82" s="3">
        <v>2.3199999999999998</v>
      </c>
      <c r="H82" s="3">
        <f t="shared" si="19"/>
        <v>2.6</v>
      </c>
      <c r="I82" s="3">
        <f t="shared" si="13"/>
        <v>2.7</v>
      </c>
      <c r="J82" s="21">
        <f t="shared" si="20"/>
        <v>-3.703703703703707E-2</v>
      </c>
      <c r="K82" s="16">
        <f t="shared" si="14"/>
        <v>2.5540909090909092</v>
      </c>
      <c r="L82" s="21">
        <f t="shared" si="21"/>
        <v>1.7974728599394904E-2</v>
      </c>
      <c r="M82" s="15">
        <f t="shared" si="22"/>
        <v>2600</v>
      </c>
      <c r="N82" s="33">
        <f t="shared" si="23"/>
        <v>43269</v>
      </c>
      <c r="O82" s="51">
        <f t="shared" si="15"/>
        <v>43191</v>
      </c>
      <c r="P82" s="107">
        <f t="shared" si="16"/>
        <v>78</v>
      </c>
      <c r="Q82" s="51">
        <f t="shared" si="17"/>
        <v>40648</v>
      </c>
      <c r="R82" s="41">
        <f t="shared" si="8"/>
        <v>11.142857142857142</v>
      </c>
      <c r="S82" s="120" t="s">
        <v>61</v>
      </c>
    </row>
    <row r="83" spans="1:19" x14ac:dyDescent="0.2">
      <c r="A83" s="14">
        <f t="shared" si="12"/>
        <v>20</v>
      </c>
      <c r="B83" s="3">
        <v>2.35</v>
      </c>
      <c r="C83" s="3">
        <v>2.54</v>
      </c>
      <c r="D83" s="3">
        <v>2.4700000000000002</v>
      </c>
      <c r="E83" s="3">
        <v>2.4300000000000002</v>
      </c>
      <c r="F83" s="3">
        <v>2.37</v>
      </c>
      <c r="G83" s="3">
        <v>2.5099999999999998</v>
      </c>
      <c r="H83" s="3">
        <f t="shared" si="19"/>
        <v>2.54</v>
      </c>
      <c r="I83" s="3">
        <f t="shared" si="13"/>
        <v>2.7</v>
      </c>
      <c r="J83" s="21">
        <f t="shared" si="20"/>
        <v>-5.925925925925931E-2</v>
      </c>
      <c r="K83" s="16">
        <f t="shared" si="14"/>
        <v>2.5540909090909092</v>
      </c>
      <c r="L83" s="21">
        <f t="shared" si="21"/>
        <v>-5.516995906744997E-3</v>
      </c>
      <c r="M83" s="15">
        <f t="shared" si="22"/>
        <v>2540</v>
      </c>
      <c r="N83" s="33">
        <f t="shared" si="23"/>
        <v>43276</v>
      </c>
      <c r="O83" s="51">
        <f t="shared" si="15"/>
        <v>43191</v>
      </c>
      <c r="P83" s="107">
        <f t="shared" si="16"/>
        <v>85</v>
      </c>
      <c r="Q83" s="51">
        <f t="shared" si="17"/>
        <v>40648</v>
      </c>
      <c r="R83" s="41">
        <f t="shared" si="8"/>
        <v>12.142857142857142</v>
      </c>
      <c r="S83" s="120" t="str">
        <f>(S82)</f>
        <v>Month 11</v>
      </c>
    </row>
    <row r="84" spans="1:19" x14ac:dyDescent="0.2">
      <c r="A84" s="14">
        <f t="shared" si="12"/>
        <v>20</v>
      </c>
      <c r="B84" s="3">
        <v>2.4300000000000002</v>
      </c>
      <c r="C84" s="3">
        <v>2.4</v>
      </c>
      <c r="D84" s="3">
        <v>2.4</v>
      </c>
      <c r="E84" s="3">
        <v>2.4</v>
      </c>
      <c r="F84" s="3">
        <v>2.5</v>
      </c>
      <c r="G84" s="3">
        <v>2.5</v>
      </c>
      <c r="H84" s="3">
        <f t="shared" si="19"/>
        <v>2.5</v>
      </c>
      <c r="I84" s="3">
        <f t="shared" si="13"/>
        <v>2.7</v>
      </c>
      <c r="J84" s="21">
        <f t="shared" si="20"/>
        <v>-7.4074074074074139E-2</v>
      </c>
      <c r="K84" s="16">
        <f t="shared" si="14"/>
        <v>2.5540909090909092</v>
      </c>
      <c r="L84" s="21">
        <f t="shared" si="21"/>
        <v>-2.1178145577504932E-2</v>
      </c>
      <c r="M84" s="15">
        <f t="shared" si="22"/>
        <v>2500</v>
      </c>
      <c r="N84" s="33">
        <f t="shared" si="23"/>
        <v>43283</v>
      </c>
      <c r="O84" s="51">
        <f t="shared" si="15"/>
        <v>43191</v>
      </c>
      <c r="P84" s="107">
        <f t="shared" si="16"/>
        <v>92</v>
      </c>
      <c r="Q84" s="51">
        <f t="shared" si="17"/>
        <v>40648</v>
      </c>
      <c r="R84" s="41">
        <f t="shared" si="8"/>
        <v>13.142857142857142</v>
      </c>
      <c r="S84" s="120" t="str">
        <f>(S83)</f>
        <v>Month 11</v>
      </c>
    </row>
    <row r="85" spans="1:19" x14ac:dyDescent="0.2">
      <c r="A85" s="63">
        <f t="shared" si="12"/>
        <v>20</v>
      </c>
      <c r="B85" s="56">
        <v>2.65</v>
      </c>
      <c r="C85" s="56">
        <v>2.56</v>
      </c>
      <c r="D85" s="56">
        <v>2.6</v>
      </c>
      <c r="E85" s="56">
        <v>2.4300000000000002</v>
      </c>
      <c r="F85" s="56">
        <v>2.48</v>
      </c>
      <c r="G85" s="56">
        <v>2.5</v>
      </c>
      <c r="H85" s="56">
        <f t="shared" si="19"/>
        <v>2.65</v>
      </c>
      <c r="I85" s="56">
        <f t="shared" si="13"/>
        <v>2.7</v>
      </c>
      <c r="J85" s="58">
        <f t="shared" si="20"/>
        <v>-1.8518518518518615E-2</v>
      </c>
      <c r="K85" s="59">
        <f t="shared" si="14"/>
        <v>2.5540909090909092</v>
      </c>
      <c r="L85" s="58">
        <f t="shared" si="21"/>
        <v>3.7551165687844737E-2</v>
      </c>
      <c r="M85" s="60">
        <f t="shared" si="22"/>
        <v>2650</v>
      </c>
      <c r="N85" s="61">
        <f t="shared" si="23"/>
        <v>43290</v>
      </c>
      <c r="O85" s="173">
        <f t="shared" si="15"/>
        <v>43191</v>
      </c>
      <c r="P85" s="174">
        <f t="shared" si="16"/>
        <v>99</v>
      </c>
      <c r="Q85" s="173">
        <f t="shared" si="17"/>
        <v>40648</v>
      </c>
      <c r="R85" s="41">
        <f t="shared" si="8"/>
        <v>14.142857142857142</v>
      </c>
      <c r="S85" s="66" t="str">
        <f>(S84)</f>
        <v>Month 11</v>
      </c>
    </row>
    <row r="86" spans="1:19" x14ac:dyDescent="0.2">
      <c r="A86" s="14">
        <f t="shared" si="12"/>
        <v>20</v>
      </c>
      <c r="B86" s="3">
        <v>2.5499999999999998</v>
      </c>
      <c r="C86" s="3">
        <v>2.54</v>
      </c>
      <c r="D86" s="3">
        <v>2.5499999999999998</v>
      </c>
      <c r="E86" s="3">
        <v>2.56</v>
      </c>
      <c r="F86" s="3">
        <v>2.5499999999999998</v>
      </c>
      <c r="G86" s="3">
        <v>2.4700000000000002</v>
      </c>
      <c r="H86" s="3">
        <f t="shared" si="19"/>
        <v>2.56</v>
      </c>
      <c r="I86" s="3">
        <f t="shared" si="13"/>
        <v>2.7</v>
      </c>
      <c r="J86" s="21">
        <f t="shared" si="20"/>
        <v>-5.1851851851851892E-2</v>
      </c>
      <c r="K86" s="16">
        <f t="shared" si="14"/>
        <v>2.5540909090909092</v>
      </c>
      <c r="L86" s="21">
        <f t="shared" si="21"/>
        <v>2.3135789286349707E-3</v>
      </c>
      <c r="M86" s="15">
        <f t="shared" si="22"/>
        <v>2560</v>
      </c>
      <c r="N86" s="33">
        <f t="shared" si="23"/>
        <v>43297</v>
      </c>
      <c r="O86" s="51">
        <f t="shared" si="15"/>
        <v>43191</v>
      </c>
      <c r="P86" s="107">
        <f t="shared" ref="P86:P102" si="24">(N86-O86)</f>
        <v>106</v>
      </c>
      <c r="Q86" s="51">
        <f t="shared" si="17"/>
        <v>40648</v>
      </c>
      <c r="R86" s="41">
        <f t="shared" si="8"/>
        <v>15.142857142857142</v>
      </c>
      <c r="S86" s="120" t="s">
        <v>62</v>
      </c>
    </row>
    <row r="87" spans="1:19" x14ac:dyDescent="0.2">
      <c r="A87" s="14">
        <f t="shared" si="12"/>
        <v>20</v>
      </c>
      <c r="B87" s="3">
        <v>2.5499999999999998</v>
      </c>
      <c r="C87" s="3">
        <v>2.4500000000000002</v>
      </c>
      <c r="D87" s="3">
        <v>2.35</v>
      </c>
      <c r="E87" s="3">
        <v>2.4700000000000002</v>
      </c>
      <c r="F87" s="3">
        <v>2.56</v>
      </c>
      <c r="G87" s="3">
        <v>2.4</v>
      </c>
      <c r="H87" s="3">
        <f t="shared" si="19"/>
        <v>2.56</v>
      </c>
      <c r="I87" s="3">
        <f t="shared" si="13"/>
        <v>2.7</v>
      </c>
      <c r="J87" s="21">
        <f t="shared" si="20"/>
        <v>-5.1851851851851892E-2</v>
      </c>
      <c r="K87" s="16">
        <f t="shared" si="14"/>
        <v>2.5540909090909092</v>
      </c>
      <c r="L87" s="21">
        <f t="shared" si="21"/>
        <v>2.3135789286349707E-3</v>
      </c>
      <c r="M87" s="15">
        <f t="shared" si="22"/>
        <v>2560</v>
      </c>
      <c r="N87" s="33">
        <f t="shared" si="23"/>
        <v>43304</v>
      </c>
      <c r="O87" s="51">
        <f t="shared" si="15"/>
        <v>43191</v>
      </c>
      <c r="P87" s="107">
        <f t="shared" si="24"/>
        <v>113</v>
      </c>
      <c r="Q87" s="51">
        <f t="shared" si="17"/>
        <v>40648</v>
      </c>
      <c r="R87" s="41">
        <f t="shared" si="8"/>
        <v>16.142857142857142</v>
      </c>
      <c r="S87" s="120" t="str">
        <f>(S86)</f>
        <v>Month 10</v>
      </c>
    </row>
    <row r="88" spans="1:19" x14ac:dyDescent="0.2">
      <c r="A88" s="14">
        <f t="shared" si="12"/>
        <v>20</v>
      </c>
      <c r="B88" s="3">
        <v>2.5</v>
      </c>
      <c r="C88" s="3">
        <v>2.35</v>
      </c>
      <c r="D88" s="3">
        <v>2.42</v>
      </c>
      <c r="E88" s="3">
        <v>2.6</v>
      </c>
      <c r="F88" s="3">
        <v>2.5</v>
      </c>
      <c r="G88" s="3">
        <v>2.34</v>
      </c>
      <c r="H88" s="3">
        <f t="shared" si="19"/>
        <v>2.6</v>
      </c>
      <c r="I88" s="3">
        <f t="shared" si="13"/>
        <v>2.7</v>
      </c>
      <c r="J88" s="21">
        <f t="shared" si="20"/>
        <v>-3.703703703703707E-2</v>
      </c>
      <c r="K88" s="16">
        <f t="shared" si="14"/>
        <v>2.5540909090909092</v>
      </c>
      <c r="L88" s="21">
        <f t="shared" si="21"/>
        <v>1.7974728599394904E-2</v>
      </c>
      <c r="M88" s="15">
        <f t="shared" si="22"/>
        <v>2600</v>
      </c>
      <c r="N88" s="33">
        <f t="shared" si="23"/>
        <v>43311</v>
      </c>
      <c r="O88" s="51">
        <f t="shared" si="15"/>
        <v>43191</v>
      </c>
      <c r="P88" s="107">
        <f t="shared" si="24"/>
        <v>120</v>
      </c>
      <c r="Q88" s="51">
        <f t="shared" si="17"/>
        <v>40648</v>
      </c>
      <c r="R88" s="41">
        <f t="shared" si="8"/>
        <v>17.142857142857142</v>
      </c>
      <c r="S88" s="120" t="str">
        <f>(S87)</f>
        <v>Month 10</v>
      </c>
    </row>
    <row r="89" spans="1:19" x14ac:dyDescent="0.2">
      <c r="A89" s="63">
        <f t="shared" si="12"/>
        <v>20</v>
      </c>
      <c r="B89" s="56">
        <v>2.4700000000000002</v>
      </c>
      <c r="C89" s="56">
        <v>2.62</v>
      </c>
      <c r="D89" s="176">
        <v>2.54</v>
      </c>
      <c r="E89" s="56">
        <v>2.2799999999999998</v>
      </c>
      <c r="F89" s="56">
        <v>2.44</v>
      </c>
      <c r="G89" s="56">
        <v>2.35</v>
      </c>
      <c r="H89" s="56">
        <f t="shared" si="19"/>
        <v>2.62</v>
      </c>
      <c r="I89" s="56">
        <f t="shared" si="13"/>
        <v>2.7</v>
      </c>
      <c r="J89" s="58">
        <f t="shared" si="20"/>
        <v>-2.9629629629629655E-2</v>
      </c>
      <c r="K89" s="59">
        <f t="shared" si="14"/>
        <v>2.5540909090909092</v>
      </c>
      <c r="L89" s="58">
        <f t="shared" si="21"/>
        <v>2.5805303434774874E-2</v>
      </c>
      <c r="M89" s="60">
        <f t="shared" si="22"/>
        <v>2620</v>
      </c>
      <c r="N89" s="61">
        <f t="shared" si="23"/>
        <v>43318</v>
      </c>
      <c r="O89" s="173">
        <f t="shared" si="15"/>
        <v>43191</v>
      </c>
      <c r="P89" s="174">
        <f t="shared" si="24"/>
        <v>127</v>
      </c>
      <c r="Q89" s="173">
        <f t="shared" si="17"/>
        <v>40648</v>
      </c>
      <c r="R89" s="41">
        <f t="shared" si="8"/>
        <v>18.142857142857142</v>
      </c>
      <c r="S89" s="66" t="str">
        <f>(S88)</f>
        <v>Month 10</v>
      </c>
    </row>
    <row r="90" spans="1:19" x14ac:dyDescent="0.2">
      <c r="A90" s="14">
        <f t="shared" si="12"/>
        <v>20</v>
      </c>
      <c r="B90" s="3">
        <v>2.54</v>
      </c>
      <c r="C90" s="3">
        <v>2.4500000000000002</v>
      </c>
      <c r="D90" s="3">
        <v>2.35</v>
      </c>
      <c r="E90" s="3">
        <v>2.48</v>
      </c>
      <c r="F90" s="3">
        <v>2.57</v>
      </c>
      <c r="G90" s="3">
        <v>2.4</v>
      </c>
      <c r="H90" s="3">
        <f t="shared" si="19"/>
        <v>2.57</v>
      </c>
      <c r="I90" s="3">
        <f t="shared" si="13"/>
        <v>2.7</v>
      </c>
      <c r="J90" s="21">
        <f t="shared" si="20"/>
        <v>-4.8148148148148273E-2</v>
      </c>
      <c r="K90" s="16">
        <f t="shared" si="14"/>
        <v>2.5540909090909092</v>
      </c>
      <c r="L90" s="21">
        <f t="shared" si="21"/>
        <v>6.2288663463248677E-3</v>
      </c>
      <c r="M90" s="15">
        <f t="shared" si="22"/>
        <v>2570</v>
      </c>
      <c r="N90" s="33">
        <f t="shared" si="23"/>
        <v>43325</v>
      </c>
      <c r="O90" s="51">
        <f t="shared" si="15"/>
        <v>43191</v>
      </c>
      <c r="P90" s="107">
        <f t="shared" si="24"/>
        <v>134</v>
      </c>
      <c r="Q90" s="51">
        <f t="shared" si="17"/>
        <v>40648</v>
      </c>
      <c r="R90" s="41">
        <f t="shared" si="8"/>
        <v>19.142857142857142</v>
      </c>
      <c r="S90" s="120" t="s">
        <v>63</v>
      </c>
    </row>
    <row r="91" spans="1:19" x14ac:dyDescent="0.2">
      <c r="A91" s="14">
        <f t="shared" si="12"/>
        <v>20</v>
      </c>
      <c r="B91" s="3">
        <v>2.38</v>
      </c>
      <c r="C91" s="3">
        <v>2.2999999999999998</v>
      </c>
      <c r="D91" s="3">
        <v>2.6</v>
      </c>
      <c r="E91" s="3">
        <v>2.5</v>
      </c>
      <c r="F91" s="3">
        <v>2.6</v>
      </c>
      <c r="G91" s="3">
        <v>2.5</v>
      </c>
      <c r="H91" s="3">
        <f t="shared" si="19"/>
        <v>2.6</v>
      </c>
      <c r="I91" s="3">
        <f t="shared" si="13"/>
        <v>2.7</v>
      </c>
      <c r="J91" s="21">
        <f t="shared" si="20"/>
        <v>-3.703703703703707E-2</v>
      </c>
      <c r="K91" s="16">
        <f t="shared" si="14"/>
        <v>2.5540909090909092</v>
      </c>
      <c r="L91" s="21">
        <f t="shared" si="21"/>
        <v>1.7974728599394904E-2</v>
      </c>
      <c r="M91" s="15">
        <f t="shared" si="22"/>
        <v>2600</v>
      </c>
      <c r="N91" s="33">
        <f t="shared" si="23"/>
        <v>43332</v>
      </c>
      <c r="O91" s="51">
        <f t="shared" si="15"/>
        <v>43191</v>
      </c>
      <c r="P91" s="107">
        <f t="shared" si="24"/>
        <v>141</v>
      </c>
      <c r="Q91" s="51">
        <f t="shared" si="17"/>
        <v>40648</v>
      </c>
      <c r="R91" s="41">
        <f t="shared" si="8"/>
        <v>20.142857142857142</v>
      </c>
      <c r="S91" s="120" t="str">
        <f>(S90)</f>
        <v>Month 9</v>
      </c>
    </row>
    <row r="92" spans="1:19" x14ac:dyDescent="0.2">
      <c r="A92" s="14">
        <f t="shared" si="12"/>
        <v>20</v>
      </c>
      <c r="B92" s="3">
        <v>2.4300000000000002</v>
      </c>
      <c r="C92" s="3">
        <v>2.56</v>
      </c>
      <c r="D92" s="3">
        <v>2.35</v>
      </c>
      <c r="E92" s="3">
        <v>2.61</v>
      </c>
      <c r="F92" s="3">
        <v>2.44</v>
      </c>
      <c r="G92" s="3">
        <v>2.6</v>
      </c>
      <c r="H92" s="3">
        <f t="shared" si="19"/>
        <v>2.61</v>
      </c>
      <c r="I92" s="3">
        <f t="shared" si="13"/>
        <v>2.7</v>
      </c>
      <c r="J92" s="21">
        <f t="shared" si="20"/>
        <v>-3.3333333333333444E-2</v>
      </c>
      <c r="K92" s="16">
        <f t="shared" si="14"/>
        <v>2.5540909090909092</v>
      </c>
      <c r="L92" s="21">
        <f t="shared" si="21"/>
        <v>2.1890016017084804E-2</v>
      </c>
      <c r="M92" s="15">
        <f t="shared" si="22"/>
        <v>2610</v>
      </c>
      <c r="N92" s="33">
        <f t="shared" si="23"/>
        <v>43339</v>
      </c>
      <c r="O92" s="51">
        <f t="shared" si="15"/>
        <v>43191</v>
      </c>
      <c r="P92" s="107">
        <f t="shared" si="24"/>
        <v>148</v>
      </c>
      <c r="Q92" s="51">
        <f t="shared" si="17"/>
        <v>40648</v>
      </c>
      <c r="R92" s="41">
        <f t="shared" si="8"/>
        <v>21.142857142857142</v>
      </c>
      <c r="S92" s="120" t="str">
        <f>(S91)</f>
        <v>Month 9</v>
      </c>
    </row>
    <row r="93" spans="1:19" x14ac:dyDescent="0.2">
      <c r="A93" s="63">
        <f t="shared" si="12"/>
        <v>20</v>
      </c>
      <c r="B93" s="56">
        <v>2.46</v>
      </c>
      <c r="C93" s="56">
        <v>2.41</v>
      </c>
      <c r="D93" s="56">
        <v>2.23</v>
      </c>
      <c r="E93" s="56">
        <v>2.33</v>
      </c>
      <c r="F93" s="56">
        <v>2.42</v>
      </c>
      <c r="G93" s="56">
        <v>2.6</v>
      </c>
      <c r="H93" s="56">
        <f t="shared" si="19"/>
        <v>2.6</v>
      </c>
      <c r="I93" s="56">
        <f t="shared" si="13"/>
        <v>2.7</v>
      </c>
      <c r="J93" s="58">
        <f t="shared" si="20"/>
        <v>-3.703703703703707E-2</v>
      </c>
      <c r="K93" s="59">
        <f t="shared" si="14"/>
        <v>2.5540909090909092</v>
      </c>
      <c r="L93" s="58">
        <f t="shared" si="21"/>
        <v>1.7974728599394904E-2</v>
      </c>
      <c r="M93" s="60">
        <f t="shared" si="22"/>
        <v>2600</v>
      </c>
      <c r="N93" s="61">
        <f t="shared" si="23"/>
        <v>43346</v>
      </c>
      <c r="O93" s="173">
        <f t="shared" si="15"/>
        <v>43191</v>
      </c>
      <c r="P93" s="174">
        <f t="shared" si="24"/>
        <v>155</v>
      </c>
      <c r="Q93" s="173">
        <f t="shared" si="17"/>
        <v>40648</v>
      </c>
      <c r="R93" s="41">
        <f t="shared" si="8"/>
        <v>22.142857142857142</v>
      </c>
      <c r="S93" s="66" t="str">
        <f>(S92)</f>
        <v>Month 9</v>
      </c>
    </row>
    <row r="94" spans="1:19" x14ac:dyDescent="0.2">
      <c r="A94" s="14">
        <f t="shared" si="12"/>
        <v>20</v>
      </c>
      <c r="B94" s="3">
        <v>2.4</v>
      </c>
      <c r="C94" s="3">
        <v>2.15</v>
      </c>
      <c r="D94" s="3">
        <v>2.34</v>
      </c>
      <c r="E94" s="3">
        <v>2.4500000000000002</v>
      </c>
      <c r="F94" s="3">
        <v>2.37</v>
      </c>
      <c r="G94" s="3">
        <v>2.35</v>
      </c>
      <c r="H94" s="3">
        <f t="shared" si="19"/>
        <v>2.4500000000000002</v>
      </c>
      <c r="I94" s="3">
        <f t="shared" si="13"/>
        <v>2.7</v>
      </c>
      <c r="J94" s="21">
        <f t="shared" si="20"/>
        <v>-9.2592592592592587E-2</v>
      </c>
      <c r="K94" s="16">
        <f t="shared" si="14"/>
        <v>2.5540909090909092</v>
      </c>
      <c r="L94" s="21">
        <f t="shared" si="21"/>
        <v>-4.0754582665954761E-2</v>
      </c>
      <c r="M94" s="15">
        <f t="shared" si="22"/>
        <v>2450</v>
      </c>
      <c r="N94" s="33">
        <f t="shared" si="23"/>
        <v>43353</v>
      </c>
      <c r="O94" s="51">
        <f t="shared" si="15"/>
        <v>43191</v>
      </c>
      <c r="P94" s="107">
        <f t="shared" si="24"/>
        <v>162</v>
      </c>
      <c r="Q94" s="51">
        <f t="shared" si="17"/>
        <v>40648</v>
      </c>
      <c r="R94" s="41">
        <f t="shared" si="8"/>
        <v>23.142857142857142</v>
      </c>
      <c r="S94" s="120" t="s">
        <v>64</v>
      </c>
    </row>
    <row r="95" spans="1:19" x14ac:dyDescent="0.2">
      <c r="A95" s="14">
        <f t="shared" si="12"/>
        <v>20</v>
      </c>
      <c r="B95" s="3">
        <v>2.5</v>
      </c>
      <c r="C95" s="3">
        <v>2.34</v>
      </c>
      <c r="D95" s="3">
        <v>2.56</v>
      </c>
      <c r="E95" s="3">
        <v>2.4300000000000002</v>
      </c>
      <c r="F95" s="3">
        <v>2.4</v>
      </c>
      <c r="G95" s="3">
        <v>2.5</v>
      </c>
      <c r="H95" s="3">
        <f t="shared" si="19"/>
        <v>2.56</v>
      </c>
      <c r="I95" s="3">
        <f t="shared" si="13"/>
        <v>2.7</v>
      </c>
      <c r="J95" s="21">
        <f t="shared" si="20"/>
        <v>-5.1851851851851892E-2</v>
      </c>
      <c r="K95" s="16">
        <f t="shared" si="14"/>
        <v>2.5540909090909092</v>
      </c>
      <c r="L95" s="21">
        <f t="shared" si="21"/>
        <v>2.3135789286349707E-3</v>
      </c>
      <c r="M95" s="15">
        <f t="shared" si="22"/>
        <v>2560</v>
      </c>
      <c r="N95" s="33">
        <f t="shared" si="23"/>
        <v>43360</v>
      </c>
      <c r="O95" s="51">
        <f t="shared" si="15"/>
        <v>43191</v>
      </c>
      <c r="P95" s="107">
        <f t="shared" si="24"/>
        <v>169</v>
      </c>
      <c r="Q95" s="51">
        <f t="shared" si="17"/>
        <v>40648</v>
      </c>
      <c r="R95" s="41">
        <f t="shared" si="8"/>
        <v>24.142857142857142</v>
      </c>
      <c r="S95" s="120" t="str">
        <f>(S94)</f>
        <v>Month 8</v>
      </c>
    </row>
    <row r="96" spans="1:19" x14ac:dyDescent="0.2">
      <c r="A96" s="14">
        <f t="shared" si="12"/>
        <v>20</v>
      </c>
      <c r="B96" s="3">
        <v>2.5</v>
      </c>
      <c r="C96" s="3">
        <v>2.37</v>
      </c>
      <c r="D96" s="3">
        <v>2.5299999999999998</v>
      </c>
      <c r="E96" s="3">
        <v>2.4</v>
      </c>
      <c r="F96" s="3">
        <v>2.5099999999999998</v>
      </c>
      <c r="G96" s="3">
        <v>2.4900000000000002</v>
      </c>
      <c r="H96" s="3">
        <f t="shared" si="19"/>
        <v>2.5299999999999998</v>
      </c>
      <c r="I96" s="3">
        <f t="shared" si="13"/>
        <v>2.7</v>
      </c>
      <c r="J96" s="21">
        <f t="shared" si="20"/>
        <v>-6.2962962962963095E-2</v>
      </c>
      <c r="K96" s="16">
        <f t="shared" si="14"/>
        <v>2.5540909090909092</v>
      </c>
      <c r="L96" s="21">
        <f t="shared" si="21"/>
        <v>-9.432283324435067E-3</v>
      </c>
      <c r="M96" s="15">
        <f t="shared" si="22"/>
        <v>2530</v>
      </c>
      <c r="N96" s="33">
        <f t="shared" si="23"/>
        <v>43367</v>
      </c>
      <c r="O96" s="51">
        <f t="shared" si="15"/>
        <v>43191</v>
      </c>
      <c r="P96" s="107">
        <f t="shared" si="24"/>
        <v>176</v>
      </c>
      <c r="Q96" s="51">
        <f t="shared" si="17"/>
        <v>40648</v>
      </c>
      <c r="R96" s="41">
        <f t="shared" si="8"/>
        <v>25.142857142857142</v>
      </c>
      <c r="S96" s="120" t="str">
        <f>(S95)</f>
        <v>Month 8</v>
      </c>
    </row>
    <row r="97" spans="1:36" x14ac:dyDescent="0.2">
      <c r="A97" s="63">
        <f t="shared" si="12"/>
        <v>20</v>
      </c>
      <c r="B97" s="56">
        <v>2.62</v>
      </c>
      <c r="C97" s="56">
        <v>2.6</v>
      </c>
      <c r="D97" s="56">
        <v>2.56</v>
      </c>
      <c r="E97" s="56">
        <v>2.5</v>
      </c>
      <c r="F97" s="56">
        <v>2.64</v>
      </c>
      <c r="G97" s="56">
        <v>2.6</v>
      </c>
      <c r="H97" s="56">
        <f t="shared" si="19"/>
        <v>2.64</v>
      </c>
      <c r="I97" s="56">
        <f t="shared" si="13"/>
        <v>2.7</v>
      </c>
      <c r="J97" s="58">
        <f t="shared" si="20"/>
        <v>-2.222222222222224E-2</v>
      </c>
      <c r="K97" s="59">
        <f t="shared" si="14"/>
        <v>2.5540909090909092</v>
      </c>
      <c r="L97" s="58">
        <f t="shared" si="21"/>
        <v>3.3635878270154844E-2</v>
      </c>
      <c r="M97" s="60">
        <f t="shared" si="22"/>
        <v>2640</v>
      </c>
      <c r="N97" s="61">
        <f t="shared" si="23"/>
        <v>43374</v>
      </c>
      <c r="O97" s="173">
        <f t="shared" si="15"/>
        <v>43191</v>
      </c>
      <c r="P97" s="174">
        <f t="shared" si="24"/>
        <v>183</v>
      </c>
      <c r="Q97" s="173">
        <f t="shared" si="17"/>
        <v>40648</v>
      </c>
      <c r="R97" s="41">
        <f t="shared" si="8"/>
        <v>26.142857142857142</v>
      </c>
      <c r="S97" s="66" t="str">
        <f>(S96)</f>
        <v>Month 8</v>
      </c>
    </row>
    <row r="98" spans="1:36" x14ac:dyDescent="0.2">
      <c r="A98" s="14">
        <f t="shared" si="12"/>
        <v>20</v>
      </c>
      <c r="B98" s="3">
        <v>2.2000000000000002</v>
      </c>
      <c r="C98" s="3">
        <v>2.2999999999999998</v>
      </c>
      <c r="D98" s="3">
        <v>2.35</v>
      </c>
      <c r="E98" s="3">
        <v>2.27</v>
      </c>
      <c r="F98" s="3">
        <v>2.2200000000000002</v>
      </c>
      <c r="G98" s="3">
        <v>2.37</v>
      </c>
      <c r="H98" s="3">
        <f t="shared" ref="H98:H103" si="25">MAX(B98:G98)</f>
        <v>2.37</v>
      </c>
      <c r="I98" s="3">
        <f t="shared" si="13"/>
        <v>2.7</v>
      </c>
      <c r="J98" s="21">
        <f t="shared" ref="J98:J121" si="26">(H98-I98)/(I98)</f>
        <v>-0.12222222222222225</v>
      </c>
      <c r="K98" s="16">
        <f t="shared" si="14"/>
        <v>2.5540909090909092</v>
      </c>
      <c r="L98" s="21">
        <f t="shared" ref="L98:L121" si="27">(H98-K98)/(K98)</f>
        <v>-7.2076882007474627E-2</v>
      </c>
      <c r="M98" s="15">
        <f t="shared" ref="M98:M121" si="28">1000*H98</f>
        <v>2370</v>
      </c>
      <c r="N98" s="33">
        <f t="shared" si="23"/>
        <v>43381</v>
      </c>
      <c r="O98" s="51">
        <f t="shared" si="15"/>
        <v>43191</v>
      </c>
      <c r="P98" s="107">
        <f t="shared" si="24"/>
        <v>190</v>
      </c>
      <c r="Q98" s="51">
        <f t="shared" si="17"/>
        <v>40648</v>
      </c>
      <c r="R98" s="41">
        <f t="shared" si="8"/>
        <v>27.142857142857142</v>
      </c>
      <c r="S98" s="120" t="s">
        <v>65</v>
      </c>
    </row>
    <row r="99" spans="1:36" x14ac:dyDescent="0.2">
      <c r="A99" s="14">
        <f t="shared" si="12"/>
        <v>20</v>
      </c>
      <c r="B99" s="3">
        <v>2.2999999999999998</v>
      </c>
      <c r="C99" s="3">
        <v>2.42</v>
      </c>
      <c r="D99" s="3">
        <v>2.37</v>
      </c>
      <c r="E99" s="3">
        <v>2.7</v>
      </c>
      <c r="F99" s="3">
        <v>2.34</v>
      </c>
      <c r="G99" s="3">
        <v>2.4900000000000002</v>
      </c>
      <c r="H99" s="3">
        <f t="shared" si="25"/>
        <v>2.7</v>
      </c>
      <c r="I99" s="3">
        <f t="shared" si="13"/>
        <v>2.7</v>
      </c>
      <c r="J99" s="21">
        <f t="shared" si="26"/>
        <v>0</v>
      </c>
      <c r="K99" s="16">
        <f t="shared" si="14"/>
        <v>2.5540909090909092</v>
      </c>
      <c r="L99" s="21">
        <f t="shared" si="27"/>
        <v>5.7127602776294743E-2</v>
      </c>
      <c r="M99" s="15">
        <f t="shared" si="28"/>
        <v>2700</v>
      </c>
      <c r="N99" s="33">
        <f t="shared" si="23"/>
        <v>43388</v>
      </c>
      <c r="O99" s="51">
        <f t="shared" si="15"/>
        <v>43191</v>
      </c>
      <c r="P99" s="107">
        <f t="shared" si="24"/>
        <v>197</v>
      </c>
      <c r="Q99" s="51">
        <f t="shared" si="17"/>
        <v>40648</v>
      </c>
      <c r="R99" s="41">
        <f t="shared" ref="R99:R128" si="29">(N99-O99)/7</f>
        <v>28.142857142857142</v>
      </c>
      <c r="S99" s="120" t="str">
        <f>(S98)</f>
        <v>Month 7</v>
      </c>
    </row>
    <row r="100" spans="1:36" x14ac:dyDescent="0.2">
      <c r="A100" s="14">
        <f t="shared" si="12"/>
        <v>20</v>
      </c>
      <c r="B100" s="3">
        <v>2.61</v>
      </c>
      <c r="C100" s="3">
        <v>2.5099999999999998</v>
      </c>
      <c r="D100" s="3">
        <v>2.34</v>
      </c>
      <c r="E100" s="3">
        <v>2.4700000000000002</v>
      </c>
      <c r="F100" s="3">
        <v>2.4300000000000002</v>
      </c>
      <c r="G100" s="3">
        <v>2.56</v>
      </c>
      <c r="H100" s="3">
        <f t="shared" si="25"/>
        <v>2.61</v>
      </c>
      <c r="I100" s="3">
        <f t="shared" si="13"/>
        <v>2.7</v>
      </c>
      <c r="J100" s="21">
        <f t="shared" si="26"/>
        <v>-3.3333333333333444E-2</v>
      </c>
      <c r="K100" s="16">
        <f t="shared" si="14"/>
        <v>2.5540909090909092</v>
      </c>
      <c r="L100" s="21">
        <f t="shared" si="27"/>
        <v>2.1890016017084804E-2</v>
      </c>
      <c r="M100" s="15">
        <f t="shared" si="28"/>
        <v>2610</v>
      </c>
      <c r="N100" s="33">
        <f t="shared" si="23"/>
        <v>43395</v>
      </c>
      <c r="O100" s="51">
        <f t="shared" si="15"/>
        <v>43191</v>
      </c>
      <c r="P100" s="107">
        <f t="shared" si="24"/>
        <v>204</v>
      </c>
      <c r="Q100" s="51">
        <f t="shared" si="17"/>
        <v>40648</v>
      </c>
      <c r="R100" s="41">
        <f t="shared" si="29"/>
        <v>29.142857142857142</v>
      </c>
      <c r="S100" s="120" t="str">
        <f>(S99)</f>
        <v>Month 7</v>
      </c>
    </row>
    <row r="101" spans="1:36" x14ac:dyDescent="0.2">
      <c r="A101" s="63">
        <f t="shared" si="12"/>
        <v>20</v>
      </c>
      <c r="B101" s="56">
        <v>2.4500000000000002</v>
      </c>
      <c r="C101" s="56">
        <v>2.35</v>
      </c>
      <c r="D101" s="56">
        <v>2.4500000000000002</v>
      </c>
      <c r="E101" s="56">
        <v>2.4</v>
      </c>
      <c r="F101" s="56">
        <v>2.36</v>
      </c>
      <c r="G101" s="56">
        <v>2.44</v>
      </c>
      <c r="H101" s="56">
        <f t="shared" si="25"/>
        <v>2.4500000000000002</v>
      </c>
      <c r="I101" s="56">
        <f t="shared" si="13"/>
        <v>2.7</v>
      </c>
      <c r="J101" s="58">
        <f t="shared" si="26"/>
        <v>-9.2592592592592587E-2</v>
      </c>
      <c r="K101" s="59">
        <f t="shared" si="14"/>
        <v>2.5540909090909092</v>
      </c>
      <c r="L101" s="58">
        <f t="shared" si="27"/>
        <v>-4.0754582665954761E-2</v>
      </c>
      <c r="M101" s="60">
        <f t="shared" si="28"/>
        <v>2450</v>
      </c>
      <c r="N101" s="61">
        <f t="shared" si="23"/>
        <v>43402</v>
      </c>
      <c r="O101" s="173">
        <f t="shared" si="15"/>
        <v>43191</v>
      </c>
      <c r="P101" s="174">
        <f t="shared" si="24"/>
        <v>211</v>
      </c>
      <c r="Q101" s="173">
        <f t="shared" si="17"/>
        <v>40648</v>
      </c>
      <c r="R101" s="41">
        <f t="shared" si="29"/>
        <v>30.142857142857142</v>
      </c>
      <c r="S101" s="66" t="str">
        <f>(S100)</f>
        <v>Month 7</v>
      </c>
    </row>
    <row r="102" spans="1:36" x14ac:dyDescent="0.2">
      <c r="A102" s="7">
        <v>20</v>
      </c>
      <c r="B102" s="3">
        <v>2.42</v>
      </c>
      <c r="C102" s="3">
        <v>2.48</v>
      </c>
      <c r="D102" s="3">
        <v>2.52</v>
      </c>
      <c r="E102" s="3">
        <v>2.5</v>
      </c>
      <c r="F102" s="3">
        <v>2.4700000000000002</v>
      </c>
      <c r="G102" s="3">
        <v>2.4300000000000002</v>
      </c>
      <c r="H102">
        <f t="shared" si="25"/>
        <v>2.52</v>
      </c>
      <c r="I102" s="3">
        <f>(I77)</f>
        <v>2.7</v>
      </c>
      <c r="J102" s="21">
        <f t="shared" si="26"/>
        <v>-6.6666666666666721E-2</v>
      </c>
      <c r="K102" s="36">
        <f>AVERAGE(H102:H109)</f>
        <v>2.5587499999999999</v>
      </c>
      <c r="L102" s="21">
        <f t="shared" si="27"/>
        <v>-1.5144113336590071E-2</v>
      </c>
      <c r="M102" s="15">
        <f t="shared" si="28"/>
        <v>2520</v>
      </c>
      <c r="N102" s="33">
        <f t="shared" si="23"/>
        <v>43409</v>
      </c>
      <c r="O102" s="1">
        <v>43191</v>
      </c>
      <c r="P102" s="19">
        <f t="shared" si="24"/>
        <v>218</v>
      </c>
      <c r="Q102" s="1">
        <v>40648</v>
      </c>
      <c r="R102" s="41">
        <f t="shared" si="29"/>
        <v>31.142857142857142</v>
      </c>
      <c r="S102" s="4" t="s">
        <v>45</v>
      </c>
    </row>
    <row r="103" spans="1:36" x14ac:dyDescent="0.2">
      <c r="A103" s="7">
        <v>20</v>
      </c>
      <c r="B103" s="3">
        <v>2.5</v>
      </c>
      <c r="C103" s="3">
        <v>2.38</v>
      </c>
      <c r="D103" s="3">
        <v>2.34</v>
      </c>
      <c r="E103" s="3">
        <v>2.57</v>
      </c>
      <c r="F103" s="3">
        <v>2.4300000000000002</v>
      </c>
      <c r="G103" s="3">
        <v>2.4700000000000002</v>
      </c>
      <c r="H103">
        <f t="shared" si="25"/>
        <v>2.57</v>
      </c>
      <c r="I103">
        <f t="shared" ref="I103:I123" si="30">(I102)</f>
        <v>2.7</v>
      </c>
      <c r="J103" s="21">
        <f t="shared" si="26"/>
        <v>-4.8148148148148273E-2</v>
      </c>
      <c r="K103" s="24">
        <f t="shared" ref="K103:K127" si="31">(K102)</f>
        <v>2.5587499999999999</v>
      </c>
      <c r="L103" s="21">
        <f t="shared" si="27"/>
        <v>4.3966780654616441E-3</v>
      </c>
      <c r="M103" s="15">
        <f t="shared" si="28"/>
        <v>2570</v>
      </c>
      <c r="N103" s="33">
        <f t="shared" si="23"/>
        <v>43416</v>
      </c>
      <c r="O103" s="1">
        <f t="shared" ref="O103:O127" si="32">(O102)</f>
        <v>43191</v>
      </c>
      <c r="P103" s="19">
        <f t="shared" ref="P103:P124" si="33">(N103-O103)</f>
        <v>225</v>
      </c>
      <c r="Q103" s="1">
        <f t="shared" ref="Q103:Q127" si="34">(Q102)</f>
        <v>40648</v>
      </c>
      <c r="R103" s="41">
        <f t="shared" si="29"/>
        <v>32.142857142857146</v>
      </c>
      <c r="S103" s="52" t="str">
        <f t="shared" ref="S103:S122" si="35">(S102)</f>
        <v>Month 6</v>
      </c>
    </row>
    <row r="104" spans="1:36" x14ac:dyDescent="0.2">
      <c r="A104" s="7">
        <v>20</v>
      </c>
      <c r="B104" s="3">
        <v>2.42</v>
      </c>
      <c r="C104" s="3">
        <v>2.5099999999999998</v>
      </c>
      <c r="D104" s="3">
        <v>2.37</v>
      </c>
      <c r="E104" s="3">
        <v>2.46</v>
      </c>
      <c r="F104" s="3">
        <v>2.34</v>
      </c>
      <c r="G104" s="3">
        <v>2.4</v>
      </c>
      <c r="H104">
        <f t="shared" ref="H104:H128" si="36">MAX(B104:G104)</f>
        <v>2.5099999999999998</v>
      </c>
      <c r="I104">
        <f t="shared" si="30"/>
        <v>2.7</v>
      </c>
      <c r="J104" s="21">
        <f t="shared" si="26"/>
        <v>-7.0370370370370514E-2</v>
      </c>
      <c r="K104" s="24">
        <f t="shared" si="31"/>
        <v>2.5587499999999999</v>
      </c>
      <c r="L104" s="21">
        <f t="shared" si="27"/>
        <v>-1.9052271617000516E-2</v>
      </c>
      <c r="M104" s="15">
        <f t="shared" si="28"/>
        <v>2510</v>
      </c>
      <c r="N104" s="33">
        <f t="shared" si="23"/>
        <v>43423</v>
      </c>
      <c r="O104" s="1">
        <f t="shared" si="32"/>
        <v>43191</v>
      </c>
      <c r="P104" s="19">
        <f t="shared" si="33"/>
        <v>232</v>
      </c>
      <c r="Q104" s="1">
        <f t="shared" si="34"/>
        <v>40648</v>
      </c>
      <c r="R104" s="41">
        <f t="shared" si="29"/>
        <v>33.142857142857146</v>
      </c>
      <c r="S104" s="52" t="str">
        <f t="shared" si="35"/>
        <v>Month 6</v>
      </c>
    </row>
    <row r="105" spans="1:36" x14ac:dyDescent="0.2">
      <c r="A105" s="3">
        <v>20</v>
      </c>
      <c r="B105" s="3">
        <v>2.57</v>
      </c>
      <c r="C105" s="3">
        <v>2.34</v>
      </c>
      <c r="D105" s="3">
        <v>2.5299999999999998</v>
      </c>
      <c r="E105" s="3">
        <v>2.4500000000000002</v>
      </c>
      <c r="F105" s="3">
        <v>2.38</v>
      </c>
      <c r="G105" s="3">
        <v>2.44</v>
      </c>
      <c r="H105">
        <f t="shared" si="36"/>
        <v>2.57</v>
      </c>
      <c r="I105">
        <f t="shared" si="30"/>
        <v>2.7</v>
      </c>
      <c r="J105" s="21">
        <f t="shared" si="26"/>
        <v>-4.8148148148148273E-2</v>
      </c>
      <c r="K105" s="24">
        <f t="shared" si="31"/>
        <v>2.5587499999999999</v>
      </c>
      <c r="L105" s="21">
        <f t="shared" si="27"/>
        <v>4.3966780654616441E-3</v>
      </c>
      <c r="M105" s="15">
        <f t="shared" si="28"/>
        <v>2570</v>
      </c>
      <c r="N105" s="33">
        <f t="shared" si="23"/>
        <v>43430</v>
      </c>
      <c r="O105" s="1">
        <f t="shared" si="32"/>
        <v>43191</v>
      </c>
      <c r="P105" s="19">
        <f t="shared" si="33"/>
        <v>239</v>
      </c>
      <c r="Q105" s="1">
        <f t="shared" si="34"/>
        <v>40648</v>
      </c>
      <c r="R105" s="41">
        <f t="shared" si="29"/>
        <v>34.142857142857146</v>
      </c>
      <c r="S105" s="52" t="str">
        <f t="shared" si="35"/>
        <v>Month 6</v>
      </c>
    </row>
    <row r="106" spans="1:36" x14ac:dyDescent="0.2">
      <c r="A106" s="56">
        <v>20</v>
      </c>
      <c r="B106" s="56">
        <v>2.5</v>
      </c>
      <c r="C106" s="56">
        <v>2.37</v>
      </c>
      <c r="D106" s="56">
        <v>2.44</v>
      </c>
      <c r="E106" s="56">
        <v>2.3199999999999998</v>
      </c>
      <c r="F106" s="56">
        <v>2.4700000000000002</v>
      </c>
      <c r="G106" s="56">
        <v>2.5099999999999998</v>
      </c>
      <c r="H106" s="57">
        <f t="shared" si="36"/>
        <v>2.5099999999999998</v>
      </c>
      <c r="I106" s="57">
        <f t="shared" si="30"/>
        <v>2.7</v>
      </c>
      <c r="J106" s="58">
        <f t="shared" si="26"/>
        <v>-7.0370370370370514E-2</v>
      </c>
      <c r="K106" s="59">
        <f t="shared" si="31"/>
        <v>2.5587499999999999</v>
      </c>
      <c r="L106" s="58">
        <f t="shared" si="27"/>
        <v>-1.9052271617000516E-2</v>
      </c>
      <c r="M106" s="60">
        <f t="shared" si="28"/>
        <v>2510</v>
      </c>
      <c r="N106" s="61">
        <f t="shared" si="23"/>
        <v>43437</v>
      </c>
      <c r="O106" s="64">
        <f t="shared" si="32"/>
        <v>43191</v>
      </c>
      <c r="P106" s="65">
        <f t="shared" si="33"/>
        <v>246</v>
      </c>
      <c r="Q106" s="64">
        <f t="shared" si="34"/>
        <v>40648</v>
      </c>
      <c r="R106" s="41">
        <f t="shared" si="29"/>
        <v>35.142857142857146</v>
      </c>
      <c r="S106" s="66" t="str">
        <f t="shared" si="35"/>
        <v>Month 6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6" x14ac:dyDescent="0.2">
      <c r="A107" s="3">
        <v>20</v>
      </c>
      <c r="B107" s="3">
        <v>2.69</v>
      </c>
      <c r="C107" s="3">
        <v>2.56</v>
      </c>
      <c r="D107" s="3">
        <v>2.69</v>
      </c>
      <c r="E107" s="3">
        <v>2.4300000000000002</v>
      </c>
      <c r="F107" s="3">
        <v>2.48</v>
      </c>
      <c r="G107" s="3">
        <v>2.67</v>
      </c>
      <c r="H107">
        <f t="shared" si="36"/>
        <v>2.69</v>
      </c>
      <c r="I107">
        <f t="shared" si="30"/>
        <v>2.7</v>
      </c>
      <c r="J107" s="21">
        <f t="shared" si="26"/>
        <v>-3.7037037037037888E-3</v>
      </c>
      <c r="K107" s="24">
        <f t="shared" si="31"/>
        <v>2.5587499999999999</v>
      </c>
      <c r="L107" s="21">
        <f t="shared" si="27"/>
        <v>5.1294577430385971E-2</v>
      </c>
      <c r="M107" s="15">
        <f t="shared" si="28"/>
        <v>2690</v>
      </c>
      <c r="N107" s="33">
        <f t="shared" si="23"/>
        <v>43444</v>
      </c>
      <c r="O107" s="1">
        <f t="shared" si="32"/>
        <v>43191</v>
      </c>
      <c r="P107" s="19">
        <f t="shared" si="33"/>
        <v>253</v>
      </c>
      <c r="Q107" s="1">
        <f t="shared" si="34"/>
        <v>40648</v>
      </c>
      <c r="R107" s="41">
        <f t="shared" si="29"/>
        <v>36.142857142857146</v>
      </c>
      <c r="S107" s="120" t="s">
        <v>44</v>
      </c>
      <c r="U107" s="26"/>
      <c r="V107" s="26"/>
      <c r="W107" s="26"/>
      <c r="X107" s="26"/>
      <c r="Y107" s="7"/>
      <c r="Z107" s="7"/>
      <c r="AA107" s="7"/>
      <c r="AB107" s="7"/>
      <c r="AC107" s="7"/>
      <c r="AD107" s="7"/>
      <c r="AE107" s="7"/>
      <c r="AF107" s="7"/>
    </row>
    <row r="108" spans="1:36" x14ac:dyDescent="0.2">
      <c r="A108" s="3">
        <v>20</v>
      </c>
      <c r="B108" s="3">
        <v>2.38</v>
      </c>
      <c r="C108" s="3">
        <v>2.2999999999999998</v>
      </c>
      <c r="D108" s="3">
        <v>2.69</v>
      </c>
      <c r="E108" s="3">
        <v>2.67</v>
      </c>
      <c r="F108" s="3">
        <v>2.69</v>
      </c>
      <c r="G108" s="3">
        <v>2.67</v>
      </c>
      <c r="H108">
        <f t="shared" si="36"/>
        <v>2.69</v>
      </c>
      <c r="I108">
        <f t="shared" si="30"/>
        <v>2.7</v>
      </c>
      <c r="J108" s="21">
        <f t="shared" si="26"/>
        <v>-3.7037037037037888E-3</v>
      </c>
      <c r="K108" s="24">
        <f t="shared" si="31"/>
        <v>2.5587499999999999</v>
      </c>
      <c r="L108" s="21">
        <f t="shared" si="27"/>
        <v>5.1294577430385971E-2</v>
      </c>
      <c r="M108" s="15">
        <f t="shared" si="28"/>
        <v>2690</v>
      </c>
      <c r="N108" s="33">
        <f t="shared" si="23"/>
        <v>43451</v>
      </c>
      <c r="O108" s="1">
        <f t="shared" si="32"/>
        <v>43191</v>
      </c>
      <c r="P108" s="19">
        <f t="shared" si="33"/>
        <v>260</v>
      </c>
      <c r="Q108" s="1">
        <f t="shared" si="34"/>
        <v>40648</v>
      </c>
      <c r="R108" s="41">
        <f t="shared" si="29"/>
        <v>37.142857142857146</v>
      </c>
      <c r="S108" s="120" t="str">
        <f t="shared" si="35"/>
        <v>Month 5</v>
      </c>
      <c r="T108" s="7"/>
      <c r="U108" s="23"/>
      <c r="V108" s="5"/>
      <c r="W108" s="13"/>
      <c r="X108" s="11"/>
      <c r="Y108" s="7"/>
      <c r="Z108" s="7"/>
      <c r="AA108" s="7"/>
      <c r="AB108" s="7"/>
      <c r="AC108" s="7"/>
      <c r="AD108" s="7"/>
      <c r="AE108" s="7"/>
      <c r="AF108" s="7"/>
    </row>
    <row r="109" spans="1:36" x14ac:dyDescent="0.2">
      <c r="A109" s="3">
        <v>20</v>
      </c>
      <c r="B109" s="3">
        <v>2.4</v>
      </c>
      <c r="C109" s="3">
        <v>2.15</v>
      </c>
      <c r="D109" s="3">
        <v>2.34</v>
      </c>
      <c r="E109" s="3">
        <v>2.4</v>
      </c>
      <c r="F109" s="3">
        <v>2.37</v>
      </c>
      <c r="G109" s="3">
        <v>2.41</v>
      </c>
      <c r="H109" s="7">
        <f t="shared" si="36"/>
        <v>2.41</v>
      </c>
      <c r="I109" s="7">
        <f t="shared" si="30"/>
        <v>2.7</v>
      </c>
      <c r="J109" s="21">
        <f t="shared" si="26"/>
        <v>-0.10740740740740741</v>
      </c>
      <c r="K109" s="16">
        <f t="shared" si="31"/>
        <v>2.5587499999999999</v>
      </c>
      <c r="L109" s="21">
        <f t="shared" si="27"/>
        <v>-5.8133854421103949E-2</v>
      </c>
      <c r="M109" s="15">
        <f t="shared" si="28"/>
        <v>2410</v>
      </c>
      <c r="N109" s="33">
        <f t="shared" si="23"/>
        <v>43458</v>
      </c>
      <c r="O109" s="8">
        <f t="shared" si="32"/>
        <v>43191</v>
      </c>
      <c r="P109" s="22">
        <f t="shared" si="33"/>
        <v>267</v>
      </c>
      <c r="Q109" s="8">
        <f t="shared" si="34"/>
        <v>40648</v>
      </c>
      <c r="R109" s="41">
        <f t="shared" si="29"/>
        <v>38.142857142857146</v>
      </c>
      <c r="S109" s="120" t="str">
        <f t="shared" si="35"/>
        <v>Month 5</v>
      </c>
      <c r="T109" s="7"/>
      <c r="U109" s="12"/>
      <c r="V109" s="5"/>
      <c r="W109" s="13"/>
      <c r="X109" s="11"/>
      <c r="Y109" s="7"/>
      <c r="Z109" s="7"/>
      <c r="AA109" s="7"/>
      <c r="AB109" s="7"/>
      <c r="AC109" s="7"/>
      <c r="AD109" s="7"/>
      <c r="AE109" s="7"/>
    </row>
    <row r="110" spans="1:36" x14ac:dyDescent="0.2">
      <c r="A110" s="63">
        <f t="shared" ref="A110:A127" si="37">(A109)</f>
        <v>20</v>
      </c>
      <c r="B110" s="56">
        <v>2.46</v>
      </c>
      <c r="C110" s="56">
        <v>2.41</v>
      </c>
      <c r="D110" s="56">
        <v>2.23</v>
      </c>
      <c r="E110" s="56">
        <v>2.33</v>
      </c>
      <c r="F110" s="56">
        <v>2.42</v>
      </c>
      <c r="G110" s="56">
        <v>2.35</v>
      </c>
      <c r="H110" s="56">
        <f t="shared" si="36"/>
        <v>2.46</v>
      </c>
      <c r="I110" s="56">
        <f t="shared" si="30"/>
        <v>2.7</v>
      </c>
      <c r="J110" s="58">
        <f t="shared" si="26"/>
        <v>-8.8888888888888962E-2</v>
      </c>
      <c r="K110" s="112">
        <f>AVERAGE(H110:H117)</f>
        <v>2.5887500000000001</v>
      </c>
      <c r="L110" s="58">
        <f t="shared" si="27"/>
        <v>-4.9734427812650944E-2</v>
      </c>
      <c r="M110" s="60">
        <f t="shared" si="28"/>
        <v>2460</v>
      </c>
      <c r="N110" s="61">
        <f t="shared" si="23"/>
        <v>43465</v>
      </c>
      <c r="O110" s="64">
        <f t="shared" si="32"/>
        <v>43191</v>
      </c>
      <c r="P110" s="65">
        <f t="shared" si="33"/>
        <v>274</v>
      </c>
      <c r="Q110" s="64">
        <f t="shared" si="34"/>
        <v>40648</v>
      </c>
      <c r="R110" s="41">
        <f t="shared" si="29"/>
        <v>39.142857142857146</v>
      </c>
      <c r="S110" s="66" t="str">
        <f t="shared" si="35"/>
        <v>Month 5</v>
      </c>
      <c r="T110" s="3"/>
      <c r="U110" s="12"/>
      <c r="V110" s="5"/>
      <c r="W110" s="13"/>
      <c r="X110" s="11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x14ac:dyDescent="0.2">
      <c r="A111" s="14">
        <f t="shared" si="37"/>
        <v>20</v>
      </c>
      <c r="B111" s="3">
        <v>2.62</v>
      </c>
      <c r="C111" s="3">
        <v>2.69</v>
      </c>
      <c r="D111" s="3">
        <v>2.56</v>
      </c>
      <c r="E111" s="3">
        <v>2.5</v>
      </c>
      <c r="F111" s="3">
        <v>2.64</v>
      </c>
      <c r="G111" s="3">
        <v>2.6</v>
      </c>
      <c r="H111" s="3">
        <f t="shared" si="36"/>
        <v>2.69</v>
      </c>
      <c r="I111" s="3">
        <f t="shared" si="30"/>
        <v>2.7</v>
      </c>
      <c r="J111" s="21">
        <f t="shared" si="26"/>
        <v>-3.7037037037037888E-3</v>
      </c>
      <c r="K111" s="16">
        <f t="shared" si="31"/>
        <v>2.5887500000000001</v>
      </c>
      <c r="L111" s="21">
        <f t="shared" si="27"/>
        <v>3.9111540318686563E-2</v>
      </c>
      <c r="M111" s="15">
        <f t="shared" si="28"/>
        <v>2690</v>
      </c>
      <c r="N111" s="33">
        <f t="shared" si="23"/>
        <v>43472</v>
      </c>
      <c r="O111" s="8">
        <f t="shared" si="32"/>
        <v>43191</v>
      </c>
      <c r="P111" s="22">
        <f t="shared" si="33"/>
        <v>281</v>
      </c>
      <c r="Q111" s="8">
        <f t="shared" si="34"/>
        <v>40648</v>
      </c>
      <c r="R111" s="41">
        <f t="shared" si="29"/>
        <v>40.142857142857146</v>
      </c>
      <c r="S111" s="120" t="s">
        <v>43</v>
      </c>
      <c r="T111" s="3"/>
      <c r="U111" s="12"/>
      <c r="V111" s="5"/>
      <c r="W111" s="13"/>
      <c r="X111" s="11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x14ac:dyDescent="0.2">
      <c r="A112" s="14">
        <f t="shared" si="37"/>
        <v>20</v>
      </c>
      <c r="B112" s="3">
        <v>2.5499999999999998</v>
      </c>
      <c r="C112" s="3">
        <v>2.4500000000000002</v>
      </c>
      <c r="D112" s="3">
        <v>2.35</v>
      </c>
      <c r="E112" s="3">
        <v>2.4700000000000002</v>
      </c>
      <c r="F112" s="3">
        <v>2.56</v>
      </c>
      <c r="G112" s="3">
        <v>2.65</v>
      </c>
      <c r="H112" s="3">
        <f t="shared" si="36"/>
        <v>2.65</v>
      </c>
      <c r="I112" s="3">
        <f t="shared" si="30"/>
        <v>2.7</v>
      </c>
      <c r="J112" s="21">
        <f t="shared" si="26"/>
        <v>-1.8518518518518615E-2</v>
      </c>
      <c r="K112" s="16">
        <f t="shared" si="31"/>
        <v>2.5887500000000001</v>
      </c>
      <c r="L112" s="21">
        <f t="shared" si="27"/>
        <v>2.3660067600193065E-2</v>
      </c>
      <c r="M112" s="15">
        <f t="shared" si="28"/>
        <v>2650</v>
      </c>
      <c r="N112" s="33">
        <f t="shared" si="23"/>
        <v>43479</v>
      </c>
      <c r="O112" s="8">
        <f t="shared" si="32"/>
        <v>43191</v>
      </c>
      <c r="P112" s="22">
        <f t="shared" si="33"/>
        <v>288</v>
      </c>
      <c r="Q112" s="8">
        <f t="shared" si="34"/>
        <v>40648</v>
      </c>
      <c r="R112" s="41">
        <f t="shared" si="29"/>
        <v>41.142857142857146</v>
      </c>
      <c r="S112" s="120" t="str">
        <f t="shared" si="35"/>
        <v>Month 4</v>
      </c>
      <c r="T112" s="3"/>
      <c r="U112" s="12"/>
      <c r="V112" s="5"/>
      <c r="W112" s="13"/>
      <c r="X112" s="11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5" x14ac:dyDescent="0.2">
      <c r="A113" s="14">
        <f t="shared" si="37"/>
        <v>20</v>
      </c>
      <c r="B113" s="3">
        <v>2.4300000000000002</v>
      </c>
      <c r="C113" s="3">
        <v>2.56</v>
      </c>
      <c r="D113" s="3">
        <v>2.56</v>
      </c>
      <c r="E113" s="3">
        <v>2.65</v>
      </c>
      <c r="F113" s="3">
        <v>2.75</v>
      </c>
      <c r="G113" s="3">
        <v>2.7</v>
      </c>
      <c r="H113" s="3">
        <f t="shared" si="36"/>
        <v>2.75</v>
      </c>
      <c r="I113" s="3">
        <f t="shared" si="30"/>
        <v>2.7</v>
      </c>
      <c r="J113" s="21">
        <f t="shared" si="26"/>
        <v>1.8518518518518452E-2</v>
      </c>
      <c r="K113" s="16">
        <f t="shared" si="31"/>
        <v>2.5887500000000001</v>
      </c>
      <c r="L113" s="21">
        <f t="shared" si="27"/>
        <v>6.2288749396426805E-2</v>
      </c>
      <c r="M113" s="15">
        <f t="shared" si="28"/>
        <v>2750</v>
      </c>
      <c r="N113" s="33">
        <f t="shared" si="23"/>
        <v>43486</v>
      </c>
      <c r="O113" s="8">
        <f t="shared" si="32"/>
        <v>43191</v>
      </c>
      <c r="P113" s="22">
        <f t="shared" si="33"/>
        <v>295</v>
      </c>
      <c r="Q113" s="8">
        <f t="shared" si="34"/>
        <v>40648</v>
      </c>
      <c r="R113" s="41">
        <f t="shared" si="29"/>
        <v>42.142857142857146</v>
      </c>
      <c r="S113" s="52" t="str">
        <f t="shared" si="35"/>
        <v>Month 4</v>
      </c>
      <c r="T113" s="7"/>
      <c r="U113" s="3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">
      <c r="A114" s="63">
        <f t="shared" si="37"/>
        <v>20</v>
      </c>
      <c r="B114" s="56">
        <v>2.2999999999999998</v>
      </c>
      <c r="C114" s="56">
        <v>2.42</v>
      </c>
      <c r="D114" s="56">
        <v>2.37</v>
      </c>
      <c r="E114" s="56">
        <v>2.52</v>
      </c>
      <c r="F114" s="56">
        <v>2.34</v>
      </c>
      <c r="G114" s="56">
        <v>2.4900000000000002</v>
      </c>
      <c r="H114" s="56">
        <f t="shared" si="36"/>
        <v>2.52</v>
      </c>
      <c r="I114" s="56">
        <f t="shared" si="30"/>
        <v>2.7</v>
      </c>
      <c r="J114" s="58">
        <f t="shared" si="26"/>
        <v>-6.6666666666666721E-2</v>
      </c>
      <c r="K114" s="59">
        <f t="shared" si="31"/>
        <v>2.5887500000000001</v>
      </c>
      <c r="L114" s="58">
        <f t="shared" si="27"/>
        <v>-2.6557218734910706E-2</v>
      </c>
      <c r="M114" s="60">
        <f t="shared" si="28"/>
        <v>2520</v>
      </c>
      <c r="N114" s="61">
        <f t="shared" si="23"/>
        <v>43493</v>
      </c>
      <c r="O114" s="64">
        <f t="shared" si="32"/>
        <v>43191</v>
      </c>
      <c r="P114" s="65">
        <f t="shared" si="33"/>
        <v>302</v>
      </c>
      <c r="Q114" s="64">
        <f t="shared" si="34"/>
        <v>40648</v>
      </c>
      <c r="R114" s="41">
        <f t="shared" si="29"/>
        <v>43.142857142857146</v>
      </c>
      <c r="S114" s="66" t="str">
        <f t="shared" si="35"/>
        <v>Month 4</v>
      </c>
      <c r="T114" s="7"/>
      <c r="U114" s="29"/>
      <c r="V114" s="29"/>
      <c r="W114" s="29"/>
      <c r="X114" s="29"/>
      <c r="Y114" s="29"/>
      <c r="Z114" s="3"/>
      <c r="AA114" s="29"/>
      <c r="AB114" s="29"/>
      <c r="AC114" s="29"/>
      <c r="AD114" s="29"/>
      <c r="AE114" s="29"/>
      <c r="AF114" s="3"/>
      <c r="AG114" s="3"/>
      <c r="AH114" s="3"/>
      <c r="AI114" s="3"/>
    </row>
    <row r="115" spans="1:35" x14ac:dyDescent="0.2">
      <c r="A115" s="14">
        <f t="shared" si="37"/>
        <v>20</v>
      </c>
      <c r="B115" s="3">
        <v>2.46</v>
      </c>
      <c r="C115" s="3">
        <v>2.41</v>
      </c>
      <c r="D115" s="3">
        <v>2.23</v>
      </c>
      <c r="E115" s="3">
        <v>2.33</v>
      </c>
      <c r="F115" s="3">
        <v>2.42</v>
      </c>
      <c r="G115" s="3">
        <v>2.35</v>
      </c>
      <c r="H115" s="3">
        <f t="shared" si="36"/>
        <v>2.46</v>
      </c>
      <c r="I115" s="3">
        <f t="shared" si="30"/>
        <v>2.7</v>
      </c>
      <c r="J115" s="21">
        <f t="shared" si="26"/>
        <v>-8.8888888888888962E-2</v>
      </c>
      <c r="K115" s="16">
        <f t="shared" si="31"/>
        <v>2.5887500000000001</v>
      </c>
      <c r="L115" s="21">
        <f t="shared" si="27"/>
        <v>-4.9734427812650944E-2</v>
      </c>
      <c r="M115" s="15">
        <f t="shared" si="28"/>
        <v>2460</v>
      </c>
      <c r="N115" s="33">
        <f t="shared" si="23"/>
        <v>43500</v>
      </c>
      <c r="O115" s="8">
        <f t="shared" si="32"/>
        <v>43191</v>
      </c>
      <c r="P115" s="22">
        <f t="shared" si="33"/>
        <v>309</v>
      </c>
      <c r="Q115" s="8">
        <f t="shared" si="34"/>
        <v>40648</v>
      </c>
      <c r="R115" s="41">
        <f t="shared" si="29"/>
        <v>44.142857142857146</v>
      </c>
      <c r="S115" s="120" t="s">
        <v>26</v>
      </c>
      <c r="T115" s="7"/>
      <c r="U115" s="16"/>
      <c r="V115" s="16"/>
      <c r="W115" s="16"/>
      <c r="X115" s="16"/>
      <c r="Y115" s="21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">
      <c r="A116" s="14">
        <f t="shared" si="37"/>
        <v>20</v>
      </c>
      <c r="B116" s="3">
        <v>2.61</v>
      </c>
      <c r="C116" s="3">
        <v>2.5099999999999998</v>
      </c>
      <c r="D116" s="3">
        <v>2.34</v>
      </c>
      <c r="E116" s="3">
        <v>2.4700000000000002</v>
      </c>
      <c r="F116" s="3">
        <v>2.4300000000000002</v>
      </c>
      <c r="G116" s="3">
        <v>2.56</v>
      </c>
      <c r="H116" s="3">
        <f t="shared" si="36"/>
        <v>2.61</v>
      </c>
      <c r="I116" s="3">
        <f t="shared" si="30"/>
        <v>2.7</v>
      </c>
      <c r="J116" s="21">
        <f t="shared" si="26"/>
        <v>-3.3333333333333444E-2</v>
      </c>
      <c r="K116" s="16">
        <f t="shared" si="31"/>
        <v>2.5887500000000001</v>
      </c>
      <c r="L116" s="21">
        <f t="shared" si="27"/>
        <v>8.2085948816995723E-3</v>
      </c>
      <c r="M116" s="15">
        <f t="shared" si="28"/>
        <v>2610</v>
      </c>
      <c r="N116" s="33">
        <f t="shared" si="23"/>
        <v>43507</v>
      </c>
      <c r="O116" s="8">
        <f t="shared" si="32"/>
        <v>43191</v>
      </c>
      <c r="P116" s="22">
        <f t="shared" si="33"/>
        <v>316</v>
      </c>
      <c r="Q116" s="8">
        <f t="shared" si="34"/>
        <v>40648</v>
      </c>
      <c r="R116" s="41">
        <f t="shared" si="29"/>
        <v>45.142857142857146</v>
      </c>
      <c r="S116" s="120" t="str">
        <f t="shared" si="35"/>
        <v>Month 3</v>
      </c>
      <c r="T116" s="7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">
      <c r="A117" s="14">
        <f t="shared" si="37"/>
        <v>20</v>
      </c>
      <c r="B117" s="3">
        <v>2.5</v>
      </c>
      <c r="C117" s="3">
        <v>2.38</v>
      </c>
      <c r="D117" s="3">
        <v>2.34</v>
      </c>
      <c r="E117" s="3">
        <v>2.57</v>
      </c>
      <c r="F117" s="3">
        <v>2.4300000000000002</v>
      </c>
      <c r="G117" s="3">
        <v>2.4700000000000002</v>
      </c>
      <c r="H117" s="3">
        <f t="shared" si="36"/>
        <v>2.57</v>
      </c>
      <c r="I117" s="3">
        <f t="shared" si="30"/>
        <v>2.7</v>
      </c>
      <c r="J117" s="21">
        <f t="shared" si="26"/>
        <v>-4.8148148148148273E-2</v>
      </c>
      <c r="K117" s="16">
        <f t="shared" si="31"/>
        <v>2.5887500000000001</v>
      </c>
      <c r="L117" s="21">
        <f t="shared" si="27"/>
        <v>-7.2428778367939223E-3</v>
      </c>
      <c r="M117" s="15">
        <f t="shared" si="28"/>
        <v>2570</v>
      </c>
      <c r="N117" s="33">
        <f t="shared" si="23"/>
        <v>43514</v>
      </c>
      <c r="O117" s="8">
        <f t="shared" si="32"/>
        <v>43191</v>
      </c>
      <c r="P117" s="22">
        <f t="shared" si="33"/>
        <v>323</v>
      </c>
      <c r="Q117" s="8">
        <f t="shared" si="34"/>
        <v>40648</v>
      </c>
      <c r="R117" s="41">
        <f t="shared" si="29"/>
        <v>46.142857142857146</v>
      </c>
      <c r="S117" s="120" t="str">
        <f t="shared" si="35"/>
        <v>Month 3</v>
      </c>
      <c r="T117" s="7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">
      <c r="A118" s="63">
        <f t="shared" si="37"/>
        <v>20</v>
      </c>
      <c r="B118" s="56">
        <v>2.5</v>
      </c>
      <c r="C118" s="56">
        <v>2.37</v>
      </c>
      <c r="D118" s="56">
        <v>2.5299999999999998</v>
      </c>
      <c r="E118" s="56">
        <v>2.4</v>
      </c>
      <c r="F118" s="56">
        <v>2.5099999999999998</v>
      </c>
      <c r="G118" s="56">
        <v>2.4900000000000002</v>
      </c>
      <c r="H118" s="56">
        <f t="shared" si="36"/>
        <v>2.5299999999999998</v>
      </c>
      <c r="I118" s="56">
        <f t="shared" si="30"/>
        <v>2.7</v>
      </c>
      <c r="J118" s="58">
        <f t="shared" si="26"/>
        <v>-6.2962962962963095E-2</v>
      </c>
      <c r="K118" s="112">
        <f>AVERAGE(H118:H128)</f>
        <v>2.5490909090909089</v>
      </c>
      <c r="L118" s="58">
        <f t="shared" si="27"/>
        <v>-7.4893009985734504E-3</v>
      </c>
      <c r="M118" s="60">
        <f t="shared" si="28"/>
        <v>2530</v>
      </c>
      <c r="N118" s="61">
        <f t="shared" si="23"/>
        <v>43521</v>
      </c>
      <c r="O118" s="64">
        <f t="shared" si="32"/>
        <v>43191</v>
      </c>
      <c r="P118" s="65">
        <f t="shared" si="33"/>
        <v>330</v>
      </c>
      <c r="Q118" s="64">
        <f t="shared" si="34"/>
        <v>40648</v>
      </c>
      <c r="R118" s="41">
        <f t="shared" si="29"/>
        <v>47.142857142857146</v>
      </c>
      <c r="S118" s="66" t="str">
        <f t="shared" si="35"/>
        <v>Month 3</v>
      </c>
      <c r="T118" s="7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">
      <c r="A119" s="14">
        <f t="shared" si="37"/>
        <v>20</v>
      </c>
      <c r="B119" s="3">
        <v>2.62</v>
      </c>
      <c r="C119" s="3">
        <v>2.69</v>
      </c>
      <c r="D119" s="3">
        <v>2.56</v>
      </c>
      <c r="E119" s="3">
        <v>2.5</v>
      </c>
      <c r="F119" s="3">
        <v>2.64</v>
      </c>
      <c r="G119" s="3">
        <v>2.6</v>
      </c>
      <c r="H119" s="3">
        <f t="shared" si="36"/>
        <v>2.69</v>
      </c>
      <c r="I119" s="3">
        <f t="shared" si="30"/>
        <v>2.7</v>
      </c>
      <c r="J119" s="21">
        <f t="shared" si="26"/>
        <v>-3.7037037037037888E-3</v>
      </c>
      <c r="K119" s="16">
        <f t="shared" si="31"/>
        <v>2.5490909090909089</v>
      </c>
      <c r="L119" s="21">
        <f t="shared" si="27"/>
        <v>5.5278174037089949E-2</v>
      </c>
      <c r="M119" s="15">
        <f t="shared" si="28"/>
        <v>2690</v>
      </c>
      <c r="N119" s="33">
        <f t="shared" si="23"/>
        <v>43528</v>
      </c>
      <c r="O119" s="8">
        <f t="shared" si="32"/>
        <v>43191</v>
      </c>
      <c r="P119" s="22">
        <f t="shared" si="33"/>
        <v>337</v>
      </c>
      <c r="Q119" s="8">
        <f t="shared" si="34"/>
        <v>40648</v>
      </c>
      <c r="R119" s="41">
        <f t="shared" si="29"/>
        <v>48.142857142857146</v>
      </c>
      <c r="S119" s="120" t="s">
        <v>25</v>
      </c>
      <c r="T119" s="7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">
      <c r="A120" s="14">
        <f t="shared" si="37"/>
        <v>20</v>
      </c>
      <c r="B120" s="3">
        <v>2.2799999999999998</v>
      </c>
      <c r="C120" s="3">
        <v>2.3199999999999998</v>
      </c>
      <c r="D120" s="3">
        <v>2.42</v>
      </c>
      <c r="E120" s="3">
        <v>2.48</v>
      </c>
      <c r="F120" s="3">
        <v>2.27</v>
      </c>
      <c r="G120" s="3">
        <v>2.3199999999999998</v>
      </c>
      <c r="H120" s="3">
        <f t="shared" si="36"/>
        <v>2.48</v>
      </c>
      <c r="I120" s="3">
        <f t="shared" si="30"/>
        <v>2.7</v>
      </c>
      <c r="J120" s="21">
        <f t="shared" si="26"/>
        <v>-8.1481481481481544E-2</v>
      </c>
      <c r="K120" s="16">
        <f t="shared" si="31"/>
        <v>2.5490909090909089</v>
      </c>
      <c r="L120" s="21">
        <f t="shared" si="27"/>
        <v>-2.7104136947218176E-2</v>
      </c>
      <c r="M120" s="15">
        <f t="shared" si="28"/>
        <v>2480</v>
      </c>
      <c r="N120" s="33">
        <f t="shared" si="23"/>
        <v>43535</v>
      </c>
      <c r="O120" s="8">
        <f t="shared" si="32"/>
        <v>43191</v>
      </c>
      <c r="P120" s="22">
        <f t="shared" si="33"/>
        <v>344</v>
      </c>
      <c r="Q120" s="8">
        <f t="shared" si="34"/>
        <v>40648</v>
      </c>
      <c r="R120" s="41">
        <f t="shared" si="29"/>
        <v>49.142857142857146</v>
      </c>
      <c r="S120" s="52" t="str">
        <f t="shared" si="35"/>
        <v>Month 2</v>
      </c>
      <c r="T120" s="7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">
      <c r="A121" s="14">
        <f t="shared" si="37"/>
        <v>20</v>
      </c>
      <c r="B121" s="3">
        <v>2.35</v>
      </c>
      <c r="C121" s="3">
        <v>2.54</v>
      </c>
      <c r="D121" s="3">
        <v>2.4700000000000002</v>
      </c>
      <c r="E121" s="3">
        <v>2.4300000000000002</v>
      </c>
      <c r="F121" s="3">
        <v>2.37</v>
      </c>
      <c r="G121" s="3">
        <v>2.5099999999999998</v>
      </c>
      <c r="H121" s="3">
        <f t="shared" si="36"/>
        <v>2.54</v>
      </c>
      <c r="I121" s="3">
        <f t="shared" si="30"/>
        <v>2.7</v>
      </c>
      <c r="J121" s="21">
        <f t="shared" si="26"/>
        <v>-5.925925925925931E-2</v>
      </c>
      <c r="K121" s="16">
        <f t="shared" si="31"/>
        <v>2.5490909090909089</v>
      </c>
      <c r="L121" s="21">
        <f t="shared" si="27"/>
        <v>-3.5663338088444004E-3</v>
      </c>
      <c r="M121" s="15">
        <f t="shared" si="28"/>
        <v>2540</v>
      </c>
      <c r="N121" s="33">
        <f t="shared" si="23"/>
        <v>43542</v>
      </c>
      <c r="O121" s="8">
        <f t="shared" si="32"/>
        <v>43191</v>
      </c>
      <c r="P121" s="22">
        <f t="shared" si="33"/>
        <v>351</v>
      </c>
      <c r="Q121" s="8">
        <f t="shared" si="34"/>
        <v>40648</v>
      </c>
      <c r="R121" s="41">
        <f t="shared" si="29"/>
        <v>50.142857142857146</v>
      </c>
      <c r="S121" s="52" t="str">
        <f t="shared" si="35"/>
        <v>Month 2</v>
      </c>
      <c r="T121" s="7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">
      <c r="A122" s="63">
        <f t="shared" si="37"/>
        <v>20</v>
      </c>
      <c r="B122" s="56">
        <v>2.4</v>
      </c>
      <c r="C122" s="56">
        <v>2.48</v>
      </c>
      <c r="D122" s="56">
        <v>2.44</v>
      </c>
      <c r="E122" s="56">
        <v>2.5099999999999998</v>
      </c>
      <c r="F122" s="56">
        <v>2.56</v>
      </c>
      <c r="G122" s="56">
        <v>2.4900000000000002</v>
      </c>
      <c r="H122" s="56">
        <f t="shared" si="36"/>
        <v>2.56</v>
      </c>
      <c r="I122" s="56">
        <f t="shared" si="30"/>
        <v>2.7</v>
      </c>
      <c r="J122" s="58">
        <f t="shared" ref="J122:J128" si="38">(H122-I122)/(I122)</f>
        <v>-5.1851851851851892E-2</v>
      </c>
      <c r="K122" s="59">
        <f t="shared" si="31"/>
        <v>2.5490909090909089</v>
      </c>
      <c r="L122" s="58">
        <f t="shared" ref="L122:L128" si="39">(H122-K122)/(K122)</f>
        <v>4.2796005706135249E-3</v>
      </c>
      <c r="M122" s="60">
        <f t="shared" ref="M122:M128" si="40">1000*H122</f>
        <v>2560</v>
      </c>
      <c r="N122" s="61">
        <f t="shared" si="23"/>
        <v>43549</v>
      </c>
      <c r="O122" s="64">
        <f t="shared" si="32"/>
        <v>43191</v>
      </c>
      <c r="P122" s="65">
        <f t="shared" si="33"/>
        <v>358</v>
      </c>
      <c r="Q122" s="64">
        <f t="shared" si="34"/>
        <v>40648</v>
      </c>
      <c r="R122" s="41">
        <f t="shared" si="29"/>
        <v>51.142857142857146</v>
      </c>
      <c r="S122" s="66" t="str">
        <f t="shared" si="35"/>
        <v>Month 2</v>
      </c>
      <c r="T122" s="7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">
      <c r="A123" s="14">
        <f t="shared" si="37"/>
        <v>20</v>
      </c>
      <c r="B123" s="3">
        <v>2.63</v>
      </c>
      <c r="C123" s="3">
        <v>2.52</v>
      </c>
      <c r="D123" s="3">
        <v>2.48</v>
      </c>
      <c r="E123" s="3">
        <v>2.59</v>
      </c>
      <c r="F123" s="3">
        <v>2.61</v>
      </c>
      <c r="G123" s="3">
        <v>2.54</v>
      </c>
      <c r="H123" s="3">
        <f t="shared" si="36"/>
        <v>2.63</v>
      </c>
      <c r="I123" s="3">
        <f t="shared" si="30"/>
        <v>2.7</v>
      </c>
      <c r="J123" s="21">
        <f t="shared" si="38"/>
        <v>-2.5925925925926029E-2</v>
      </c>
      <c r="K123" s="16">
        <f t="shared" si="31"/>
        <v>2.5490909090909089</v>
      </c>
      <c r="L123" s="21">
        <f t="shared" si="39"/>
        <v>3.1740370898716175E-2</v>
      </c>
      <c r="M123" s="15">
        <f t="shared" si="40"/>
        <v>2630</v>
      </c>
      <c r="N123" s="33">
        <f t="shared" si="23"/>
        <v>43556</v>
      </c>
      <c r="O123" s="8">
        <f t="shared" si="32"/>
        <v>43191</v>
      </c>
      <c r="P123" s="22">
        <f t="shared" si="33"/>
        <v>365</v>
      </c>
      <c r="Q123" s="8">
        <f t="shared" si="34"/>
        <v>40648</v>
      </c>
      <c r="R123" s="41">
        <f t="shared" si="29"/>
        <v>52.142857142857146</v>
      </c>
      <c r="S123" s="120" t="s">
        <v>24</v>
      </c>
      <c r="T123" s="7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6" thickBot="1" x14ac:dyDescent="0.25">
      <c r="A124" s="138">
        <f t="shared" si="37"/>
        <v>20</v>
      </c>
      <c r="B124" s="139">
        <v>2.2999999999999998</v>
      </c>
      <c r="C124" s="139">
        <v>2.31</v>
      </c>
      <c r="D124" s="139">
        <v>2.2799999999999998</v>
      </c>
      <c r="E124" s="139">
        <v>2.3199999999999998</v>
      </c>
      <c r="F124" s="139">
        <v>2.2999999999999998</v>
      </c>
      <c r="G124" s="139">
        <v>2.2999999999999998</v>
      </c>
      <c r="H124" s="139">
        <f t="shared" si="36"/>
        <v>2.3199999999999998</v>
      </c>
      <c r="I124" s="139">
        <f>(I123)</f>
        <v>2.7</v>
      </c>
      <c r="J124" s="140">
        <f t="shared" si="38"/>
        <v>-0.14074074074074086</v>
      </c>
      <c r="K124" s="141">
        <f t="shared" si="31"/>
        <v>2.5490909090909089</v>
      </c>
      <c r="L124" s="140">
        <f t="shared" si="39"/>
        <v>-8.9871611982881572E-2</v>
      </c>
      <c r="M124" s="142">
        <f t="shared" si="40"/>
        <v>2320</v>
      </c>
      <c r="N124" s="143">
        <f t="shared" si="23"/>
        <v>43563</v>
      </c>
      <c r="O124" s="153">
        <f t="shared" si="32"/>
        <v>43191</v>
      </c>
      <c r="P124" s="154">
        <f t="shared" si="33"/>
        <v>372</v>
      </c>
      <c r="Q124" s="153">
        <f t="shared" si="34"/>
        <v>40648</v>
      </c>
      <c r="R124" s="41">
        <f t="shared" si="29"/>
        <v>53.142857142857146</v>
      </c>
      <c r="S124" s="155" t="str">
        <f>(S123)</f>
        <v>Month 1</v>
      </c>
      <c r="T124" s="7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6" thickTop="1" x14ac:dyDescent="0.2">
      <c r="A125" s="14">
        <f t="shared" si="37"/>
        <v>20</v>
      </c>
      <c r="B125" s="3">
        <v>2.4300000000000002</v>
      </c>
      <c r="C125" s="3">
        <v>2.56</v>
      </c>
      <c r="D125" s="3">
        <v>2.56</v>
      </c>
      <c r="E125" s="3">
        <v>2.65</v>
      </c>
      <c r="F125" s="3">
        <v>2.65</v>
      </c>
      <c r="G125" s="3">
        <v>2.65</v>
      </c>
      <c r="H125" s="3">
        <f t="shared" si="36"/>
        <v>2.65</v>
      </c>
      <c r="I125" s="3">
        <f>(I124)</f>
        <v>2.7</v>
      </c>
      <c r="J125" s="21">
        <f t="shared" si="38"/>
        <v>-1.8518518518518615E-2</v>
      </c>
      <c r="K125" s="16">
        <f t="shared" si="31"/>
        <v>2.5490909090909089</v>
      </c>
      <c r="L125" s="21">
        <f t="shared" si="39"/>
        <v>3.9586305278174097E-2</v>
      </c>
      <c r="M125" s="15">
        <f t="shared" si="40"/>
        <v>2650</v>
      </c>
      <c r="N125" s="33">
        <f>(N124+1)</f>
        <v>43564</v>
      </c>
      <c r="O125" s="8">
        <f t="shared" si="32"/>
        <v>43191</v>
      </c>
      <c r="P125" s="22">
        <f>(N125-O125)</f>
        <v>373</v>
      </c>
      <c r="Q125" s="8">
        <f t="shared" si="34"/>
        <v>40648</v>
      </c>
      <c r="R125" s="41">
        <f t="shared" si="29"/>
        <v>53.285714285714285</v>
      </c>
      <c r="S125" s="52" t="str">
        <f>(S124)</f>
        <v>Month 1</v>
      </c>
      <c r="T125" s="7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">
      <c r="A126" s="14">
        <f t="shared" si="37"/>
        <v>20</v>
      </c>
      <c r="B126" s="3">
        <v>2.46</v>
      </c>
      <c r="C126" s="3">
        <v>2.41</v>
      </c>
      <c r="D126" s="3">
        <v>2.23</v>
      </c>
      <c r="E126" s="3">
        <v>2.33</v>
      </c>
      <c r="F126" s="3">
        <v>2.42</v>
      </c>
      <c r="G126" s="3">
        <v>2.35</v>
      </c>
      <c r="H126" s="3">
        <f t="shared" si="36"/>
        <v>2.46</v>
      </c>
      <c r="I126" s="3">
        <f>(I125)</f>
        <v>2.7</v>
      </c>
      <c r="J126" s="21">
        <f t="shared" si="38"/>
        <v>-8.8888888888888962E-2</v>
      </c>
      <c r="K126" s="16">
        <f t="shared" si="31"/>
        <v>2.5490909090909089</v>
      </c>
      <c r="L126" s="21">
        <f t="shared" si="39"/>
        <v>-3.4950071326676102E-2</v>
      </c>
      <c r="M126" s="15">
        <f t="shared" si="40"/>
        <v>2460</v>
      </c>
      <c r="N126" s="33">
        <f>(N125+1)</f>
        <v>43565</v>
      </c>
      <c r="O126" s="8">
        <f t="shared" si="32"/>
        <v>43191</v>
      </c>
      <c r="P126" s="22">
        <f>(N126-O126)</f>
        <v>374</v>
      </c>
      <c r="Q126" s="8">
        <f t="shared" si="34"/>
        <v>40648</v>
      </c>
      <c r="R126" s="41">
        <f t="shared" si="29"/>
        <v>53.428571428571431</v>
      </c>
      <c r="S126" s="52" t="str">
        <f>(S125)</f>
        <v>Month 1</v>
      </c>
      <c r="T126" s="7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">
      <c r="A127" s="14">
        <f t="shared" si="37"/>
        <v>20</v>
      </c>
      <c r="B127" s="3">
        <v>2.57</v>
      </c>
      <c r="C127" s="3">
        <v>2.34</v>
      </c>
      <c r="D127" s="3">
        <v>2.5299999999999998</v>
      </c>
      <c r="E127" s="3">
        <v>2.4500000000000002</v>
      </c>
      <c r="F127" s="3">
        <v>2.38</v>
      </c>
      <c r="G127" s="3">
        <v>2.44</v>
      </c>
      <c r="H127" s="7">
        <f t="shared" si="36"/>
        <v>2.57</v>
      </c>
      <c r="I127" s="7">
        <f>(I126)</f>
        <v>2.7</v>
      </c>
      <c r="J127" s="21">
        <f t="shared" si="38"/>
        <v>-4.8148148148148273E-2</v>
      </c>
      <c r="K127" s="16">
        <f t="shared" si="31"/>
        <v>2.5490909090909089</v>
      </c>
      <c r="L127" s="21">
        <f t="shared" si="39"/>
        <v>8.2025677603423993E-3</v>
      </c>
      <c r="M127" s="15">
        <f t="shared" si="40"/>
        <v>2570</v>
      </c>
      <c r="N127" s="33">
        <f>(N126+1)</f>
        <v>43566</v>
      </c>
      <c r="O127" s="8">
        <f t="shared" si="32"/>
        <v>43191</v>
      </c>
      <c r="P127" s="22">
        <f>(N127-O127)</f>
        <v>375</v>
      </c>
      <c r="Q127" s="8">
        <f t="shared" si="34"/>
        <v>40648</v>
      </c>
      <c r="R127" s="41">
        <f t="shared" si="29"/>
        <v>53.571428571428569</v>
      </c>
      <c r="S127" s="52" t="str">
        <f>(S126)</f>
        <v>Month 1</v>
      </c>
      <c r="T127" s="7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6" thickBot="1" x14ac:dyDescent="0.25">
      <c r="A128" s="148">
        <f>(A124)</f>
        <v>20</v>
      </c>
      <c r="B128" s="149">
        <v>2.61</v>
      </c>
      <c r="C128" s="149">
        <v>2.5099999999999998</v>
      </c>
      <c r="D128" s="149">
        <v>2.34</v>
      </c>
      <c r="E128" s="149">
        <v>2.4700000000000002</v>
      </c>
      <c r="F128" s="149">
        <v>2.4300000000000002</v>
      </c>
      <c r="G128" s="149">
        <v>2.56</v>
      </c>
      <c r="H128" s="149">
        <f t="shared" si="36"/>
        <v>2.61</v>
      </c>
      <c r="I128" s="149">
        <f>(I124)</f>
        <v>2.7</v>
      </c>
      <c r="J128" s="150">
        <f t="shared" si="38"/>
        <v>-3.3333333333333444E-2</v>
      </c>
      <c r="K128" s="151">
        <f>(K124)</f>
        <v>2.5490909090909089</v>
      </c>
      <c r="L128" s="150">
        <f t="shared" si="39"/>
        <v>2.3894436519258249E-2</v>
      </c>
      <c r="M128" s="152">
        <f t="shared" si="40"/>
        <v>2610</v>
      </c>
      <c r="N128" s="157">
        <f>(N124+7)</f>
        <v>43570</v>
      </c>
      <c r="O128" s="144">
        <f>(O124)</f>
        <v>43191</v>
      </c>
      <c r="P128" s="145">
        <f>(N128-O128)</f>
        <v>379</v>
      </c>
      <c r="Q128" s="144">
        <f>(Q124)</f>
        <v>40648</v>
      </c>
      <c r="R128" s="41">
        <f t="shared" si="29"/>
        <v>54.142857142857146</v>
      </c>
      <c r="S128" s="147" t="str">
        <f>(S124)</f>
        <v>Month 1</v>
      </c>
      <c r="T128" s="7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6" thickTop="1" x14ac:dyDescent="0.2">
      <c r="A129" s="6"/>
      <c r="B129" s="3"/>
      <c r="C129" s="3"/>
      <c r="D129" s="3"/>
      <c r="E129" s="3"/>
      <c r="F129" s="3"/>
      <c r="G129" s="3"/>
      <c r="H129" s="7"/>
      <c r="I129" s="7"/>
      <c r="J129" s="21"/>
      <c r="K129" s="16"/>
      <c r="L129" s="21"/>
      <c r="M129" s="15"/>
      <c r="N129" s="8"/>
      <c r="O129" s="8"/>
      <c r="P129" s="22"/>
      <c r="Q129" s="8"/>
      <c r="R129" s="9"/>
      <c r="S129" s="9"/>
      <c r="T129" s="7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">
      <c r="A130" s="6"/>
      <c r="B130" s="3"/>
      <c r="C130" s="3"/>
      <c r="D130" s="3"/>
      <c r="E130" s="3"/>
      <c r="F130" s="3"/>
      <c r="G130" s="3"/>
      <c r="H130" s="7"/>
      <c r="I130" s="7"/>
      <c r="J130" s="21"/>
      <c r="K130" s="16"/>
      <c r="L130" s="21"/>
      <c r="M130" s="15"/>
      <c r="N130" s="8"/>
      <c r="O130" s="8"/>
      <c r="P130" s="22"/>
      <c r="Q130" s="8"/>
      <c r="R130" s="9"/>
      <c r="S130" s="9"/>
      <c r="T130" s="7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">
      <c r="A131" s="6"/>
      <c r="B131" s="3"/>
      <c r="C131" s="3"/>
      <c r="D131" s="3"/>
      <c r="E131" s="3"/>
      <c r="F131" s="3"/>
      <c r="G131" s="3"/>
      <c r="H131" s="7"/>
      <c r="I131" s="7"/>
      <c r="J131" s="21"/>
      <c r="K131" s="16"/>
      <c r="L131" s="21"/>
      <c r="M131" s="15"/>
      <c r="N131" s="8"/>
      <c r="O131" s="8"/>
      <c r="P131" s="22"/>
      <c r="Q131" s="8"/>
      <c r="R131" s="9"/>
      <c r="S131" s="9"/>
      <c r="T131" s="7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6"/>
      <c r="B132" s="3"/>
      <c r="C132" s="3"/>
      <c r="D132" s="3"/>
      <c r="E132" s="3"/>
      <c r="F132" s="3"/>
      <c r="G132" s="3"/>
      <c r="H132" s="7"/>
      <c r="I132" s="7"/>
      <c r="J132" s="21"/>
      <c r="K132" s="16"/>
      <c r="L132" s="21"/>
      <c r="M132" s="15"/>
      <c r="N132" s="8"/>
      <c r="O132" s="8"/>
      <c r="P132" s="22"/>
      <c r="Q132" s="8"/>
      <c r="R132" s="9"/>
      <c r="S132" s="9"/>
      <c r="T132" s="7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">
      <c r="A133" s="14"/>
      <c r="B133" s="3"/>
      <c r="C133" s="3"/>
      <c r="D133" s="3"/>
      <c r="E133" s="3"/>
      <c r="F133" s="3"/>
      <c r="G133" s="3"/>
      <c r="H133" s="7"/>
      <c r="I133" s="7"/>
      <c r="J133" s="21"/>
      <c r="K133" s="16"/>
      <c r="L133" s="21"/>
      <c r="M133" s="15"/>
      <c r="N133" s="8"/>
      <c r="O133" s="8"/>
      <c r="P133" s="22"/>
      <c r="Q133" s="8"/>
      <c r="R133" s="9"/>
      <c r="S133" s="9"/>
      <c r="T133" s="7"/>
      <c r="U133" s="3"/>
      <c r="V133" s="30"/>
      <c r="W133" s="30"/>
      <c r="X133" s="30"/>
      <c r="Y133" s="30"/>
      <c r="Z133" s="3"/>
      <c r="AA133" s="3"/>
      <c r="AB133" s="3"/>
      <c r="AC133" s="30"/>
      <c r="AD133" s="30"/>
      <c r="AE133" s="30"/>
      <c r="AF133" s="30"/>
      <c r="AG133" s="3"/>
      <c r="AH133" s="3"/>
      <c r="AI133" s="3"/>
    </row>
    <row r="134" spans="1:35" x14ac:dyDescent="0.2">
      <c r="A134" s="14"/>
      <c r="B134" s="3"/>
      <c r="C134" s="3"/>
      <c r="D134" s="3"/>
      <c r="E134" s="3"/>
      <c r="F134" s="3"/>
      <c r="G134" s="3"/>
      <c r="H134" s="7"/>
      <c r="I134" s="7"/>
      <c r="J134" s="21"/>
      <c r="K134" s="16"/>
      <c r="L134" s="21"/>
      <c r="M134" s="15"/>
      <c r="N134" s="8"/>
      <c r="O134" s="8"/>
      <c r="P134" s="22"/>
      <c r="Q134" s="8"/>
      <c r="R134" s="9"/>
      <c r="S134" s="9"/>
      <c r="T134" s="7"/>
      <c r="U134" s="3"/>
      <c r="V134" s="12"/>
      <c r="W134" s="5"/>
      <c r="X134" s="13"/>
      <c r="Y134" s="11"/>
      <c r="Z134" s="3"/>
      <c r="AA134" s="3"/>
      <c r="AB134" s="3"/>
      <c r="AC134" s="23"/>
      <c r="AD134" s="5"/>
      <c r="AE134" s="13"/>
      <c r="AF134" s="11"/>
      <c r="AG134" s="3"/>
      <c r="AH134" s="3"/>
      <c r="AI134" s="3"/>
    </row>
    <row r="135" spans="1:35" x14ac:dyDescent="0.2">
      <c r="A135" s="14"/>
      <c r="B135" s="3"/>
      <c r="C135" s="3"/>
      <c r="D135" s="3"/>
      <c r="E135" s="3"/>
      <c r="F135" s="3"/>
      <c r="G135" s="3"/>
      <c r="H135" s="7"/>
      <c r="I135" s="7"/>
      <c r="J135" s="21"/>
      <c r="K135" s="16"/>
      <c r="L135" s="21"/>
      <c r="M135" s="15"/>
      <c r="N135" s="8"/>
      <c r="O135" s="8"/>
      <c r="P135" s="22"/>
      <c r="Q135" s="8"/>
      <c r="R135" s="9"/>
      <c r="S135" s="9"/>
      <c r="T135" s="7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">
      <c r="A136" s="14"/>
      <c r="B136" s="3"/>
      <c r="C136" s="3"/>
      <c r="D136" s="3"/>
      <c r="E136" s="3"/>
      <c r="F136" s="3"/>
      <c r="G136" s="3"/>
      <c r="H136" s="7"/>
      <c r="I136" s="7"/>
      <c r="J136" s="21"/>
      <c r="K136" s="16"/>
      <c r="L136" s="21"/>
      <c r="M136" s="15"/>
      <c r="N136" s="8"/>
      <c r="O136" s="8"/>
      <c r="P136" s="22"/>
      <c r="Q136" s="8"/>
      <c r="R136" s="9"/>
      <c r="S136" s="9"/>
      <c r="T136" s="7"/>
      <c r="U136" s="3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">
      <c r="A137" s="14"/>
      <c r="B137" s="3"/>
      <c r="C137" s="3"/>
      <c r="D137" s="3"/>
      <c r="E137" s="3"/>
      <c r="F137" s="3"/>
      <c r="G137" s="3"/>
      <c r="H137" s="7"/>
      <c r="I137" s="7"/>
      <c r="J137" s="21"/>
      <c r="K137" s="16"/>
      <c r="L137" s="21"/>
      <c r="M137" s="15"/>
      <c r="N137" s="8"/>
      <c r="O137" s="8"/>
      <c r="P137" s="22"/>
      <c r="Q137" s="8"/>
      <c r="R137" s="9"/>
      <c r="S137" s="9"/>
      <c r="T137" s="7"/>
      <c r="U137" s="29"/>
      <c r="V137" s="29"/>
      <c r="W137" s="29"/>
      <c r="X137" s="29"/>
      <c r="Y137" s="29"/>
      <c r="Z137" s="3"/>
      <c r="AA137" s="29"/>
      <c r="AB137" s="29"/>
      <c r="AC137" s="29"/>
      <c r="AD137" s="29"/>
      <c r="AE137" s="29"/>
      <c r="AF137" s="3"/>
      <c r="AG137" s="3"/>
      <c r="AH137" s="3"/>
      <c r="AI137" s="3"/>
    </row>
    <row r="138" spans="1:35" x14ac:dyDescent="0.2">
      <c r="A138" s="14"/>
      <c r="B138" s="3"/>
      <c r="C138" s="3"/>
      <c r="D138" s="3"/>
      <c r="E138" s="3"/>
      <c r="F138" s="3"/>
      <c r="G138" s="3"/>
      <c r="H138" s="7"/>
      <c r="I138" s="7"/>
      <c r="J138" s="21"/>
      <c r="K138" s="16"/>
      <c r="L138" s="21"/>
      <c r="M138" s="15"/>
      <c r="N138" s="8"/>
      <c r="O138" s="8"/>
      <c r="P138" s="22"/>
      <c r="Q138" s="8"/>
      <c r="R138" s="9"/>
      <c r="S138" s="9"/>
      <c r="T138" s="7"/>
      <c r="U138" s="16"/>
      <c r="V138" s="16"/>
      <c r="W138" s="16"/>
      <c r="X138" s="16"/>
      <c r="Y138" s="21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">
      <c r="A139" s="14"/>
      <c r="B139" s="3"/>
      <c r="C139" s="3"/>
      <c r="D139" s="3"/>
      <c r="E139" s="3"/>
      <c r="F139" s="3"/>
      <c r="G139" s="3"/>
      <c r="H139" s="7"/>
      <c r="I139" s="7"/>
      <c r="J139" s="21"/>
      <c r="K139" s="16"/>
      <c r="L139" s="21"/>
      <c r="M139" s="15"/>
      <c r="N139" s="8"/>
      <c r="O139" s="8"/>
      <c r="P139" s="22"/>
      <c r="Q139" s="8"/>
      <c r="R139" s="9"/>
      <c r="S139" s="9"/>
      <c r="T139" s="7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">
      <c r="A140" s="14"/>
      <c r="B140" s="3"/>
      <c r="C140" s="3"/>
      <c r="D140" s="3"/>
      <c r="E140" s="3"/>
      <c r="F140" s="3"/>
      <c r="G140" s="3"/>
      <c r="H140" s="7"/>
      <c r="I140" s="7"/>
      <c r="J140" s="21"/>
      <c r="K140" s="16"/>
      <c r="L140" s="21"/>
      <c r="M140" s="15"/>
      <c r="N140" s="8"/>
      <c r="O140" s="8"/>
      <c r="P140" s="22"/>
      <c r="Q140" s="8"/>
      <c r="R140" s="9"/>
      <c r="S140" s="9"/>
      <c r="T140" s="7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">
      <c r="A141" s="14"/>
      <c r="B141" s="3"/>
      <c r="C141" s="3"/>
      <c r="D141" s="3"/>
      <c r="E141" s="3"/>
      <c r="F141" s="3"/>
      <c r="G141" s="3"/>
      <c r="H141" s="3"/>
      <c r="I141" s="7"/>
      <c r="J141" s="21"/>
      <c r="K141" s="16"/>
      <c r="L141" s="21"/>
      <c r="M141" s="15"/>
      <c r="N141" s="8"/>
      <c r="O141" s="8"/>
      <c r="P141" s="22"/>
      <c r="Q141" s="8"/>
      <c r="R141" s="9"/>
      <c r="S141" s="9"/>
      <c r="T141" s="7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">
      <c r="A142" s="14"/>
      <c r="B142" s="3"/>
      <c r="C142" s="3"/>
      <c r="D142" s="3"/>
      <c r="E142" s="3"/>
      <c r="F142" s="3"/>
      <c r="G142" s="3"/>
      <c r="H142" s="3"/>
      <c r="I142" s="7"/>
      <c r="J142" s="21"/>
      <c r="K142" s="16"/>
      <c r="L142" s="21"/>
      <c r="M142" s="15"/>
      <c r="N142" s="8"/>
      <c r="O142" s="8"/>
      <c r="P142" s="22"/>
      <c r="Q142" s="8"/>
      <c r="R142" s="9"/>
      <c r="S142" s="9"/>
      <c r="T142" s="7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">
      <c r="A143" s="14"/>
      <c r="B143" s="3"/>
      <c r="C143" s="3"/>
      <c r="D143" s="3"/>
      <c r="E143" s="3"/>
      <c r="F143" s="3"/>
      <c r="G143" s="3"/>
      <c r="H143" s="3"/>
      <c r="I143" s="7"/>
      <c r="J143" s="21"/>
      <c r="K143" s="16"/>
      <c r="L143" s="21"/>
      <c r="M143" s="15"/>
      <c r="N143" s="8"/>
      <c r="O143" s="8"/>
      <c r="P143" s="22"/>
      <c r="Q143" s="8"/>
      <c r="R143" s="9"/>
      <c r="S143" s="9"/>
      <c r="T143" s="7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">
      <c r="A144" s="14"/>
      <c r="B144" s="15"/>
      <c r="C144" s="15"/>
      <c r="D144" s="15"/>
      <c r="E144" s="15"/>
      <c r="F144" s="15"/>
      <c r="G144" s="15"/>
      <c r="H144" s="3"/>
      <c r="I144" s="7"/>
      <c r="J144" s="21"/>
      <c r="K144" s="16"/>
      <c r="L144" s="21"/>
      <c r="M144" s="15"/>
      <c r="N144" s="8"/>
      <c r="O144" s="8"/>
      <c r="P144" s="22"/>
      <c r="Q144" s="8"/>
      <c r="R144" s="9"/>
      <c r="S144" s="9"/>
      <c r="T144" s="7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">
      <c r="A145" s="14"/>
      <c r="B145" s="15"/>
      <c r="C145" s="15"/>
      <c r="D145" s="15"/>
      <c r="E145" s="15"/>
      <c r="F145" s="15"/>
      <c r="G145" s="15"/>
      <c r="H145" s="7"/>
      <c r="I145" s="7"/>
      <c r="J145" s="21"/>
      <c r="K145" s="16"/>
      <c r="L145" s="21"/>
      <c r="M145" s="15"/>
      <c r="N145" s="8"/>
      <c r="O145" s="8"/>
      <c r="P145" s="22"/>
      <c r="Q145" s="8"/>
      <c r="R145" s="9"/>
      <c r="S145" s="9"/>
      <c r="T145" s="7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">
      <c r="A146" s="14"/>
      <c r="B146" s="15"/>
      <c r="C146" s="15"/>
      <c r="D146" s="15"/>
      <c r="E146" s="15"/>
      <c r="F146" s="15"/>
      <c r="G146" s="15"/>
      <c r="H146" s="7"/>
      <c r="I146" s="7"/>
      <c r="J146" s="21"/>
      <c r="K146" s="16"/>
      <c r="L146" s="21"/>
      <c r="M146" s="15"/>
      <c r="N146" s="8"/>
      <c r="O146" s="8"/>
      <c r="P146" s="22"/>
      <c r="Q146" s="8"/>
      <c r="R146" s="9"/>
      <c r="S146" s="9"/>
      <c r="T146" s="7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">
      <c r="A147" s="14"/>
      <c r="B147" s="15"/>
      <c r="C147" s="15"/>
      <c r="D147" s="15"/>
      <c r="E147" s="15"/>
      <c r="F147" s="15"/>
      <c r="G147" s="15"/>
      <c r="H147" s="7"/>
      <c r="I147" s="7"/>
      <c r="J147" s="21"/>
      <c r="K147" s="16"/>
      <c r="L147" s="21"/>
      <c r="M147" s="15"/>
      <c r="N147" s="8"/>
      <c r="O147" s="8"/>
      <c r="P147" s="22"/>
      <c r="Q147" s="8"/>
      <c r="R147" s="9"/>
      <c r="S147" s="9"/>
      <c r="T147" s="7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">
      <c r="A148" s="14"/>
      <c r="B148" s="15"/>
      <c r="C148" s="15"/>
      <c r="D148" s="15"/>
      <c r="E148" s="15"/>
      <c r="F148" s="15"/>
      <c r="G148" s="15"/>
      <c r="H148" s="7"/>
      <c r="I148" s="7"/>
      <c r="J148" s="21"/>
      <c r="K148" s="16"/>
      <c r="L148" s="21"/>
      <c r="M148" s="15"/>
      <c r="N148" s="8"/>
      <c r="O148" s="8"/>
      <c r="P148" s="22"/>
      <c r="Q148" s="8"/>
      <c r="R148" s="9"/>
      <c r="S148" s="9"/>
      <c r="T148" s="7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">
      <c r="A149" s="14"/>
      <c r="B149" s="15"/>
      <c r="C149" s="15"/>
      <c r="D149" s="15"/>
      <c r="E149" s="15"/>
      <c r="F149" s="15"/>
      <c r="G149" s="15"/>
      <c r="H149" s="7"/>
      <c r="I149" s="7"/>
      <c r="J149" s="21"/>
      <c r="K149" s="16"/>
      <c r="L149" s="21"/>
      <c r="M149" s="15"/>
      <c r="N149" s="8"/>
      <c r="O149" s="8"/>
      <c r="P149" s="22"/>
      <c r="Q149" s="8"/>
      <c r="R149" s="9"/>
      <c r="S149" s="9"/>
      <c r="T149" s="7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">
      <c r="A150" s="14"/>
      <c r="B150" s="15"/>
      <c r="C150" s="15"/>
      <c r="D150" s="15"/>
      <c r="E150" s="15"/>
      <c r="F150" s="15"/>
      <c r="G150" s="15"/>
      <c r="H150" s="7"/>
      <c r="I150" s="7"/>
      <c r="J150" s="21"/>
      <c r="K150" s="16"/>
      <c r="L150" s="21"/>
      <c r="M150" s="15"/>
      <c r="N150" s="8"/>
      <c r="O150" s="8"/>
      <c r="P150" s="22"/>
      <c r="Q150" s="8"/>
      <c r="R150" s="9"/>
      <c r="S150" s="9"/>
      <c r="T150" s="7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">
      <c r="A151" s="14"/>
      <c r="B151" s="15"/>
      <c r="C151" s="15"/>
      <c r="D151" s="15"/>
      <c r="E151" s="15"/>
      <c r="F151" s="15"/>
      <c r="G151" s="15"/>
      <c r="H151" s="7"/>
      <c r="I151" s="7"/>
      <c r="J151" s="21"/>
      <c r="K151" s="16"/>
      <c r="L151" s="21"/>
      <c r="M151" s="15"/>
      <c r="N151" s="8"/>
      <c r="O151" s="8"/>
      <c r="P151" s="22"/>
      <c r="Q151" s="8"/>
      <c r="R151" s="9"/>
      <c r="S151" s="9"/>
      <c r="T151" s="7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">
      <c r="A152" s="14"/>
      <c r="B152" s="15"/>
      <c r="C152" s="15"/>
      <c r="D152" s="15"/>
      <c r="E152" s="15"/>
      <c r="F152" s="15"/>
      <c r="G152" s="15"/>
      <c r="H152" s="7"/>
      <c r="I152" s="7"/>
      <c r="J152" s="21"/>
      <c r="K152" s="16"/>
      <c r="L152" s="21"/>
      <c r="M152" s="15"/>
      <c r="N152" s="8"/>
      <c r="O152" s="8"/>
      <c r="P152" s="22"/>
      <c r="Q152" s="8"/>
      <c r="R152" s="9"/>
      <c r="S152" s="9"/>
      <c r="T152" s="7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">
      <c r="A153" s="14"/>
      <c r="B153" s="15"/>
      <c r="C153" s="15"/>
      <c r="D153" s="15"/>
      <c r="E153" s="15"/>
      <c r="F153" s="15"/>
      <c r="G153" s="15"/>
      <c r="H153" s="7"/>
      <c r="I153" s="7"/>
      <c r="J153" s="21"/>
      <c r="K153" s="16"/>
      <c r="L153" s="21"/>
      <c r="M153" s="15"/>
      <c r="N153" s="8"/>
      <c r="O153" s="8"/>
      <c r="P153" s="22"/>
      <c r="Q153" s="8"/>
      <c r="R153" s="9"/>
      <c r="S153" s="9"/>
      <c r="T153" s="7"/>
      <c r="U153" s="3"/>
      <c r="V153" s="30"/>
      <c r="W153" s="30"/>
      <c r="X153" s="30"/>
      <c r="Y153" s="30"/>
      <c r="Z153" s="3"/>
      <c r="AA153" s="3"/>
      <c r="AB153" s="3"/>
      <c r="AC153" s="30"/>
      <c r="AD153" s="30"/>
      <c r="AE153" s="30"/>
      <c r="AF153" s="30"/>
      <c r="AG153" s="3"/>
      <c r="AH153" s="3"/>
      <c r="AI153" s="3"/>
    </row>
    <row r="154" spans="1:35" x14ac:dyDescent="0.2">
      <c r="A154" s="14"/>
      <c r="B154" s="15"/>
      <c r="C154" s="15"/>
      <c r="D154" s="15"/>
      <c r="E154" s="15"/>
      <c r="F154" s="15"/>
      <c r="G154" s="15"/>
      <c r="H154" s="7"/>
      <c r="I154" s="7"/>
      <c r="J154" s="21"/>
      <c r="K154" s="16"/>
      <c r="L154" s="21"/>
      <c r="M154" s="15"/>
      <c r="N154" s="8"/>
      <c r="O154" s="8"/>
      <c r="P154" s="22"/>
      <c r="Q154" s="8"/>
      <c r="R154" s="9"/>
      <c r="S154" s="9"/>
      <c r="T154" s="7"/>
      <c r="U154" s="3"/>
      <c r="V154" s="12"/>
      <c r="W154" s="5"/>
      <c r="X154" s="13"/>
      <c r="Y154" s="11"/>
      <c r="Z154" s="3"/>
      <c r="AA154" s="3"/>
      <c r="AB154" s="3"/>
      <c r="AC154" s="23"/>
      <c r="AD154" s="5"/>
      <c r="AE154" s="13"/>
      <c r="AF154" s="11"/>
      <c r="AG154" s="3"/>
      <c r="AH154" s="3"/>
      <c r="AI154" s="7"/>
    </row>
    <row r="155" spans="1:35" x14ac:dyDescent="0.2">
      <c r="A155" s="14"/>
      <c r="B155" s="15"/>
      <c r="C155" s="15"/>
      <c r="D155" s="15"/>
      <c r="E155" s="15"/>
      <c r="F155" s="15"/>
      <c r="G155" s="15"/>
      <c r="H155" s="7"/>
      <c r="I155" s="7"/>
      <c r="J155" s="21"/>
      <c r="K155" s="16"/>
      <c r="L155" s="21"/>
      <c r="M155" s="15"/>
      <c r="N155" s="8"/>
      <c r="O155" s="8"/>
      <c r="P155" s="22"/>
      <c r="Q155" s="8"/>
      <c r="R155" s="9"/>
      <c r="S155" s="9"/>
      <c r="T155" s="7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7"/>
    </row>
    <row r="156" spans="1:35" x14ac:dyDescent="0.2">
      <c r="A156" s="14"/>
      <c r="B156" s="15"/>
      <c r="C156" s="15"/>
      <c r="D156" s="15"/>
      <c r="E156" s="15"/>
      <c r="F156" s="15"/>
      <c r="G156" s="15"/>
      <c r="H156" s="7"/>
      <c r="I156" s="7"/>
      <c r="J156" s="21"/>
      <c r="K156" s="16"/>
      <c r="L156" s="21"/>
      <c r="M156" s="15"/>
      <c r="N156" s="8"/>
      <c r="O156" s="8"/>
      <c r="P156" s="22"/>
      <c r="Q156" s="8"/>
      <c r="R156" s="9"/>
      <c r="S156" s="9"/>
      <c r="T156" s="7"/>
      <c r="U156" s="3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7"/>
    </row>
    <row r="157" spans="1:35" x14ac:dyDescent="0.2">
      <c r="A157" s="14"/>
      <c r="B157" s="15"/>
      <c r="C157" s="15"/>
      <c r="D157" s="15"/>
      <c r="E157" s="15"/>
      <c r="F157" s="15"/>
      <c r="G157" s="15"/>
      <c r="H157" s="7"/>
      <c r="I157" s="7"/>
      <c r="J157" s="21"/>
      <c r="K157" s="16"/>
      <c r="L157" s="21"/>
      <c r="M157" s="15"/>
      <c r="N157" s="8"/>
      <c r="O157" s="8"/>
      <c r="P157" s="22"/>
      <c r="Q157" s="8"/>
      <c r="R157" s="9"/>
      <c r="S157" s="9"/>
      <c r="T157" s="7"/>
      <c r="U157" s="29"/>
      <c r="V157" s="29"/>
      <c r="W157" s="29"/>
      <c r="X157" s="29"/>
      <c r="Y157" s="29"/>
      <c r="Z157" s="3"/>
      <c r="AA157" s="29"/>
      <c r="AB157" s="29"/>
      <c r="AC157" s="29"/>
      <c r="AD157" s="29"/>
      <c r="AE157" s="29"/>
      <c r="AF157" s="3"/>
      <c r="AG157" s="3"/>
      <c r="AH157" s="3"/>
      <c r="AI157" s="7"/>
    </row>
    <row r="158" spans="1:35" x14ac:dyDescent="0.2">
      <c r="A158" s="14"/>
      <c r="B158" s="15"/>
      <c r="C158" s="15"/>
      <c r="D158" s="15"/>
      <c r="E158" s="15"/>
      <c r="F158" s="15"/>
      <c r="G158" s="15"/>
      <c r="H158" s="7"/>
      <c r="I158" s="7"/>
      <c r="J158" s="21"/>
      <c r="K158" s="16"/>
      <c r="L158" s="21"/>
      <c r="M158" s="15"/>
      <c r="N158" s="8"/>
      <c r="O158" s="8"/>
      <c r="P158" s="22"/>
      <c r="Q158" s="8"/>
      <c r="R158" s="9"/>
      <c r="S158" s="9"/>
      <c r="T158" s="7"/>
      <c r="U158" s="16"/>
      <c r="V158" s="16"/>
      <c r="W158" s="16"/>
      <c r="X158" s="16"/>
      <c r="Y158" s="21"/>
      <c r="Z158" s="3"/>
      <c r="AA158" s="3"/>
      <c r="AB158" s="3"/>
      <c r="AC158" s="3"/>
      <c r="AD158" s="3"/>
      <c r="AE158" s="3"/>
      <c r="AF158" s="3"/>
      <c r="AG158" s="3"/>
      <c r="AH158" s="3"/>
      <c r="AI158" s="7"/>
    </row>
    <row r="159" spans="1:35" x14ac:dyDescent="0.2">
      <c r="A159" s="14"/>
      <c r="B159" s="15"/>
      <c r="C159" s="15"/>
      <c r="D159" s="15"/>
      <c r="E159" s="15"/>
      <c r="F159" s="15"/>
      <c r="G159" s="15"/>
      <c r="H159" s="7"/>
      <c r="I159" s="7"/>
      <c r="J159" s="21"/>
      <c r="K159" s="16"/>
      <c r="L159" s="21"/>
      <c r="M159" s="15"/>
      <c r="N159" s="8"/>
      <c r="O159" s="8"/>
      <c r="P159" s="22"/>
      <c r="Q159" s="8"/>
      <c r="R159" s="9"/>
      <c r="S159" s="9"/>
      <c r="T159" s="7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7"/>
    </row>
    <row r="160" spans="1:35" x14ac:dyDescent="0.2">
      <c r="A160" s="14"/>
      <c r="B160" s="15"/>
      <c r="C160" s="15"/>
      <c r="D160" s="15"/>
      <c r="E160" s="15"/>
      <c r="F160" s="15"/>
      <c r="G160" s="15"/>
      <c r="H160" s="7"/>
      <c r="I160" s="7"/>
      <c r="J160" s="21"/>
      <c r="K160" s="16"/>
      <c r="L160" s="21"/>
      <c r="M160" s="15"/>
      <c r="N160" s="8"/>
      <c r="O160" s="8"/>
      <c r="P160" s="22"/>
      <c r="Q160" s="8"/>
      <c r="R160" s="9"/>
      <c r="S160" s="9"/>
      <c r="T160" s="7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7"/>
    </row>
    <row r="161" spans="1:35" x14ac:dyDescent="0.2">
      <c r="A161" s="14"/>
      <c r="B161" s="15"/>
      <c r="C161" s="15"/>
      <c r="D161" s="15"/>
      <c r="E161" s="15"/>
      <c r="F161" s="15"/>
      <c r="G161" s="15"/>
      <c r="H161" s="7"/>
      <c r="I161" s="7"/>
      <c r="J161" s="21"/>
      <c r="K161" s="16"/>
      <c r="L161" s="21"/>
      <c r="M161" s="15"/>
      <c r="N161" s="8"/>
      <c r="O161" s="8"/>
      <c r="P161" s="22"/>
      <c r="Q161" s="8"/>
      <c r="R161" s="9"/>
      <c r="S161" s="9"/>
      <c r="T161" s="7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7"/>
    </row>
    <row r="162" spans="1:35" x14ac:dyDescent="0.2">
      <c r="A162" s="14"/>
      <c r="B162" s="15"/>
      <c r="C162" s="15"/>
      <c r="D162" s="15"/>
      <c r="E162" s="15"/>
      <c r="F162" s="15"/>
      <c r="G162" s="15"/>
      <c r="H162" s="7"/>
      <c r="I162" s="7"/>
      <c r="J162" s="21"/>
      <c r="K162" s="16"/>
      <c r="L162" s="21"/>
      <c r="M162" s="15"/>
      <c r="N162" s="8"/>
      <c r="O162" s="8"/>
      <c r="P162" s="22"/>
      <c r="Q162" s="8"/>
      <c r="R162" s="9"/>
      <c r="S162" s="9"/>
      <c r="T162" s="7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7"/>
    </row>
    <row r="163" spans="1:35" x14ac:dyDescent="0.2">
      <c r="A163" s="14"/>
      <c r="B163" s="15"/>
      <c r="C163" s="15"/>
      <c r="D163" s="15"/>
      <c r="E163" s="15"/>
      <c r="F163" s="15"/>
      <c r="G163" s="15"/>
      <c r="H163" s="7"/>
      <c r="I163" s="7"/>
      <c r="J163" s="21"/>
      <c r="K163" s="16"/>
      <c r="L163" s="21"/>
      <c r="M163" s="15"/>
      <c r="N163" s="8"/>
      <c r="O163" s="8"/>
      <c r="P163" s="22"/>
      <c r="Q163" s="8"/>
      <c r="R163" s="9"/>
      <c r="S163" s="9"/>
      <c r="T163" s="7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7"/>
    </row>
    <row r="164" spans="1:35" x14ac:dyDescent="0.2">
      <c r="A164" s="14"/>
      <c r="B164" s="15"/>
      <c r="C164" s="15"/>
      <c r="D164" s="15"/>
      <c r="E164" s="15"/>
      <c r="F164" s="15"/>
      <c r="G164" s="15"/>
      <c r="H164" s="7"/>
      <c r="I164" s="7"/>
      <c r="J164" s="21"/>
      <c r="K164" s="16"/>
      <c r="L164" s="21"/>
      <c r="M164" s="15"/>
      <c r="N164" s="8"/>
      <c r="O164" s="8"/>
      <c r="P164" s="22"/>
      <c r="Q164" s="8"/>
      <c r="R164" s="9"/>
      <c r="S164" s="9"/>
      <c r="T164" s="7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7"/>
    </row>
    <row r="165" spans="1:35" x14ac:dyDescent="0.2">
      <c r="A165" s="14"/>
      <c r="B165" s="15"/>
      <c r="C165" s="15"/>
      <c r="D165" s="15"/>
      <c r="E165" s="15"/>
      <c r="F165" s="15"/>
      <c r="G165" s="15"/>
      <c r="H165" s="7"/>
      <c r="I165" s="7"/>
      <c r="J165" s="21"/>
      <c r="K165" s="16"/>
      <c r="L165" s="21"/>
      <c r="M165" s="15"/>
      <c r="N165" s="8"/>
      <c r="O165" s="8"/>
      <c r="P165" s="22"/>
      <c r="Q165" s="8"/>
      <c r="R165" s="9"/>
      <c r="S165" s="9"/>
      <c r="T165" s="7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7"/>
    </row>
    <row r="166" spans="1:35" x14ac:dyDescent="0.2">
      <c r="A166" s="14"/>
      <c r="B166" s="15"/>
      <c r="C166" s="15"/>
      <c r="D166" s="15"/>
      <c r="E166" s="15"/>
      <c r="F166" s="15"/>
      <c r="G166" s="15"/>
      <c r="H166" s="7"/>
      <c r="I166" s="7"/>
      <c r="J166" s="21"/>
      <c r="K166" s="16"/>
      <c r="L166" s="21"/>
      <c r="M166" s="15"/>
      <c r="N166" s="8"/>
      <c r="O166" s="8"/>
      <c r="P166" s="22"/>
      <c r="Q166" s="8"/>
      <c r="R166" s="9"/>
      <c r="S166" s="9"/>
      <c r="T166" s="7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7"/>
    </row>
    <row r="167" spans="1:35" x14ac:dyDescent="0.2">
      <c r="A167" s="14"/>
      <c r="B167" s="15"/>
      <c r="C167" s="15"/>
      <c r="D167" s="15"/>
      <c r="E167" s="15"/>
      <c r="F167" s="15"/>
      <c r="G167" s="15"/>
      <c r="H167" s="7"/>
      <c r="I167" s="7"/>
      <c r="J167" s="21"/>
      <c r="K167" s="16"/>
      <c r="L167" s="21"/>
      <c r="M167" s="15"/>
      <c r="N167" s="8"/>
      <c r="O167" s="8"/>
      <c r="P167" s="22"/>
      <c r="Q167" s="8"/>
      <c r="R167" s="9"/>
      <c r="S167" s="9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 s="14"/>
      <c r="B168" s="15"/>
      <c r="C168" s="15"/>
      <c r="D168" s="15"/>
      <c r="E168" s="15"/>
      <c r="F168" s="15"/>
      <c r="G168" s="15"/>
      <c r="H168" s="7"/>
      <c r="I168" s="7"/>
      <c r="J168" s="21"/>
      <c r="K168" s="16"/>
      <c r="L168" s="21"/>
      <c r="M168" s="15"/>
      <c r="N168" s="8"/>
      <c r="O168" s="8"/>
      <c r="P168" s="22"/>
      <c r="Q168" s="8"/>
      <c r="R168" s="9"/>
      <c r="S168" s="9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14"/>
      <c r="B169" s="15"/>
      <c r="C169" s="15"/>
      <c r="D169" s="15"/>
      <c r="E169" s="15"/>
      <c r="F169" s="15"/>
      <c r="G169" s="15"/>
      <c r="H169" s="7"/>
      <c r="I169" s="7"/>
      <c r="J169" s="21"/>
      <c r="K169" s="16"/>
      <c r="L169" s="21"/>
      <c r="M169" s="15"/>
      <c r="N169" s="8"/>
      <c r="O169" s="8"/>
      <c r="P169" s="22"/>
      <c r="Q169" s="8"/>
      <c r="R169" s="9"/>
      <c r="S169" s="9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14"/>
      <c r="B170" s="15"/>
      <c r="C170" s="15"/>
      <c r="D170" s="15"/>
      <c r="E170" s="15"/>
      <c r="F170" s="15"/>
      <c r="G170" s="15"/>
      <c r="H170" s="7"/>
      <c r="I170" s="7"/>
      <c r="J170" s="21"/>
      <c r="K170" s="16"/>
      <c r="L170" s="21"/>
      <c r="M170" s="15"/>
      <c r="N170" s="8"/>
      <c r="O170" s="8"/>
      <c r="P170" s="22"/>
      <c r="Q170" s="8"/>
      <c r="R170" s="9"/>
      <c r="S170" s="9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14"/>
      <c r="B171" s="15"/>
      <c r="C171" s="15"/>
      <c r="D171" s="15"/>
      <c r="E171" s="15"/>
      <c r="F171" s="15"/>
      <c r="G171" s="15"/>
      <c r="H171" s="7"/>
      <c r="I171" s="7"/>
      <c r="J171" s="21"/>
      <c r="K171" s="16"/>
      <c r="L171" s="21"/>
      <c r="M171" s="15"/>
      <c r="N171" s="8"/>
      <c r="O171" s="8"/>
      <c r="P171" s="22"/>
      <c r="Q171" s="8"/>
      <c r="R171" s="9"/>
      <c r="S171" s="9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14"/>
      <c r="B172" s="15"/>
      <c r="C172" s="15"/>
      <c r="D172" s="15"/>
      <c r="E172" s="15"/>
      <c r="F172" s="15"/>
      <c r="G172" s="15"/>
      <c r="H172" s="7"/>
      <c r="I172" s="7"/>
      <c r="J172" s="21"/>
      <c r="K172" s="16"/>
      <c r="L172" s="21"/>
      <c r="M172" s="15"/>
      <c r="N172" s="8"/>
      <c r="O172" s="8"/>
      <c r="P172" s="22"/>
      <c r="Q172" s="8"/>
      <c r="R172" s="9"/>
      <c r="S172" s="9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14"/>
      <c r="B173" s="15"/>
      <c r="C173" s="15"/>
      <c r="D173" s="15"/>
      <c r="E173" s="15"/>
      <c r="F173" s="15"/>
      <c r="G173" s="15"/>
      <c r="H173" s="7"/>
      <c r="I173" s="7"/>
      <c r="J173" s="21"/>
      <c r="K173" s="16"/>
      <c r="L173" s="21"/>
      <c r="M173" s="15"/>
      <c r="N173" s="8"/>
      <c r="O173" s="8"/>
      <c r="P173" s="22"/>
      <c r="Q173" s="8"/>
      <c r="R173" s="9"/>
      <c r="S173" s="9"/>
      <c r="T173" s="7"/>
      <c r="U173" s="7"/>
      <c r="V173" s="26"/>
      <c r="W173" s="26"/>
      <c r="X173" s="26"/>
      <c r="Y173" s="26"/>
      <c r="Z173" s="7"/>
      <c r="AA173" s="7"/>
      <c r="AB173" s="7"/>
      <c r="AC173" s="26"/>
      <c r="AD173" s="26"/>
      <c r="AE173" s="26"/>
      <c r="AF173" s="26"/>
      <c r="AG173" s="7"/>
      <c r="AH173" s="7"/>
      <c r="AI173" s="7"/>
    </row>
    <row r="174" spans="1:35" x14ac:dyDescent="0.2">
      <c r="A174" s="14"/>
      <c r="B174" s="15"/>
      <c r="C174" s="15"/>
      <c r="D174" s="15"/>
      <c r="E174" s="15"/>
      <c r="F174" s="15"/>
      <c r="G174" s="15"/>
      <c r="H174" s="7"/>
      <c r="I174" s="7"/>
      <c r="J174" s="21"/>
      <c r="K174" s="16"/>
      <c r="L174" s="21"/>
      <c r="M174" s="15"/>
      <c r="N174" s="8"/>
      <c r="O174" s="8"/>
      <c r="P174" s="22"/>
      <c r="Q174" s="8"/>
      <c r="R174" s="9"/>
      <c r="S174" s="9"/>
      <c r="T174" s="7"/>
      <c r="U174" s="7"/>
      <c r="V174" s="12"/>
      <c r="W174" s="5"/>
      <c r="X174" s="13"/>
      <c r="Y174" s="11"/>
      <c r="Z174" s="7"/>
      <c r="AA174" s="7"/>
      <c r="AB174" s="7"/>
      <c r="AC174" s="23"/>
      <c r="AD174" s="5"/>
      <c r="AE174" s="13"/>
      <c r="AF174" s="11"/>
      <c r="AG174" s="7"/>
      <c r="AH174" s="7"/>
      <c r="AI174" s="7"/>
    </row>
    <row r="175" spans="1:35" x14ac:dyDescent="0.2">
      <c r="A175" s="14"/>
      <c r="B175" s="15"/>
      <c r="C175" s="15"/>
      <c r="D175" s="15"/>
      <c r="E175" s="15"/>
      <c r="F175" s="15"/>
      <c r="G175" s="15"/>
      <c r="H175" s="7"/>
      <c r="I175" s="7"/>
      <c r="J175" s="21"/>
      <c r="K175" s="16"/>
      <c r="L175" s="21"/>
      <c r="M175" s="15"/>
      <c r="N175" s="8"/>
      <c r="O175" s="8"/>
      <c r="P175" s="22"/>
      <c r="Q175" s="8"/>
      <c r="R175" s="9"/>
      <c r="S175" s="9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 s="14"/>
      <c r="B176" s="15"/>
      <c r="C176" s="15"/>
      <c r="D176" s="15"/>
      <c r="E176" s="15"/>
      <c r="F176" s="15"/>
      <c r="G176" s="15"/>
      <c r="H176" s="7"/>
      <c r="I176" s="7"/>
      <c r="J176" s="21"/>
      <c r="K176" s="16"/>
      <c r="L176" s="21"/>
      <c r="M176" s="15"/>
      <c r="N176" s="8"/>
      <c r="O176" s="8"/>
      <c r="P176" s="22"/>
      <c r="Q176" s="8"/>
      <c r="R176" s="9"/>
      <c r="S176" s="9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2">
      <c r="A177" s="14"/>
      <c r="B177" s="15"/>
      <c r="C177" s="15"/>
      <c r="D177" s="15"/>
      <c r="E177" s="15"/>
      <c r="F177" s="15"/>
      <c r="G177" s="15"/>
      <c r="H177" s="7"/>
      <c r="I177" s="7"/>
      <c r="J177" s="21"/>
      <c r="K177" s="16"/>
      <c r="L177" s="21"/>
      <c r="M177" s="15"/>
      <c r="N177" s="8"/>
      <c r="O177" s="8"/>
      <c r="P177" s="22"/>
      <c r="Q177" s="8"/>
      <c r="R177" s="9"/>
      <c r="S177" s="9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 s="14"/>
      <c r="B178" s="15"/>
      <c r="C178" s="15"/>
      <c r="D178" s="15"/>
      <c r="E178" s="15"/>
      <c r="F178" s="15"/>
      <c r="G178" s="15"/>
      <c r="H178" s="7"/>
      <c r="I178" s="7"/>
      <c r="J178" s="21"/>
      <c r="K178" s="16"/>
      <c r="L178" s="21"/>
      <c r="M178" s="15"/>
      <c r="N178" s="8"/>
      <c r="O178" s="8"/>
      <c r="P178" s="22"/>
      <c r="Q178" s="8"/>
      <c r="R178" s="9"/>
      <c r="S178" s="9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2">
      <c r="A179" s="14"/>
      <c r="B179" s="15"/>
      <c r="C179" s="15"/>
      <c r="D179" s="15"/>
      <c r="E179" s="15"/>
      <c r="F179" s="15"/>
      <c r="G179" s="15"/>
      <c r="H179" s="7"/>
      <c r="I179" s="7"/>
      <c r="J179" s="21"/>
      <c r="K179" s="16"/>
      <c r="L179" s="21"/>
      <c r="M179" s="15"/>
      <c r="N179" s="8"/>
      <c r="O179" s="8"/>
      <c r="P179" s="22"/>
      <c r="Q179" s="8"/>
      <c r="R179" s="9"/>
      <c r="S179" s="9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 s="14"/>
      <c r="B180" s="15"/>
      <c r="C180" s="15"/>
      <c r="D180" s="15"/>
      <c r="E180" s="15"/>
      <c r="F180" s="15"/>
      <c r="G180" s="15"/>
      <c r="H180" s="7"/>
      <c r="I180" s="7"/>
      <c r="J180" s="21"/>
      <c r="K180" s="16"/>
      <c r="L180" s="21"/>
      <c r="M180" s="15"/>
      <c r="N180" s="8"/>
      <c r="O180" s="8"/>
      <c r="P180" s="22"/>
      <c r="Q180" s="8"/>
      <c r="R180" s="9"/>
      <c r="S180" s="9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2">
      <c r="A181" s="14"/>
      <c r="B181" s="15"/>
      <c r="C181" s="15"/>
      <c r="D181" s="15"/>
      <c r="E181" s="15"/>
      <c r="F181" s="15"/>
      <c r="G181" s="15"/>
      <c r="H181" s="7"/>
      <c r="I181" s="7"/>
      <c r="J181" s="21"/>
      <c r="K181" s="16"/>
      <c r="L181" s="21"/>
      <c r="M181" s="15"/>
      <c r="N181" s="8"/>
      <c r="O181" s="8"/>
      <c r="P181" s="22"/>
      <c r="Q181" s="8"/>
      <c r="R181" s="9"/>
      <c r="S181" s="9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 s="14"/>
      <c r="B182" s="15"/>
      <c r="C182" s="15"/>
      <c r="D182" s="15"/>
      <c r="E182" s="15"/>
      <c r="F182" s="15"/>
      <c r="G182" s="15"/>
      <c r="H182" s="7"/>
      <c r="I182" s="7"/>
      <c r="J182" s="21"/>
      <c r="K182" s="16"/>
      <c r="L182" s="21"/>
      <c r="M182" s="15"/>
      <c r="N182" s="8"/>
      <c r="O182" s="8"/>
      <c r="P182" s="22"/>
      <c r="Q182" s="8"/>
      <c r="R182" s="9"/>
      <c r="S182" s="9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2">
      <c r="A183" s="14"/>
      <c r="B183" s="15"/>
      <c r="C183" s="15"/>
      <c r="D183" s="15"/>
      <c r="E183" s="15"/>
      <c r="F183" s="15"/>
      <c r="G183" s="15"/>
      <c r="H183" s="7"/>
      <c r="I183" s="7"/>
      <c r="J183" s="21"/>
      <c r="K183" s="16"/>
      <c r="L183" s="21"/>
      <c r="M183" s="15"/>
      <c r="N183" s="8"/>
      <c r="O183" s="8"/>
      <c r="P183" s="22"/>
      <c r="Q183" s="8"/>
      <c r="R183" s="9"/>
      <c r="S183" s="9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2">
      <c r="A184" s="14"/>
      <c r="B184" s="15"/>
      <c r="C184" s="15"/>
      <c r="D184" s="15"/>
      <c r="E184" s="15"/>
      <c r="F184" s="15"/>
      <c r="G184" s="15"/>
      <c r="H184" s="7"/>
      <c r="I184" s="7"/>
      <c r="J184" s="21"/>
      <c r="K184" s="16"/>
      <c r="L184" s="21"/>
      <c r="M184" s="15"/>
      <c r="N184" s="8"/>
      <c r="O184" s="8"/>
      <c r="P184" s="22"/>
      <c r="Q184" s="8"/>
      <c r="R184" s="9"/>
      <c r="S184" s="9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14"/>
      <c r="B185" s="15"/>
      <c r="C185" s="15"/>
      <c r="D185" s="15"/>
      <c r="E185" s="15"/>
      <c r="F185" s="15"/>
      <c r="G185" s="15"/>
      <c r="H185" s="7"/>
      <c r="I185" s="7"/>
      <c r="J185" s="21"/>
      <c r="K185" s="16"/>
      <c r="L185" s="21"/>
      <c r="M185" s="15"/>
      <c r="N185" s="8"/>
      <c r="O185" s="8"/>
      <c r="P185" s="22"/>
      <c r="Q185" s="8"/>
      <c r="R185" s="9"/>
      <c r="S185" s="9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 s="14"/>
      <c r="B186" s="15"/>
      <c r="C186" s="15"/>
      <c r="D186" s="15"/>
      <c r="E186" s="15"/>
      <c r="F186" s="15"/>
      <c r="G186" s="15"/>
      <c r="H186" s="7"/>
      <c r="I186" s="7"/>
      <c r="J186" s="21"/>
      <c r="K186" s="16"/>
      <c r="L186" s="21"/>
      <c r="M186" s="15"/>
      <c r="N186" s="8"/>
      <c r="O186" s="8"/>
      <c r="P186" s="22"/>
      <c r="Q186" s="8"/>
      <c r="R186" s="9"/>
      <c r="S186" s="9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14"/>
      <c r="B187" s="15"/>
      <c r="C187" s="15"/>
      <c r="D187" s="15"/>
      <c r="E187" s="15"/>
      <c r="F187" s="15"/>
      <c r="G187" s="15"/>
      <c r="H187" s="7"/>
      <c r="I187" s="7"/>
      <c r="J187" s="21"/>
      <c r="K187" s="16"/>
      <c r="L187" s="21"/>
      <c r="M187" s="15"/>
      <c r="N187" s="8"/>
      <c r="O187" s="8"/>
      <c r="P187" s="22"/>
      <c r="Q187" s="8"/>
      <c r="R187" s="9"/>
      <c r="S187" s="9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14"/>
      <c r="B188" s="15"/>
      <c r="C188" s="15"/>
      <c r="D188" s="15"/>
      <c r="E188" s="15"/>
      <c r="F188" s="15"/>
      <c r="G188" s="15"/>
      <c r="H188" s="7"/>
      <c r="I188" s="7"/>
      <c r="J188" s="21"/>
      <c r="K188" s="16"/>
      <c r="L188" s="21"/>
      <c r="M188" s="15"/>
      <c r="N188" s="8"/>
      <c r="O188" s="8"/>
      <c r="P188" s="22"/>
      <c r="Q188" s="8"/>
      <c r="R188" s="9"/>
      <c r="S188" s="9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14"/>
      <c r="B189" s="15"/>
      <c r="C189" s="15"/>
      <c r="D189" s="15"/>
      <c r="E189" s="15"/>
      <c r="F189" s="15"/>
      <c r="G189" s="15"/>
      <c r="H189" s="7"/>
      <c r="I189" s="7"/>
      <c r="J189" s="21"/>
      <c r="K189" s="16"/>
      <c r="L189" s="21"/>
      <c r="M189" s="15"/>
      <c r="N189" s="8"/>
      <c r="O189" s="8"/>
      <c r="P189" s="22"/>
      <c r="Q189" s="8"/>
      <c r="R189" s="9"/>
      <c r="S189" s="9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 s="14"/>
      <c r="B190" s="15"/>
      <c r="C190" s="15"/>
      <c r="D190" s="15"/>
      <c r="E190" s="15"/>
      <c r="F190" s="15"/>
      <c r="G190" s="15"/>
      <c r="H190" s="7"/>
      <c r="I190" s="7"/>
      <c r="J190" s="21"/>
      <c r="K190" s="16"/>
      <c r="L190" s="21"/>
      <c r="M190" s="15"/>
      <c r="N190" s="8"/>
      <c r="O190" s="8"/>
      <c r="P190" s="22"/>
      <c r="Q190" s="8"/>
      <c r="R190" s="9"/>
      <c r="S190" s="9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14"/>
      <c r="B191" s="15"/>
      <c r="C191" s="15"/>
      <c r="D191" s="15"/>
      <c r="E191" s="15"/>
      <c r="F191" s="15"/>
      <c r="G191" s="15"/>
      <c r="H191" s="7"/>
      <c r="I191" s="7"/>
      <c r="J191" s="21"/>
      <c r="K191" s="16"/>
      <c r="L191" s="21"/>
      <c r="M191" s="15"/>
      <c r="N191" s="8"/>
      <c r="O191" s="8"/>
      <c r="P191" s="22"/>
      <c r="Q191" s="8"/>
      <c r="R191" s="9"/>
      <c r="S191" s="9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 s="14"/>
      <c r="B192" s="15"/>
      <c r="C192" s="15"/>
      <c r="D192" s="15"/>
      <c r="E192" s="15"/>
      <c r="F192" s="15"/>
      <c r="G192" s="15"/>
      <c r="H192" s="7"/>
      <c r="I192" s="7"/>
      <c r="J192" s="21"/>
      <c r="K192" s="16"/>
      <c r="L192" s="21"/>
      <c r="M192" s="15"/>
      <c r="N192" s="8"/>
      <c r="O192" s="8"/>
      <c r="P192" s="22"/>
      <c r="Q192" s="8"/>
      <c r="R192" s="9"/>
      <c r="S192" s="9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14"/>
      <c r="B193" s="15"/>
      <c r="C193" s="15"/>
      <c r="D193" s="15"/>
      <c r="E193" s="15"/>
      <c r="F193" s="15"/>
      <c r="G193" s="15"/>
      <c r="H193" s="7"/>
      <c r="I193" s="7"/>
      <c r="J193" s="21"/>
      <c r="K193" s="16"/>
      <c r="L193" s="21"/>
      <c r="M193" s="15"/>
      <c r="N193" s="8"/>
      <c r="O193" s="8"/>
      <c r="P193" s="22"/>
      <c r="Q193" s="8"/>
      <c r="R193" s="9"/>
      <c r="S193" s="9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 s="14"/>
      <c r="B194" s="15"/>
      <c r="C194" s="15"/>
      <c r="D194" s="15"/>
      <c r="E194" s="15"/>
      <c r="F194" s="15"/>
      <c r="G194" s="15"/>
      <c r="H194" s="7"/>
      <c r="I194" s="7"/>
      <c r="J194" s="21"/>
      <c r="K194" s="16"/>
      <c r="L194" s="21"/>
      <c r="M194" s="15"/>
      <c r="N194" s="8"/>
      <c r="O194" s="8"/>
      <c r="P194" s="22"/>
      <c r="Q194" s="8"/>
      <c r="R194" s="9"/>
      <c r="S194" s="9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2">
      <c r="A195" s="14"/>
      <c r="B195" s="15"/>
      <c r="C195" s="15"/>
      <c r="D195" s="15"/>
      <c r="E195" s="15"/>
      <c r="F195" s="15"/>
      <c r="G195" s="15"/>
      <c r="H195" s="7"/>
      <c r="I195" s="7"/>
      <c r="J195" s="21"/>
      <c r="K195" s="16"/>
      <c r="L195" s="21"/>
      <c r="M195" s="15"/>
      <c r="N195" s="8"/>
      <c r="O195" s="8"/>
      <c r="P195" s="22"/>
      <c r="Q195" s="8"/>
      <c r="R195" s="9"/>
      <c r="S195" s="9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 s="14"/>
      <c r="B196" s="15"/>
      <c r="C196" s="15"/>
      <c r="D196" s="15"/>
      <c r="E196" s="15"/>
      <c r="F196" s="15"/>
      <c r="G196" s="15"/>
      <c r="H196" s="7"/>
      <c r="I196" s="7"/>
      <c r="J196" s="21"/>
      <c r="K196" s="16"/>
      <c r="L196" s="21"/>
      <c r="M196" s="15"/>
      <c r="N196" s="8"/>
      <c r="O196" s="8"/>
      <c r="P196" s="22"/>
      <c r="Q196" s="8"/>
      <c r="R196" s="9"/>
      <c r="S196" s="9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2">
      <c r="A197" s="14"/>
      <c r="B197" s="15"/>
      <c r="C197" s="15"/>
      <c r="D197" s="15"/>
      <c r="E197" s="15"/>
      <c r="F197" s="15"/>
      <c r="G197" s="15"/>
      <c r="H197" s="7"/>
      <c r="I197" s="7"/>
      <c r="J197" s="21"/>
      <c r="K197" s="16"/>
      <c r="L197" s="21"/>
      <c r="M197" s="15"/>
      <c r="N197" s="8"/>
      <c r="O197" s="8"/>
      <c r="P197" s="22"/>
      <c r="Q197" s="8"/>
      <c r="R197" s="9"/>
      <c r="S197" s="9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2">
      <c r="A198" s="14"/>
      <c r="B198" s="15"/>
      <c r="C198" s="15"/>
      <c r="D198" s="15"/>
      <c r="E198" s="15"/>
      <c r="F198" s="15"/>
      <c r="G198" s="15"/>
      <c r="H198" s="7"/>
      <c r="I198" s="7"/>
      <c r="J198" s="21"/>
      <c r="K198" s="16"/>
      <c r="L198" s="21"/>
      <c r="M198" s="15"/>
      <c r="N198" s="8"/>
      <c r="O198" s="8"/>
      <c r="P198" s="22"/>
      <c r="Q198" s="8"/>
      <c r="R198" s="9"/>
      <c r="S198" s="9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2">
      <c r="A199" s="14"/>
      <c r="B199" s="15"/>
      <c r="C199" s="15"/>
      <c r="D199" s="15"/>
      <c r="E199" s="15"/>
      <c r="F199" s="15"/>
      <c r="G199" s="15"/>
      <c r="H199" s="7"/>
      <c r="I199" s="7"/>
      <c r="J199" s="21"/>
      <c r="K199" s="16"/>
      <c r="L199" s="21"/>
      <c r="M199" s="15"/>
      <c r="N199" s="8"/>
      <c r="O199" s="8"/>
      <c r="P199" s="22"/>
      <c r="Q199" s="8"/>
      <c r="R199" s="9"/>
      <c r="S199" s="9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2">
      <c r="A200" s="14"/>
      <c r="B200" s="15"/>
      <c r="C200" s="15"/>
      <c r="D200" s="15"/>
      <c r="E200" s="15"/>
      <c r="F200" s="15"/>
      <c r="G200" s="15"/>
      <c r="H200" s="7"/>
      <c r="I200" s="7"/>
      <c r="J200" s="21"/>
      <c r="K200" s="16"/>
      <c r="L200" s="21"/>
      <c r="M200" s="15"/>
      <c r="N200" s="8"/>
      <c r="O200" s="8"/>
      <c r="P200" s="22"/>
      <c r="Q200" s="8"/>
      <c r="R200" s="9"/>
      <c r="S200" s="9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 s="14"/>
      <c r="B201" s="15"/>
      <c r="C201" s="15"/>
      <c r="D201" s="15"/>
      <c r="E201" s="15"/>
      <c r="F201" s="15"/>
      <c r="G201" s="15"/>
      <c r="H201" s="7"/>
      <c r="I201" s="7"/>
      <c r="J201" s="21"/>
      <c r="K201" s="16"/>
      <c r="L201" s="21"/>
      <c r="M201" s="15"/>
      <c r="N201" s="8"/>
      <c r="O201" s="8"/>
      <c r="P201" s="22"/>
      <c r="Q201" s="8"/>
      <c r="R201" s="9"/>
      <c r="S201" s="9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14"/>
      <c r="B202" s="15"/>
      <c r="C202" s="15"/>
      <c r="D202" s="15"/>
      <c r="E202" s="15"/>
      <c r="F202" s="15"/>
      <c r="G202" s="15"/>
      <c r="H202" s="7"/>
      <c r="I202" s="7"/>
      <c r="J202" s="21"/>
      <c r="K202" s="16"/>
      <c r="L202" s="21"/>
      <c r="M202" s="15"/>
      <c r="N202" s="8"/>
      <c r="O202" s="8"/>
      <c r="P202" s="22"/>
      <c r="Q202" s="8"/>
      <c r="R202" s="9"/>
      <c r="S202" s="9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 s="14"/>
      <c r="B203" s="15"/>
      <c r="C203" s="15"/>
      <c r="D203" s="15"/>
      <c r="E203" s="15"/>
      <c r="F203" s="15"/>
      <c r="G203" s="15"/>
      <c r="H203" s="7"/>
      <c r="I203" s="7"/>
      <c r="J203" s="21"/>
      <c r="K203" s="16"/>
      <c r="L203" s="21"/>
      <c r="M203" s="15"/>
      <c r="N203" s="8"/>
      <c r="O203" s="8"/>
      <c r="P203" s="22"/>
      <c r="Q203" s="8"/>
      <c r="R203" s="9"/>
      <c r="S203" s="9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14"/>
      <c r="B204" s="15"/>
      <c r="C204" s="15"/>
      <c r="D204" s="15"/>
      <c r="E204" s="15"/>
      <c r="F204" s="15"/>
      <c r="G204" s="15"/>
      <c r="H204" s="7"/>
      <c r="I204" s="7"/>
      <c r="J204" s="21"/>
      <c r="K204" s="16"/>
      <c r="L204" s="21"/>
      <c r="M204" s="15"/>
      <c r="N204" s="8"/>
      <c r="O204" s="8"/>
      <c r="P204" s="22"/>
      <c r="Q204" s="8"/>
      <c r="R204" s="9"/>
      <c r="S204" s="9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14"/>
      <c r="B205" s="15"/>
      <c r="C205" s="15"/>
      <c r="D205" s="15"/>
      <c r="E205" s="15"/>
      <c r="F205" s="15"/>
      <c r="G205" s="15"/>
      <c r="H205" s="7"/>
      <c r="I205" s="7"/>
      <c r="J205" s="21"/>
      <c r="K205" s="16"/>
      <c r="L205" s="21"/>
      <c r="M205" s="15"/>
      <c r="N205" s="8"/>
      <c r="O205" s="8"/>
      <c r="P205" s="22"/>
      <c r="Q205" s="8"/>
      <c r="R205" s="9"/>
      <c r="S205" s="9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2">
      <c r="A206" s="14"/>
      <c r="B206" s="15"/>
      <c r="C206" s="15"/>
      <c r="D206" s="15"/>
      <c r="E206" s="15"/>
      <c r="F206" s="15"/>
      <c r="G206" s="15"/>
      <c r="H206" s="7"/>
      <c r="I206" s="7"/>
      <c r="J206" s="21"/>
      <c r="K206" s="16"/>
      <c r="L206" s="21"/>
      <c r="M206" s="15"/>
      <c r="N206" s="8"/>
      <c r="O206" s="8"/>
      <c r="P206" s="22"/>
      <c r="Q206" s="8"/>
      <c r="R206" s="9"/>
      <c r="S206" s="9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 s="14"/>
      <c r="B207" s="15"/>
      <c r="C207" s="15"/>
      <c r="D207" s="15"/>
      <c r="E207" s="15"/>
      <c r="F207" s="15"/>
      <c r="G207" s="15"/>
      <c r="H207" s="7"/>
      <c r="I207" s="7"/>
      <c r="J207" s="21"/>
      <c r="K207" s="16"/>
      <c r="L207" s="21"/>
      <c r="M207" s="15"/>
      <c r="N207" s="8"/>
      <c r="O207" s="8"/>
      <c r="P207" s="22"/>
      <c r="Q207" s="8"/>
      <c r="R207" s="9"/>
      <c r="S207" s="9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2">
      <c r="A208" s="14"/>
      <c r="B208" s="15"/>
      <c r="C208" s="15"/>
      <c r="D208" s="15"/>
      <c r="E208" s="15"/>
      <c r="F208" s="15"/>
      <c r="G208" s="15"/>
      <c r="H208" s="7"/>
      <c r="I208" s="7"/>
      <c r="J208" s="21"/>
      <c r="K208" s="16"/>
      <c r="L208" s="21"/>
      <c r="M208" s="15"/>
      <c r="N208" s="8"/>
      <c r="O208" s="8"/>
      <c r="P208" s="22"/>
      <c r="Q208" s="8"/>
      <c r="R208" s="9"/>
      <c r="S208" s="9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2">
      <c r="A209" s="14"/>
      <c r="B209" s="15"/>
      <c r="C209" s="15"/>
      <c r="D209" s="15"/>
      <c r="E209" s="15"/>
      <c r="F209" s="15"/>
      <c r="G209" s="15"/>
      <c r="H209" s="7"/>
      <c r="I209" s="7"/>
      <c r="J209" s="21"/>
      <c r="K209" s="16"/>
      <c r="L209" s="21"/>
      <c r="M209" s="15"/>
      <c r="N209" s="8"/>
      <c r="O209" s="8"/>
      <c r="P209" s="22"/>
      <c r="Q209" s="8"/>
      <c r="R209" s="9"/>
      <c r="S209" s="9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2">
      <c r="A210" s="14"/>
      <c r="B210" s="15"/>
      <c r="C210" s="15"/>
      <c r="D210" s="15"/>
      <c r="E210" s="15"/>
      <c r="F210" s="15"/>
      <c r="G210" s="15"/>
      <c r="H210" s="7"/>
      <c r="I210" s="7"/>
      <c r="J210" s="21"/>
      <c r="K210" s="16"/>
      <c r="L210" s="21"/>
      <c r="M210" s="15"/>
      <c r="N210" s="8"/>
      <c r="O210" s="8"/>
      <c r="P210" s="22"/>
      <c r="Q210" s="8"/>
      <c r="R210" s="9"/>
      <c r="S210" s="9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2">
      <c r="A211" s="14"/>
      <c r="B211" s="15"/>
      <c r="C211" s="15"/>
      <c r="D211" s="15"/>
      <c r="E211" s="15"/>
      <c r="F211" s="15"/>
      <c r="G211" s="15"/>
      <c r="H211" s="7"/>
      <c r="I211" s="7"/>
      <c r="J211" s="21"/>
      <c r="K211" s="16"/>
      <c r="L211" s="21"/>
      <c r="M211" s="15"/>
      <c r="N211" s="8"/>
      <c r="O211" s="8"/>
      <c r="P211" s="22"/>
      <c r="Q211" s="8"/>
      <c r="R211" s="9"/>
      <c r="S211" s="9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2">
      <c r="A212" s="14"/>
      <c r="B212" s="15"/>
      <c r="C212" s="15"/>
      <c r="D212" s="15"/>
      <c r="E212" s="15"/>
      <c r="F212" s="15"/>
      <c r="G212" s="15"/>
      <c r="H212" s="7"/>
      <c r="I212" s="7"/>
      <c r="J212" s="21"/>
      <c r="K212" s="16"/>
      <c r="L212" s="21"/>
      <c r="M212" s="15"/>
      <c r="N212" s="8"/>
      <c r="O212" s="8"/>
      <c r="P212" s="22"/>
      <c r="Q212" s="8"/>
      <c r="R212" s="9"/>
      <c r="S212" s="9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2">
      <c r="A213" s="14"/>
      <c r="B213" s="15"/>
      <c r="C213" s="15"/>
      <c r="D213" s="15"/>
      <c r="E213" s="15"/>
      <c r="F213" s="15"/>
      <c r="G213" s="15"/>
      <c r="H213" s="7"/>
      <c r="I213" s="7"/>
      <c r="J213" s="21"/>
      <c r="K213" s="16"/>
      <c r="L213" s="21"/>
      <c r="M213" s="15"/>
      <c r="N213" s="8"/>
      <c r="O213" s="8"/>
      <c r="P213" s="22"/>
      <c r="Q213" s="8"/>
      <c r="R213" s="9"/>
      <c r="S213" s="9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2">
      <c r="A214" s="14"/>
      <c r="B214" s="15"/>
      <c r="C214" s="15"/>
      <c r="D214" s="15"/>
      <c r="E214" s="15"/>
      <c r="F214" s="15"/>
      <c r="G214" s="15"/>
      <c r="H214" s="7"/>
      <c r="I214" s="7"/>
      <c r="J214" s="21"/>
      <c r="K214" s="16"/>
      <c r="L214" s="21"/>
      <c r="M214" s="15"/>
      <c r="N214" s="8"/>
      <c r="O214" s="8"/>
      <c r="P214" s="22"/>
      <c r="Q214" s="8"/>
      <c r="R214" s="9"/>
      <c r="S214" s="9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 s="14"/>
      <c r="B215" s="15"/>
      <c r="C215" s="15"/>
      <c r="D215" s="15"/>
      <c r="E215" s="15"/>
      <c r="F215" s="15"/>
      <c r="G215" s="15"/>
      <c r="H215" s="7"/>
      <c r="I215" s="7"/>
      <c r="J215" s="21"/>
      <c r="K215" s="16"/>
      <c r="L215" s="21"/>
      <c r="M215" s="15"/>
      <c r="N215" s="8"/>
      <c r="O215" s="8"/>
      <c r="P215" s="22"/>
      <c r="Q215" s="8"/>
      <c r="R215" s="9"/>
      <c r="S215" s="9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14"/>
      <c r="B216" s="15"/>
      <c r="C216" s="15"/>
      <c r="D216" s="15"/>
      <c r="E216" s="15"/>
      <c r="F216" s="15"/>
      <c r="G216" s="15"/>
      <c r="H216" s="7"/>
      <c r="I216" s="7"/>
      <c r="J216" s="21"/>
      <c r="K216" s="16"/>
      <c r="L216" s="21"/>
      <c r="M216" s="15"/>
      <c r="N216" s="8"/>
      <c r="O216" s="8"/>
      <c r="P216" s="22"/>
      <c r="Q216" s="8"/>
      <c r="R216" s="9"/>
      <c r="S216" s="9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14"/>
      <c r="B217" s="15"/>
      <c r="C217" s="15"/>
      <c r="D217" s="15"/>
      <c r="E217" s="15"/>
      <c r="F217" s="15"/>
      <c r="G217" s="15"/>
      <c r="H217" s="7"/>
      <c r="I217" s="7"/>
      <c r="J217" s="21"/>
      <c r="K217" s="16"/>
      <c r="L217" s="21"/>
      <c r="M217" s="15"/>
      <c r="N217" s="8"/>
      <c r="O217" s="8"/>
      <c r="P217" s="22"/>
      <c r="Q217" s="8"/>
      <c r="R217" s="9"/>
      <c r="S217" s="9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14"/>
      <c r="B218" s="15"/>
      <c r="C218" s="15"/>
      <c r="D218" s="15"/>
      <c r="E218" s="15"/>
      <c r="F218" s="15"/>
      <c r="G218" s="15"/>
      <c r="H218" s="7"/>
      <c r="I218" s="7"/>
      <c r="J218" s="21"/>
      <c r="K218" s="16"/>
      <c r="L218" s="21"/>
      <c r="M218" s="15"/>
      <c r="N218" s="8"/>
      <c r="O218" s="8"/>
      <c r="P218" s="22"/>
      <c r="Q218" s="8"/>
      <c r="R218" s="9"/>
      <c r="S218" s="9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14"/>
      <c r="B219" s="15"/>
      <c r="C219" s="15"/>
      <c r="D219" s="15"/>
      <c r="E219" s="15"/>
      <c r="F219" s="15"/>
      <c r="G219" s="15"/>
      <c r="H219" s="7"/>
      <c r="I219" s="7"/>
      <c r="J219" s="21"/>
      <c r="K219" s="16"/>
      <c r="L219" s="21"/>
      <c r="M219" s="15"/>
      <c r="N219" s="8"/>
      <c r="O219" s="8"/>
      <c r="P219" s="22"/>
      <c r="Q219" s="8"/>
      <c r="R219" s="9"/>
      <c r="S219" s="9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2">
      <c r="A220" s="14"/>
      <c r="B220" s="15"/>
      <c r="C220" s="15"/>
      <c r="D220" s="15"/>
      <c r="E220" s="15"/>
      <c r="F220" s="15"/>
      <c r="G220" s="15"/>
      <c r="H220" s="7"/>
      <c r="I220" s="7"/>
      <c r="J220" s="21"/>
      <c r="K220" s="16"/>
      <c r="L220" s="21"/>
      <c r="M220" s="15"/>
      <c r="N220" s="8"/>
      <c r="O220" s="8"/>
      <c r="P220" s="22"/>
      <c r="Q220" s="8"/>
      <c r="R220" s="9"/>
      <c r="S220" s="9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 s="14"/>
      <c r="B221" s="15"/>
      <c r="C221" s="15"/>
      <c r="D221" s="15"/>
      <c r="E221" s="15"/>
      <c r="F221" s="15"/>
      <c r="G221" s="15"/>
      <c r="H221" s="7"/>
      <c r="I221" s="7"/>
      <c r="J221" s="21"/>
      <c r="K221" s="16"/>
      <c r="L221" s="21"/>
      <c r="M221" s="15"/>
      <c r="N221" s="8"/>
      <c r="O221" s="8"/>
      <c r="P221" s="22"/>
      <c r="Q221" s="8"/>
      <c r="R221" s="9"/>
      <c r="S221" s="9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2">
      <c r="A222" s="14"/>
      <c r="B222" s="15"/>
      <c r="C222" s="15"/>
      <c r="D222" s="15"/>
      <c r="E222" s="15"/>
      <c r="F222" s="15"/>
      <c r="G222" s="15"/>
      <c r="H222" s="7"/>
      <c r="I222" s="7"/>
      <c r="J222" s="21"/>
      <c r="K222" s="16"/>
      <c r="L222" s="21"/>
      <c r="M222" s="15"/>
      <c r="N222" s="8"/>
      <c r="O222" s="8"/>
      <c r="P222" s="22"/>
      <c r="Q222" s="8"/>
      <c r="R222" s="9"/>
      <c r="S222" s="9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 s="14"/>
      <c r="B223" s="15"/>
      <c r="C223" s="15"/>
      <c r="D223" s="15"/>
      <c r="E223" s="15"/>
      <c r="F223" s="15"/>
      <c r="G223" s="15"/>
      <c r="H223" s="7"/>
      <c r="I223" s="7"/>
      <c r="J223" s="21"/>
      <c r="K223" s="16"/>
      <c r="L223" s="21"/>
      <c r="M223" s="15"/>
      <c r="N223" s="8"/>
      <c r="O223" s="8"/>
      <c r="P223" s="22"/>
      <c r="Q223" s="8"/>
      <c r="R223" s="9"/>
      <c r="S223" s="9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2">
      <c r="A224" s="14"/>
      <c r="B224" s="15"/>
      <c r="C224" s="15"/>
      <c r="D224" s="15"/>
      <c r="E224" s="15"/>
      <c r="F224" s="15"/>
      <c r="G224" s="15"/>
      <c r="H224" s="7"/>
      <c r="I224" s="7"/>
      <c r="J224" s="21"/>
      <c r="K224" s="16"/>
      <c r="L224" s="21"/>
      <c r="M224" s="15"/>
      <c r="N224" s="8"/>
      <c r="O224" s="8"/>
      <c r="P224" s="22"/>
      <c r="Q224" s="8"/>
      <c r="R224" s="9"/>
      <c r="S224" s="9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 s="14"/>
      <c r="B225" s="15"/>
      <c r="C225" s="15"/>
      <c r="D225" s="15"/>
      <c r="E225" s="15"/>
      <c r="F225" s="15"/>
      <c r="G225" s="15"/>
      <c r="H225" s="7"/>
      <c r="I225" s="7"/>
      <c r="J225" s="21"/>
      <c r="K225" s="16"/>
      <c r="L225" s="21"/>
      <c r="M225" s="15"/>
      <c r="N225" s="8"/>
      <c r="O225" s="8"/>
      <c r="P225" s="22"/>
      <c r="Q225" s="8"/>
      <c r="R225" s="9"/>
      <c r="S225" s="9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">
      <c r="A226" s="14"/>
      <c r="B226" s="15"/>
      <c r="C226" s="15"/>
      <c r="D226" s="15"/>
      <c r="E226" s="15"/>
      <c r="F226" s="15"/>
      <c r="G226" s="15"/>
      <c r="H226" s="7"/>
      <c r="I226" s="7"/>
      <c r="J226" s="21"/>
      <c r="K226" s="16"/>
      <c r="L226" s="21"/>
      <c r="M226" s="15"/>
      <c r="N226" s="8"/>
      <c r="O226" s="8"/>
      <c r="P226" s="22"/>
      <c r="Q226" s="8"/>
      <c r="R226" s="9"/>
      <c r="S226" s="9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x14ac:dyDescent="0.2">
      <c r="A227" s="14"/>
      <c r="B227" s="15"/>
      <c r="C227" s="15"/>
      <c r="D227" s="15"/>
      <c r="E227" s="15"/>
      <c r="F227" s="15"/>
      <c r="G227" s="15"/>
      <c r="H227" s="7"/>
      <c r="I227" s="7"/>
      <c r="J227" s="21"/>
      <c r="K227" s="16"/>
      <c r="L227" s="21"/>
      <c r="M227" s="15"/>
      <c r="N227" s="8"/>
      <c r="O227" s="8"/>
      <c r="P227" s="22"/>
      <c r="Q227" s="8"/>
      <c r="R227" s="9"/>
      <c r="S227" s="9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x14ac:dyDescent="0.2">
      <c r="A228" s="14"/>
      <c r="B228" s="15"/>
      <c r="C228" s="15"/>
      <c r="D228" s="15"/>
      <c r="E228" s="15"/>
      <c r="F228" s="15"/>
      <c r="G228" s="15"/>
      <c r="H228" s="7"/>
      <c r="I228" s="7"/>
      <c r="J228" s="21"/>
      <c r="K228" s="16"/>
      <c r="L228" s="21"/>
      <c r="M228" s="15"/>
      <c r="N228" s="8"/>
      <c r="O228" s="8"/>
      <c r="P228" s="22"/>
      <c r="Q228" s="8"/>
      <c r="R228" s="9"/>
      <c r="S228" s="9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 s="14"/>
      <c r="B229" s="15"/>
      <c r="C229" s="15"/>
      <c r="D229" s="15"/>
      <c r="E229" s="15"/>
      <c r="F229" s="15"/>
      <c r="G229" s="15"/>
      <c r="H229" s="7"/>
      <c r="I229" s="7"/>
      <c r="J229" s="21"/>
      <c r="K229" s="16"/>
      <c r="L229" s="21"/>
      <c r="M229" s="15"/>
      <c r="N229" s="8"/>
      <c r="O229" s="8"/>
      <c r="P229" s="22"/>
      <c r="Q229" s="8"/>
      <c r="R229" s="9"/>
      <c r="S229" s="9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2">
      <c r="A230" s="14"/>
      <c r="B230" s="15"/>
      <c r="C230" s="15"/>
      <c r="D230" s="15"/>
      <c r="E230" s="15"/>
      <c r="F230" s="15"/>
      <c r="G230" s="15"/>
      <c r="H230" s="7"/>
      <c r="I230" s="7"/>
      <c r="J230" s="21"/>
      <c r="K230" s="16"/>
      <c r="L230" s="21"/>
      <c r="M230" s="15"/>
      <c r="N230" s="8"/>
      <c r="O230" s="8"/>
      <c r="P230" s="22"/>
      <c r="Q230" s="8"/>
      <c r="R230" s="9"/>
      <c r="S230" s="9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14"/>
      <c r="B231" s="15"/>
      <c r="C231" s="15"/>
      <c r="D231" s="15"/>
      <c r="E231" s="15"/>
      <c r="F231" s="15"/>
      <c r="G231" s="15"/>
      <c r="H231" s="7"/>
      <c r="I231" s="7"/>
      <c r="J231" s="21"/>
      <c r="K231" s="16"/>
      <c r="L231" s="21"/>
      <c r="M231" s="15"/>
      <c r="N231" s="8"/>
      <c r="O231" s="8"/>
      <c r="P231" s="22"/>
      <c r="Q231" s="8"/>
      <c r="R231" s="9"/>
      <c r="S231" s="9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2">
      <c r="A232" s="14"/>
      <c r="B232" s="15"/>
      <c r="C232" s="15"/>
      <c r="D232" s="15"/>
      <c r="E232" s="15"/>
      <c r="F232" s="15"/>
      <c r="G232" s="15"/>
      <c r="H232" s="7"/>
      <c r="I232" s="7"/>
      <c r="J232" s="21"/>
      <c r="K232" s="16"/>
      <c r="L232" s="21"/>
      <c r="M232" s="15"/>
      <c r="N232" s="8"/>
      <c r="O232" s="8"/>
      <c r="P232" s="22"/>
      <c r="Q232" s="8"/>
      <c r="R232" s="9"/>
      <c r="S232" s="9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14"/>
      <c r="B233" s="15"/>
      <c r="C233" s="15"/>
      <c r="D233" s="15"/>
      <c r="E233" s="15"/>
      <c r="F233" s="15"/>
      <c r="G233" s="15"/>
      <c r="H233" s="7"/>
      <c r="I233" s="7"/>
      <c r="J233" s="21"/>
      <c r="K233" s="16"/>
      <c r="L233" s="21"/>
      <c r="M233" s="15"/>
      <c r="N233" s="8"/>
      <c r="O233" s="8"/>
      <c r="P233" s="22"/>
      <c r="Q233" s="8"/>
      <c r="R233" s="9"/>
      <c r="S233" s="9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2">
      <c r="A234" s="14"/>
      <c r="B234" s="15"/>
      <c r="C234" s="15"/>
      <c r="D234" s="15"/>
      <c r="E234" s="15"/>
      <c r="F234" s="15"/>
      <c r="G234" s="15"/>
      <c r="H234" s="7"/>
      <c r="I234" s="7"/>
      <c r="J234" s="21"/>
      <c r="K234" s="16"/>
      <c r="L234" s="21"/>
      <c r="M234" s="15"/>
      <c r="N234" s="8"/>
      <c r="O234" s="8"/>
      <c r="P234" s="22"/>
      <c r="Q234" s="8"/>
      <c r="R234" s="9"/>
      <c r="S234" s="9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2">
      <c r="A235" s="14"/>
      <c r="B235" s="15"/>
      <c r="C235" s="15"/>
      <c r="D235" s="15"/>
      <c r="E235" s="15"/>
      <c r="F235" s="15"/>
      <c r="G235" s="15"/>
      <c r="H235" s="7"/>
      <c r="I235" s="7"/>
      <c r="J235" s="21"/>
      <c r="K235" s="16"/>
      <c r="L235" s="21"/>
      <c r="M235" s="15"/>
      <c r="N235" s="8"/>
      <c r="O235" s="8"/>
      <c r="P235" s="22"/>
      <c r="Q235" s="8"/>
      <c r="R235" s="9"/>
      <c r="S235" s="9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2">
      <c r="A236" s="7"/>
      <c r="B236" s="27"/>
      <c r="C236" s="27"/>
      <c r="D236" s="27"/>
      <c r="E236" s="27"/>
      <c r="F236" s="27"/>
      <c r="G236" s="27"/>
      <c r="H236" s="27"/>
      <c r="I236" s="7"/>
      <c r="J236" s="28"/>
      <c r="K236" s="16"/>
      <c r="L236" s="28"/>
      <c r="M236" s="15"/>
      <c r="N236" s="8"/>
      <c r="O236" s="8"/>
      <c r="P236" s="9"/>
      <c r="Q236" s="8"/>
      <c r="R236" s="9"/>
      <c r="S236" s="9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2">
      <c r="A237" s="14"/>
      <c r="B237" s="5"/>
      <c r="C237" s="5"/>
      <c r="D237" s="5"/>
      <c r="E237" s="5"/>
      <c r="F237" s="5"/>
      <c r="G237" s="5"/>
      <c r="H237" s="5"/>
      <c r="I237" s="7"/>
      <c r="J237" s="28"/>
      <c r="K237" s="16"/>
      <c r="L237" s="28"/>
      <c r="M237" s="15"/>
      <c r="N237" s="8"/>
      <c r="O237" s="8"/>
      <c r="P237" s="9"/>
      <c r="Q237" s="8"/>
      <c r="R237" s="9"/>
      <c r="S237" s="9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2">
      <c r="A238" s="14"/>
      <c r="B238" s="5"/>
      <c r="C238" s="5"/>
      <c r="D238" s="5"/>
      <c r="E238" s="5"/>
      <c r="F238" s="5"/>
      <c r="G238" s="5"/>
      <c r="H238" s="5"/>
      <c r="I238" s="7"/>
      <c r="J238" s="21"/>
      <c r="K238" s="16"/>
      <c r="L238" s="21"/>
      <c r="M238" s="15"/>
      <c r="N238" s="8"/>
      <c r="O238" s="8"/>
      <c r="P238" s="9"/>
      <c r="Q238" s="8"/>
      <c r="R238" s="9"/>
      <c r="S238" s="9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2">
      <c r="A239" s="14"/>
      <c r="B239" s="5"/>
      <c r="C239" s="5"/>
      <c r="D239" s="5"/>
      <c r="E239" s="5"/>
      <c r="F239" s="5"/>
      <c r="G239" s="5"/>
      <c r="H239" s="5"/>
      <c r="I239" s="7"/>
      <c r="J239" s="21"/>
      <c r="K239" s="16"/>
      <c r="L239" s="21"/>
      <c r="M239" s="15"/>
      <c r="N239" s="8"/>
      <c r="O239" s="8"/>
      <c r="P239" s="9"/>
      <c r="Q239" s="8"/>
      <c r="R239" s="9"/>
      <c r="S239" s="9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2">
      <c r="A240" s="14"/>
      <c r="B240" s="5"/>
      <c r="C240" s="5"/>
      <c r="D240" s="5"/>
      <c r="E240" s="5"/>
      <c r="F240" s="5"/>
      <c r="G240" s="5"/>
      <c r="H240" s="5"/>
      <c r="I240" s="7"/>
      <c r="J240" s="21"/>
      <c r="K240" s="16"/>
      <c r="L240" s="21"/>
      <c r="M240" s="15"/>
      <c r="N240" s="8"/>
      <c r="O240" s="8"/>
      <c r="P240" s="9"/>
      <c r="Q240" s="8"/>
      <c r="R240" s="9"/>
      <c r="S240" s="9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2">
      <c r="A241" s="14"/>
      <c r="B241" s="18"/>
      <c r="C241" s="18"/>
      <c r="D241" s="18"/>
      <c r="E241" s="18"/>
      <c r="F241" s="18"/>
      <c r="G241" s="18"/>
      <c r="H241" s="17"/>
      <c r="I241" s="7"/>
      <c r="J241" s="21"/>
      <c r="K241" s="16"/>
      <c r="L241" s="21"/>
      <c r="M241" s="15"/>
      <c r="N241" s="8"/>
      <c r="O241" s="8"/>
      <c r="P241" s="9"/>
      <c r="Q241" s="8"/>
      <c r="R241" s="9"/>
      <c r="S241" s="9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2">
      <c r="A242" s="14"/>
      <c r="B242" s="7"/>
      <c r="C242" s="7"/>
      <c r="D242" s="7"/>
      <c r="E242" s="7"/>
      <c r="F242" s="7"/>
      <c r="G242" s="7"/>
      <c r="H242" s="7"/>
      <c r="I242" s="7"/>
      <c r="J242" s="21"/>
      <c r="K242" s="16"/>
      <c r="L242" s="21"/>
      <c r="M242" s="15"/>
      <c r="N242" s="8"/>
      <c r="O242" s="8"/>
      <c r="P242" s="9"/>
      <c r="Q242" s="8"/>
      <c r="R242" s="9"/>
      <c r="S242" s="9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">
      <c r="A243" s="14"/>
      <c r="B243" s="15"/>
      <c r="C243" s="15"/>
      <c r="D243" s="15"/>
      <c r="E243" s="15"/>
      <c r="F243" s="15"/>
      <c r="G243" s="15"/>
      <c r="H243" s="7"/>
      <c r="I243" s="7"/>
      <c r="J243" s="21"/>
      <c r="K243" s="16"/>
      <c r="L243" s="21"/>
      <c r="M243" s="15"/>
      <c r="N243" s="8"/>
      <c r="O243" s="8"/>
      <c r="P243" s="9"/>
      <c r="Q243" s="8"/>
      <c r="R243" s="9"/>
      <c r="S243" s="9"/>
    </row>
    <row r="244" spans="1:35" x14ac:dyDescent="0.2">
      <c r="A244" s="14"/>
      <c r="B244" s="15"/>
      <c r="C244" s="15"/>
      <c r="D244" s="15"/>
      <c r="E244" s="15"/>
      <c r="F244" s="15"/>
      <c r="G244" s="15"/>
      <c r="H244" s="7"/>
      <c r="I244" s="7"/>
      <c r="J244" s="21"/>
      <c r="K244" s="16"/>
      <c r="L244" s="21"/>
      <c r="M244" s="15"/>
      <c r="N244" s="8"/>
      <c r="O244" s="8"/>
      <c r="P244" s="9"/>
      <c r="Q244" s="8"/>
      <c r="R244" s="9"/>
      <c r="S244" s="9"/>
    </row>
    <row r="245" spans="1:35" x14ac:dyDescent="0.2">
      <c r="A245" s="14"/>
      <c r="B245" s="15"/>
      <c r="C245" s="15"/>
      <c r="D245" s="15"/>
      <c r="E245" s="15"/>
      <c r="F245" s="15"/>
      <c r="G245" s="15"/>
      <c r="H245" s="7"/>
      <c r="I245" s="7"/>
      <c r="J245" s="21"/>
      <c r="K245" s="16"/>
      <c r="L245" s="21"/>
      <c r="M245" s="15"/>
      <c r="N245" s="8"/>
      <c r="O245" s="8"/>
      <c r="P245" s="9"/>
      <c r="Q245" s="8"/>
      <c r="R245" s="9"/>
      <c r="S245" s="9"/>
    </row>
    <row r="246" spans="1:35" x14ac:dyDescent="0.2">
      <c r="A246" s="14"/>
      <c r="B246" s="15"/>
      <c r="C246" s="15"/>
      <c r="D246" s="15"/>
      <c r="E246" s="15"/>
      <c r="F246" s="15"/>
      <c r="G246" s="15"/>
      <c r="H246" s="7"/>
      <c r="I246" s="7"/>
      <c r="J246" s="21"/>
      <c r="K246" s="16"/>
      <c r="L246" s="21"/>
      <c r="M246" s="15"/>
      <c r="N246" s="8"/>
      <c r="O246" s="8"/>
      <c r="P246" s="9"/>
      <c r="Q246" s="8"/>
      <c r="R246" s="9"/>
      <c r="S246" s="9"/>
    </row>
    <row r="247" spans="1:35" x14ac:dyDescent="0.2">
      <c r="A247" s="14"/>
      <c r="B247" s="15"/>
      <c r="C247" s="15"/>
      <c r="D247" s="15"/>
      <c r="E247" s="15"/>
      <c r="F247" s="15"/>
      <c r="G247" s="15"/>
      <c r="H247" s="7"/>
      <c r="I247" s="7"/>
      <c r="J247" s="21"/>
      <c r="K247" s="16"/>
      <c r="L247" s="21"/>
      <c r="M247" s="15"/>
      <c r="N247" s="8"/>
      <c r="O247" s="8"/>
      <c r="P247" s="9"/>
      <c r="Q247" s="8"/>
      <c r="R247" s="9"/>
      <c r="S247" s="9"/>
    </row>
    <row r="248" spans="1:35" x14ac:dyDescent="0.2">
      <c r="A248" s="14"/>
      <c r="B248" s="15"/>
      <c r="C248" s="15"/>
      <c r="D248" s="15"/>
      <c r="E248" s="15"/>
      <c r="F248" s="15"/>
      <c r="G248" s="15"/>
      <c r="H248" s="7"/>
      <c r="I248" s="7"/>
      <c r="J248" s="21"/>
      <c r="K248" s="16"/>
      <c r="L248" s="21"/>
      <c r="M248" s="15"/>
      <c r="N248" s="8"/>
      <c r="O248" s="8"/>
      <c r="P248" s="9"/>
      <c r="Q248" s="8"/>
      <c r="R248" s="9"/>
      <c r="S248" s="9"/>
    </row>
    <row r="249" spans="1:35" x14ac:dyDescent="0.2">
      <c r="A249" s="14"/>
      <c r="B249" s="15"/>
      <c r="C249" s="15"/>
      <c r="D249" s="15"/>
      <c r="E249" s="15"/>
      <c r="F249" s="15"/>
      <c r="G249" s="15"/>
      <c r="H249" s="7"/>
      <c r="I249" s="7"/>
      <c r="J249" s="21"/>
      <c r="K249" s="16"/>
      <c r="L249" s="21"/>
      <c r="M249" s="15"/>
      <c r="N249" s="8"/>
      <c r="O249" s="8"/>
      <c r="P249" s="9"/>
      <c r="Q249" s="8"/>
      <c r="R249" s="9"/>
      <c r="S249" s="9"/>
    </row>
  </sheetData>
  <mergeCells count="17">
    <mergeCell ref="J2:N2"/>
    <mergeCell ref="G3:H3"/>
    <mergeCell ref="J3:N3"/>
    <mergeCell ref="B12:H12"/>
    <mergeCell ref="I12:N12"/>
    <mergeCell ref="G10:H10"/>
    <mergeCell ref="J6:N6"/>
    <mergeCell ref="G7:H7"/>
    <mergeCell ref="J7:N7"/>
    <mergeCell ref="G8:H8"/>
    <mergeCell ref="J8:N8"/>
    <mergeCell ref="J9:N9"/>
    <mergeCell ref="J10:N10"/>
    <mergeCell ref="J11:N11"/>
    <mergeCell ref="G6:H6"/>
    <mergeCell ref="G9:H9"/>
    <mergeCell ref="G11:H11"/>
  </mergeCells>
  <conditionalFormatting sqref="U67 U109:U112">
    <cfRule type="uniqueValues" priority="16" stopIfTrue="1"/>
  </conditionalFormatting>
  <conditionalFormatting sqref="U49">
    <cfRule type="uniqueValues" priority="15" stopIfTrue="1"/>
  </conditionalFormatting>
  <conditionalFormatting sqref="V134">
    <cfRule type="uniqueValues" priority="14" stopIfTrue="1"/>
  </conditionalFormatting>
  <conditionalFormatting sqref="AC134">
    <cfRule type="uniqueValues" priority="13" stopIfTrue="1"/>
  </conditionalFormatting>
  <conditionalFormatting sqref="V154">
    <cfRule type="uniqueValues" priority="12" stopIfTrue="1"/>
  </conditionalFormatting>
  <conditionalFormatting sqref="AC154">
    <cfRule type="uniqueValues" priority="11" stopIfTrue="1"/>
  </conditionalFormatting>
  <conditionalFormatting sqref="V174">
    <cfRule type="uniqueValues" priority="10" stopIfTrue="1"/>
  </conditionalFormatting>
  <conditionalFormatting sqref="AC174">
    <cfRule type="uniqueValues" priority="9" stopIfTrue="1"/>
  </conditionalFormatting>
  <conditionalFormatting sqref="AA49">
    <cfRule type="uniqueValues" priority="8" stopIfTrue="1"/>
  </conditionalFormatting>
  <conditionalFormatting sqref="U108">
    <cfRule type="uniqueValues" priority="7" stopIfTrue="1"/>
  </conditionalFormatting>
  <conditionalFormatting sqref="AA67">
    <cfRule type="uniqueValues" priority="6" stopIfTrue="1"/>
  </conditionalFormatting>
  <conditionalFormatting sqref="I27">
    <cfRule type="uniqueValues" priority="5" stopIfTrue="1"/>
  </conditionalFormatting>
  <conditionalFormatting sqref="I28">
    <cfRule type="uniqueValues" priority="4" stopIfTrue="1"/>
  </conditionalFormatting>
  <conditionalFormatting sqref="I29">
    <cfRule type="uniqueValues" priority="3" stopIfTrue="1"/>
  </conditionalFormatting>
  <conditionalFormatting sqref="I30">
    <cfRule type="uniqueValues" priority="2" stopIfTrue="1"/>
  </conditionalFormatting>
  <conditionalFormatting sqref="I31">
    <cfRule type="uniqueValues" priority="1" stopIfTrue="1"/>
  </conditionalFormatting>
  <pageMargins left="0.7" right="0.7" top="0.75" bottom="0.75" header="0.3" footer="0.3"/>
  <pageSetup scale="17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49"/>
  <sheetViews>
    <sheetView workbookViewId="0">
      <selection activeCell="B27" sqref="B27:B29"/>
    </sheetView>
  </sheetViews>
  <sheetFormatPr baseColWidth="10" defaultRowHeight="15" x14ac:dyDescent="0.2"/>
  <cols>
    <col min="1" max="1" width="9.33203125" customWidth="1"/>
    <col min="2" max="2" width="18.1640625" customWidth="1"/>
    <col min="3" max="3" width="9.6640625" customWidth="1"/>
    <col min="4" max="4" width="8.6640625" customWidth="1"/>
    <col min="5" max="5" width="9.83203125" customWidth="1"/>
    <col min="6" max="6" width="9.5" customWidth="1"/>
    <col min="7" max="7" width="8.83203125" customWidth="1"/>
    <col min="8" max="8" width="10.83203125" customWidth="1"/>
    <col min="9" max="9" width="13.5" customWidth="1"/>
    <col min="10" max="10" width="8.6640625" customWidth="1"/>
    <col min="11" max="11" width="9.5" customWidth="1"/>
    <col min="12" max="12" width="8.6640625" customWidth="1"/>
    <col min="13" max="13" width="8.83203125" customWidth="1"/>
    <col min="14" max="15" width="11.33203125" customWidth="1"/>
    <col min="16" max="16" width="7.1640625" customWidth="1"/>
    <col min="17" max="17" width="9.83203125" bestFit="1" customWidth="1"/>
    <col min="18" max="19" width="10.33203125" customWidth="1"/>
    <col min="20" max="20" width="8.5" customWidth="1"/>
    <col min="21" max="21" width="10.5" bestFit="1" customWidth="1"/>
    <col min="22" max="23" width="8.83203125" customWidth="1"/>
    <col min="24" max="24" width="9.5" bestFit="1" customWidth="1"/>
    <col min="25" max="30" width="8.83203125" customWidth="1"/>
    <col min="31" max="31" width="12.1640625" customWidth="1"/>
    <col min="32" max="256" width="8.83203125" customWidth="1"/>
  </cols>
  <sheetData>
    <row r="1" spans="1:31" ht="20.25" customHeight="1" thickBot="1" x14ac:dyDescent="0.3">
      <c r="B1" s="159" t="s">
        <v>81</v>
      </c>
      <c r="C1" s="159"/>
      <c r="D1" s="159"/>
      <c r="E1" s="159"/>
      <c r="F1" s="159"/>
      <c r="G1" s="159"/>
      <c r="H1" s="159"/>
      <c r="I1" s="159"/>
      <c r="J1" s="136"/>
      <c r="K1" s="136"/>
      <c r="L1" s="136"/>
    </row>
    <row r="2" spans="1:31" ht="16" thickBot="1" x14ac:dyDescent="0.25">
      <c r="A2" s="3"/>
      <c r="B2" s="68" t="s">
        <v>27</v>
      </c>
      <c r="C2" s="69"/>
      <c r="D2" s="69"/>
      <c r="E2" s="70" t="s">
        <v>28</v>
      </c>
      <c r="F2" s="71"/>
      <c r="G2" s="104"/>
      <c r="H2" s="70" t="s">
        <v>32</v>
      </c>
      <c r="I2" s="212" t="s">
        <v>88</v>
      </c>
      <c r="J2" s="294" t="s">
        <v>98</v>
      </c>
      <c r="K2" s="294"/>
      <c r="L2" s="294"/>
      <c r="M2" s="294"/>
      <c r="N2" s="295"/>
      <c r="O2" s="26"/>
      <c r="P2" s="26"/>
      <c r="Q2" s="67"/>
      <c r="R2" s="67"/>
      <c r="S2" s="67"/>
      <c r="T2" s="7"/>
      <c r="U2" s="25"/>
      <c r="V2" s="25"/>
      <c r="W2" s="25"/>
      <c r="X2" s="25"/>
      <c r="Y2" s="25"/>
      <c r="Z2" s="7"/>
      <c r="AA2" s="25"/>
      <c r="AB2" s="25"/>
      <c r="AC2" s="25"/>
      <c r="AD2" s="25"/>
      <c r="AE2" s="25"/>
    </row>
    <row r="3" spans="1:31" x14ac:dyDescent="0.2">
      <c r="B3" s="72" t="s">
        <v>90</v>
      </c>
      <c r="C3" s="73"/>
      <c r="D3" s="73"/>
      <c r="E3" s="74">
        <f>(N77)</f>
        <v>43234</v>
      </c>
      <c r="F3" s="75"/>
      <c r="G3" s="296" t="s">
        <v>29</v>
      </c>
      <c r="H3" s="297"/>
      <c r="I3" s="231" t="s">
        <v>41</v>
      </c>
      <c r="J3" s="298" t="s">
        <v>93</v>
      </c>
      <c r="K3" s="299"/>
      <c r="L3" s="299"/>
      <c r="M3" s="299"/>
      <c r="N3" s="300"/>
      <c r="O3" s="26"/>
      <c r="P3" s="26"/>
      <c r="Q3" s="67"/>
      <c r="R3" s="67"/>
      <c r="S3" s="67"/>
      <c r="T3" s="7"/>
      <c r="U3" s="25"/>
      <c r="V3" s="25"/>
      <c r="W3" s="25"/>
      <c r="X3" s="25"/>
      <c r="Y3" s="25"/>
      <c r="Z3" s="7"/>
      <c r="AA3" s="25"/>
      <c r="AB3" s="25"/>
      <c r="AC3" s="25"/>
      <c r="AD3" s="25"/>
      <c r="AE3" s="25"/>
    </row>
    <row r="4" spans="1:31" x14ac:dyDescent="0.2">
      <c r="B4" s="72" t="s">
        <v>59</v>
      </c>
      <c r="C4" s="73"/>
      <c r="D4" s="73"/>
      <c r="E4" s="76">
        <v>6</v>
      </c>
      <c r="F4" s="75"/>
      <c r="G4" s="229"/>
      <c r="H4" s="227"/>
      <c r="I4" s="228"/>
      <c r="J4" s="230"/>
      <c r="K4" s="226"/>
      <c r="L4" s="226"/>
      <c r="M4" s="226"/>
      <c r="N4" s="232"/>
      <c r="O4" s="26"/>
      <c r="P4" s="26"/>
      <c r="Q4" s="67"/>
      <c r="R4" s="67"/>
      <c r="S4" s="67"/>
      <c r="T4" s="7"/>
      <c r="U4" s="25"/>
      <c r="V4" s="25"/>
      <c r="W4" s="25"/>
      <c r="X4" s="25"/>
      <c r="Y4" s="25"/>
      <c r="Z4" s="7"/>
      <c r="AA4" s="25"/>
      <c r="AB4" s="25"/>
      <c r="AC4" s="25"/>
      <c r="AD4" s="25"/>
      <c r="AE4" s="25"/>
    </row>
    <row r="5" spans="1:31" x14ac:dyDescent="0.2">
      <c r="B5" s="72" t="s">
        <v>96</v>
      </c>
      <c r="C5" s="81"/>
      <c r="D5" s="81"/>
      <c r="E5" s="81"/>
      <c r="F5" s="75"/>
      <c r="G5" s="213"/>
      <c r="H5" s="214"/>
      <c r="I5" s="221"/>
      <c r="J5" s="222"/>
      <c r="K5" s="223"/>
      <c r="L5" s="223"/>
      <c r="M5" s="223"/>
      <c r="N5" s="224"/>
      <c r="O5" s="26"/>
      <c r="P5" s="26"/>
      <c r="Q5" s="67"/>
      <c r="R5" s="67"/>
      <c r="S5" s="67"/>
      <c r="T5" s="7"/>
      <c r="U5" s="25"/>
      <c r="V5" s="25"/>
      <c r="W5" s="25"/>
      <c r="X5" s="25"/>
      <c r="Y5" s="25"/>
      <c r="Z5" s="7"/>
      <c r="AA5" s="25"/>
      <c r="AB5" s="25"/>
      <c r="AC5" s="25"/>
      <c r="AD5" s="25"/>
      <c r="AE5" s="25"/>
    </row>
    <row r="6" spans="1:31" x14ac:dyDescent="0.2">
      <c r="A6" s="4"/>
      <c r="B6" s="72" t="s">
        <v>95</v>
      </c>
      <c r="C6" s="81"/>
      <c r="D6" s="217">
        <f>(D30)</f>
        <v>2.37</v>
      </c>
      <c r="E6" s="215">
        <f>(E30)</f>
        <v>2.7</v>
      </c>
      <c r="F6" s="77"/>
      <c r="G6" s="335" t="s">
        <v>30</v>
      </c>
      <c r="H6" s="336"/>
      <c r="I6" s="78"/>
      <c r="J6" s="337"/>
      <c r="K6" s="338"/>
      <c r="L6" s="338"/>
      <c r="M6" s="338"/>
      <c r="N6" s="339"/>
      <c r="X6" s="2"/>
      <c r="Y6" s="20"/>
      <c r="AA6" s="2"/>
      <c r="AB6" s="2"/>
      <c r="AC6" s="2"/>
      <c r="AD6" s="2"/>
      <c r="AE6" s="55"/>
    </row>
    <row r="7" spans="1:31" x14ac:dyDescent="0.2">
      <c r="A7" s="4"/>
      <c r="B7" s="72" t="s">
        <v>94</v>
      </c>
      <c r="C7" s="81"/>
      <c r="D7" s="217">
        <f>(D31)</f>
        <v>2.37</v>
      </c>
      <c r="E7" s="215">
        <f>(E31)</f>
        <v>2.75</v>
      </c>
      <c r="F7" s="77"/>
      <c r="G7" s="274" t="s">
        <v>50</v>
      </c>
      <c r="H7" s="275"/>
      <c r="I7" s="158">
        <v>93</v>
      </c>
      <c r="J7" s="276">
        <v>92</v>
      </c>
      <c r="K7" s="277"/>
      <c r="L7" s="277"/>
      <c r="M7" s="277"/>
      <c r="N7" s="278"/>
      <c r="P7" s="19"/>
      <c r="Q7" s="1"/>
      <c r="R7" s="4"/>
      <c r="S7" s="4"/>
      <c r="U7" s="2"/>
      <c r="V7" s="2"/>
      <c r="W7" s="2"/>
      <c r="X7" s="2"/>
      <c r="Y7" s="20"/>
      <c r="AA7" s="2"/>
      <c r="AB7" s="2"/>
      <c r="AC7" s="2"/>
      <c r="AD7" s="2"/>
      <c r="AE7" s="55"/>
    </row>
    <row r="8" spans="1:31" x14ac:dyDescent="0.2">
      <c r="A8" s="4"/>
      <c r="B8" s="225"/>
      <c r="C8" s="81"/>
      <c r="D8" s="81"/>
      <c r="E8" s="81"/>
      <c r="F8" s="77"/>
      <c r="G8" s="267" t="s">
        <v>51</v>
      </c>
      <c r="H8" s="268"/>
      <c r="I8" s="158" t="s">
        <v>52</v>
      </c>
      <c r="J8" s="279" t="s">
        <v>53</v>
      </c>
      <c r="K8" s="280"/>
      <c r="L8" s="280"/>
      <c r="M8" s="280"/>
      <c r="N8" s="281"/>
      <c r="P8" s="19"/>
      <c r="Q8" s="1"/>
      <c r="R8" s="4"/>
      <c r="S8" s="4"/>
      <c r="U8" s="2"/>
      <c r="V8" s="2"/>
      <c r="W8" s="2"/>
      <c r="X8" s="2"/>
      <c r="Y8" s="20"/>
      <c r="AA8" s="2"/>
      <c r="AB8" s="2"/>
      <c r="AC8" s="2"/>
      <c r="AD8" s="2"/>
      <c r="AE8" s="55"/>
    </row>
    <row r="9" spans="1:31" x14ac:dyDescent="0.2">
      <c r="A9" s="4"/>
      <c r="B9" s="72" t="s">
        <v>84</v>
      </c>
      <c r="C9" s="73"/>
      <c r="D9" s="73"/>
      <c r="E9" s="127" t="s">
        <v>40</v>
      </c>
      <c r="F9" s="77"/>
      <c r="G9" s="267" t="s">
        <v>46</v>
      </c>
      <c r="H9" s="268"/>
      <c r="I9" s="178">
        <v>91</v>
      </c>
      <c r="J9" s="282">
        <v>85</v>
      </c>
      <c r="K9" s="283"/>
      <c r="L9" s="283"/>
      <c r="M9" s="283"/>
      <c r="N9" s="284"/>
      <c r="P9" s="19"/>
      <c r="Q9" s="1"/>
      <c r="R9" s="4"/>
      <c r="S9" s="4"/>
      <c r="U9" s="2"/>
      <c r="V9" s="2"/>
      <c r="W9" s="2"/>
      <c r="X9" s="2"/>
      <c r="Y9" s="20"/>
      <c r="AA9" s="2"/>
      <c r="AB9" s="2"/>
      <c r="AC9" s="2"/>
      <c r="AD9" s="2"/>
      <c r="AE9" s="55"/>
    </row>
    <row r="10" spans="1:31" x14ac:dyDescent="0.2">
      <c r="A10" s="4"/>
      <c r="B10" s="72" t="s">
        <v>85</v>
      </c>
      <c r="C10" s="73"/>
      <c r="D10" s="73"/>
      <c r="E10" s="126" t="s">
        <v>31</v>
      </c>
      <c r="F10" s="77"/>
      <c r="G10" s="267" t="s">
        <v>48</v>
      </c>
      <c r="H10" s="268"/>
      <c r="I10" s="158" t="s">
        <v>31</v>
      </c>
      <c r="J10" s="288" t="s">
        <v>42</v>
      </c>
      <c r="K10" s="289"/>
      <c r="L10" s="289"/>
      <c r="M10" s="289"/>
      <c r="N10" s="290"/>
      <c r="P10" s="19"/>
      <c r="Q10" s="1"/>
      <c r="R10" s="4"/>
      <c r="S10" s="4"/>
      <c r="U10" s="2"/>
      <c r="V10" s="2"/>
      <c r="W10" s="2"/>
      <c r="X10" s="2"/>
      <c r="Y10" s="20"/>
      <c r="AA10" s="2"/>
      <c r="AB10" s="2"/>
      <c r="AC10" s="2"/>
      <c r="AD10" s="2"/>
      <c r="AE10" s="55"/>
    </row>
    <row r="11" spans="1:31" ht="16" thickBot="1" x14ac:dyDescent="0.25">
      <c r="A11" s="4"/>
      <c r="B11" s="83" t="s">
        <v>92</v>
      </c>
      <c r="C11" s="84"/>
      <c r="D11" s="84"/>
      <c r="E11" s="170">
        <f>MIN(H119:H128)</f>
        <v>2.3199999999999998</v>
      </c>
      <c r="F11" s="85"/>
      <c r="G11" s="285" t="s">
        <v>49</v>
      </c>
      <c r="H11" s="286"/>
      <c r="I11" s="216" t="s">
        <v>47</v>
      </c>
      <c r="J11" s="291">
        <v>45</v>
      </c>
      <c r="K11" s="292"/>
      <c r="L11" s="292"/>
      <c r="M11" s="292"/>
      <c r="N11" s="293"/>
      <c r="P11" s="19"/>
      <c r="Q11" s="1"/>
      <c r="R11" s="4"/>
      <c r="S11" s="4"/>
      <c r="U11" s="2"/>
      <c r="V11" s="2"/>
      <c r="W11" s="2"/>
      <c r="X11" s="2"/>
      <c r="Y11" s="20"/>
      <c r="AA11" s="2"/>
      <c r="AB11" s="2"/>
      <c r="AC11" s="2"/>
      <c r="AD11" s="2"/>
      <c r="AE11" s="55"/>
    </row>
    <row r="12" spans="1:31" x14ac:dyDescent="0.2">
      <c r="A12" s="4"/>
      <c r="B12" s="287" t="s">
        <v>99</v>
      </c>
      <c r="C12" s="287"/>
      <c r="D12" s="287"/>
      <c r="E12" s="287"/>
      <c r="F12" s="287"/>
      <c r="G12" s="287"/>
      <c r="H12" s="287"/>
      <c r="I12" s="287" t="s">
        <v>100</v>
      </c>
      <c r="J12" s="287"/>
      <c r="K12" s="287"/>
      <c r="L12" s="287"/>
      <c r="M12" s="287"/>
      <c r="N12" s="287"/>
      <c r="P12" s="19"/>
      <c r="Q12" s="1"/>
      <c r="R12" s="4"/>
      <c r="S12" s="4"/>
      <c r="U12" s="2"/>
      <c r="V12" s="2"/>
      <c r="W12" s="2"/>
      <c r="X12" s="2"/>
      <c r="Y12" s="20"/>
      <c r="AA12" s="2"/>
      <c r="AB12" s="2"/>
      <c r="AC12" s="2"/>
      <c r="AD12" s="2"/>
      <c r="AE12" s="55"/>
    </row>
    <row r="13" spans="1:31" x14ac:dyDescent="0.2">
      <c r="A13" s="4"/>
      <c r="B13" s="80"/>
      <c r="C13" s="88"/>
      <c r="D13" s="88"/>
      <c r="E13" s="88"/>
      <c r="F13" s="88"/>
      <c r="G13" s="88"/>
      <c r="H13" s="80"/>
      <c r="I13" s="88"/>
      <c r="J13" s="88"/>
      <c r="K13" s="88"/>
      <c r="L13" s="88"/>
      <c r="M13" s="88"/>
      <c r="N13" s="80"/>
      <c r="P13" s="19"/>
      <c r="Q13" s="1"/>
      <c r="R13" s="4"/>
      <c r="S13" s="4"/>
      <c r="U13" s="25"/>
      <c r="V13" s="25"/>
      <c r="W13" s="25"/>
      <c r="X13" s="25"/>
      <c r="Y13" s="25"/>
      <c r="AA13" s="25"/>
      <c r="AB13" s="25"/>
      <c r="AC13" s="25"/>
      <c r="AD13" s="25"/>
      <c r="AE13" s="25"/>
    </row>
    <row r="14" spans="1:31" x14ac:dyDescent="0.2">
      <c r="A14" s="4"/>
      <c r="B14" s="80"/>
      <c r="C14" s="88"/>
      <c r="D14" s="88"/>
      <c r="E14" s="88"/>
      <c r="F14" s="88"/>
      <c r="G14" s="88"/>
      <c r="H14" s="80"/>
      <c r="I14" s="88"/>
      <c r="J14" s="88"/>
      <c r="K14" s="88"/>
      <c r="L14" s="88"/>
      <c r="M14" s="88"/>
      <c r="N14" s="80"/>
      <c r="P14" s="19"/>
      <c r="Q14" s="1"/>
      <c r="R14" s="4"/>
      <c r="S14" s="4"/>
      <c r="U14" s="25"/>
      <c r="V14" s="25"/>
      <c r="W14" s="25"/>
      <c r="X14" s="25"/>
      <c r="Y14" s="25"/>
      <c r="AA14" s="25"/>
      <c r="AB14" s="25"/>
      <c r="AC14" s="25"/>
      <c r="AD14" s="25"/>
      <c r="AE14" s="25"/>
    </row>
    <row r="15" spans="1:31" x14ac:dyDescent="0.2">
      <c r="A15" s="4"/>
      <c r="B15" s="80"/>
      <c r="C15" s="88"/>
      <c r="D15" s="88"/>
      <c r="E15" s="88"/>
      <c r="F15" s="88"/>
      <c r="G15" s="88"/>
      <c r="H15" s="80"/>
      <c r="I15" s="88"/>
      <c r="J15" s="88"/>
      <c r="K15" s="88"/>
      <c r="L15" s="88"/>
      <c r="M15" s="88"/>
      <c r="N15" s="80"/>
      <c r="P15" s="19"/>
      <c r="Q15" s="1"/>
      <c r="R15" s="4"/>
      <c r="S15" s="4"/>
      <c r="U15" s="25"/>
      <c r="V15" s="25"/>
      <c r="W15" s="25"/>
      <c r="X15" s="25"/>
      <c r="Y15" s="25"/>
      <c r="AA15" s="25"/>
      <c r="AB15" s="25"/>
      <c r="AC15" s="25"/>
      <c r="AD15" s="25"/>
      <c r="AE15" s="25"/>
    </row>
    <row r="16" spans="1:31" x14ac:dyDescent="0.2">
      <c r="A16" s="4"/>
      <c r="B16" s="80"/>
      <c r="C16" s="88"/>
      <c r="D16" s="88"/>
      <c r="E16" s="88"/>
      <c r="F16" s="88"/>
      <c r="G16" s="88"/>
      <c r="H16" s="80"/>
      <c r="I16" s="88"/>
      <c r="J16" s="88"/>
      <c r="K16" s="88"/>
      <c r="L16" s="88"/>
      <c r="M16" s="88"/>
      <c r="N16" s="80"/>
      <c r="P16" s="19"/>
      <c r="Q16" s="1"/>
      <c r="R16" s="4"/>
      <c r="S16" s="4"/>
      <c r="U16" s="25"/>
      <c r="V16" s="25"/>
      <c r="W16" s="25"/>
      <c r="X16" s="25"/>
      <c r="Y16" s="25"/>
      <c r="AA16" s="25"/>
      <c r="AB16" s="25"/>
      <c r="AC16" s="25"/>
      <c r="AD16" s="25"/>
      <c r="AE16" s="25"/>
    </row>
    <row r="17" spans="1:31" x14ac:dyDescent="0.2">
      <c r="A17" s="4"/>
      <c r="B17" s="80"/>
      <c r="C17" s="88"/>
      <c r="D17" s="88"/>
      <c r="E17" s="88"/>
      <c r="F17" s="88"/>
      <c r="G17" s="88"/>
      <c r="H17" s="80"/>
      <c r="I17" s="88"/>
      <c r="J17" s="88"/>
      <c r="K17" s="88"/>
      <c r="L17" s="88"/>
      <c r="M17" s="88"/>
      <c r="N17" s="80"/>
      <c r="P17" s="19"/>
      <c r="Q17" s="1"/>
      <c r="R17" s="4"/>
      <c r="S17" s="4"/>
      <c r="U17" s="25"/>
      <c r="V17" s="25"/>
      <c r="W17" s="25"/>
      <c r="X17" s="25"/>
      <c r="Y17" s="25"/>
      <c r="AA17" s="25"/>
      <c r="AB17" s="25"/>
      <c r="AC17" s="25"/>
      <c r="AD17" s="25"/>
      <c r="AE17" s="25"/>
    </row>
    <row r="18" spans="1:31" x14ac:dyDescent="0.2">
      <c r="A18" s="4"/>
      <c r="B18" s="80"/>
      <c r="C18" s="88"/>
      <c r="D18" s="88"/>
      <c r="E18" s="88"/>
      <c r="F18" s="88"/>
      <c r="G18" s="88"/>
      <c r="H18" s="80"/>
      <c r="I18" s="88"/>
      <c r="J18" s="88"/>
      <c r="K18" s="88"/>
      <c r="L18" s="88"/>
      <c r="M18" s="88"/>
      <c r="N18" s="80"/>
      <c r="P18" s="19"/>
      <c r="Q18" s="1"/>
      <c r="R18" s="4"/>
      <c r="S18" s="4"/>
      <c r="U18" s="25"/>
      <c r="V18" s="25"/>
      <c r="W18" s="25"/>
      <c r="X18" s="25"/>
      <c r="Y18" s="25"/>
      <c r="AA18" s="25"/>
      <c r="AB18" s="25"/>
      <c r="AC18" s="25"/>
      <c r="AD18" s="25"/>
      <c r="AE18" s="25"/>
    </row>
    <row r="19" spans="1:31" x14ac:dyDescent="0.2">
      <c r="A19" s="4"/>
      <c r="B19" s="80"/>
      <c r="C19" s="88"/>
      <c r="D19" s="88"/>
      <c r="E19" s="88"/>
      <c r="F19" s="88"/>
      <c r="G19" s="88"/>
      <c r="H19" s="80"/>
      <c r="I19" s="88"/>
      <c r="J19" s="88"/>
      <c r="K19" s="88"/>
      <c r="L19" s="88"/>
      <c r="M19" s="88"/>
      <c r="N19" s="80"/>
      <c r="P19" s="19"/>
      <c r="Q19" s="1"/>
      <c r="R19" s="4"/>
      <c r="S19" s="4"/>
      <c r="U19" s="25"/>
      <c r="V19" s="25"/>
      <c r="W19" s="25"/>
      <c r="X19" s="25"/>
      <c r="Y19" s="25"/>
      <c r="AA19" s="25"/>
      <c r="AB19" s="25"/>
      <c r="AC19" s="25"/>
      <c r="AD19" s="25"/>
      <c r="AE19" s="25"/>
    </row>
    <row r="20" spans="1:31" x14ac:dyDescent="0.2">
      <c r="A20" s="7"/>
      <c r="B20" s="80"/>
      <c r="C20" s="88"/>
      <c r="D20" s="88"/>
      <c r="E20" s="88"/>
      <c r="F20" s="88"/>
      <c r="G20" s="88"/>
      <c r="H20" s="80"/>
      <c r="I20" s="88"/>
      <c r="J20" s="88"/>
      <c r="K20" s="88"/>
      <c r="L20" s="88"/>
      <c r="M20" s="88"/>
      <c r="N20" s="80"/>
      <c r="P20" s="25"/>
      <c r="Q20" s="7"/>
      <c r="R20" s="7"/>
      <c r="S20" s="7"/>
      <c r="U20" s="25"/>
      <c r="V20" s="25"/>
      <c r="W20" s="25"/>
      <c r="X20" s="25"/>
      <c r="Y20" s="25"/>
      <c r="AA20" s="25"/>
      <c r="AB20" s="25"/>
      <c r="AC20" s="25"/>
      <c r="AD20" s="25"/>
      <c r="AE20" s="25"/>
    </row>
    <row r="21" spans="1:31" x14ac:dyDescent="0.2">
      <c r="A21" s="7"/>
      <c r="B21" s="81"/>
      <c r="C21" s="88"/>
      <c r="D21" s="88"/>
      <c r="E21" s="88"/>
      <c r="F21" s="88"/>
      <c r="G21" s="88"/>
      <c r="H21" s="80"/>
      <c r="I21" s="88"/>
      <c r="J21" s="88"/>
      <c r="K21" s="88"/>
      <c r="L21" s="88"/>
      <c r="M21" s="88"/>
      <c r="N21" s="80"/>
      <c r="P21" s="25"/>
      <c r="Q21" s="7"/>
      <c r="R21" s="7"/>
      <c r="S21" s="7"/>
      <c r="T21" s="7"/>
      <c r="U21" s="25"/>
      <c r="V21" s="25"/>
      <c r="W21" s="25"/>
      <c r="X21" s="25"/>
      <c r="Y21" s="25"/>
      <c r="AA21" s="25"/>
      <c r="AB21" s="25"/>
      <c r="AC21" s="25"/>
      <c r="AD21" s="25"/>
      <c r="AE21" s="25"/>
    </row>
    <row r="22" spans="1:31" x14ac:dyDescent="0.2">
      <c r="A22" s="7"/>
      <c r="B22" s="80"/>
      <c r="C22" s="88"/>
      <c r="D22" s="88"/>
      <c r="E22" s="88"/>
      <c r="F22" s="88"/>
      <c r="G22" s="88"/>
      <c r="H22" s="80"/>
      <c r="I22" s="88"/>
      <c r="J22" s="88"/>
      <c r="K22" s="88"/>
      <c r="L22" s="88"/>
      <c r="M22" s="88"/>
      <c r="N22" s="80"/>
      <c r="P22" s="25"/>
      <c r="Q22" s="7"/>
      <c r="R22" s="7"/>
      <c r="S22" s="7"/>
      <c r="U22" s="25"/>
      <c r="V22" s="25"/>
      <c r="W22" s="25"/>
      <c r="X22" s="25"/>
      <c r="Y22" s="25"/>
      <c r="AA22" s="25"/>
      <c r="AB22" s="25"/>
      <c r="AC22" s="25"/>
      <c r="AD22" s="25"/>
      <c r="AE22" s="25"/>
    </row>
    <row r="23" spans="1:31" x14ac:dyDescent="0.2">
      <c r="A23" s="7"/>
      <c r="B23" s="80"/>
      <c r="C23" s="88"/>
      <c r="D23" s="88"/>
      <c r="E23" s="88"/>
      <c r="F23" s="88"/>
      <c r="G23" s="88"/>
      <c r="H23" s="80"/>
      <c r="I23" s="88"/>
      <c r="J23" s="88"/>
      <c r="K23" s="88"/>
      <c r="L23" s="88"/>
      <c r="M23" s="88"/>
      <c r="N23" s="80"/>
      <c r="P23" s="25"/>
      <c r="Q23" s="7"/>
      <c r="R23" s="7"/>
      <c r="S23" s="7"/>
      <c r="U23" s="25"/>
      <c r="V23" s="25"/>
      <c r="W23" s="25"/>
      <c r="X23" s="25"/>
      <c r="Y23" s="25"/>
      <c r="AA23" s="25"/>
      <c r="AB23" s="25"/>
      <c r="AC23" s="25"/>
      <c r="AD23" s="25"/>
      <c r="AE23" s="25"/>
    </row>
    <row r="24" spans="1:31" x14ac:dyDescent="0.2">
      <c r="A24" s="7"/>
      <c r="B24" s="80"/>
      <c r="C24" s="88"/>
      <c r="D24" s="88"/>
      <c r="E24" s="88"/>
      <c r="F24" s="88"/>
      <c r="G24" s="88"/>
      <c r="H24" s="80"/>
      <c r="I24" s="88"/>
      <c r="J24" s="88"/>
      <c r="K24" s="88"/>
      <c r="L24" s="88"/>
      <c r="M24" s="88"/>
      <c r="N24" s="80"/>
      <c r="P24" s="25"/>
      <c r="Q24" s="7"/>
      <c r="R24" s="7"/>
      <c r="S24" s="7"/>
      <c r="U24" s="25"/>
      <c r="V24" s="25"/>
      <c r="W24" s="25"/>
      <c r="X24" s="25"/>
      <c r="Y24" s="25"/>
      <c r="AA24" s="25"/>
      <c r="AB24" s="25"/>
      <c r="AC24" s="25"/>
      <c r="AD24" s="25"/>
      <c r="AE24" s="25"/>
    </row>
    <row r="25" spans="1:31" x14ac:dyDescent="0.2">
      <c r="A25" s="7"/>
      <c r="B25" s="80"/>
      <c r="C25" s="88"/>
      <c r="D25" s="88"/>
      <c r="E25" s="88"/>
      <c r="F25" s="88"/>
      <c r="G25" s="88"/>
      <c r="H25" s="80"/>
      <c r="I25" s="88"/>
      <c r="J25" s="88"/>
      <c r="K25" s="88"/>
      <c r="L25" s="88"/>
      <c r="M25" s="88"/>
      <c r="N25" s="80"/>
      <c r="P25" s="25"/>
      <c r="Q25" s="7"/>
      <c r="R25" s="7"/>
      <c r="S25" s="7"/>
      <c r="U25" s="25"/>
      <c r="V25" s="25"/>
      <c r="W25" s="25"/>
      <c r="X25" s="25"/>
      <c r="Y25" s="25"/>
      <c r="AA25" s="25"/>
      <c r="AB25" s="25"/>
      <c r="AC25" s="25"/>
      <c r="AD25" s="25"/>
      <c r="AE25" s="25"/>
    </row>
    <row r="26" spans="1:31" ht="16" thickBot="1" x14ac:dyDescent="0.25">
      <c r="A26" s="7"/>
      <c r="B26" s="117" t="s">
        <v>83</v>
      </c>
      <c r="C26" s="117" t="s">
        <v>3</v>
      </c>
      <c r="D26" s="89" t="s">
        <v>4</v>
      </c>
      <c r="E26" s="89" t="s">
        <v>5</v>
      </c>
      <c r="F26" s="89" t="s">
        <v>11</v>
      </c>
      <c r="G26" s="89" t="s">
        <v>6</v>
      </c>
      <c r="H26" s="90"/>
      <c r="I26" s="91" t="s">
        <v>82</v>
      </c>
      <c r="J26" s="92" t="s">
        <v>8</v>
      </c>
      <c r="K26" s="92" t="s">
        <v>9</v>
      </c>
      <c r="L26" s="92" t="s">
        <v>103</v>
      </c>
      <c r="M26" s="92" t="s">
        <v>10</v>
      </c>
      <c r="N26" s="90"/>
      <c r="P26" s="25"/>
      <c r="Q26" s="7"/>
      <c r="R26" s="7"/>
      <c r="S26" s="7"/>
      <c r="AA26" s="25"/>
      <c r="AB26" s="25"/>
      <c r="AC26" s="25"/>
      <c r="AD26" s="25"/>
      <c r="AE26" s="25"/>
    </row>
    <row r="27" spans="1:31" x14ac:dyDescent="0.2">
      <c r="A27" s="7"/>
      <c r="B27" s="90" t="s">
        <v>105</v>
      </c>
      <c r="C27" s="118">
        <f>AVERAGE(H119:H128)</f>
        <v>2.5609999999999999</v>
      </c>
      <c r="D27" s="93">
        <f>MIN(H119:H128)</f>
        <v>2.3199999999999998</v>
      </c>
      <c r="E27" s="93">
        <f>MAX(H119:H128)</f>
        <v>2.75</v>
      </c>
      <c r="F27" s="93">
        <f>STDEV(H119:H128)*2</f>
        <v>0.24484915991506104</v>
      </c>
      <c r="G27" s="94">
        <f>(F27)/C27</f>
        <v>9.560685666343656E-2</v>
      </c>
      <c r="H27" s="90"/>
      <c r="I27" s="123">
        <f>IF(H124&gt;0, SLOPE(M119:M124,R119:R124), "")</f>
        <v>-39.428571428571431</v>
      </c>
      <c r="J27" s="95">
        <f>IF(H124&gt;0, CORREL(M119:M124,P119:P124),"")</f>
        <v>-0.57275053791879182</v>
      </c>
      <c r="K27" s="96">
        <f>IF(H124&gt;0, J27^2, "")</f>
        <v>0.32804317868626537</v>
      </c>
      <c r="L27" s="97">
        <f>COUNT(A119:A124)</f>
        <v>6</v>
      </c>
      <c r="M27" s="95">
        <f>IF(J27&gt;0, TDIST(J27*SQRT((L27-2)/(1-K27)),(L27-2),1),TDIST(-J27*SQRT((L27-2)/(1-K27)),(L27-2),1))</f>
        <v>0.11740882332419338</v>
      </c>
      <c r="N27" s="90"/>
      <c r="P27" s="25"/>
      <c r="Q27" s="7"/>
      <c r="R27" s="7"/>
      <c r="S27" s="7"/>
      <c r="AA27" s="25"/>
      <c r="AB27" s="25"/>
      <c r="AC27" s="25"/>
      <c r="AD27" s="25"/>
      <c r="AE27" s="25"/>
    </row>
    <row r="28" spans="1:31" x14ac:dyDescent="0.2">
      <c r="A28" s="7"/>
      <c r="B28" s="90" t="s">
        <v>106</v>
      </c>
      <c r="C28" s="118">
        <f>AVERAGE(H102:H122)</f>
        <v>2.5704761904761901</v>
      </c>
      <c r="D28" s="93">
        <f>MIN(H102:H122)</f>
        <v>2.41</v>
      </c>
      <c r="E28" s="93">
        <f>MAX(H102:H122)</f>
        <v>2.75</v>
      </c>
      <c r="F28" s="93">
        <f>STDEV(H102:H122)*2</f>
        <v>0.18476755023284691</v>
      </c>
      <c r="G28" s="94">
        <f>(F28)/C28</f>
        <v>7.188066978306383E-2</v>
      </c>
      <c r="H28" s="90"/>
      <c r="I28" s="177">
        <f>IF(H122&gt;0, SLOPE(M102:M122,R102:R122), "")</f>
        <v>0.33766233766233761</v>
      </c>
      <c r="J28" s="95">
        <f>IF(H122&gt;0, CORREL(M102:M122,P102:P122),"")</f>
        <v>2.2678654383041431E-2</v>
      </c>
      <c r="K28" s="96">
        <f>IF(H122&gt;0, J28^2, "")</f>
        <v>5.143213646254443E-4</v>
      </c>
      <c r="L28" s="97">
        <f>COUNT(A102:A122)</f>
        <v>21</v>
      </c>
      <c r="M28" s="95">
        <f>IF(J28&gt;0, TDIST(J28*SQRT((L28-2)/(1-K28)),(L28-2),1),TDIST(-J28*SQRT((L28-2)/(1-K28)),(L28-2),1))</f>
        <v>0.46113490124327255</v>
      </c>
      <c r="N28" s="90"/>
      <c r="P28" s="25"/>
      <c r="Q28" s="7"/>
      <c r="R28" s="7"/>
      <c r="S28" s="7"/>
      <c r="AA28" s="25"/>
      <c r="AB28" s="25"/>
      <c r="AC28" s="25"/>
      <c r="AD28" s="25"/>
      <c r="AE28" s="25"/>
    </row>
    <row r="29" spans="1:31" x14ac:dyDescent="0.2">
      <c r="A29" s="7"/>
      <c r="B29" s="118" t="s">
        <v>107</v>
      </c>
      <c r="C29" s="118">
        <f>AVERAGE(H78:H101)</f>
        <v>2.5645833333333337</v>
      </c>
      <c r="D29" s="93">
        <f>MIN(H78:H101)</f>
        <v>2.37</v>
      </c>
      <c r="E29" s="93">
        <f>MAX(H78:H101)</f>
        <v>2.7</v>
      </c>
      <c r="F29" s="93">
        <f>STDEV(H78:H101)*2</f>
        <v>0.14239921429517807</v>
      </c>
      <c r="G29" s="94">
        <f>(F29)/C29</f>
        <v>5.5525282584634822E-2</v>
      </c>
      <c r="H29" s="90"/>
      <c r="I29" s="123">
        <f>IF(H101&gt;0, SLOPE(M78:M101,R78:R101), "")</f>
        <v>-0.92608695652173911</v>
      </c>
      <c r="J29" s="95">
        <f>IF(H101&gt;0, CORREL(M78:M101,P78:P101),"")</f>
        <v>-9.1972750013566237E-2</v>
      </c>
      <c r="K29" s="96">
        <f>IF(H77&gt;0, J29^2, "")</f>
        <v>8.4589867450579476E-3</v>
      </c>
      <c r="L29" s="97">
        <f>COUNT(A78:A101)</f>
        <v>24</v>
      </c>
      <c r="M29" s="95">
        <f>IF(J29&gt;0, TDIST(J29*SQRT((L29-2)/(1-K29)),(L29-2),1),TDIST(-J29*SQRT((L29-2)/(1-K29)),(L29-2),1))</f>
        <v>0.33453405153625804</v>
      </c>
      <c r="N29" s="90"/>
      <c r="P29" s="25"/>
      <c r="Q29" s="7"/>
      <c r="R29" s="7"/>
      <c r="S29" s="7"/>
      <c r="AA29" s="25"/>
      <c r="AB29" s="25"/>
      <c r="AC29" s="25"/>
      <c r="AD29" s="25"/>
      <c r="AE29" s="25"/>
    </row>
    <row r="30" spans="1:31" x14ac:dyDescent="0.2">
      <c r="A30" s="7"/>
      <c r="B30" s="90" t="s">
        <v>86</v>
      </c>
      <c r="C30" s="118">
        <f>AVERAGE(H34:H77)</f>
        <v>2.5540909090909092</v>
      </c>
      <c r="D30" s="93">
        <f>MIN(H34:H77)</f>
        <v>2.37</v>
      </c>
      <c r="E30" s="93">
        <f>MAX(H34:H77)</f>
        <v>2.7</v>
      </c>
      <c r="F30" s="93">
        <f>STDEV(H34:H77)*2</f>
        <v>0.12179419788511192</v>
      </c>
      <c r="G30" s="94">
        <f>(F30)/C30</f>
        <v>4.7685929052722231E-2</v>
      </c>
      <c r="H30" s="90"/>
      <c r="I30" s="123">
        <f>IF(H77&gt;0, SLOPE(M34:M77,R34:R77), "")</f>
        <v>6.3065515542765302</v>
      </c>
      <c r="J30" s="95">
        <f>IF(H77&gt;0, CORREL(M34:M77,P34:P77),"")</f>
        <v>0.18893489786170048</v>
      </c>
      <c r="K30" s="96">
        <f>IF(H77&gt;0, J30^2, "")</f>
        <v>3.5696395630011195E-2</v>
      </c>
      <c r="L30" s="97">
        <f>COUNT(A34:A77)</f>
        <v>44</v>
      </c>
      <c r="M30" s="95">
        <f>IF(J30&gt;0, TDIST(J30*SQRT((L30-2)/(1-K30)),(L30-2),1),TDIST(-J30*SQRT((L30-2)/(1-K30)),(L30-2),1))</f>
        <v>0.10967246339676566</v>
      </c>
      <c r="N30" s="90"/>
      <c r="P30" s="25"/>
      <c r="Q30" s="7"/>
      <c r="R30" s="7"/>
      <c r="S30" s="7"/>
      <c r="AA30" s="25"/>
      <c r="AB30" s="25"/>
      <c r="AC30" s="25"/>
      <c r="AD30" s="25"/>
      <c r="AE30" s="25"/>
    </row>
    <row r="31" spans="1:31" x14ac:dyDescent="0.2">
      <c r="A31" s="3"/>
      <c r="B31" s="128" t="s">
        <v>87</v>
      </c>
      <c r="C31" s="119">
        <f>AVERAGE(H34:H123)</f>
        <v>2.5615555555555551</v>
      </c>
      <c r="D31" s="98">
        <f>MIN(H34:H123)</f>
        <v>2.37</v>
      </c>
      <c r="E31" s="98">
        <f>MAX(H34:H123)</f>
        <v>2.75</v>
      </c>
      <c r="F31" s="98">
        <f>STDEV(H34:H123)*2</f>
        <v>0.14312440133386939</v>
      </c>
      <c r="G31" s="99">
        <f>(F31)/C31</f>
        <v>5.5874018044800237E-2</v>
      </c>
      <c r="H31" s="90"/>
      <c r="I31" s="156">
        <f>IF(H123&gt;0, SLOPE(M34:M123,R34:R123), "")</f>
        <v>0.48714758494176014</v>
      </c>
      <c r="J31" s="100">
        <f>IF(H123&gt;0, CORREL(M34:M123,P34:P123),"")</f>
        <v>0.11170713578267727</v>
      </c>
      <c r="K31" s="101">
        <f>IF(H123&gt;0, J31^2, "")</f>
        <v>1.2478484184769496E-2</v>
      </c>
      <c r="L31" s="102">
        <f>COUNT(A34:A123)</f>
        <v>90</v>
      </c>
      <c r="M31" s="103">
        <f>IF(J31&gt;0, TDIST(J31*SQRT((L31-2)/(1-K31)),(L31-2),1),TDIST(-J31*SQRT((L31-2)/(1-K31)),(L31-2),1))</f>
        <v>0.14726903134792671</v>
      </c>
      <c r="N31" s="90"/>
      <c r="P31" s="25"/>
      <c r="Q31" s="7"/>
      <c r="R31" s="7"/>
      <c r="S31" s="7"/>
      <c r="AA31" s="25"/>
      <c r="AB31" s="25"/>
      <c r="AC31" s="25"/>
      <c r="AD31" s="25"/>
      <c r="AE31" s="25"/>
    </row>
    <row r="32" spans="1:31" x14ac:dyDescent="0.2">
      <c r="A32" s="7"/>
      <c r="B32" s="25"/>
      <c r="C32" s="25"/>
      <c r="D32" s="25"/>
      <c r="E32" s="25"/>
      <c r="F32" s="25"/>
      <c r="G32" s="25"/>
      <c r="H32" s="25"/>
      <c r="I32" s="25"/>
      <c r="J32" s="26"/>
      <c r="K32" s="26"/>
      <c r="L32" s="26"/>
      <c r="M32" s="26"/>
      <c r="N32" s="25"/>
      <c r="O32" s="25"/>
      <c r="P32" s="25"/>
      <c r="Q32" s="7"/>
      <c r="R32" s="7"/>
      <c r="S32" s="7"/>
      <c r="U32" s="25"/>
      <c r="V32" s="25"/>
      <c r="W32" s="25"/>
      <c r="X32" s="25"/>
      <c r="Y32" s="25"/>
      <c r="AA32" s="25"/>
      <c r="AB32" s="25"/>
      <c r="AC32" s="25"/>
      <c r="AD32" s="25"/>
      <c r="AE32" s="25"/>
    </row>
    <row r="33" spans="1:33" ht="16" thickBot="1" x14ac:dyDescent="0.25">
      <c r="A33" s="48" t="s">
        <v>0</v>
      </c>
      <c r="B33" s="49" t="s">
        <v>13</v>
      </c>
      <c r="C33" s="49" t="s">
        <v>14</v>
      </c>
      <c r="D33" s="49" t="s">
        <v>15</v>
      </c>
      <c r="E33" s="49" t="s">
        <v>16</v>
      </c>
      <c r="F33" s="49" t="s">
        <v>17</v>
      </c>
      <c r="G33" s="49" t="s">
        <v>12</v>
      </c>
      <c r="H33" s="49" t="s">
        <v>18</v>
      </c>
      <c r="I33" s="49" t="s">
        <v>21</v>
      </c>
      <c r="J33" s="50" t="s">
        <v>20</v>
      </c>
      <c r="K33" s="50" t="s">
        <v>3</v>
      </c>
      <c r="L33" s="50" t="s">
        <v>22</v>
      </c>
      <c r="M33" s="50" t="s">
        <v>7</v>
      </c>
      <c r="N33" s="50" t="s">
        <v>1</v>
      </c>
      <c r="O33" s="50" t="s">
        <v>38</v>
      </c>
      <c r="P33" s="50" t="s">
        <v>19</v>
      </c>
      <c r="Q33" s="54" t="s">
        <v>2</v>
      </c>
      <c r="R33" s="54" t="s">
        <v>97</v>
      </c>
      <c r="S33" s="53" t="s">
        <v>23</v>
      </c>
      <c r="T33" s="3"/>
      <c r="U33" s="29"/>
      <c r="V33" s="29"/>
      <c r="W33" s="29"/>
      <c r="X33" s="29"/>
      <c r="Y33" s="29"/>
      <c r="Z33" s="3"/>
      <c r="AA33" s="29"/>
      <c r="AB33" s="29"/>
      <c r="AC33" s="29"/>
      <c r="AD33" s="29"/>
      <c r="AE33" s="29"/>
      <c r="AF33" s="3"/>
      <c r="AG33" s="3"/>
    </row>
    <row r="34" spans="1:33" x14ac:dyDescent="0.2">
      <c r="A34" s="34">
        <v>20</v>
      </c>
      <c r="B34" s="35">
        <v>2.52</v>
      </c>
      <c r="C34" s="35">
        <v>2.3199999999999998</v>
      </c>
      <c r="D34" s="35">
        <v>2.42</v>
      </c>
      <c r="E34" s="35">
        <v>2.5099999999999998</v>
      </c>
      <c r="F34" s="35">
        <v>2.48</v>
      </c>
      <c r="G34" s="35">
        <v>2.5</v>
      </c>
      <c r="H34" s="32">
        <f t="shared" ref="H34:H65" si="0">MAX(B34:G34)</f>
        <v>2.52</v>
      </c>
      <c r="I34" s="41">
        <f>MAX(H34:H77)</f>
        <v>2.7</v>
      </c>
      <c r="J34" s="37">
        <f t="shared" ref="J34:J65" si="1">(H34-I34)/(I34)</f>
        <v>-6.6666666666666721E-2</v>
      </c>
      <c r="K34" s="36">
        <f>AVERAGE(H34:H77)</f>
        <v>2.5540909090909092</v>
      </c>
      <c r="L34" s="37">
        <f t="shared" ref="L34:L65" si="2">(H34-K34)/(K34)</f>
        <v>-1.3347570742124965E-2</v>
      </c>
      <c r="M34" s="38">
        <f t="shared" ref="M34:M65" si="3">1000*H34</f>
        <v>2520</v>
      </c>
      <c r="N34" s="39">
        <v>43192</v>
      </c>
      <c r="O34" s="39">
        <v>43191</v>
      </c>
      <c r="P34" s="40">
        <f>(N34-O34)</f>
        <v>1</v>
      </c>
      <c r="Q34" s="39">
        <v>40648</v>
      </c>
      <c r="R34" s="41">
        <f>(N34-O34)/7</f>
        <v>0.14285714285714285</v>
      </c>
      <c r="S34" s="41" t="s">
        <v>37</v>
      </c>
      <c r="T34" s="3"/>
      <c r="U34" s="16"/>
      <c r="V34" s="16"/>
      <c r="W34" s="16"/>
      <c r="X34" s="16"/>
      <c r="Y34" s="21"/>
      <c r="Z34" s="3"/>
      <c r="AA34" s="3"/>
      <c r="AB34" s="3"/>
      <c r="AC34" s="3"/>
      <c r="AD34" s="3"/>
      <c r="AE34" s="3"/>
      <c r="AF34" s="3"/>
      <c r="AG34" s="3"/>
    </row>
    <row r="35" spans="1:33" x14ac:dyDescent="0.2">
      <c r="A35" s="34">
        <f t="shared" ref="A35:A53" si="4">(A34)</f>
        <v>20</v>
      </c>
      <c r="B35" s="35">
        <v>2.4</v>
      </c>
      <c r="C35" s="35">
        <v>2.48</v>
      </c>
      <c r="D35" s="35">
        <v>2.44</v>
      </c>
      <c r="E35" s="35">
        <v>2.5099999999999998</v>
      </c>
      <c r="F35" s="35">
        <v>2.4</v>
      </c>
      <c r="G35" s="35">
        <v>2.4900000000000002</v>
      </c>
      <c r="H35" s="32">
        <f t="shared" si="0"/>
        <v>2.5099999999999998</v>
      </c>
      <c r="I35" s="41">
        <f>(I34)</f>
        <v>2.7</v>
      </c>
      <c r="J35" s="37">
        <f t="shared" si="1"/>
        <v>-7.0370370370370514E-2</v>
      </c>
      <c r="K35" s="36">
        <f t="shared" ref="K35:K53" si="5">(K34)</f>
        <v>2.5540909090909092</v>
      </c>
      <c r="L35" s="37">
        <f t="shared" si="2"/>
        <v>-1.7262858159815035E-2</v>
      </c>
      <c r="M35" s="38">
        <f t="shared" si="3"/>
        <v>2510</v>
      </c>
      <c r="N35" s="39">
        <v>43193</v>
      </c>
      <c r="O35" s="39">
        <f>(O34)</f>
        <v>43191</v>
      </c>
      <c r="P35" s="40">
        <f t="shared" ref="P35:P53" si="6">(N35-O35)</f>
        <v>2</v>
      </c>
      <c r="Q35" s="39">
        <f t="shared" ref="Q35:Q53" si="7">(Q34)</f>
        <v>40648</v>
      </c>
      <c r="R35" s="41">
        <f t="shared" ref="R35:R98" si="8">(N35-O35)/7</f>
        <v>0.2857142857142857</v>
      </c>
      <c r="S35" s="41" t="str">
        <f>(S34)</f>
        <v>Pre-Surv</v>
      </c>
      <c r="T35" s="3"/>
      <c r="U35" s="3"/>
      <c r="V35" s="3"/>
      <c r="W35" s="3"/>
      <c r="X35" s="3"/>
      <c r="Y35" s="3"/>
      <c r="Z35" s="3"/>
      <c r="AA35" s="31"/>
      <c r="AB35" s="3"/>
      <c r="AC35" s="3"/>
      <c r="AD35" s="3"/>
      <c r="AE35" s="3"/>
      <c r="AF35" s="3"/>
      <c r="AG35" s="3"/>
    </row>
    <row r="36" spans="1:33" x14ac:dyDescent="0.2">
      <c r="A36" s="34">
        <f t="shared" si="4"/>
        <v>20</v>
      </c>
      <c r="B36" s="35">
        <v>2.4</v>
      </c>
      <c r="C36" s="35">
        <v>2.52</v>
      </c>
      <c r="D36" s="35">
        <v>2.48</v>
      </c>
      <c r="E36" s="35">
        <v>2.59</v>
      </c>
      <c r="F36" s="35">
        <v>2.61</v>
      </c>
      <c r="G36" s="35">
        <v>2.54</v>
      </c>
      <c r="H36" s="32">
        <f t="shared" si="0"/>
        <v>2.61</v>
      </c>
      <c r="I36" s="32">
        <f t="shared" ref="I36:I53" si="9">(I35)</f>
        <v>2.7</v>
      </c>
      <c r="J36" s="37">
        <f t="shared" si="1"/>
        <v>-3.3333333333333444E-2</v>
      </c>
      <c r="K36" s="36">
        <f t="shared" si="5"/>
        <v>2.5540909090909092</v>
      </c>
      <c r="L36" s="37">
        <f t="shared" si="2"/>
        <v>2.1890016017084804E-2</v>
      </c>
      <c r="M36" s="38">
        <f t="shared" si="3"/>
        <v>2610</v>
      </c>
      <c r="N36" s="39">
        <v>43194</v>
      </c>
      <c r="O36" s="39">
        <f t="shared" ref="O36:O53" si="10">(O35)</f>
        <v>43191</v>
      </c>
      <c r="P36" s="40">
        <f t="shared" si="6"/>
        <v>3</v>
      </c>
      <c r="Q36" s="39">
        <f t="shared" si="7"/>
        <v>40648</v>
      </c>
      <c r="R36" s="41">
        <f t="shared" si="8"/>
        <v>0.42857142857142855</v>
      </c>
      <c r="S36" s="41" t="str">
        <f t="shared" ref="S36:S53" si="11">(S35)</f>
        <v>Pre-Surv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">
      <c r="A37" s="34">
        <f t="shared" si="4"/>
        <v>20</v>
      </c>
      <c r="B37" s="35">
        <v>2.42</v>
      </c>
      <c r="C37" s="35">
        <v>2.48</v>
      </c>
      <c r="D37" s="35">
        <v>2.52</v>
      </c>
      <c r="E37" s="35">
        <v>2.5</v>
      </c>
      <c r="F37" s="35">
        <v>2.4700000000000002</v>
      </c>
      <c r="G37" s="35">
        <v>2.4300000000000002</v>
      </c>
      <c r="H37" s="32">
        <f t="shared" si="0"/>
        <v>2.52</v>
      </c>
      <c r="I37" s="32">
        <f t="shared" si="9"/>
        <v>2.7</v>
      </c>
      <c r="J37" s="37">
        <f t="shared" si="1"/>
        <v>-6.6666666666666721E-2</v>
      </c>
      <c r="K37" s="36">
        <f t="shared" si="5"/>
        <v>2.5540909090909092</v>
      </c>
      <c r="L37" s="37">
        <f t="shared" si="2"/>
        <v>-1.3347570742124965E-2</v>
      </c>
      <c r="M37" s="38">
        <f t="shared" si="3"/>
        <v>2520</v>
      </c>
      <c r="N37" s="39">
        <v>43195</v>
      </c>
      <c r="O37" s="39">
        <f t="shared" si="10"/>
        <v>43191</v>
      </c>
      <c r="P37" s="40">
        <f t="shared" si="6"/>
        <v>4</v>
      </c>
      <c r="Q37" s="39">
        <f t="shared" si="7"/>
        <v>40648</v>
      </c>
      <c r="R37" s="41">
        <f t="shared" si="8"/>
        <v>0.5714285714285714</v>
      </c>
      <c r="S37" s="41" t="str">
        <f t="shared" si="11"/>
        <v>Pre-Surv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">
      <c r="A38" s="34">
        <f t="shared" si="4"/>
        <v>20</v>
      </c>
      <c r="B38" s="35">
        <v>2.4700000000000002</v>
      </c>
      <c r="C38" s="35">
        <v>2.39</v>
      </c>
      <c r="D38" s="35">
        <v>2.42</v>
      </c>
      <c r="E38" s="35">
        <v>2.48</v>
      </c>
      <c r="F38" s="35">
        <v>2.4300000000000002</v>
      </c>
      <c r="G38" s="35">
        <v>2.5</v>
      </c>
      <c r="H38" s="32">
        <f t="shared" si="0"/>
        <v>2.5</v>
      </c>
      <c r="I38" s="32">
        <f t="shared" si="9"/>
        <v>2.7</v>
      </c>
      <c r="J38" s="37">
        <f t="shared" si="1"/>
        <v>-7.4074074074074139E-2</v>
      </c>
      <c r="K38" s="36">
        <f t="shared" si="5"/>
        <v>2.5540909090909092</v>
      </c>
      <c r="L38" s="37">
        <f t="shared" si="2"/>
        <v>-2.1178145577504932E-2</v>
      </c>
      <c r="M38" s="38">
        <f t="shared" si="3"/>
        <v>2500</v>
      </c>
      <c r="N38" s="39">
        <v>43196</v>
      </c>
      <c r="O38" s="39">
        <f t="shared" si="10"/>
        <v>43191</v>
      </c>
      <c r="P38" s="40">
        <f t="shared" si="6"/>
        <v>5</v>
      </c>
      <c r="Q38" s="39">
        <f t="shared" si="7"/>
        <v>40648</v>
      </c>
      <c r="R38" s="41">
        <f t="shared" si="8"/>
        <v>0.7142857142857143</v>
      </c>
      <c r="S38" s="41" t="str">
        <f t="shared" si="11"/>
        <v>Pre-Surv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">
      <c r="A39" s="34">
        <f t="shared" si="4"/>
        <v>20</v>
      </c>
      <c r="B39" s="35">
        <v>2.41</v>
      </c>
      <c r="C39" s="35">
        <v>2.35</v>
      </c>
      <c r="D39" s="35">
        <v>2.4700000000000002</v>
      </c>
      <c r="E39" s="35">
        <v>2.4</v>
      </c>
      <c r="F39" s="35">
        <v>2.42</v>
      </c>
      <c r="G39" s="35">
        <v>2.42</v>
      </c>
      <c r="H39" s="32">
        <f t="shared" si="0"/>
        <v>2.4700000000000002</v>
      </c>
      <c r="I39" s="32">
        <f t="shared" si="9"/>
        <v>2.7</v>
      </c>
      <c r="J39" s="37">
        <f t="shared" si="1"/>
        <v>-8.5185185185185169E-2</v>
      </c>
      <c r="K39" s="36">
        <f t="shared" si="5"/>
        <v>2.5540909090909092</v>
      </c>
      <c r="L39" s="37">
        <f t="shared" si="2"/>
        <v>-3.2924007830574795E-2</v>
      </c>
      <c r="M39" s="38">
        <f t="shared" si="3"/>
        <v>2470</v>
      </c>
      <c r="N39" s="39">
        <v>43197</v>
      </c>
      <c r="O39" s="39">
        <f t="shared" si="10"/>
        <v>43191</v>
      </c>
      <c r="P39" s="40">
        <f t="shared" si="6"/>
        <v>6</v>
      </c>
      <c r="Q39" s="39">
        <f t="shared" si="7"/>
        <v>40648</v>
      </c>
      <c r="R39" s="41">
        <f t="shared" si="8"/>
        <v>0.8571428571428571</v>
      </c>
      <c r="S39" s="41" t="str">
        <f t="shared" si="11"/>
        <v>Pre-Surv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">
      <c r="A40" s="34">
        <f t="shared" si="4"/>
        <v>20</v>
      </c>
      <c r="B40" s="35">
        <v>2.52</v>
      </c>
      <c r="C40" s="35">
        <v>2.4700000000000002</v>
      </c>
      <c r="D40" s="35">
        <v>2.4</v>
      </c>
      <c r="E40" s="35">
        <v>2.5299999999999998</v>
      </c>
      <c r="F40" s="35">
        <v>2.52</v>
      </c>
      <c r="G40" s="35">
        <v>2.35</v>
      </c>
      <c r="H40" s="32">
        <f t="shared" si="0"/>
        <v>2.5299999999999998</v>
      </c>
      <c r="I40" s="32">
        <f t="shared" si="9"/>
        <v>2.7</v>
      </c>
      <c r="J40" s="37">
        <f t="shared" si="1"/>
        <v>-6.2962962962963095E-2</v>
      </c>
      <c r="K40" s="36">
        <f t="shared" si="5"/>
        <v>2.5540909090909092</v>
      </c>
      <c r="L40" s="37">
        <f t="shared" si="2"/>
        <v>-9.432283324435067E-3</v>
      </c>
      <c r="M40" s="38">
        <f t="shared" si="3"/>
        <v>2530</v>
      </c>
      <c r="N40" s="39">
        <v>43198</v>
      </c>
      <c r="O40" s="39">
        <f t="shared" si="10"/>
        <v>43191</v>
      </c>
      <c r="P40" s="40">
        <f t="shared" si="6"/>
        <v>7</v>
      </c>
      <c r="Q40" s="39">
        <f t="shared" si="7"/>
        <v>40648</v>
      </c>
      <c r="R40" s="41">
        <f t="shared" si="8"/>
        <v>1</v>
      </c>
      <c r="S40" s="41" t="str">
        <f t="shared" si="11"/>
        <v>Pre-Surv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">
      <c r="A41" s="34">
        <f t="shared" si="4"/>
        <v>20</v>
      </c>
      <c r="B41" s="35">
        <v>2.35</v>
      </c>
      <c r="C41" s="35">
        <v>2.38</v>
      </c>
      <c r="D41" s="35">
        <v>2.42</v>
      </c>
      <c r="E41" s="35">
        <v>2.37</v>
      </c>
      <c r="F41" s="35">
        <v>2.5</v>
      </c>
      <c r="G41" s="35">
        <v>2.5099999999999998</v>
      </c>
      <c r="H41" s="32">
        <f t="shared" si="0"/>
        <v>2.5099999999999998</v>
      </c>
      <c r="I41" s="32">
        <f t="shared" si="9"/>
        <v>2.7</v>
      </c>
      <c r="J41" s="37">
        <f t="shared" si="1"/>
        <v>-7.0370370370370514E-2</v>
      </c>
      <c r="K41" s="36">
        <f t="shared" si="5"/>
        <v>2.5540909090909092</v>
      </c>
      <c r="L41" s="37">
        <f t="shared" si="2"/>
        <v>-1.7262858159815035E-2</v>
      </c>
      <c r="M41" s="38">
        <f t="shared" si="3"/>
        <v>2510</v>
      </c>
      <c r="N41" s="39">
        <v>43199</v>
      </c>
      <c r="O41" s="39">
        <f t="shared" si="10"/>
        <v>43191</v>
      </c>
      <c r="P41" s="40">
        <f t="shared" si="6"/>
        <v>8</v>
      </c>
      <c r="Q41" s="39">
        <f t="shared" si="7"/>
        <v>40648</v>
      </c>
      <c r="R41" s="41">
        <f t="shared" si="8"/>
        <v>1.1428571428571428</v>
      </c>
      <c r="S41" s="41" t="str">
        <f t="shared" si="11"/>
        <v>Pre-Surv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">
      <c r="A42" s="34">
        <f t="shared" si="4"/>
        <v>20</v>
      </c>
      <c r="B42" s="35">
        <v>2.39</v>
      </c>
      <c r="C42" s="35">
        <v>2.41</v>
      </c>
      <c r="D42" s="35">
        <v>2.37</v>
      </c>
      <c r="E42" s="35">
        <v>2.25</v>
      </c>
      <c r="F42" s="35">
        <v>2.37</v>
      </c>
      <c r="G42" s="35">
        <v>2.5</v>
      </c>
      <c r="H42" s="32">
        <f t="shared" si="0"/>
        <v>2.5</v>
      </c>
      <c r="I42" s="32">
        <f t="shared" si="9"/>
        <v>2.7</v>
      </c>
      <c r="J42" s="37">
        <f t="shared" si="1"/>
        <v>-7.4074074074074139E-2</v>
      </c>
      <c r="K42" s="36">
        <f t="shared" si="5"/>
        <v>2.5540909090909092</v>
      </c>
      <c r="L42" s="37">
        <f t="shared" si="2"/>
        <v>-2.1178145577504932E-2</v>
      </c>
      <c r="M42" s="38">
        <f t="shared" si="3"/>
        <v>2500</v>
      </c>
      <c r="N42" s="39">
        <v>43200</v>
      </c>
      <c r="O42" s="39">
        <f t="shared" si="10"/>
        <v>43191</v>
      </c>
      <c r="P42" s="40">
        <f t="shared" si="6"/>
        <v>9</v>
      </c>
      <c r="Q42" s="39">
        <f t="shared" si="7"/>
        <v>40648</v>
      </c>
      <c r="R42" s="41">
        <f t="shared" si="8"/>
        <v>1.2857142857142858</v>
      </c>
      <c r="S42" s="41" t="str">
        <f t="shared" si="11"/>
        <v>Pre-Surv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">
      <c r="A43" s="34">
        <f t="shared" si="4"/>
        <v>20</v>
      </c>
      <c r="B43" s="35">
        <v>2.34</v>
      </c>
      <c r="C43" s="35">
        <v>2.52</v>
      </c>
      <c r="D43" s="35">
        <v>2.5</v>
      </c>
      <c r="E43" s="35">
        <v>2.41</v>
      </c>
      <c r="F43" s="35">
        <v>2.4700000000000002</v>
      </c>
      <c r="G43" s="35">
        <v>2.37</v>
      </c>
      <c r="H43" s="32">
        <f t="shared" si="0"/>
        <v>2.52</v>
      </c>
      <c r="I43" s="32">
        <f t="shared" si="9"/>
        <v>2.7</v>
      </c>
      <c r="J43" s="37">
        <f t="shared" si="1"/>
        <v>-6.6666666666666721E-2</v>
      </c>
      <c r="K43" s="36">
        <f t="shared" si="5"/>
        <v>2.5540909090909092</v>
      </c>
      <c r="L43" s="37">
        <f t="shared" si="2"/>
        <v>-1.3347570742124965E-2</v>
      </c>
      <c r="M43" s="38">
        <f t="shared" si="3"/>
        <v>2520</v>
      </c>
      <c r="N43" s="39">
        <v>43201</v>
      </c>
      <c r="O43" s="39">
        <f t="shared" si="10"/>
        <v>43191</v>
      </c>
      <c r="P43" s="40">
        <f t="shared" si="6"/>
        <v>10</v>
      </c>
      <c r="Q43" s="39">
        <f t="shared" si="7"/>
        <v>40648</v>
      </c>
      <c r="R43" s="41">
        <f t="shared" si="8"/>
        <v>1.4285714285714286</v>
      </c>
      <c r="S43" s="41" t="str">
        <f t="shared" si="11"/>
        <v>Pre-Surv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">
      <c r="A44" s="34">
        <f t="shared" si="4"/>
        <v>20</v>
      </c>
      <c r="B44" s="35">
        <v>2.5</v>
      </c>
      <c r="C44" s="35">
        <v>2.37</v>
      </c>
      <c r="D44" s="35">
        <v>2.44</v>
      </c>
      <c r="E44" s="35">
        <v>2.3199999999999998</v>
      </c>
      <c r="F44" s="35">
        <v>2.4700000000000002</v>
      </c>
      <c r="G44" s="35">
        <v>2.5099999999999998</v>
      </c>
      <c r="H44" s="32">
        <f t="shared" si="0"/>
        <v>2.5099999999999998</v>
      </c>
      <c r="I44" s="32">
        <f t="shared" si="9"/>
        <v>2.7</v>
      </c>
      <c r="J44" s="37">
        <f t="shared" si="1"/>
        <v>-7.0370370370370514E-2</v>
      </c>
      <c r="K44" s="36">
        <f t="shared" si="5"/>
        <v>2.5540909090909092</v>
      </c>
      <c r="L44" s="37">
        <f t="shared" si="2"/>
        <v>-1.7262858159815035E-2</v>
      </c>
      <c r="M44" s="38">
        <f t="shared" si="3"/>
        <v>2510</v>
      </c>
      <c r="N44" s="39">
        <v>43202</v>
      </c>
      <c r="O44" s="39">
        <f t="shared" si="10"/>
        <v>43191</v>
      </c>
      <c r="P44" s="40">
        <f t="shared" si="6"/>
        <v>11</v>
      </c>
      <c r="Q44" s="39">
        <f t="shared" si="7"/>
        <v>40648</v>
      </c>
      <c r="R44" s="41">
        <f t="shared" si="8"/>
        <v>1.5714285714285714</v>
      </c>
      <c r="S44" s="41" t="str">
        <f t="shared" si="11"/>
        <v>Pre-Surv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">
      <c r="A45" s="34">
        <f t="shared" si="4"/>
        <v>20</v>
      </c>
      <c r="B45" s="35">
        <v>2.56</v>
      </c>
      <c r="C45" s="35">
        <v>2.39</v>
      </c>
      <c r="D45" s="35">
        <v>2.46</v>
      </c>
      <c r="E45" s="35">
        <v>2.5</v>
      </c>
      <c r="F45" s="35">
        <v>2.42</v>
      </c>
      <c r="G45" s="35">
        <v>2.35</v>
      </c>
      <c r="H45" s="32">
        <f t="shared" si="0"/>
        <v>2.56</v>
      </c>
      <c r="I45" s="32">
        <f t="shared" si="9"/>
        <v>2.7</v>
      </c>
      <c r="J45" s="37">
        <f t="shared" si="1"/>
        <v>-5.1851851851851892E-2</v>
      </c>
      <c r="K45" s="36">
        <f t="shared" si="5"/>
        <v>2.5540909090909092</v>
      </c>
      <c r="L45" s="37">
        <f t="shared" si="2"/>
        <v>2.3135789286349707E-3</v>
      </c>
      <c r="M45" s="38">
        <f t="shared" si="3"/>
        <v>2560</v>
      </c>
      <c r="N45" s="39">
        <v>43203</v>
      </c>
      <c r="O45" s="39">
        <f t="shared" si="10"/>
        <v>43191</v>
      </c>
      <c r="P45" s="40">
        <f t="shared" si="6"/>
        <v>12</v>
      </c>
      <c r="Q45" s="39">
        <f t="shared" si="7"/>
        <v>40648</v>
      </c>
      <c r="R45" s="41">
        <f t="shared" si="8"/>
        <v>1.7142857142857142</v>
      </c>
      <c r="S45" s="41" t="str">
        <f t="shared" si="11"/>
        <v>Pre-Surv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">
      <c r="A46" s="34">
        <f t="shared" si="4"/>
        <v>20</v>
      </c>
      <c r="B46" s="35">
        <v>2.33</v>
      </c>
      <c r="C46" s="35">
        <v>2.4300000000000002</v>
      </c>
      <c r="D46" s="35">
        <v>2.41</v>
      </c>
      <c r="E46" s="35">
        <v>2.54</v>
      </c>
      <c r="F46" s="35">
        <v>2.38</v>
      </c>
      <c r="G46" s="35">
        <v>2.42</v>
      </c>
      <c r="H46" s="32">
        <f t="shared" si="0"/>
        <v>2.54</v>
      </c>
      <c r="I46" s="32">
        <f t="shared" si="9"/>
        <v>2.7</v>
      </c>
      <c r="J46" s="37">
        <f t="shared" si="1"/>
        <v>-5.925925925925931E-2</v>
      </c>
      <c r="K46" s="36">
        <f t="shared" si="5"/>
        <v>2.5540909090909092</v>
      </c>
      <c r="L46" s="37">
        <f t="shared" si="2"/>
        <v>-5.516995906744997E-3</v>
      </c>
      <c r="M46" s="38">
        <f t="shared" si="3"/>
        <v>2540</v>
      </c>
      <c r="N46" s="39">
        <v>43204</v>
      </c>
      <c r="O46" s="39">
        <f t="shared" si="10"/>
        <v>43191</v>
      </c>
      <c r="P46" s="40">
        <f t="shared" si="6"/>
        <v>13</v>
      </c>
      <c r="Q46" s="39">
        <f t="shared" si="7"/>
        <v>40648</v>
      </c>
      <c r="R46" s="41">
        <f t="shared" si="8"/>
        <v>1.8571428571428572</v>
      </c>
      <c r="S46" s="41" t="str">
        <f t="shared" si="11"/>
        <v>Pre-Surv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">
      <c r="A47" s="34">
        <f t="shared" si="4"/>
        <v>20</v>
      </c>
      <c r="B47" s="35">
        <v>2.59</v>
      </c>
      <c r="C47" s="35">
        <v>2.64</v>
      </c>
      <c r="D47" s="35">
        <v>2.61</v>
      </c>
      <c r="E47" s="35">
        <v>2.57</v>
      </c>
      <c r="F47" s="35">
        <v>2.4700000000000002</v>
      </c>
      <c r="G47" s="35">
        <v>2.39</v>
      </c>
      <c r="H47" s="32">
        <f t="shared" si="0"/>
        <v>2.64</v>
      </c>
      <c r="I47" s="32">
        <f t="shared" si="9"/>
        <v>2.7</v>
      </c>
      <c r="J47" s="37">
        <f t="shared" si="1"/>
        <v>-2.222222222222224E-2</v>
      </c>
      <c r="K47" s="36">
        <f t="shared" si="5"/>
        <v>2.5540909090909092</v>
      </c>
      <c r="L47" s="37">
        <f t="shared" si="2"/>
        <v>3.3635878270154844E-2</v>
      </c>
      <c r="M47" s="38">
        <f t="shared" si="3"/>
        <v>2640</v>
      </c>
      <c r="N47" s="39">
        <v>43205</v>
      </c>
      <c r="O47" s="39">
        <f t="shared" si="10"/>
        <v>43191</v>
      </c>
      <c r="P47" s="40">
        <f t="shared" si="6"/>
        <v>14</v>
      </c>
      <c r="Q47" s="39">
        <f t="shared" si="7"/>
        <v>40648</v>
      </c>
      <c r="R47" s="41">
        <f t="shared" si="8"/>
        <v>2</v>
      </c>
      <c r="S47" s="41" t="str">
        <f t="shared" si="11"/>
        <v>Pre-Surv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">
      <c r="A48" s="42">
        <f t="shared" si="4"/>
        <v>20</v>
      </c>
      <c r="B48" s="35">
        <v>2.4700000000000002</v>
      </c>
      <c r="C48" s="35">
        <v>2.37</v>
      </c>
      <c r="D48" s="35">
        <v>2.52</v>
      </c>
      <c r="E48" s="35">
        <v>2.4700000000000002</v>
      </c>
      <c r="F48" s="35">
        <v>2.59</v>
      </c>
      <c r="G48" s="35">
        <v>2.5499999999999998</v>
      </c>
      <c r="H48" s="35">
        <f t="shared" si="0"/>
        <v>2.59</v>
      </c>
      <c r="I48" s="35">
        <f t="shared" si="9"/>
        <v>2.7</v>
      </c>
      <c r="J48" s="37">
        <f t="shared" si="1"/>
        <v>-4.0740740740740855E-2</v>
      </c>
      <c r="K48" s="43">
        <f t="shared" si="5"/>
        <v>2.5540909090909092</v>
      </c>
      <c r="L48" s="37">
        <f t="shared" si="2"/>
        <v>1.4059441181704834E-2</v>
      </c>
      <c r="M48" s="38">
        <f t="shared" si="3"/>
        <v>2590</v>
      </c>
      <c r="N48" s="44">
        <v>43206</v>
      </c>
      <c r="O48" s="44">
        <f t="shared" si="10"/>
        <v>43191</v>
      </c>
      <c r="P48" s="40">
        <f t="shared" si="6"/>
        <v>15</v>
      </c>
      <c r="Q48" s="44">
        <f t="shared" si="7"/>
        <v>40648</v>
      </c>
      <c r="R48" s="41">
        <f t="shared" si="8"/>
        <v>2.1428571428571428</v>
      </c>
      <c r="S48" s="41" t="str">
        <f t="shared" si="11"/>
        <v>Pre-Surv</v>
      </c>
      <c r="T48" s="3"/>
      <c r="U48" s="30"/>
      <c r="V48" s="30"/>
      <c r="W48" s="30"/>
      <c r="X48" s="30"/>
      <c r="Y48" s="30"/>
      <c r="Z48" s="3"/>
      <c r="AA48" s="30"/>
      <c r="AB48" s="30"/>
      <c r="AC48" s="30"/>
      <c r="AD48" s="30"/>
      <c r="AE48" s="30"/>
      <c r="AF48" s="3"/>
      <c r="AG48" s="3"/>
    </row>
    <row r="49" spans="1:33" x14ac:dyDescent="0.2">
      <c r="A49" s="34">
        <f>(A48)</f>
        <v>20</v>
      </c>
      <c r="B49" s="35">
        <v>2.34</v>
      </c>
      <c r="C49" s="35">
        <v>2.4700000000000002</v>
      </c>
      <c r="D49" s="35">
        <v>2.4300000000000002</v>
      </c>
      <c r="E49" s="35">
        <v>2.5</v>
      </c>
      <c r="F49" s="35">
        <v>2.4</v>
      </c>
      <c r="G49" s="35">
        <v>2.5499999999999998</v>
      </c>
      <c r="H49" s="32">
        <f t="shared" si="0"/>
        <v>2.5499999999999998</v>
      </c>
      <c r="I49" s="32">
        <f t="shared" si="9"/>
        <v>2.7</v>
      </c>
      <c r="J49" s="37">
        <f t="shared" si="1"/>
        <v>-5.5555555555555684E-2</v>
      </c>
      <c r="K49" s="36">
        <f t="shared" si="5"/>
        <v>2.5540909090909092</v>
      </c>
      <c r="L49" s="37">
        <f t="shared" si="2"/>
        <v>-1.6017084890551001E-3</v>
      </c>
      <c r="M49" s="38">
        <f t="shared" si="3"/>
        <v>2550</v>
      </c>
      <c r="N49" s="39">
        <v>43207</v>
      </c>
      <c r="O49" s="44">
        <f t="shared" si="10"/>
        <v>43191</v>
      </c>
      <c r="P49" s="40">
        <f t="shared" si="6"/>
        <v>16</v>
      </c>
      <c r="Q49" s="39">
        <f>(Q48)</f>
        <v>40648</v>
      </c>
      <c r="R49" s="41">
        <f t="shared" si="8"/>
        <v>2.2857142857142856</v>
      </c>
      <c r="S49" s="41" t="str">
        <f t="shared" si="11"/>
        <v>Pre-Surv</v>
      </c>
      <c r="T49" s="3"/>
      <c r="U49" s="12"/>
      <c r="V49" s="5"/>
      <c r="W49" s="11"/>
      <c r="X49" s="108"/>
      <c r="Y49" s="11"/>
      <c r="Z49" s="3"/>
      <c r="AA49" s="12"/>
      <c r="AB49" s="5"/>
      <c r="AC49" s="13"/>
      <c r="AD49" s="108"/>
      <c r="AE49" s="11"/>
      <c r="AF49" s="3"/>
      <c r="AG49" s="3"/>
    </row>
    <row r="50" spans="1:33" x14ac:dyDescent="0.2">
      <c r="A50" s="34">
        <f t="shared" si="4"/>
        <v>20</v>
      </c>
      <c r="B50" s="35">
        <v>2.44</v>
      </c>
      <c r="C50" s="35">
        <v>2.37</v>
      </c>
      <c r="D50" s="35">
        <v>2.56</v>
      </c>
      <c r="E50" s="35">
        <v>2.54</v>
      </c>
      <c r="F50" s="35">
        <v>2.34</v>
      </c>
      <c r="G50" s="35">
        <v>2.48</v>
      </c>
      <c r="H50" s="32">
        <f t="shared" si="0"/>
        <v>2.56</v>
      </c>
      <c r="I50" s="32">
        <f t="shared" si="9"/>
        <v>2.7</v>
      </c>
      <c r="J50" s="37">
        <f t="shared" si="1"/>
        <v>-5.1851851851851892E-2</v>
      </c>
      <c r="K50" s="36">
        <f t="shared" si="5"/>
        <v>2.5540909090909092</v>
      </c>
      <c r="L50" s="37">
        <f t="shared" si="2"/>
        <v>2.3135789286349707E-3</v>
      </c>
      <c r="M50" s="38">
        <f t="shared" si="3"/>
        <v>2560</v>
      </c>
      <c r="N50" s="39">
        <v>43208</v>
      </c>
      <c r="O50" s="44">
        <f t="shared" si="10"/>
        <v>43191</v>
      </c>
      <c r="P50" s="40">
        <f t="shared" si="6"/>
        <v>17</v>
      </c>
      <c r="Q50" s="39">
        <f t="shared" si="7"/>
        <v>40648</v>
      </c>
      <c r="R50" s="41">
        <f t="shared" si="8"/>
        <v>2.4285714285714284</v>
      </c>
      <c r="S50" s="41" t="str">
        <f t="shared" si="11"/>
        <v>Pre-Surv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">
      <c r="A51" s="34">
        <f t="shared" si="4"/>
        <v>20</v>
      </c>
      <c r="B51" s="35">
        <v>2.61</v>
      </c>
      <c r="C51" s="35">
        <v>2.41</v>
      </c>
      <c r="D51" s="35">
        <v>2.34</v>
      </c>
      <c r="E51" s="35">
        <v>2.61</v>
      </c>
      <c r="F51" s="35">
        <v>2.56</v>
      </c>
      <c r="G51" s="35">
        <v>2.34</v>
      </c>
      <c r="H51" s="32">
        <f t="shared" si="0"/>
        <v>2.61</v>
      </c>
      <c r="I51" s="32">
        <f t="shared" si="9"/>
        <v>2.7</v>
      </c>
      <c r="J51" s="37">
        <f t="shared" si="1"/>
        <v>-3.3333333333333444E-2</v>
      </c>
      <c r="K51" s="36">
        <f t="shared" si="5"/>
        <v>2.5540909090909092</v>
      </c>
      <c r="L51" s="37">
        <f t="shared" si="2"/>
        <v>2.1890016017084804E-2</v>
      </c>
      <c r="M51" s="38">
        <f t="shared" si="3"/>
        <v>2610</v>
      </c>
      <c r="N51" s="39">
        <v>43209</v>
      </c>
      <c r="O51" s="44">
        <f t="shared" si="10"/>
        <v>43191</v>
      </c>
      <c r="P51" s="40">
        <f t="shared" si="6"/>
        <v>18</v>
      </c>
      <c r="Q51" s="39">
        <f t="shared" si="7"/>
        <v>40648</v>
      </c>
      <c r="R51" s="41">
        <f t="shared" si="8"/>
        <v>2.5714285714285716</v>
      </c>
      <c r="S51" s="41" t="str">
        <f t="shared" si="11"/>
        <v>Pre-Surv</v>
      </c>
      <c r="T51" s="3"/>
      <c r="U51" s="29"/>
      <c r="V51" s="29"/>
      <c r="W51" s="29"/>
      <c r="X51" s="29"/>
      <c r="Y51" s="29"/>
      <c r="Z51" s="3"/>
      <c r="AA51" s="3"/>
      <c r="AB51" s="3"/>
      <c r="AC51" s="3"/>
      <c r="AD51" s="3"/>
      <c r="AE51" s="3"/>
      <c r="AF51" s="3"/>
      <c r="AG51" s="3"/>
    </row>
    <row r="52" spans="1:33" x14ac:dyDescent="0.2">
      <c r="A52" s="34">
        <f t="shared" si="4"/>
        <v>20</v>
      </c>
      <c r="B52" s="35">
        <v>2.5</v>
      </c>
      <c r="C52" s="35">
        <v>2.38</v>
      </c>
      <c r="D52" s="35">
        <v>2.34</v>
      </c>
      <c r="E52" s="35">
        <v>2.57</v>
      </c>
      <c r="F52" s="35">
        <v>2.4300000000000002</v>
      </c>
      <c r="G52" s="35">
        <v>2.4700000000000002</v>
      </c>
      <c r="H52" s="32">
        <f t="shared" si="0"/>
        <v>2.57</v>
      </c>
      <c r="I52" s="32">
        <f t="shared" si="9"/>
        <v>2.7</v>
      </c>
      <c r="J52" s="37">
        <f t="shared" si="1"/>
        <v>-4.8148148148148273E-2</v>
      </c>
      <c r="K52" s="36">
        <f t="shared" si="5"/>
        <v>2.5540909090909092</v>
      </c>
      <c r="L52" s="37">
        <f t="shared" si="2"/>
        <v>6.2288663463248677E-3</v>
      </c>
      <c r="M52" s="38">
        <f t="shared" si="3"/>
        <v>2570</v>
      </c>
      <c r="N52" s="39">
        <v>43210</v>
      </c>
      <c r="O52" s="44">
        <f t="shared" si="10"/>
        <v>43191</v>
      </c>
      <c r="P52" s="40">
        <f t="shared" si="6"/>
        <v>19</v>
      </c>
      <c r="Q52" s="39">
        <f t="shared" si="7"/>
        <v>40648</v>
      </c>
      <c r="R52" s="41">
        <f t="shared" si="8"/>
        <v>2.7142857142857144</v>
      </c>
      <c r="S52" s="41" t="str">
        <f t="shared" si="11"/>
        <v>Pre-Surv</v>
      </c>
      <c r="T52" s="3"/>
      <c r="U52" s="121"/>
      <c r="V52" s="121"/>
      <c r="W52" s="121"/>
      <c r="X52" s="122"/>
      <c r="Y52" s="21"/>
      <c r="Z52" s="3"/>
      <c r="AA52" s="21"/>
      <c r="AB52" s="21"/>
      <c r="AC52" s="21"/>
      <c r="AD52" s="21"/>
      <c r="AE52" s="21"/>
      <c r="AF52" s="3"/>
      <c r="AG52" s="3"/>
    </row>
    <row r="53" spans="1:33" x14ac:dyDescent="0.2">
      <c r="A53" s="34">
        <f t="shared" si="4"/>
        <v>20</v>
      </c>
      <c r="B53" s="35">
        <v>2.42</v>
      </c>
      <c r="C53" s="35">
        <v>2.5099999999999998</v>
      </c>
      <c r="D53" s="35">
        <v>2.37</v>
      </c>
      <c r="E53" s="35">
        <v>2.46</v>
      </c>
      <c r="F53" s="35">
        <v>2.34</v>
      </c>
      <c r="G53" s="35">
        <v>2.4</v>
      </c>
      <c r="H53" s="32">
        <f t="shared" si="0"/>
        <v>2.5099999999999998</v>
      </c>
      <c r="I53" s="32">
        <f t="shared" si="9"/>
        <v>2.7</v>
      </c>
      <c r="J53" s="37">
        <f t="shared" si="1"/>
        <v>-7.0370370370370514E-2</v>
      </c>
      <c r="K53" s="36">
        <f t="shared" si="5"/>
        <v>2.5540909090909092</v>
      </c>
      <c r="L53" s="37">
        <f t="shared" si="2"/>
        <v>-1.7262858159815035E-2</v>
      </c>
      <c r="M53" s="38">
        <f t="shared" si="3"/>
        <v>2510</v>
      </c>
      <c r="N53" s="39">
        <v>43211</v>
      </c>
      <c r="O53" s="44">
        <f t="shared" si="10"/>
        <v>43191</v>
      </c>
      <c r="P53" s="40">
        <f t="shared" si="6"/>
        <v>20</v>
      </c>
      <c r="Q53" s="39">
        <f t="shared" si="7"/>
        <v>40648</v>
      </c>
      <c r="R53" s="41">
        <f t="shared" si="8"/>
        <v>2.8571428571428572</v>
      </c>
      <c r="S53" s="41" t="str">
        <f t="shared" si="11"/>
        <v>Pre-Surv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">
      <c r="A54" s="34">
        <f t="shared" ref="A54:A101" si="12">(A53)</f>
        <v>20</v>
      </c>
      <c r="B54" s="35">
        <v>2.5499999999999998</v>
      </c>
      <c r="C54" s="35">
        <v>2.4300000000000002</v>
      </c>
      <c r="D54" s="35">
        <v>2.3199999999999998</v>
      </c>
      <c r="E54" s="35">
        <v>2.4500000000000002</v>
      </c>
      <c r="F54" s="35">
        <v>2.59</v>
      </c>
      <c r="G54" s="35">
        <v>2.5099999999999998</v>
      </c>
      <c r="H54" s="32">
        <f t="shared" si="0"/>
        <v>2.59</v>
      </c>
      <c r="I54" s="32">
        <f t="shared" ref="I54:I101" si="13">(I53)</f>
        <v>2.7</v>
      </c>
      <c r="J54" s="37">
        <f t="shared" si="1"/>
        <v>-4.0740740740740855E-2</v>
      </c>
      <c r="K54" s="36">
        <f t="shared" ref="K54:K101" si="14">(K53)</f>
        <v>2.5540909090909092</v>
      </c>
      <c r="L54" s="37">
        <f t="shared" si="2"/>
        <v>1.4059441181704834E-2</v>
      </c>
      <c r="M54" s="38">
        <f t="shared" si="3"/>
        <v>2590</v>
      </c>
      <c r="N54" s="39">
        <v>43212</v>
      </c>
      <c r="O54" s="44">
        <f t="shared" ref="O54:O101" si="15">(O53)</f>
        <v>43191</v>
      </c>
      <c r="P54" s="40">
        <f t="shared" ref="P54:P85" si="16">(N54-O54)</f>
        <v>21</v>
      </c>
      <c r="Q54" s="39">
        <f t="shared" ref="Q54:Q101" si="17">(Q53)</f>
        <v>40648</v>
      </c>
      <c r="R54" s="41">
        <f t="shared" si="8"/>
        <v>3</v>
      </c>
      <c r="S54" s="41" t="str">
        <f t="shared" ref="S54:S77" si="18">(S53)</f>
        <v>Pre-Surv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">
      <c r="A55" s="34">
        <f t="shared" si="12"/>
        <v>20</v>
      </c>
      <c r="B55" s="35">
        <v>2.2999999999999998</v>
      </c>
      <c r="C55" s="35">
        <v>2.35</v>
      </c>
      <c r="D55" s="35">
        <v>2.39</v>
      </c>
      <c r="E55" s="35">
        <v>2.38</v>
      </c>
      <c r="F55" s="35">
        <v>2.5499999999999998</v>
      </c>
      <c r="G55" s="35">
        <v>2.31</v>
      </c>
      <c r="H55" s="32">
        <f t="shared" si="0"/>
        <v>2.5499999999999998</v>
      </c>
      <c r="I55" s="32">
        <f t="shared" si="13"/>
        <v>2.7</v>
      </c>
      <c r="J55" s="37">
        <f t="shared" si="1"/>
        <v>-5.5555555555555684E-2</v>
      </c>
      <c r="K55" s="36">
        <f t="shared" si="14"/>
        <v>2.5540909090909092</v>
      </c>
      <c r="L55" s="37">
        <f t="shared" si="2"/>
        <v>-1.6017084890551001E-3</v>
      </c>
      <c r="M55" s="38">
        <f t="shared" si="3"/>
        <v>2550</v>
      </c>
      <c r="N55" s="39">
        <v>43213</v>
      </c>
      <c r="O55" s="44">
        <f t="shared" si="15"/>
        <v>43191</v>
      </c>
      <c r="P55" s="40">
        <f t="shared" si="16"/>
        <v>22</v>
      </c>
      <c r="Q55" s="39">
        <f t="shared" si="17"/>
        <v>40648</v>
      </c>
      <c r="R55" s="41">
        <f t="shared" si="8"/>
        <v>3.1428571428571428</v>
      </c>
      <c r="S55" s="41" t="str">
        <f t="shared" si="18"/>
        <v>Pre-Surv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">
      <c r="A56" s="34">
        <f t="shared" si="12"/>
        <v>20</v>
      </c>
      <c r="B56" s="35">
        <v>2.38</v>
      </c>
      <c r="C56" s="35">
        <v>2.4300000000000002</v>
      </c>
      <c r="D56" s="35">
        <v>2.37</v>
      </c>
      <c r="E56" s="35">
        <v>2.2999999999999998</v>
      </c>
      <c r="F56" s="35">
        <v>2.4500000000000002</v>
      </c>
      <c r="G56" s="35">
        <v>2.52</v>
      </c>
      <c r="H56" s="32">
        <f t="shared" si="0"/>
        <v>2.52</v>
      </c>
      <c r="I56" s="32">
        <f t="shared" si="13"/>
        <v>2.7</v>
      </c>
      <c r="J56" s="37">
        <f t="shared" si="1"/>
        <v>-6.6666666666666721E-2</v>
      </c>
      <c r="K56" s="36">
        <f t="shared" si="14"/>
        <v>2.5540909090909092</v>
      </c>
      <c r="L56" s="37">
        <f t="shared" si="2"/>
        <v>-1.3347570742124965E-2</v>
      </c>
      <c r="M56" s="38">
        <f t="shared" si="3"/>
        <v>2520</v>
      </c>
      <c r="N56" s="39">
        <v>43214</v>
      </c>
      <c r="O56" s="44">
        <f t="shared" si="15"/>
        <v>43191</v>
      </c>
      <c r="P56" s="40">
        <f t="shared" si="16"/>
        <v>23</v>
      </c>
      <c r="Q56" s="39">
        <f t="shared" si="17"/>
        <v>40648</v>
      </c>
      <c r="R56" s="41">
        <f t="shared" si="8"/>
        <v>3.2857142857142856</v>
      </c>
      <c r="S56" s="41" t="str">
        <f t="shared" si="18"/>
        <v>Pre-Surv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">
      <c r="A57" s="34">
        <f t="shared" si="12"/>
        <v>20</v>
      </c>
      <c r="B57" s="35">
        <v>2.57</v>
      </c>
      <c r="C57" s="35">
        <v>2.34</v>
      </c>
      <c r="D57" s="35">
        <v>2.5299999999999998</v>
      </c>
      <c r="E57" s="35">
        <v>2.4500000000000002</v>
      </c>
      <c r="F57" s="35">
        <v>2.38</v>
      </c>
      <c r="G57" s="35">
        <v>2.44</v>
      </c>
      <c r="H57" s="32">
        <f t="shared" si="0"/>
        <v>2.57</v>
      </c>
      <c r="I57" s="32">
        <f t="shared" si="13"/>
        <v>2.7</v>
      </c>
      <c r="J57" s="37">
        <f t="shared" si="1"/>
        <v>-4.8148148148148273E-2</v>
      </c>
      <c r="K57" s="36">
        <f t="shared" si="14"/>
        <v>2.5540909090909092</v>
      </c>
      <c r="L57" s="37">
        <f t="shared" si="2"/>
        <v>6.2288663463248677E-3</v>
      </c>
      <c r="M57" s="38">
        <f t="shared" si="3"/>
        <v>2570</v>
      </c>
      <c r="N57" s="39">
        <v>43215</v>
      </c>
      <c r="O57" s="44">
        <f t="shared" si="15"/>
        <v>43191</v>
      </c>
      <c r="P57" s="40">
        <f t="shared" si="16"/>
        <v>24</v>
      </c>
      <c r="Q57" s="39">
        <f t="shared" si="17"/>
        <v>40648</v>
      </c>
      <c r="R57" s="41">
        <f t="shared" si="8"/>
        <v>3.4285714285714284</v>
      </c>
      <c r="S57" s="41" t="str">
        <f t="shared" si="18"/>
        <v>Pre-Surv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">
      <c r="A58" s="34">
        <f t="shared" si="12"/>
        <v>20</v>
      </c>
      <c r="B58" s="35">
        <v>2.2799999999999998</v>
      </c>
      <c r="C58" s="35">
        <v>2.3199999999999998</v>
      </c>
      <c r="D58" s="35">
        <v>2.42</v>
      </c>
      <c r="E58" s="35">
        <v>2.6</v>
      </c>
      <c r="F58" s="35">
        <v>2.27</v>
      </c>
      <c r="G58" s="35">
        <v>2.3199999999999998</v>
      </c>
      <c r="H58" s="32">
        <f t="shared" si="0"/>
        <v>2.6</v>
      </c>
      <c r="I58" s="32">
        <f t="shared" si="13"/>
        <v>2.7</v>
      </c>
      <c r="J58" s="37">
        <f t="shared" si="1"/>
        <v>-3.703703703703707E-2</v>
      </c>
      <c r="K58" s="36">
        <f t="shared" si="14"/>
        <v>2.5540909090909092</v>
      </c>
      <c r="L58" s="37">
        <f t="shared" si="2"/>
        <v>1.7974728599394904E-2</v>
      </c>
      <c r="M58" s="38">
        <f t="shared" si="3"/>
        <v>2600</v>
      </c>
      <c r="N58" s="39">
        <v>43216</v>
      </c>
      <c r="O58" s="44">
        <f t="shared" si="15"/>
        <v>43191</v>
      </c>
      <c r="P58" s="40">
        <f t="shared" si="16"/>
        <v>25</v>
      </c>
      <c r="Q58" s="39">
        <f t="shared" si="17"/>
        <v>40648</v>
      </c>
      <c r="R58" s="41">
        <f t="shared" si="8"/>
        <v>3.5714285714285716</v>
      </c>
      <c r="S58" s="41" t="str">
        <f t="shared" si="18"/>
        <v>Pre-Surv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">
      <c r="A59" s="34">
        <f t="shared" si="12"/>
        <v>20</v>
      </c>
      <c r="B59" s="35">
        <v>2.35</v>
      </c>
      <c r="C59" s="35">
        <v>2.54</v>
      </c>
      <c r="D59" s="35">
        <v>2.4700000000000002</v>
      </c>
      <c r="E59" s="35">
        <v>2.4300000000000002</v>
      </c>
      <c r="F59" s="35">
        <v>2.37</v>
      </c>
      <c r="G59" s="35">
        <v>2.5099999999999998</v>
      </c>
      <c r="H59" s="32">
        <f t="shared" si="0"/>
        <v>2.54</v>
      </c>
      <c r="I59" s="32">
        <f t="shared" si="13"/>
        <v>2.7</v>
      </c>
      <c r="J59" s="37">
        <f t="shared" si="1"/>
        <v>-5.925925925925931E-2</v>
      </c>
      <c r="K59" s="36">
        <f t="shared" si="14"/>
        <v>2.5540909090909092</v>
      </c>
      <c r="L59" s="37">
        <f t="shared" si="2"/>
        <v>-5.516995906744997E-3</v>
      </c>
      <c r="M59" s="38">
        <f t="shared" si="3"/>
        <v>2540</v>
      </c>
      <c r="N59" s="39">
        <v>43217</v>
      </c>
      <c r="O59" s="44">
        <f t="shared" si="15"/>
        <v>43191</v>
      </c>
      <c r="P59" s="40">
        <f t="shared" si="16"/>
        <v>26</v>
      </c>
      <c r="Q59" s="39">
        <f t="shared" si="17"/>
        <v>40648</v>
      </c>
      <c r="R59" s="41">
        <f t="shared" si="8"/>
        <v>3.7142857142857144</v>
      </c>
      <c r="S59" s="41" t="str">
        <f t="shared" si="18"/>
        <v>Pre-Surv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">
      <c r="A60" s="34">
        <f t="shared" si="12"/>
        <v>20</v>
      </c>
      <c r="B60" s="35">
        <v>2.4300000000000002</v>
      </c>
      <c r="C60" s="35">
        <v>2.4</v>
      </c>
      <c r="D60" s="35">
        <v>2.4</v>
      </c>
      <c r="E60" s="35">
        <v>2.4</v>
      </c>
      <c r="F60" s="35">
        <v>2.5</v>
      </c>
      <c r="G60" s="35">
        <v>2.5</v>
      </c>
      <c r="H60" s="32">
        <f t="shared" si="0"/>
        <v>2.5</v>
      </c>
      <c r="I60" s="32">
        <f t="shared" si="13"/>
        <v>2.7</v>
      </c>
      <c r="J60" s="37">
        <f t="shared" si="1"/>
        <v>-7.4074074074074139E-2</v>
      </c>
      <c r="K60" s="36">
        <f t="shared" si="14"/>
        <v>2.5540909090909092</v>
      </c>
      <c r="L60" s="37">
        <f t="shared" si="2"/>
        <v>-2.1178145577504932E-2</v>
      </c>
      <c r="M60" s="38">
        <f t="shared" si="3"/>
        <v>2500</v>
      </c>
      <c r="N60" s="39">
        <v>43218</v>
      </c>
      <c r="O60" s="44">
        <f t="shared" si="15"/>
        <v>43191</v>
      </c>
      <c r="P60" s="40">
        <f t="shared" si="16"/>
        <v>27</v>
      </c>
      <c r="Q60" s="39">
        <f t="shared" si="17"/>
        <v>40648</v>
      </c>
      <c r="R60" s="41">
        <f t="shared" si="8"/>
        <v>3.8571428571428572</v>
      </c>
      <c r="S60" s="41" t="str">
        <f t="shared" si="18"/>
        <v>Pre-Surv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">
      <c r="A61" s="34">
        <f t="shared" si="12"/>
        <v>20</v>
      </c>
      <c r="B61" s="35">
        <v>2.65</v>
      </c>
      <c r="C61" s="35">
        <v>2.56</v>
      </c>
      <c r="D61" s="35">
        <v>2.6</v>
      </c>
      <c r="E61" s="35">
        <v>2.4300000000000002</v>
      </c>
      <c r="F61" s="35">
        <v>2.48</v>
      </c>
      <c r="G61" s="35">
        <v>2.5</v>
      </c>
      <c r="H61" s="32">
        <f t="shared" si="0"/>
        <v>2.65</v>
      </c>
      <c r="I61" s="32">
        <f t="shared" si="13"/>
        <v>2.7</v>
      </c>
      <c r="J61" s="37">
        <f t="shared" si="1"/>
        <v>-1.8518518518518615E-2</v>
      </c>
      <c r="K61" s="36">
        <f t="shared" si="14"/>
        <v>2.5540909090909092</v>
      </c>
      <c r="L61" s="37">
        <f t="shared" si="2"/>
        <v>3.7551165687844737E-2</v>
      </c>
      <c r="M61" s="38">
        <f t="shared" si="3"/>
        <v>2650</v>
      </c>
      <c r="N61" s="39">
        <v>43219</v>
      </c>
      <c r="O61" s="44">
        <f t="shared" si="15"/>
        <v>43191</v>
      </c>
      <c r="P61" s="40">
        <f t="shared" si="16"/>
        <v>28</v>
      </c>
      <c r="Q61" s="39">
        <f t="shared" si="17"/>
        <v>40648</v>
      </c>
      <c r="R61" s="41">
        <f t="shared" si="8"/>
        <v>4</v>
      </c>
      <c r="S61" s="41" t="str">
        <f t="shared" si="18"/>
        <v>Pre-Surv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">
      <c r="A62" s="34">
        <f t="shared" si="12"/>
        <v>20</v>
      </c>
      <c r="B62" s="35">
        <v>2.5499999999999998</v>
      </c>
      <c r="C62" s="35">
        <v>2.54</v>
      </c>
      <c r="D62" s="35">
        <v>2.5499999999999998</v>
      </c>
      <c r="E62" s="35">
        <v>2.56</v>
      </c>
      <c r="F62" s="35">
        <v>2.5499999999999998</v>
      </c>
      <c r="G62" s="35">
        <v>2.4700000000000002</v>
      </c>
      <c r="H62" s="32">
        <f t="shared" si="0"/>
        <v>2.56</v>
      </c>
      <c r="I62" s="32">
        <f t="shared" si="13"/>
        <v>2.7</v>
      </c>
      <c r="J62" s="37">
        <f t="shared" si="1"/>
        <v>-5.1851851851851892E-2</v>
      </c>
      <c r="K62" s="36">
        <f t="shared" si="14"/>
        <v>2.5540909090909092</v>
      </c>
      <c r="L62" s="37">
        <f t="shared" si="2"/>
        <v>2.3135789286349707E-3</v>
      </c>
      <c r="M62" s="38">
        <f t="shared" si="3"/>
        <v>2560</v>
      </c>
      <c r="N62" s="39">
        <v>43220</v>
      </c>
      <c r="O62" s="44">
        <f t="shared" si="15"/>
        <v>43191</v>
      </c>
      <c r="P62" s="40">
        <f t="shared" si="16"/>
        <v>29</v>
      </c>
      <c r="Q62" s="39">
        <f t="shared" si="17"/>
        <v>40648</v>
      </c>
      <c r="R62" s="41">
        <f t="shared" si="8"/>
        <v>4.1428571428571432</v>
      </c>
      <c r="S62" s="41" t="str">
        <f t="shared" si="18"/>
        <v>Pre-Surv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">
      <c r="A63" s="109">
        <f t="shared" si="12"/>
        <v>20</v>
      </c>
      <c r="B63" s="110">
        <v>2.5499999999999998</v>
      </c>
      <c r="C63" s="110">
        <v>2.4500000000000002</v>
      </c>
      <c r="D63" s="110">
        <v>2.35</v>
      </c>
      <c r="E63" s="110">
        <v>2.4700000000000002</v>
      </c>
      <c r="F63" s="110">
        <v>2.56</v>
      </c>
      <c r="G63" s="110">
        <v>2.4</v>
      </c>
      <c r="H63" s="110">
        <f t="shared" si="0"/>
        <v>2.56</v>
      </c>
      <c r="I63" s="110">
        <f t="shared" si="13"/>
        <v>2.7</v>
      </c>
      <c r="J63" s="111">
        <f t="shared" si="1"/>
        <v>-5.1851851851851892E-2</v>
      </c>
      <c r="K63" s="112">
        <f t="shared" si="14"/>
        <v>2.5540909090909092</v>
      </c>
      <c r="L63" s="111">
        <f t="shared" si="2"/>
        <v>2.3135789286349707E-3</v>
      </c>
      <c r="M63" s="113">
        <f t="shared" si="3"/>
        <v>2560</v>
      </c>
      <c r="N63" s="114">
        <v>43221</v>
      </c>
      <c r="O63" s="114">
        <f t="shared" si="15"/>
        <v>43191</v>
      </c>
      <c r="P63" s="115">
        <f t="shared" si="16"/>
        <v>30</v>
      </c>
      <c r="Q63" s="114">
        <f t="shared" si="17"/>
        <v>40648</v>
      </c>
      <c r="R63" s="41">
        <f t="shared" si="8"/>
        <v>4.2857142857142856</v>
      </c>
      <c r="S63" s="116" t="str">
        <f t="shared" si="18"/>
        <v>Pre-Surv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">
      <c r="A64" s="42">
        <f t="shared" si="12"/>
        <v>20</v>
      </c>
      <c r="B64" s="35">
        <v>2.5</v>
      </c>
      <c r="C64" s="35">
        <v>2.35</v>
      </c>
      <c r="D64" s="35">
        <v>2.42</v>
      </c>
      <c r="E64" s="35">
        <v>2.6</v>
      </c>
      <c r="F64" s="35">
        <v>2.5</v>
      </c>
      <c r="G64" s="35">
        <v>2.34</v>
      </c>
      <c r="H64" s="35">
        <f t="shared" si="0"/>
        <v>2.6</v>
      </c>
      <c r="I64" s="35">
        <f t="shared" si="13"/>
        <v>2.7</v>
      </c>
      <c r="J64" s="37">
        <f t="shared" si="1"/>
        <v>-3.703703703703707E-2</v>
      </c>
      <c r="K64" s="43">
        <f t="shared" si="14"/>
        <v>2.5540909090909092</v>
      </c>
      <c r="L64" s="37">
        <f t="shared" si="2"/>
        <v>1.7974728599394904E-2</v>
      </c>
      <c r="M64" s="38">
        <f t="shared" si="3"/>
        <v>2600</v>
      </c>
      <c r="N64" s="44">
        <v>43222</v>
      </c>
      <c r="O64" s="44">
        <f t="shared" si="15"/>
        <v>43191</v>
      </c>
      <c r="P64" s="47">
        <f t="shared" si="16"/>
        <v>31</v>
      </c>
      <c r="Q64" s="44">
        <f t="shared" si="17"/>
        <v>40648</v>
      </c>
      <c r="R64" s="41">
        <f t="shared" si="8"/>
        <v>4.4285714285714288</v>
      </c>
      <c r="S64" s="45" t="str">
        <f t="shared" si="18"/>
        <v>Pre-Surv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">
      <c r="A65" s="42">
        <f t="shared" si="12"/>
        <v>20</v>
      </c>
      <c r="B65" s="35">
        <v>2.4700000000000002</v>
      </c>
      <c r="C65" s="35">
        <v>2.62</v>
      </c>
      <c r="D65" s="46">
        <v>2.54</v>
      </c>
      <c r="E65" s="35">
        <v>2.2799999999999998</v>
      </c>
      <c r="F65" s="35">
        <v>2.44</v>
      </c>
      <c r="G65" s="35">
        <v>2.35</v>
      </c>
      <c r="H65" s="35">
        <f t="shared" si="0"/>
        <v>2.62</v>
      </c>
      <c r="I65" s="35">
        <f t="shared" si="13"/>
        <v>2.7</v>
      </c>
      <c r="J65" s="37">
        <f t="shared" si="1"/>
        <v>-2.9629629629629655E-2</v>
      </c>
      <c r="K65" s="43">
        <f t="shared" si="14"/>
        <v>2.5540909090909092</v>
      </c>
      <c r="L65" s="37">
        <f t="shared" si="2"/>
        <v>2.5805303434774874E-2</v>
      </c>
      <c r="M65" s="38">
        <f t="shared" si="3"/>
        <v>2620</v>
      </c>
      <c r="N65" s="44">
        <v>43223</v>
      </c>
      <c r="O65" s="44">
        <f t="shared" si="15"/>
        <v>43191</v>
      </c>
      <c r="P65" s="47">
        <f t="shared" si="16"/>
        <v>32</v>
      </c>
      <c r="Q65" s="44">
        <f t="shared" si="17"/>
        <v>40648</v>
      </c>
      <c r="R65" s="41">
        <f t="shared" si="8"/>
        <v>4.5714285714285712</v>
      </c>
      <c r="S65" s="45" t="str">
        <f t="shared" si="18"/>
        <v>Pre-Surv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">
      <c r="A66" s="34">
        <f t="shared" si="12"/>
        <v>20</v>
      </c>
      <c r="B66" s="35">
        <v>2.54</v>
      </c>
      <c r="C66" s="35">
        <v>2.4500000000000002</v>
      </c>
      <c r="D66" s="35">
        <v>2.35</v>
      </c>
      <c r="E66" s="35">
        <v>2.48</v>
      </c>
      <c r="F66" s="35">
        <v>2.57</v>
      </c>
      <c r="G66" s="35">
        <v>2.4</v>
      </c>
      <c r="H66" s="32">
        <f t="shared" ref="H66:H97" si="19">MAX(B66:G66)</f>
        <v>2.57</v>
      </c>
      <c r="I66" s="32">
        <f t="shared" si="13"/>
        <v>2.7</v>
      </c>
      <c r="J66" s="37">
        <f t="shared" ref="J66:J97" si="20">(H66-I66)/(I66)</f>
        <v>-4.8148148148148273E-2</v>
      </c>
      <c r="K66" s="36">
        <f t="shared" si="14"/>
        <v>2.5540909090909092</v>
      </c>
      <c r="L66" s="37">
        <f t="shared" ref="L66:L97" si="21">(H66-K66)/(K66)</f>
        <v>6.2288663463248677E-3</v>
      </c>
      <c r="M66" s="38">
        <f t="shared" ref="M66:M97" si="22">1000*H66</f>
        <v>2570</v>
      </c>
      <c r="N66" s="39">
        <v>43224</v>
      </c>
      <c r="O66" s="44">
        <f t="shared" si="15"/>
        <v>43191</v>
      </c>
      <c r="P66" s="40">
        <f t="shared" si="16"/>
        <v>33</v>
      </c>
      <c r="Q66" s="39">
        <f t="shared" si="17"/>
        <v>40648</v>
      </c>
      <c r="R66" s="41">
        <f t="shared" si="8"/>
        <v>4.7142857142857144</v>
      </c>
      <c r="S66" s="41" t="str">
        <f t="shared" si="18"/>
        <v>Pre-Surv</v>
      </c>
      <c r="T66" s="3"/>
      <c r="U66" s="30"/>
      <c r="V66" s="30"/>
      <c r="W66" s="30"/>
      <c r="X66" s="30"/>
      <c r="Y66" s="30"/>
      <c r="Z66" s="3"/>
      <c r="AA66" s="30"/>
      <c r="AB66" s="30"/>
      <c r="AC66" s="30"/>
      <c r="AD66" s="30"/>
      <c r="AE66" s="30"/>
      <c r="AF66" s="3"/>
      <c r="AG66" s="3"/>
    </row>
    <row r="67" spans="1:33" x14ac:dyDescent="0.2">
      <c r="A67" s="42">
        <f t="shared" si="12"/>
        <v>20</v>
      </c>
      <c r="B67" s="35">
        <v>2.38</v>
      </c>
      <c r="C67" s="35">
        <v>2.2999999999999998</v>
      </c>
      <c r="D67" s="35">
        <v>2.6</v>
      </c>
      <c r="E67" s="35">
        <v>2.5</v>
      </c>
      <c r="F67" s="35">
        <v>2.6</v>
      </c>
      <c r="G67" s="35">
        <v>2.5</v>
      </c>
      <c r="H67" s="35">
        <f t="shared" si="19"/>
        <v>2.6</v>
      </c>
      <c r="I67" s="35">
        <f t="shared" si="13"/>
        <v>2.7</v>
      </c>
      <c r="J67" s="37">
        <f t="shared" si="20"/>
        <v>-3.703703703703707E-2</v>
      </c>
      <c r="K67" s="43">
        <f t="shared" si="14"/>
        <v>2.5540909090909092</v>
      </c>
      <c r="L67" s="37">
        <f t="shared" si="21"/>
        <v>1.7974728599394904E-2</v>
      </c>
      <c r="M67" s="38">
        <f t="shared" si="22"/>
        <v>2600</v>
      </c>
      <c r="N67" s="44">
        <v>43225</v>
      </c>
      <c r="O67" s="44">
        <f t="shared" si="15"/>
        <v>43191</v>
      </c>
      <c r="P67" s="47">
        <f t="shared" si="16"/>
        <v>34</v>
      </c>
      <c r="Q67" s="44">
        <f t="shared" si="17"/>
        <v>40648</v>
      </c>
      <c r="R67" s="41">
        <f t="shared" si="8"/>
        <v>4.8571428571428568</v>
      </c>
      <c r="S67" s="41" t="str">
        <f t="shared" si="18"/>
        <v>Pre-Surv</v>
      </c>
      <c r="T67" s="3"/>
      <c r="U67" s="23"/>
      <c r="V67" s="5"/>
      <c r="W67" s="13"/>
      <c r="X67" s="108"/>
      <c r="Y67" s="11"/>
      <c r="Z67" s="3"/>
      <c r="AA67" s="12"/>
      <c r="AB67" s="5"/>
      <c r="AC67" s="13"/>
      <c r="AD67" s="108"/>
      <c r="AE67" s="11"/>
      <c r="AF67" s="3"/>
      <c r="AG67" s="3"/>
    </row>
    <row r="68" spans="1:33" x14ac:dyDescent="0.2">
      <c r="A68" s="42">
        <f t="shared" si="12"/>
        <v>20</v>
      </c>
      <c r="B68" s="35">
        <v>2.4300000000000002</v>
      </c>
      <c r="C68" s="35">
        <v>2.56</v>
      </c>
      <c r="D68" s="35">
        <v>2.35</v>
      </c>
      <c r="E68" s="35">
        <v>2.61</v>
      </c>
      <c r="F68" s="35">
        <v>2.44</v>
      </c>
      <c r="G68" s="35">
        <v>2.6</v>
      </c>
      <c r="H68" s="35">
        <f t="shared" si="19"/>
        <v>2.61</v>
      </c>
      <c r="I68" s="35">
        <f t="shared" si="13"/>
        <v>2.7</v>
      </c>
      <c r="J68" s="37">
        <f t="shared" si="20"/>
        <v>-3.3333333333333444E-2</v>
      </c>
      <c r="K68" s="43">
        <f t="shared" si="14"/>
        <v>2.5540909090909092</v>
      </c>
      <c r="L68" s="37">
        <f t="shared" si="21"/>
        <v>2.1890016017084804E-2</v>
      </c>
      <c r="M68" s="38">
        <f t="shared" si="22"/>
        <v>2610</v>
      </c>
      <c r="N68" s="44">
        <v>43226</v>
      </c>
      <c r="O68" s="44">
        <f t="shared" si="15"/>
        <v>43191</v>
      </c>
      <c r="P68" s="47">
        <f t="shared" si="16"/>
        <v>35</v>
      </c>
      <c r="Q68" s="44">
        <f t="shared" si="17"/>
        <v>40648</v>
      </c>
      <c r="R68" s="41">
        <f t="shared" si="8"/>
        <v>5</v>
      </c>
      <c r="S68" s="41" t="str">
        <f t="shared" si="18"/>
        <v>Pre-Surv</v>
      </c>
      <c r="T68" s="3"/>
      <c r="U68" s="29"/>
      <c r="V68" s="29"/>
      <c r="W68" s="29"/>
      <c r="X68" s="29"/>
      <c r="Y68" s="29"/>
      <c r="Z68" s="3"/>
      <c r="AA68" s="3"/>
      <c r="AB68" s="3"/>
      <c r="AC68" s="3"/>
      <c r="AD68" s="3"/>
      <c r="AE68" s="3"/>
      <c r="AF68" s="3"/>
      <c r="AG68" s="3"/>
    </row>
    <row r="69" spans="1:33" x14ac:dyDescent="0.2">
      <c r="A69" s="42">
        <f t="shared" si="12"/>
        <v>20</v>
      </c>
      <c r="B69" s="35">
        <v>2.46</v>
      </c>
      <c r="C69" s="35">
        <v>2.41</v>
      </c>
      <c r="D69" s="35">
        <v>2.23</v>
      </c>
      <c r="E69" s="35">
        <v>2.33</v>
      </c>
      <c r="F69" s="35">
        <v>2.42</v>
      </c>
      <c r="G69" s="35">
        <v>2.6</v>
      </c>
      <c r="H69" s="35">
        <f t="shared" si="19"/>
        <v>2.6</v>
      </c>
      <c r="I69" s="35">
        <f t="shared" si="13"/>
        <v>2.7</v>
      </c>
      <c r="J69" s="37">
        <f t="shared" si="20"/>
        <v>-3.703703703703707E-2</v>
      </c>
      <c r="K69" s="43">
        <f t="shared" si="14"/>
        <v>2.5540909090909092</v>
      </c>
      <c r="L69" s="37">
        <f t="shared" si="21"/>
        <v>1.7974728599394904E-2</v>
      </c>
      <c r="M69" s="38">
        <f t="shared" si="22"/>
        <v>2600</v>
      </c>
      <c r="N69" s="44">
        <v>43227</v>
      </c>
      <c r="O69" s="44">
        <f t="shared" si="15"/>
        <v>43191</v>
      </c>
      <c r="P69" s="47">
        <f t="shared" si="16"/>
        <v>36</v>
      </c>
      <c r="Q69" s="44">
        <f t="shared" si="17"/>
        <v>40648</v>
      </c>
      <c r="R69" s="41">
        <f t="shared" si="8"/>
        <v>5.1428571428571432</v>
      </c>
      <c r="S69" s="41" t="str">
        <f t="shared" si="18"/>
        <v>Pre-Surv</v>
      </c>
      <c r="T69" s="3"/>
      <c r="U69" s="121"/>
      <c r="V69" s="121"/>
      <c r="W69" s="121"/>
      <c r="X69" s="122"/>
      <c r="Y69" s="21"/>
      <c r="Z69" s="3"/>
      <c r="AA69" s="21"/>
      <c r="AB69" s="21"/>
      <c r="AC69" s="21"/>
      <c r="AD69" s="21"/>
      <c r="AE69" s="21"/>
      <c r="AF69" s="3"/>
      <c r="AG69" s="3"/>
    </row>
    <row r="70" spans="1:33" x14ac:dyDescent="0.2">
      <c r="A70" s="109">
        <f t="shared" si="12"/>
        <v>20</v>
      </c>
      <c r="B70" s="110">
        <v>2.4</v>
      </c>
      <c r="C70" s="110">
        <v>2.15</v>
      </c>
      <c r="D70" s="110">
        <v>2.34</v>
      </c>
      <c r="E70" s="110">
        <v>2.4500000000000002</v>
      </c>
      <c r="F70" s="110">
        <v>2.37</v>
      </c>
      <c r="G70" s="110">
        <v>2.35</v>
      </c>
      <c r="H70" s="110">
        <f t="shared" si="19"/>
        <v>2.4500000000000002</v>
      </c>
      <c r="I70" s="110">
        <f t="shared" si="13"/>
        <v>2.7</v>
      </c>
      <c r="J70" s="111">
        <f t="shared" si="20"/>
        <v>-9.2592592592592587E-2</v>
      </c>
      <c r="K70" s="112">
        <f t="shared" si="14"/>
        <v>2.5540909090909092</v>
      </c>
      <c r="L70" s="111">
        <f t="shared" si="21"/>
        <v>-4.0754582665954761E-2</v>
      </c>
      <c r="M70" s="113">
        <f t="shared" si="22"/>
        <v>2450</v>
      </c>
      <c r="N70" s="114">
        <v>43228</v>
      </c>
      <c r="O70" s="114">
        <f t="shared" si="15"/>
        <v>43191</v>
      </c>
      <c r="P70" s="115">
        <f t="shared" si="16"/>
        <v>37</v>
      </c>
      <c r="Q70" s="114">
        <f t="shared" si="17"/>
        <v>40648</v>
      </c>
      <c r="R70" s="41">
        <f t="shared" si="8"/>
        <v>5.2857142857142856</v>
      </c>
      <c r="S70" s="116" t="str">
        <f t="shared" si="18"/>
        <v>Pre-Surv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">
      <c r="A71" s="42">
        <f t="shared" si="12"/>
        <v>20</v>
      </c>
      <c r="B71" s="35">
        <v>2.5</v>
      </c>
      <c r="C71" s="35">
        <v>2.34</v>
      </c>
      <c r="D71" s="35">
        <v>2.56</v>
      </c>
      <c r="E71" s="35">
        <v>2.4300000000000002</v>
      </c>
      <c r="F71" s="35">
        <v>2.4</v>
      </c>
      <c r="G71" s="35">
        <v>2.5</v>
      </c>
      <c r="H71" s="35">
        <f t="shared" si="19"/>
        <v>2.56</v>
      </c>
      <c r="I71" s="35">
        <f t="shared" si="13"/>
        <v>2.7</v>
      </c>
      <c r="J71" s="37">
        <f t="shared" si="20"/>
        <v>-5.1851851851851892E-2</v>
      </c>
      <c r="K71" s="43">
        <f t="shared" si="14"/>
        <v>2.5540909090909092</v>
      </c>
      <c r="L71" s="37">
        <f t="shared" si="21"/>
        <v>2.3135789286349707E-3</v>
      </c>
      <c r="M71" s="38">
        <f t="shared" si="22"/>
        <v>2560</v>
      </c>
      <c r="N71" s="44">
        <v>43229</v>
      </c>
      <c r="O71" s="44">
        <f t="shared" si="15"/>
        <v>43191</v>
      </c>
      <c r="P71" s="47">
        <f t="shared" si="16"/>
        <v>38</v>
      </c>
      <c r="Q71" s="44">
        <f t="shared" si="17"/>
        <v>40648</v>
      </c>
      <c r="R71" s="41">
        <f t="shared" si="8"/>
        <v>5.4285714285714288</v>
      </c>
      <c r="S71" s="45" t="str">
        <f t="shared" si="18"/>
        <v>Pre-Surv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">
      <c r="A72" s="42">
        <f t="shared" si="12"/>
        <v>20</v>
      </c>
      <c r="B72" s="35">
        <v>2.5</v>
      </c>
      <c r="C72" s="35">
        <v>2.37</v>
      </c>
      <c r="D72" s="35">
        <v>2.5299999999999998</v>
      </c>
      <c r="E72" s="35">
        <v>2.4</v>
      </c>
      <c r="F72" s="35">
        <v>2.5099999999999998</v>
      </c>
      <c r="G72" s="35">
        <v>2.4900000000000002</v>
      </c>
      <c r="H72" s="35">
        <f t="shared" si="19"/>
        <v>2.5299999999999998</v>
      </c>
      <c r="I72" s="35">
        <f t="shared" si="13"/>
        <v>2.7</v>
      </c>
      <c r="J72" s="37">
        <f t="shared" si="20"/>
        <v>-6.2962962962963095E-2</v>
      </c>
      <c r="K72" s="43">
        <f t="shared" si="14"/>
        <v>2.5540909090909092</v>
      </c>
      <c r="L72" s="37">
        <f t="shared" si="21"/>
        <v>-9.432283324435067E-3</v>
      </c>
      <c r="M72" s="38">
        <f t="shared" si="22"/>
        <v>2530</v>
      </c>
      <c r="N72" s="44">
        <v>43230</v>
      </c>
      <c r="O72" s="44">
        <f t="shared" si="15"/>
        <v>43191</v>
      </c>
      <c r="P72" s="47">
        <f t="shared" si="16"/>
        <v>39</v>
      </c>
      <c r="Q72" s="44">
        <f t="shared" si="17"/>
        <v>40648</v>
      </c>
      <c r="R72" s="41">
        <f t="shared" si="8"/>
        <v>5.5714285714285712</v>
      </c>
      <c r="S72" s="41" t="str">
        <f t="shared" si="18"/>
        <v>Pre-Surv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">
      <c r="A73" s="42">
        <f t="shared" si="12"/>
        <v>20</v>
      </c>
      <c r="B73" s="35">
        <v>2.62</v>
      </c>
      <c r="C73" s="35">
        <v>2.6</v>
      </c>
      <c r="D73" s="35">
        <v>2.56</v>
      </c>
      <c r="E73" s="35">
        <v>2.5</v>
      </c>
      <c r="F73" s="35">
        <v>2.64</v>
      </c>
      <c r="G73" s="35">
        <v>2.6</v>
      </c>
      <c r="H73" s="35">
        <f t="shared" si="19"/>
        <v>2.64</v>
      </c>
      <c r="I73" s="35">
        <f t="shared" si="13"/>
        <v>2.7</v>
      </c>
      <c r="J73" s="37">
        <f t="shared" si="20"/>
        <v>-2.222222222222224E-2</v>
      </c>
      <c r="K73" s="43">
        <f t="shared" si="14"/>
        <v>2.5540909090909092</v>
      </c>
      <c r="L73" s="37">
        <f t="shared" si="21"/>
        <v>3.3635878270154844E-2</v>
      </c>
      <c r="M73" s="38">
        <f t="shared" si="22"/>
        <v>2640</v>
      </c>
      <c r="N73" s="44">
        <v>43231</v>
      </c>
      <c r="O73" s="44">
        <f t="shared" si="15"/>
        <v>43191</v>
      </c>
      <c r="P73" s="47">
        <f t="shared" si="16"/>
        <v>40</v>
      </c>
      <c r="Q73" s="44">
        <f t="shared" si="17"/>
        <v>40648</v>
      </c>
      <c r="R73" s="41">
        <f t="shared" si="8"/>
        <v>5.7142857142857144</v>
      </c>
      <c r="S73" s="41" t="str">
        <f t="shared" si="18"/>
        <v>Pre-Surv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">
      <c r="A74" s="42">
        <f t="shared" si="12"/>
        <v>20</v>
      </c>
      <c r="B74" s="35">
        <v>2.2000000000000002</v>
      </c>
      <c r="C74" s="35">
        <v>2.2999999999999998</v>
      </c>
      <c r="D74" s="35">
        <v>2.35</v>
      </c>
      <c r="E74" s="35">
        <v>2.27</v>
      </c>
      <c r="F74" s="35">
        <v>2.2200000000000002</v>
      </c>
      <c r="G74" s="35">
        <v>2.37</v>
      </c>
      <c r="H74" s="35">
        <f t="shared" si="19"/>
        <v>2.37</v>
      </c>
      <c r="I74" s="35">
        <f t="shared" si="13"/>
        <v>2.7</v>
      </c>
      <c r="J74" s="37">
        <f t="shared" si="20"/>
        <v>-0.12222222222222225</v>
      </c>
      <c r="K74" s="43">
        <f t="shared" si="14"/>
        <v>2.5540909090909092</v>
      </c>
      <c r="L74" s="37">
        <f t="shared" si="21"/>
        <v>-7.2076882007474627E-2</v>
      </c>
      <c r="M74" s="38">
        <f t="shared" si="22"/>
        <v>2370</v>
      </c>
      <c r="N74" s="44">
        <v>43233</v>
      </c>
      <c r="O74" s="44">
        <f t="shared" si="15"/>
        <v>43191</v>
      </c>
      <c r="P74" s="47">
        <f t="shared" si="16"/>
        <v>42</v>
      </c>
      <c r="Q74" s="44">
        <f t="shared" si="17"/>
        <v>40648</v>
      </c>
      <c r="R74" s="41">
        <f t="shared" si="8"/>
        <v>6</v>
      </c>
      <c r="S74" s="45" t="str">
        <f t="shared" si="18"/>
        <v>Pre-Surv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">
      <c r="A75" s="42">
        <f t="shared" si="12"/>
        <v>20</v>
      </c>
      <c r="B75" s="35">
        <v>2.2999999999999998</v>
      </c>
      <c r="C75" s="35">
        <v>2.42</v>
      </c>
      <c r="D75" s="35">
        <v>2.37</v>
      </c>
      <c r="E75" s="35">
        <v>2.7</v>
      </c>
      <c r="F75" s="35">
        <v>2.34</v>
      </c>
      <c r="G75" s="35">
        <v>2.4900000000000002</v>
      </c>
      <c r="H75" s="35">
        <f t="shared" si="19"/>
        <v>2.7</v>
      </c>
      <c r="I75" s="35">
        <f t="shared" si="13"/>
        <v>2.7</v>
      </c>
      <c r="J75" s="37">
        <f t="shared" si="20"/>
        <v>0</v>
      </c>
      <c r="K75" s="43">
        <f t="shared" si="14"/>
        <v>2.5540909090909092</v>
      </c>
      <c r="L75" s="37">
        <f t="shared" si="21"/>
        <v>5.7127602776294743E-2</v>
      </c>
      <c r="M75" s="38">
        <f t="shared" si="22"/>
        <v>2700</v>
      </c>
      <c r="N75" s="44">
        <v>43233</v>
      </c>
      <c r="O75" s="44">
        <f t="shared" si="15"/>
        <v>43191</v>
      </c>
      <c r="P75" s="47">
        <f t="shared" si="16"/>
        <v>42</v>
      </c>
      <c r="Q75" s="44">
        <f t="shared" si="17"/>
        <v>40648</v>
      </c>
      <c r="R75" s="41">
        <f t="shared" si="8"/>
        <v>6</v>
      </c>
      <c r="S75" s="41" t="str">
        <f t="shared" si="18"/>
        <v>Pre-Surv</v>
      </c>
    </row>
    <row r="76" spans="1:33" x14ac:dyDescent="0.2">
      <c r="A76" s="42">
        <f t="shared" si="12"/>
        <v>20</v>
      </c>
      <c r="B76" s="35">
        <v>2.61</v>
      </c>
      <c r="C76" s="35">
        <v>2.5099999999999998</v>
      </c>
      <c r="D76" s="35">
        <v>2.34</v>
      </c>
      <c r="E76" s="35">
        <v>2.4700000000000002</v>
      </c>
      <c r="F76" s="35">
        <v>2.4300000000000002</v>
      </c>
      <c r="G76" s="35">
        <v>2.56</v>
      </c>
      <c r="H76" s="35">
        <f t="shared" si="19"/>
        <v>2.61</v>
      </c>
      <c r="I76" s="35">
        <f t="shared" si="13"/>
        <v>2.7</v>
      </c>
      <c r="J76" s="37">
        <f t="shared" si="20"/>
        <v>-3.3333333333333444E-2</v>
      </c>
      <c r="K76" s="43">
        <f t="shared" si="14"/>
        <v>2.5540909090909092</v>
      </c>
      <c r="L76" s="37">
        <f t="shared" si="21"/>
        <v>2.1890016017084804E-2</v>
      </c>
      <c r="M76" s="38">
        <f t="shared" si="22"/>
        <v>2610</v>
      </c>
      <c r="N76" s="44">
        <v>43232</v>
      </c>
      <c r="O76" s="44">
        <f t="shared" si="15"/>
        <v>43191</v>
      </c>
      <c r="P76" s="47">
        <f t="shared" si="16"/>
        <v>41</v>
      </c>
      <c r="Q76" s="44">
        <f t="shared" si="17"/>
        <v>40648</v>
      </c>
      <c r="R76" s="41">
        <f t="shared" si="8"/>
        <v>5.8571428571428568</v>
      </c>
      <c r="S76" s="41" t="str">
        <f t="shared" si="18"/>
        <v>Pre-Surv</v>
      </c>
    </row>
    <row r="77" spans="1:33" x14ac:dyDescent="0.2">
      <c r="A77" s="109">
        <f t="shared" si="12"/>
        <v>20</v>
      </c>
      <c r="B77" s="110">
        <v>2.4500000000000002</v>
      </c>
      <c r="C77" s="110">
        <v>2.35</v>
      </c>
      <c r="D77" s="110">
        <v>2.4500000000000002</v>
      </c>
      <c r="E77" s="110">
        <v>2.4</v>
      </c>
      <c r="F77" s="110">
        <v>2.36</v>
      </c>
      <c r="G77" s="110">
        <v>2.44</v>
      </c>
      <c r="H77" s="110">
        <f t="shared" si="19"/>
        <v>2.4500000000000002</v>
      </c>
      <c r="I77" s="110">
        <f t="shared" si="13"/>
        <v>2.7</v>
      </c>
      <c r="J77" s="111">
        <f t="shared" si="20"/>
        <v>-9.2592592592592587E-2</v>
      </c>
      <c r="K77" s="112">
        <f t="shared" si="14"/>
        <v>2.5540909090909092</v>
      </c>
      <c r="L77" s="111">
        <f t="shared" si="21"/>
        <v>-4.0754582665954761E-2</v>
      </c>
      <c r="M77" s="113">
        <f t="shared" si="22"/>
        <v>2450</v>
      </c>
      <c r="N77" s="114">
        <v>43234</v>
      </c>
      <c r="O77" s="114">
        <f t="shared" si="15"/>
        <v>43191</v>
      </c>
      <c r="P77" s="115">
        <f t="shared" si="16"/>
        <v>43</v>
      </c>
      <c r="Q77" s="114">
        <f t="shared" si="17"/>
        <v>40648</v>
      </c>
      <c r="R77" s="41">
        <f t="shared" si="8"/>
        <v>6.1428571428571432</v>
      </c>
      <c r="S77" s="116" t="str">
        <f t="shared" si="18"/>
        <v>Pre-Surv</v>
      </c>
    </row>
    <row r="78" spans="1:33" x14ac:dyDescent="0.2">
      <c r="A78" s="62">
        <f t="shared" si="12"/>
        <v>20</v>
      </c>
      <c r="B78" s="3">
        <v>2.5499999999999998</v>
      </c>
      <c r="C78" s="3">
        <v>2.4300000000000002</v>
      </c>
      <c r="D78" s="3">
        <v>2.3199999999999998</v>
      </c>
      <c r="E78" s="3">
        <v>2.4500000000000002</v>
      </c>
      <c r="F78" s="3">
        <v>2.59</v>
      </c>
      <c r="G78" s="3">
        <v>2.5099999999999998</v>
      </c>
      <c r="H78" s="10">
        <f t="shared" si="19"/>
        <v>2.59</v>
      </c>
      <c r="I78" s="10">
        <f t="shared" si="13"/>
        <v>2.7</v>
      </c>
      <c r="J78" s="21">
        <f t="shared" si="20"/>
        <v>-4.0740740740740855E-2</v>
      </c>
      <c r="K78" s="24">
        <f t="shared" si="14"/>
        <v>2.5540909090909092</v>
      </c>
      <c r="L78" s="21">
        <f t="shared" si="21"/>
        <v>1.4059441181704834E-2</v>
      </c>
      <c r="M78" s="15">
        <f t="shared" si="22"/>
        <v>2590</v>
      </c>
      <c r="N78" s="171">
        <v>43241</v>
      </c>
      <c r="O78" s="51">
        <f t="shared" si="15"/>
        <v>43191</v>
      </c>
      <c r="P78" s="172">
        <f t="shared" si="16"/>
        <v>50</v>
      </c>
      <c r="Q78" s="171">
        <f t="shared" si="17"/>
        <v>40648</v>
      </c>
      <c r="R78" s="41">
        <f t="shared" si="8"/>
        <v>7.1428571428571432</v>
      </c>
      <c r="S78" s="120" t="s">
        <v>60</v>
      </c>
    </row>
    <row r="79" spans="1:33" x14ac:dyDescent="0.2">
      <c r="A79" s="62">
        <f t="shared" si="12"/>
        <v>20</v>
      </c>
      <c r="B79" s="3">
        <v>2.2999999999999998</v>
      </c>
      <c r="C79" s="3">
        <v>2.35</v>
      </c>
      <c r="D79" s="3">
        <v>2.39</v>
      </c>
      <c r="E79" s="3">
        <v>2.38</v>
      </c>
      <c r="F79" s="3">
        <v>2.5499999999999998</v>
      </c>
      <c r="G79" s="3">
        <v>2.31</v>
      </c>
      <c r="H79" s="10">
        <f t="shared" si="19"/>
        <v>2.5499999999999998</v>
      </c>
      <c r="I79" s="10">
        <f t="shared" si="13"/>
        <v>2.7</v>
      </c>
      <c r="J79" s="21">
        <f t="shared" si="20"/>
        <v>-5.5555555555555684E-2</v>
      </c>
      <c r="K79" s="24">
        <f t="shared" si="14"/>
        <v>2.5540909090909092</v>
      </c>
      <c r="L79" s="21">
        <f t="shared" si="21"/>
        <v>-1.6017084890551001E-3</v>
      </c>
      <c r="M79" s="15">
        <f t="shared" si="22"/>
        <v>2550</v>
      </c>
      <c r="N79" s="33">
        <f t="shared" ref="N79:N124" si="23">(N78+7)</f>
        <v>43248</v>
      </c>
      <c r="O79" s="51">
        <f t="shared" si="15"/>
        <v>43191</v>
      </c>
      <c r="P79" s="172">
        <f t="shared" si="16"/>
        <v>57</v>
      </c>
      <c r="Q79" s="171">
        <f t="shared" si="17"/>
        <v>40648</v>
      </c>
      <c r="R79" s="41">
        <f t="shared" si="8"/>
        <v>8.1428571428571423</v>
      </c>
      <c r="S79" s="120" t="str">
        <f>(S78)</f>
        <v>Month 12</v>
      </c>
    </row>
    <row r="80" spans="1:33" x14ac:dyDescent="0.2">
      <c r="A80" s="14">
        <f t="shared" si="12"/>
        <v>20</v>
      </c>
      <c r="B80" s="3">
        <v>2.38</v>
      </c>
      <c r="C80" s="3">
        <v>2.4300000000000002</v>
      </c>
      <c r="D80" s="3">
        <v>2.37</v>
      </c>
      <c r="E80" s="3">
        <v>2.2999999999999998</v>
      </c>
      <c r="F80" s="3">
        <v>2.4500000000000002</v>
      </c>
      <c r="G80" s="3">
        <v>2.52</v>
      </c>
      <c r="H80" s="3">
        <f t="shared" si="19"/>
        <v>2.52</v>
      </c>
      <c r="I80" s="3">
        <f t="shared" si="13"/>
        <v>2.7</v>
      </c>
      <c r="J80" s="21">
        <f t="shared" si="20"/>
        <v>-6.6666666666666721E-2</v>
      </c>
      <c r="K80" s="16">
        <f t="shared" si="14"/>
        <v>2.5540909090909092</v>
      </c>
      <c r="L80" s="21">
        <f t="shared" si="21"/>
        <v>-1.3347570742124965E-2</v>
      </c>
      <c r="M80" s="15">
        <f t="shared" si="22"/>
        <v>2520</v>
      </c>
      <c r="N80" s="33">
        <f t="shared" si="23"/>
        <v>43255</v>
      </c>
      <c r="O80" s="51">
        <f t="shared" si="15"/>
        <v>43191</v>
      </c>
      <c r="P80" s="107">
        <f t="shared" si="16"/>
        <v>64</v>
      </c>
      <c r="Q80" s="51">
        <f t="shared" si="17"/>
        <v>40648</v>
      </c>
      <c r="R80" s="41">
        <f t="shared" si="8"/>
        <v>9.1428571428571423</v>
      </c>
      <c r="S80" s="120" t="str">
        <f>(S79)</f>
        <v>Month 12</v>
      </c>
    </row>
    <row r="81" spans="1:19" x14ac:dyDescent="0.2">
      <c r="A81" s="63">
        <f t="shared" si="12"/>
        <v>20</v>
      </c>
      <c r="B81" s="56">
        <v>2.57</v>
      </c>
      <c r="C81" s="56">
        <v>2.34</v>
      </c>
      <c r="D81" s="56">
        <v>2.5299999999999998</v>
      </c>
      <c r="E81" s="56">
        <v>2.4500000000000002</v>
      </c>
      <c r="F81" s="56">
        <v>2.38</v>
      </c>
      <c r="G81" s="56">
        <v>2.44</v>
      </c>
      <c r="H81" s="56">
        <f t="shared" si="19"/>
        <v>2.57</v>
      </c>
      <c r="I81" s="56">
        <f t="shared" si="13"/>
        <v>2.7</v>
      </c>
      <c r="J81" s="58">
        <f t="shared" si="20"/>
        <v>-4.8148148148148273E-2</v>
      </c>
      <c r="K81" s="59">
        <f t="shared" si="14"/>
        <v>2.5540909090909092</v>
      </c>
      <c r="L81" s="58">
        <f t="shared" si="21"/>
        <v>6.2288663463248677E-3</v>
      </c>
      <c r="M81" s="60">
        <f t="shared" si="22"/>
        <v>2570</v>
      </c>
      <c r="N81" s="61">
        <f t="shared" si="23"/>
        <v>43262</v>
      </c>
      <c r="O81" s="173">
        <f t="shared" si="15"/>
        <v>43191</v>
      </c>
      <c r="P81" s="174">
        <f t="shared" si="16"/>
        <v>71</v>
      </c>
      <c r="Q81" s="173">
        <f t="shared" si="17"/>
        <v>40648</v>
      </c>
      <c r="R81" s="41">
        <f t="shared" si="8"/>
        <v>10.142857142857142</v>
      </c>
      <c r="S81" s="66" t="str">
        <f>(S80)</f>
        <v>Month 12</v>
      </c>
    </row>
    <row r="82" spans="1:19" x14ac:dyDescent="0.2">
      <c r="A82" s="14">
        <f t="shared" si="12"/>
        <v>20</v>
      </c>
      <c r="B82" s="3">
        <v>2.2799999999999998</v>
      </c>
      <c r="C82" s="3">
        <v>2.3199999999999998</v>
      </c>
      <c r="D82" s="3">
        <v>2.42</v>
      </c>
      <c r="E82" s="3">
        <v>2.6</v>
      </c>
      <c r="F82" s="3">
        <v>2.27</v>
      </c>
      <c r="G82" s="3">
        <v>2.3199999999999998</v>
      </c>
      <c r="H82" s="3">
        <f t="shared" si="19"/>
        <v>2.6</v>
      </c>
      <c r="I82" s="3">
        <f t="shared" si="13"/>
        <v>2.7</v>
      </c>
      <c r="J82" s="21">
        <f t="shared" si="20"/>
        <v>-3.703703703703707E-2</v>
      </c>
      <c r="K82" s="16">
        <f t="shared" si="14"/>
        <v>2.5540909090909092</v>
      </c>
      <c r="L82" s="21">
        <f t="shared" si="21"/>
        <v>1.7974728599394904E-2</v>
      </c>
      <c r="M82" s="15">
        <f t="shared" si="22"/>
        <v>2600</v>
      </c>
      <c r="N82" s="33">
        <f t="shared" si="23"/>
        <v>43269</v>
      </c>
      <c r="O82" s="51">
        <f t="shared" si="15"/>
        <v>43191</v>
      </c>
      <c r="P82" s="107">
        <f t="shared" si="16"/>
        <v>78</v>
      </c>
      <c r="Q82" s="51">
        <f t="shared" si="17"/>
        <v>40648</v>
      </c>
      <c r="R82" s="41">
        <f t="shared" si="8"/>
        <v>11.142857142857142</v>
      </c>
      <c r="S82" s="120" t="s">
        <v>61</v>
      </c>
    </row>
    <row r="83" spans="1:19" x14ac:dyDescent="0.2">
      <c r="A83" s="14">
        <f t="shared" si="12"/>
        <v>20</v>
      </c>
      <c r="B83" s="3">
        <v>2.35</v>
      </c>
      <c r="C83" s="3">
        <v>2.54</v>
      </c>
      <c r="D83" s="3">
        <v>2.4700000000000002</v>
      </c>
      <c r="E83" s="3">
        <v>2.4300000000000002</v>
      </c>
      <c r="F83" s="3">
        <v>2.37</v>
      </c>
      <c r="G83" s="3">
        <v>2.5099999999999998</v>
      </c>
      <c r="H83" s="3">
        <f t="shared" si="19"/>
        <v>2.54</v>
      </c>
      <c r="I83" s="3">
        <f t="shared" si="13"/>
        <v>2.7</v>
      </c>
      <c r="J83" s="21">
        <f t="shared" si="20"/>
        <v>-5.925925925925931E-2</v>
      </c>
      <c r="K83" s="16">
        <f t="shared" si="14"/>
        <v>2.5540909090909092</v>
      </c>
      <c r="L83" s="21">
        <f t="shared" si="21"/>
        <v>-5.516995906744997E-3</v>
      </c>
      <c r="M83" s="15">
        <f t="shared" si="22"/>
        <v>2540</v>
      </c>
      <c r="N83" s="33">
        <f t="shared" si="23"/>
        <v>43276</v>
      </c>
      <c r="O83" s="51">
        <f t="shared" si="15"/>
        <v>43191</v>
      </c>
      <c r="P83" s="107">
        <f t="shared" si="16"/>
        <v>85</v>
      </c>
      <c r="Q83" s="51">
        <f t="shared" si="17"/>
        <v>40648</v>
      </c>
      <c r="R83" s="41">
        <f t="shared" si="8"/>
        <v>12.142857142857142</v>
      </c>
      <c r="S83" s="120" t="str">
        <f>(S82)</f>
        <v>Month 11</v>
      </c>
    </row>
    <row r="84" spans="1:19" x14ac:dyDescent="0.2">
      <c r="A84" s="14">
        <f t="shared" si="12"/>
        <v>20</v>
      </c>
      <c r="B84" s="3">
        <v>2.4300000000000002</v>
      </c>
      <c r="C84" s="3">
        <v>2.4</v>
      </c>
      <c r="D84" s="3">
        <v>2.4</v>
      </c>
      <c r="E84" s="3">
        <v>2.4</v>
      </c>
      <c r="F84" s="3">
        <v>2.5</v>
      </c>
      <c r="G84" s="3">
        <v>2.5</v>
      </c>
      <c r="H84" s="3">
        <f t="shared" si="19"/>
        <v>2.5</v>
      </c>
      <c r="I84" s="3">
        <f t="shared" si="13"/>
        <v>2.7</v>
      </c>
      <c r="J84" s="21">
        <f t="shared" si="20"/>
        <v>-7.4074074074074139E-2</v>
      </c>
      <c r="K84" s="16">
        <f t="shared" si="14"/>
        <v>2.5540909090909092</v>
      </c>
      <c r="L84" s="21">
        <f t="shared" si="21"/>
        <v>-2.1178145577504932E-2</v>
      </c>
      <c r="M84" s="15">
        <f t="shared" si="22"/>
        <v>2500</v>
      </c>
      <c r="N84" s="33">
        <f t="shared" si="23"/>
        <v>43283</v>
      </c>
      <c r="O84" s="51">
        <f t="shared" si="15"/>
        <v>43191</v>
      </c>
      <c r="P84" s="107">
        <f t="shared" si="16"/>
        <v>92</v>
      </c>
      <c r="Q84" s="51">
        <f t="shared" si="17"/>
        <v>40648</v>
      </c>
      <c r="R84" s="41">
        <f t="shared" si="8"/>
        <v>13.142857142857142</v>
      </c>
      <c r="S84" s="120" t="str">
        <f>(S83)</f>
        <v>Month 11</v>
      </c>
    </row>
    <row r="85" spans="1:19" x14ac:dyDescent="0.2">
      <c r="A85" s="63">
        <f t="shared" si="12"/>
        <v>20</v>
      </c>
      <c r="B85" s="56">
        <v>2.65</v>
      </c>
      <c r="C85" s="56">
        <v>2.56</v>
      </c>
      <c r="D85" s="56">
        <v>2.6</v>
      </c>
      <c r="E85" s="56">
        <v>2.4300000000000002</v>
      </c>
      <c r="F85" s="56">
        <v>2.48</v>
      </c>
      <c r="G85" s="56">
        <v>2.5</v>
      </c>
      <c r="H85" s="56">
        <f t="shared" si="19"/>
        <v>2.65</v>
      </c>
      <c r="I85" s="56">
        <f t="shared" si="13"/>
        <v>2.7</v>
      </c>
      <c r="J85" s="58">
        <f t="shared" si="20"/>
        <v>-1.8518518518518615E-2</v>
      </c>
      <c r="K85" s="59">
        <f t="shared" si="14"/>
        <v>2.5540909090909092</v>
      </c>
      <c r="L85" s="58">
        <f t="shared" si="21"/>
        <v>3.7551165687844737E-2</v>
      </c>
      <c r="M85" s="60">
        <f t="shared" si="22"/>
        <v>2650</v>
      </c>
      <c r="N85" s="61">
        <f t="shared" si="23"/>
        <v>43290</v>
      </c>
      <c r="O85" s="173">
        <f t="shared" si="15"/>
        <v>43191</v>
      </c>
      <c r="P85" s="174">
        <f t="shared" si="16"/>
        <v>99</v>
      </c>
      <c r="Q85" s="173">
        <f t="shared" si="17"/>
        <v>40648</v>
      </c>
      <c r="R85" s="41">
        <f t="shared" si="8"/>
        <v>14.142857142857142</v>
      </c>
      <c r="S85" s="66" t="str">
        <f>(S84)</f>
        <v>Month 11</v>
      </c>
    </row>
    <row r="86" spans="1:19" x14ac:dyDescent="0.2">
      <c r="A86" s="14">
        <f t="shared" si="12"/>
        <v>20</v>
      </c>
      <c r="B86" s="3">
        <v>2.5499999999999998</v>
      </c>
      <c r="C86" s="3">
        <v>2.54</v>
      </c>
      <c r="D86" s="3">
        <v>2.5499999999999998</v>
      </c>
      <c r="E86" s="3">
        <v>2.56</v>
      </c>
      <c r="F86" s="3">
        <v>2.5499999999999998</v>
      </c>
      <c r="G86" s="3">
        <v>2.4700000000000002</v>
      </c>
      <c r="H86" s="3">
        <f t="shared" si="19"/>
        <v>2.56</v>
      </c>
      <c r="I86" s="3">
        <f t="shared" si="13"/>
        <v>2.7</v>
      </c>
      <c r="J86" s="21">
        <f t="shared" si="20"/>
        <v>-5.1851851851851892E-2</v>
      </c>
      <c r="K86" s="16">
        <f t="shared" si="14"/>
        <v>2.5540909090909092</v>
      </c>
      <c r="L86" s="21">
        <f t="shared" si="21"/>
        <v>2.3135789286349707E-3</v>
      </c>
      <c r="M86" s="15">
        <f t="shared" si="22"/>
        <v>2560</v>
      </c>
      <c r="N86" s="33">
        <f t="shared" si="23"/>
        <v>43297</v>
      </c>
      <c r="O86" s="51">
        <f t="shared" si="15"/>
        <v>43191</v>
      </c>
      <c r="P86" s="107">
        <f t="shared" ref="P86:P102" si="24">(N86-O86)</f>
        <v>106</v>
      </c>
      <c r="Q86" s="51">
        <f t="shared" si="17"/>
        <v>40648</v>
      </c>
      <c r="R86" s="41">
        <f t="shared" si="8"/>
        <v>15.142857142857142</v>
      </c>
      <c r="S86" s="120" t="s">
        <v>62</v>
      </c>
    </row>
    <row r="87" spans="1:19" x14ac:dyDescent="0.2">
      <c r="A87" s="14">
        <f t="shared" si="12"/>
        <v>20</v>
      </c>
      <c r="B87" s="3">
        <v>2.5499999999999998</v>
      </c>
      <c r="C87" s="3">
        <v>2.4500000000000002</v>
      </c>
      <c r="D87" s="3">
        <v>2.35</v>
      </c>
      <c r="E87" s="3">
        <v>2.4700000000000002</v>
      </c>
      <c r="F87" s="3">
        <v>2.56</v>
      </c>
      <c r="G87" s="3">
        <v>2.4</v>
      </c>
      <c r="H87" s="3">
        <f t="shared" si="19"/>
        <v>2.56</v>
      </c>
      <c r="I87" s="3">
        <f t="shared" si="13"/>
        <v>2.7</v>
      </c>
      <c r="J87" s="21">
        <f t="shared" si="20"/>
        <v>-5.1851851851851892E-2</v>
      </c>
      <c r="K87" s="16">
        <f t="shared" si="14"/>
        <v>2.5540909090909092</v>
      </c>
      <c r="L87" s="21">
        <f t="shared" si="21"/>
        <v>2.3135789286349707E-3</v>
      </c>
      <c r="M87" s="15">
        <f t="shared" si="22"/>
        <v>2560</v>
      </c>
      <c r="N87" s="33">
        <f t="shared" si="23"/>
        <v>43304</v>
      </c>
      <c r="O87" s="51">
        <f t="shared" si="15"/>
        <v>43191</v>
      </c>
      <c r="P87" s="107">
        <f t="shared" si="24"/>
        <v>113</v>
      </c>
      <c r="Q87" s="51">
        <f t="shared" si="17"/>
        <v>40648</v>
      </c>
      <c r="R87" s="41">
        <f t="shared" si="8"/>
        <v>16.142857142857142</v>
      </c>
      <c r="S87" s="120" t="str">
        <f>(S86)</f>
        <v>Month 10</v>
      </c>
    </row>
    <row r="88" spans="1:19" x14ac:dyDescent="0.2">
      <c r="A88" s="14">
        <f t="shared" si="12"/>
        <v>20</v>
      </c>
      <c r="B88" s="3">
        <v>2.5</v>
      </c>
      <c r="C88" s="3">
        <v>2.35</v>
      </c>
      <c r="D88" s="3">
        <v>2.42</v>
      </c>
      <c r="E88" s="3">
        <v>2.6</v>
      </c>
      <c r="F88" s="3">
        <v>2.5</v>
      </c>
      <c r="G88" s="3">
        <v>2.34</v>
      </c>
      <c r="H88" s="3">
        <f t="shared" si="19"/>
        <v>2.6</v>
      </c>
      <c r="I88" s="3">
        <f t="shared" si="13"/>
        <v>2.7</v>
      </c>
      <c r="J88" s="21">
        <f t="shared" si="20"/>
        <v>-3.703703703703707E-2</v>
      </c>
      <c r="K88" s="16">
        <f t="shared" si="14"/>
        <v>2.5540909090909092</v>
      </c>
      <c r="L88" s="21">
        <f t="shared" si="21"/>
        <v>1.7974728599394904E-2</v>
      </c>
      <c r="M88" s="15">
        <f t="shared" si="22"/>
        <v>2600</v>
      </c>
      <c r="N88" s="33">
        <f t="shared" si="23"/>
        <v>43311</v>
      </c>
      <c r="O88" s="51">
        <f t="shared" si="15"/>
        <v>43191</v>
      </c>
      <c r="P88" s="107">
        <f t="shared" si="24"/>
        <v>120</v>
      </c>
      <c r="Q88" s="51">
        <f t="shared" si="17"/>
        <v>40648</v>
      </c>
      <c r="R88" s="41">
        <f t="shared" si="8"/>
        <v>17.142857142857142</v>
      </c>
      <c r="S88" s="120" t="str">
        <f>(S87)</f>
        <v>Month 10</v>
      </c>
    </row>
    <row r="89" spans="1:19" x14ac:dyDescent="0.2">
      <c r="A89" s="63">
        <f t="shared" si="12"/>
        <v>20</v>
      </c>
      <c r="B89" s="56">
        <v>2.4700000000000002</v>
      </c>
      <c r="C89" s="56">
        <v>2.62</v>
      </c>
      <c r="D89" s="176">
        <v>2.54</v>
      </c>
      <c r="E89" s="56">
        <v>2.2799999999999998</v>
      </c>
      <c r="F89" s="56">
        <v>2.44</v>
      </c>
      <c r="G89" s="56">
        <v>2.35</v>
      </c>
      <c r="H89" s="56">
        <f t="shared" si="19"/>
        <v>2.62</v>
      </c>
      <c r="I89" s="56">
        <f t="shared" si="13"/>
        <v>2.7</v>
      </c>
      <c r="J89" s="58">
        <f t="shared" si="20"/>
        <v>-2.9629629629629655E-2</v>
      </c>
      <c r="K89" s="59">
        <f t="shared" si="14"/>
        <v>2.5540909090909092</v>
      </c>
      <c r="L89" s="58">
        <f t="shared" si="21"/>
        <v>2.5805303434774874E-2</v>
      </c>
      <c r="M89" s="60">
        <f t="shared" si="22"/>
        <v>2620</v>
      </c>
      <c r="N89" s="61">
        <f t="shared" si="23"/>
        <v>43318</v>
      </c>
      <c r="O89" s="173">
        <f t="shared" si="15"/>
        <v>43191</v>
      </c>
      <c r="P89" s="174">
        <f t="shared" si="24"/>
        <v>127</v>
      </c>
      <c r="Q89" s="173">
        <f t="shared" si="17"/>
        <v>40648</v>
      </c>
      <c r="R89" s="41">
        <f t="shared" si="8"/>
        <v>18.142857142857142</v>
      </c>
      <c r="S89" s="66" t="str">
        <f>(S88)</f>
        <v>Month 10</v>
      </c>
    </row>
    <row r="90" spans="1:19" x14ac:dyDescent="0.2">
      <c r="A90" s="14">
        <f t="shared" si="12"/>
        <v>20</v>
      </c>
      <c r="B90" s="3">
        <v>2.54</v>
      </c>
      <c r="C90" s="3">
        <v>2.4500000000000002</v>
      </c>
      <c r="D90" s="3">
        <v>2.35</v>
      </c>
      <c r="E90" s="3">
        <v>2.48</v>
      </c>
      <c r="F90" s="3">
        <v>2.57</v>
      </c>
      <c r="G90" s="3">
        <v>2.4</v>
      </c>
      <c r="H90" s="3">
        <f t="shared" si="19"/>
        <v>2.57</v>
      </c>
      <c r="I90" s="3">
        <f t="shared" si="13"/>
        <v>2.7</v>
      </c>
      <c r="J90" s="21">
        <f t="shared" si="20"/>
        <v>-4.8148148148148273E-2</v>
      </c>
      <c r="K90" s="16">
        <f t="shared" si="14"/>
        <v>2.5540909090909092</v>
      </c>
      <c r="L90" s="21">
        <f t="shared" si="21"/>
        <v>6.2288663463248677E-3</v>
      </c>
      <c r="M90" s="15">
        <f t="shared" si="22"/>
        <v>2570</v>
      </c>
      <c r="N90" s="33">
        <f t="shared" si="23"/>
        <v>43325</v>
      </c>
      <c r="O90" s="51">
        <f t="shared" si="15"/>
        <v>43191</v>
      </c>
      <c r="P90" s="107">
        <f t="shared" si="24"/>
        <v>134</v>
      </c>
      <c r="Q90" s="51">
        <f t="shared" si="17"/>
        <v>40648</v>
      </c>
      <c r="R90" s="41">
        <f t="shared" si="8"/>
        <v>19.142857142857142</v>
      </c>
      <c r="S90" s="120" t="s">
        <v>63</v>
      </c>
    </row>
    <row r="91" spans="1:19" x14ac:dyDescent="0.2">
      <c r="A91" s="14">
        <f t="shared" si="12"/>
        <v>20</v>
      </c>
      <c r="B91" s="3">
        <v>2.38</v>
      </c>
      <c r="C91" s="3">
        <v>2.2999999999999998</v>
      </c>
      <c r="D91" s="3">
        <v>2.6</v>
      </c>
      <c r="E91" s="3">
        <v>2.5</v>
      </c>
      <c r="F91" s="3">
        <v>2.6</v>
      </c>
      <c r="G91" s="3">
        <v>2.5</v>
      </c>
      <c r="H91" s="3">
        <f t="shared" si="19"/>
        <v>2.6</v>
      </c>
      <c r="I91" s="3">
        <f t="shared" si="13"/>
        <v>2.7</v>
      </c>
      <c r="J91" s="21">
        <f t="shared" si="20"/>
        <v>-3.703703703703707E-2</v>
      </c>
      <c r="K91" s="16">
        <f t="shared" si="14"/>
        <v>2.5540909090909092</v>
      </c>
      <c r="L91" s="21">
        <f t="shared" si="21"/>
        <v>1.7974728599394904E-2</v>
      </c>
      <c r="M91" s="15">
        <f t="shared" si="22"/>
        <v>2600</v>
      </c>
      <c r="N91" s="33">
        <f t="shared" si="23"/>
        <v>43332</v>
      </c>
      <c r="O91" s="51">
        <f t="shared" si="15"/>
        <v>43191</v>
      </c>
      <c r="P91" s="107">
        <f t="shared" si="24"/>
        <v>141</v>
      </c>
      <c r="Q91" s="51">
        <f t="shared" si="17"/>
        <v>40648</v>
      </c>
      <c r="R91" s="41">
        <f t="shared" si="8"/>
        <v>20.142857142857142</v>
      </c>
      <c r="S91" s="120" t="str">
        <f>(S90)</f>
        <v>Month 9</v>
      </c>
    </row>
    <row r="92" spans="1:19" x14ac:dyDescent="0.2">
      <c r="A92" s="14">
        <f t="shared" si="12"/>
        <v>20</v>
      </c>
      <c r="B92" s="3">
        <v>2.4300000000000002</v>
      </c>
      <c r="C92" s="3">
        <v>2.56</v>
      </c>
      <c r="D92" s="3">
        <v>2.35</v>
      </c>
      <c r="E92" s="3">
        <v>2.61</v>
      </c>
      <c r="F92" s="3">
        <v>2.44</v>
      </c>
      <c r="G92" s="3">
        <v>2.6</v>
      </c>
      <c r="H92" s="3">
        <f t="shared" si="19"/>
        <v>2.61</v>
      </c>
      <c r="I92" s="3">
        <f t="shared" si="13"/>
        <v>2.7</v>
      </c>
      <c r="J92" s="21">
        <f t="shared" si="20"/>
        <v>-3.3333333333333444E-2</v>
      </c>
      <c r="K92" s="16">
        <f t="shared" si="14"/>
        <v>2.5540909090909092</v>
      </c>
      <c r="L92" s="21">
        <f t="shared" si="21"/>
        <v>2.1890016017084804E-2</v>
      </c>
      <c r="M92" s="15">
        <f t="shared" si="22"/>
        <v>2610</v>
      </c>
      <c r="N92" s="33">
        <f t="shared" si="23"/>
        <v>43339</v>
      </c>
      <c r="O92" s="51">
        <f t="shared" si="15"/>
        <v>43191</v>
      </c>
      <c r="P92" s="107">
        <f t="shared" si="24"/>
        <v>148</v>
      </c>
      <c r="Q92" s="51">
        <f t="shared" si="17"/>
        <v>40648</v>
      </c>
      <c r="R92" s="41">
        <f t="shared" si="8"/>
        <v>21.142857142857142</v>
      </c>
      <c r="S92" s="120" t="str">
        <f>(S91)</f>
        <v>Month 9</v>
      </c>
    </row>
    <row r="93" spans="1:19" x14ac:dyDescent="0.2">
      <c r="A93" s="63">
        <f t="shared" si="12"/>
        <v>20</v>
      </c>
      <c r="B93" s="56">
        <v>2.46</v>
      </c>
      <c r="C93" s="56">
        <v>2.41</v>
      </c>
      <c r="D93" s="56">
        <v>2.23</v>
      </c>
      <c r="E93" s="56">
        <v>2.33</v>
      </c>
      <c r="F93" s="56">
        <v>2.42</v>
      </c>
      <c r="G93" s="56">
        <v>2.6</v>
      </c>
      <c r="H93" s="56">
        <f t="shared" si="19"/>
        <v>2.6</v>
      </c>
      <c r="I93" s="56">
        <f t="shared" si="13"/>
        <v>2.7</v>
      </c>
      <c r="J93" s="58">
        <f t="shared" si="20"/>
        <v>-3.703703703703707E-2</v>
      </c>
      <c r="K93" s="59">
        <f t="shared" si="14"/>
        <v>2.5540909090909092</v>
      </c>
      <c r="L93" s="58">
        <f t="shared" si="21"/>
        <v>1.7974728599394904E-2</v>
      </c>
      <c r="M93" s="60">
        <f t="shared" si="22"/>
        <v>2600</v>
      </c>
      <c r="N93" s="61">
        <f t="shared" si="23"/>
        <v>43346</v>
      </c>
      <c r="O93" s="173">
        <f t="shared" si="15"/>
        <v>43191</v>
      </c>
      <c r="P93" s="174">
        <f t="shared" si="24"/>
        <v>155</v>
      </c>
      <c r="Q93" s="173">
        <f t="shared" si="17"/>
        <v>40648</v>
      </c>
      <c r="R93" s="41">
        <f t="shared" si="8"/>
        <v>22.142857142857142</v>
      </c>
      <c r="S93" s="66" t="str">
        <f>(S92)</f>
        <v>Month 9</v>
      </c>
    </row>
    <row r="94" spans="1:19" x14ac:dyDescent="0.2">
      <c r="A94" s="14">
        <f t="shared" si="12"/>
        <v>20</v>
      </c>
      <c r="B94" s="3">
        <v>2.4</v>
      </c>
      <c r="C94" s="3">
        <v>2.15</v>
      </c>
      <c r="D94" s="3">
        <v>2.34</v>
      </c>
      <c r="E94" s="3">
        <v>2.4500000000000002</v>
      </c>
      <c r="F94" s="3">
        <v>2.37</v>
      </c>
      <c r="G94" s="3">
        <v>2.35</v>
      </c>
      <c r="H94" s="3">
        <f t="shared" si="19"/>
        <v>2.4500000000000002</v>
      </c>
      <c r="I94" s="3">
        <f t="shared" si="13"/>
        <v>2.7</v>
      </c>
      <c r="J94" s="21">
        <f t="shared" si="20"/>
        <v>-9.2592592592592587E-2</v>
      </c>
      <c r="K94" s="16">
        <f t="shared" si="14"/>
        <v>2.5540909090909092</v>
      </c>
      <c r="L94" s="21">
        <f t="shared" si="21"/>
        <v>-4.0754582665954761E-2</v>
      </c>
      <c r="M94" s="15">
        <f t="shared" si="22"/>
        <v>2450</v>
      </c>
      <c r="N94" s="33">
        <f t="shared" si="23"/>
        <v>43353</v>
      </c>
      <c r="O94" s="51">
        <f t="shared" si="15"/>
        <v>43191</v>
      </c>
      <c r="P94" s="107">
        <f t="shared" si="24"/>
        <v>162</v>
      </c>
      <c r="Q94" s="51">
        <f t="shared" si="17"/>
        <v>40648</v>
      </c>
      <c r="R94" s="41">
        <f t="shared" si="8"/>
        <v>23.142857142857142</v>
      </c>
      <c r="S94" s="120" t="s">
        <v>64</v>
      </c>
    </row>
    <row r="95" spans="1:19" x14ac:dyDescent="0.2">
      <c r="A95" s="14">
        <f t="shared" si="12"/>
        <v>20</v>
      </c>
      <c r="B95" s="3">
        <v>2.5</v>
      </c>
      <c r="C95" s="3">
        <v>2.34</v>
      </c>
      <c r="D95" s="3">
        <v>2.56</v>
      </c>
      <c r="E95" s="3">
        <v>2.4300000000000002</v>
      </c>
      <c r="F95" s="3">
        <v>2.4</v>
      </c>
      <c r="G95" s="3">
        <v>2.5</v>
      </c>
      <c r="H95" s="3">
        <f t="shared" si="19"/>
        <v>2.56</v>
      </c>
      <c r="I95" s="3">
        <f t="shared" si="13"/>
        <v>2.7</v>
      </c>
      <c r="J95" s="21">
        <f t="shared" si="20"/>
        <v>-5.1851851851851892E-2</v>
      </c>
      <c r="K95" s="16">
        <f t="shared" si="14"/>
        <v>2.5540909090909092</v>
      </c>
      <c r="L95" s="21">
        <f t="shared" si="21"/>
        <v>2.3135789286349707E-3</v>
      </c>
      <c r="M95" s="15">
        <f t="shared" si="22"/>
        <v>2560</v>
      </c>
      <c r="N95" s="33">
        <f t="shared" si="23"/>
        <v>43360</v>
      </c>
      <c r="O95" s="51">
        <f t="shared" si="15"/>
        <v>43191</v>
      </c>
      <c r="P95" s="107">
        <f t="shared" si="24"/>
        <v>169</v>
      </c>
      <c r="Q95" s="51">
        <f t="shared" si="17"/>
        <v>40648</v>
      </c>
      <c r="R95" s="41">
        <f t="shared" si="8"/>
        <v>24.142857142857142</v>
      </c>
      <c r="S95" s="120" t="str">
        <f>(S94)</f>
        <v>Month 8</v>
      </c>
    </row>
    <row r="96" spans="1:19" x14ac:dyDescent="0.2">
      <c r="A96" s="14">
        <f t="shared" si="12"/>
        <v>20</v>
      </c>
      <c r="B96" s="3">
        <v>2.5</v>
      </c>
      <c r="C96" s="3">
        <v>2.37</v>
      </c>
      <c r="D96" s="3">
        <v>2.5299999999999998</v>
      </c>
      <c r="E96" s="3">
        <v>2.4</v>
      </c>
      <c r="F96" s="3">
        <v>2.5099999999999998</v>
      </c>
      <c r="G96" s="3">
        <v>2.4900000000000002</v>
      </c>
      <c r="H96" s="3">
        <f t="shared" si="19"/>
        <v>2.5299999999999998</v>
      </c>
      <c r="I96" s="3">
        <f t="shared" si="13"/>
        <v>2.7</v>
      </c>
      <c r="J96" s="21">
        <f t="shared" si="20"/>
        <v>-6.2962962962963095E-2</v>
      </c>
      <c r="K96" s="16">
        <f t="shared" si="14"/>
        <v>2.5540909090909092</v>
      </c>
      <c r="L96" s="21">
        <f t="shared" si="21"/>
        <v>-9.432283324435067E-3</v>
      </c>
      <c r="M96" s="15">
        <f t="shared" si="22"/>
        <v>2530</v>
      </c>
      <c r="N96" s="33">
        <f t="shared" si="23"/>
        <v>43367</v>
      </c>
      <c r="O96" s="51">
        <f t="shared" si="15"/>
        <v>43191</v>
      </c>
      <c r="P96" s="107">
        <f t="shared" si="24"/>
        <v>176</v>
      </c>
      <c r="Q96" s="51">
        <f t="shared" si="17"/>
        <v>40648</v>
      </c>
      <c r="R96" s="41">
        <f t="shared" si="8"/>
        <v>25.142857142857142</v>
      </c>
      <c r="S96" s="120" t="str">
        <f>(S95)</f>
        <v>Month 8</v>
      </c>
    </row>
    <row r="97" spans="1:36" x14ac:dyDescent="0.2">
      <c r="A97" s="63">
        <f t="shared" si="12"/>
        <v>20</v>
      </c>
      <c r="B97" s="56">
        <v>2.62</v>
      </c>
      <c r="C97" s="56">
        <v>2.6</v>
      </c>
      <c r="D97" s="56">
        <v>2.56</v>
      </c>
      <c r="E97" s="56">
        <v>2.5</v>
      </c>
      <c r="F97" s="56">
        <v>2.64</v>
      </c>
      <c r="G97" s="56">
        <v>2.6</v>
      </c>
      <c r="H97" s="56">
        <f t="shared" si="19"/>
        <v>2.64</v>
      </c>
      <c r="I97" s="56">
        <f t="shared" si="13"/>
        <v>2.7</v>
      </c>
      <c r="J97" s="58">
        <f t="shared" si="20"/>
        <v>-2.222222222222224E-2</v>
      </c>
      <c r="K97" s="59">
        <f t="shared" si="14"/>
        <v>2.5540909090909092</v>
      </c>
      <c r="L97" s="58">
        <f t="shared" si="21"/>
        <v>3.3635878270154844E-2</v>
      </c>
      <c r="M97" s="60">
        <f t="shared" si="22"/>
        <v>2640</v>
      </c>
      <c r="N97" s="61">
        <f t="shared" si="23"/>
        <v>43374</v>
      </c>
      <c r="O97" s="173">
        <f t="shared" si="15"/>
        <v>43191</v>
      </c>
      <c r="P97" s="174">
        <f t="shared" si="24"/>
        <v>183</v>
      </c>
      <c r="Q97" s="173">
        <f t="shared" si="17"/>
        <v>40648</v>
      </c>
      <c r="R97" s="41">
        <f t="shared" si="8"/>
        <v>26.142857142857142</v>
      </c>
      <c r="S97" s="66" t="str">
        <f>(S96)</f>
        <v>Month 8</v>
      </c>
    </row>
    <row r="98" spans="1:36" x14ac:dyDescent="0.2">
      <c r="A98" s="14">
        <f t="shared" si="12"/>
        <v>20</v>
      </c>
      <c r="B98" s="3">
        <v>2.2000000000000002</v>
      </c>
      <c r="C98" s="3">
        <v>2.2999999999999998</v>
      </c>
      <c r="D98" s="3">
        <v>2.35</v>
      </c>
      <c r="E98" s="3">
        <v>2.27</v>
      </c>
      <c r="F98" s="3">
        <v>2.2200000000000002</v>
      </c>
      <c r="G98" s="3">
        <v>2.37</v>
      </c>
      <c r="H98" s="3">
        <f t="shared" ref="H98:H103" si="25">MAX(B98:G98)</f>
        <v>2.37</v>
      </c>
      <c r="I98" s="3">
        <f t="shared" si="13"/>
        <v>2.7</v>
      </c>
      <c r="J98" s="21">
        <f t="shared" ref="J98:J121" si="26">(H98-I98)/(I98)</f>
        <v>-0.12222222222222225</v>
      </c>
      <c r="K98" s="16">
        <f t="shared" si="14"/>
        <v>2.5540909090909092</v>
      </c>
      <c r="L98" s="21">
        <f t="shared" ref="L98:L121" si="27">(H98-K98)/(K98)</f>
        <v>-7.2076882007474627E-2</v>
      </c>
      <c r="M98" s="15">
        <f t="shared" ref="M98:M121" si="28">1000*H98</f>
        <v>2370</v>
      </c>
      <c r="N98" s="33">
        <f t="shared" si="23"/>
        <v>43381</v>
      </c>
      <c r="O98" s="51">
        <f t="shared" si="15"/>
        <v>43191</v>
      </c>
      <c r="P98" s="107">
        <f t="shared" si="24"/>
        <v>190</v>
      </c>
      <c r="Q98" s="51">
        <f t="shared" si="17"/>
        <v>40648</v>
      </c>
      <c r="R98" s="41">
        <f t="shared" si="8"/>
        <v>27.142857142857142</v>
      </c>
      <c r="S98" s="120" t="s">
        <v>65</v>
      </c>
    </row>
    <row r="99" spans="1:36" x14ac:dyDescent="0.2">
      <c r="A99" s="14">
        <f t="shared" si="12"/>
        <v>20</v>
      </c>
      <c r="B99" s="3">
        <v>2.2999999999999998</v>
      </c>
      <c r="C99" s="3">
        <v>2.42</v>
      </c>
      <c r="D99" s="3">
        <v>2.37</v>
      </c>
      <c r="E99" s="3">
        <v>2.7</v>
      </c>
      <c r="F99" s="3">
        <v>2.34</v>
      </c>
      <c r="G99" s="3">
        <v>2.4900000000000002</v>
      </c>
      <c r="H99" s="3">
        <f t="shared" si="25"/>
        <v>2.7</v>
      </c>
      <c r="I99" s="3">
        <f t="shared" si="13"/>
        <v>2.7</v>
      </c>
      <c r="J99" s="21">
        <f t="shared" si="26"/>
        <v>0</v>
      </c>
      <c r="K99" s="16">
        <f t="shared" si="14"/>
        <v>2.5540909090909092</v>
      </c>
      <c r="L99" s="21">
        <f t="shared" si="27"/>
        <v>5.7127602776294743E-2</v>
      </c>
      <c r="M99" s="15">
        <f t="shared" si="28"/>
        <v>2700</v>
      </c>
      <c r="N99" s="33">
        <f t="shared" si="23"/>
        <v>43388</v>
      </c>
      <c r="O99" s="51">
        <f t="shared" si="15"/>
        <v>43191</v>
      </c>
      <c r="P99" s="107">
        <f t="shared" si="24"/>
        <v>197</v>
      </c>
      <c r="Q99" s="51">
        <f t="shared" si="17"/>
        <v>40648</v>
      </c>
      <c r="R99" s="41">
        <f t="shared" ref="R99:R128" si="29">(N99-O99)/7</f>
        <v>28.142857142857142</v>
      </c>
      <c r="S99" s="120" t="str">
        <f>(S98)</f>
        <v>Month 7</v>
      </c>
    </row>
    <row r="100" spans="1:36" x14ac:dyDescent="0.2">
      <c r="A100" s="14">
        <f t="shared" si="12"/>
        <v>20</v>
      </c>
      <c r="B100" s="3">
        <v>2.61</v>
      </c>
      <c r="C100" s="3">
        <v>2.5099999999999998</v>
      </c>
      <c r="D100" s="3">
        <v>2.34</v>
      </c>
      <c r="E100" s="3">
        <v>2.4700000000000002</v>
      </c>
      <c r="F100" s="3">
        <v>2.4300000000000002</v>
      </c>
      <c r="G100" s="3">
        <v>2.56</v>
      </c>
      <c r="H100" s="3">
        <f t="shared" si="25"/>
        <v>2.61</v>
      </c>
      <c r="I100" s="3">
        <f t="shared" si="13"/>
        <v>2.7</v>
      </c>
      <c r="J100" s="21">
        <f t="shared" si="26"/>
        <v>-3.3333333333333444E-2</v>
      </c>
      <c r="K100" s="16">
        <f t="shared" si="14"/>
        <v>2.5540909090909092</v>
      </c>
      <c r="L100" s="21">
        <f t="shared" si="27"/>
        <v>2.1890016017084804E-2</v>
      </c>
      <c r="M100" s="15">
        <f t="shared" si="28"/>
        <v>2610</v>
      </c>
      <c r="N100" s="33">
        <f t="shared" si="23"/>
        <v>43395</v>
      </c>
      <c r="O100" s="51">
        <f t="shared" si="15"/>
        <v>43191</v>
      </c>
      <c r="P100" s="107">
        <f t="shared" si="24"/>
        <v>204</v>
      </c>
      <c r="Q100" s="51">
        <f t="shared" si="17"/>
        <v>40648</v>
      </c>
      <c r="R100" s="41">
        <f t="shared" si="29"/>
        <v>29.142857142857142</v>
      </c>
      <c r="S100" s="120" t="str">
        <f>(S99)</f>
        <v>Month 7</v>
      </c>
    </row>
    <row r="101" spans="1:36" x14ac:dyDescent="0.2">
      <c r="A101" s="63">
        <f t="shared" si="12"/>
        <v>20</v>
      </c>
      <c r="B101" s="56">
        <v>2.4500000000000002</v>
      </c>
      <c r="C101" s="56">
        <v>2.35</v>
      </c>
      <c r="D101" s="56">
        <v>2.4500000000000002</v>
      </c>
      <c r="E101" s="56">
        <v>2.4</v>
      </c>
      <c r="F101" s="56">
        <v>2.36</v>
      </c>
      <c r="G101" s="56">
        <v>2.44</v>
      </c>
      <c r="H101" s="56">
        <f t="shared" si="25"/>
        <v>2.4500000000000002</v>
      </c>
      <c r="I101" s="56">
        <f t="shared" si="13"/>
        <v>2.7</v>
      </c>
      <c r="J101" s="58">
        <f t="shared" si="26"/>
        <v>-9.2592592592592587E-2</v>
      </c>
      <c r="K101" s="59">
        <f t="shared" si="14"/>
        <v>2.5540909090909092</v>
      </c>
      <c r="L101" s="58">
        <f t="shared" si="27"/>
        <v>-4.0754582665954761E-2</v>
      </c>
      <c r="M101" s="60">
        <f t="shared" si="28"/>
        <v>2450</v>
      </c>
      <c r="N101" s="61">
        <f t="shared" si="23"/>
        <v>43402</v>
      </c>
      <c r="O101" s="173">
        <f t="shared" si="15"/>
        <v>43191</v>
      </c>
      <c r="P101" s="174">
        <f t="shared" si="24"/>
        <v>211</v>
      </c>
      <c r="Q101" s="173">
        <f t="shared" si="17"/>
        <v>40648</v>
      </c>
      <c r="R101" s="41">
        <f t="shared" si="29"/>
        <v>30.142857142857142</v>
      </c>
      <c r="S101" s="66" t="str">
        <f>(S100)</f>
        <v>Month 7</v>
      </c>
    </row>
    <row r="102" spans="1:36" x14ac:dyDescent="0.2">
      <c r="A102" s="7">
        <v>20</v>
      </c>
      <c r="B102" s="3">
        <v>2.42</v>
      </c>
      <c r="C102" s="3">
        <v>2.48</v>
      </c>
      <c r="D102" s="3">
        <v>2.52</v>
      </c>
      <c r="E102" s="3">
        <v>2.5</v>
      </c>
      <c r="F102" s="3">
        <v>2.4700000000000002</v>
      </c>
      <c r="G102" s="3">
        <v>2.4300000000000002</v>
      </c>
      <c r="H102">
        <f t="shared" si="25"/>
        <v>2.52</v>
      </c>
      <c r="I102" s="3">
        <f>(I77)</f>
        <v>2.7</v>
      </c>
      <c r="J102" s="21">
        <f t="shared" si="26"/>
        <v>-6.6666666666666721E-2</v>
      </c>
      <c r="K102" s="36">
        <f>AVERAGE(H102:H109)</f>
        <v>2.5587499999999999</v>
      </c>
      <c r="L102" s="21">
        <f t="shared" si="27"/>
        <v>-1.5144113336590071E-2</v>
      </c>
      <c r="M102" s="15">
        <f t="shared" si="28"/>
        <v>2520</v>
      </c>
      <c r="N102" s="33">
        <f t="shared" si="23"/>
        <v>43409</v>
      </c>
      <c r="O102" s="1">
        <v>43191</v>
      </c>
      <c r="P102" s="19">
        <f t="shared" si="24"/>
        <v>218</v>
      </c>
      <c r="Q102" s="1">
        <v>40648</v>
      </c>
      <c r="R102" s="41">
        <f t="shared" si="29"/>
        <v>31.142857142857142</v>
      </c>
      <c r="S102" s="4" t="s">
        <v>45</v>
      </c>
    </row>
    <row r="103" spans="1:36" x14ac:dyDescent="0.2">
      <c r="A103" s="7">
        <v>20</v>
      </c>
      <c r="B103" s="3">
        <v>2.5</v>
      </c>
      <c r="C103" s="3">
        <v>2.38</v>
      </c>
      <c r="D103" s="3">
        <v>2.34</v>
      </c>
      <c r="E103" s="3">
        <v>2.57</v>
      </c>
      <c r="F103" s="3">
        <v>2.4300000000000002</v>
      </c>
      <c r="G103" s="3">
        <v>2.4700000000000002</v>
      </c>
      <c r="H103">
        <f t="shared" si="25"/>
        <v>2.57</v>
      </c>
      <c r="I103">
        <f t="shared" ref="I103:I123" si="30">(I102)</f>
        <v>2.7</v>
      </c>
      <c r="J103" s="21">
        <f t="shared" si="26"/>
        <v>-4.8148148148148273E-2</v>
      </c>
      <c r="K103" s="24">
        <f t="shared" ref="K103:K127" si="31">(K102)</f>
        <v>2.5587499999999999</v>
      </c>
      <c r="L103" s="21">
        <f t="shared" si="27"/>
        <v>4.3966780654616441E-3</v>
      </c>
      <c r="M103" s="15">
        <f t="shared" si="28"/>
        <v>2570</v>
      </c>
      <c r="N103" s="33">
        <f t="shared" si="23"/>
        <v>43416</v>
      </c>
      <c r="O103" s="1">
        <f t="shared" ref="O103:O127" si="32">(O102)</f>
        <v>43191</v>
      </c>
      <c r="P103" s="19">
        <f t="shared" ref="P103:P124" si="33">(N103-O103)</f>
        <v>225</v>
      </c>
      <c r="Q103" s="1">
        <f t="shared" ref="Q103:Q127" si="34">(Q102)</f>
        <v>40648</v>
      </c>
      <c r="R103" s="41">
        <f t="shared" si="29"/>
        <v>32.142857142857146</v>
      </c>
      <c r="S103" s="52" t="str">
        <f t="shared" ref="S103:S122" si="35">(S102)</f>
        <v>Month 6</v>
      </c>
    </row>
    <row r="104" spans="1:36" x14ac:dyDescent="0.2">
      <c r="A104" s="7">
        <v>20</v>
      </c>
      <c r="B104" s="3">
        <v>2.42</v>
      </c>
      <c r="C104" s="3">
        <v>2.5099999999999998</v>
      </c>
      <c r="D104" s="3">
        <v>2.37</v>
      </c>
      <c r="E104" s="3">
        <v>2.46</v>
      </c>
      <c r="F104" s="3">
        <v>2.34</v>
      </c>
      <c r="G104" s="3">
        <v>2.4</v>
      </c>
      <c r="H104">
        <f t="shared" ref="H104:H128" si="36">MAX(B104:G104)</f>
        <v>2.5099999999999998</v>
      </c>
      <c r="I104">
        <f t="shared" si="30"/>
        <v>2.7</v>
      </c>
      <c r="J104" s="21">
        <f t="shared" si="26"/>
        <v>-7.0370370370370514E-2</v>
      </c>
      <c r="K104" s="24">
        <f t="shared" si="31"/>
        <v>2.5587499999999999</v>
      </c>
      <c r="L104" s="21">
        <f t="shared" si="27"/>
        <v>-1.9052271617000516E-2</v>
      </c>
      <c r="M104" s="15">
        <f t="shared" si="28"/>
        <v>2510</v>
      </c>
      <c r="N104" s="33">
        <f t="shared" si="23"/>
        <v>43423</v>
      </c>
      <c r="O104" s="1">
        <f t="shared" si="32"/>
        <v>43191</v>
      </c>
      <c r="P104" s="19">
        <f t="shared" si="33"/>
        <v>232</v>
      </c>
      <c r="Q104" s="1">
        <f t="shared" si="34"/>
        <v>40648</v>
      </c>
      <c r="R104" s="41">
        <f t="shared" si="29"/>
        <v>33.142857142857146</v>
      </c>
      <c r="S104" s="52" t="str">
        <f t="shared" si="35"/>
        <v>Month 6</v>
      </c>
    </row>
    <row r="105" spans="1:36" x14ac:dyDescent="0.2">
      <c r="A105" s="3">
        <v>20</v>
      </c>
      <c r="B105" s="3">
        <v>2.57</v>
      </c>
      <c r="C105" s="3">
        <v>2.34</v>
      </c>
      <c r="D105" s="3">
        <v>2.5299999999999998</v>
      </c>
      <c r="E105" s="3">
        <v>2.4500000000000002</v>
      </c>
      <c r="F105" s="3">
        <v>2.38</v>
      </c>
      <c r="G105" s="3">
        <v>2.44</v>
      </c>
      <c r="H105">
        <f t="shared" si="36"/>
        <v>2.57</v>
      </c>
      <c r="I105">
        <f t="shared" si="30"/>
        <v>2.7</v>
      </c>
      <c r="J105" s="21">
        <f t="shared" si="26"/>
        <v>-4.8148148148148273E-2</v>
      </c>
      <c r="K105" s="24">
        <f t="shared" si="31"/>
        <v>2.5587499999999999</v>
      </c>
      <c r="L105" s="21">
        <f t="shared" si="27"/>
        <v>4.3966780654616441E-3</v>
      </c>
      <c r="M105" s="15">
        <f t="shared" si="28"/>
        <v>2570</v>
      </c>
      <c r="N105" s="33">
        <f t="shared" si="23"/>
        <v>43430</v>
      </c>
      <c r="O105" s="1">
        <f t="shared" si="32"/>
        <v>43191</v>
      </c>
      <c r="P105" s="19">
        <f t="shared" si="33"/>
        <v>239</v>
      </c>
      <c r="Q105" s="1">
        <f t="shared" si="34"/>
        <v>40648</v>
      </c>
      <c r="R105" s="41">
        <f t="shared" si="29"/>
        <v>34.142857142857146</v>
      </c>
      <c r="S105" s="52" t="str">
        <f t="shared" si="35"/>
        <v>Month 6</v>
      </c>
    </row>
    <row r="106" spans="1:36" x14ac:dyDescent="0.2">
      <c r="A106" s="56">
        <v>20</v>
      </c>
      <c r="B106" s="56">
        <v>2.5</v>
      </c>
      <c r="C106" s="56">
        <v>2.37</v>
      </c>
      <c r="D106" s="56">
        <v>2.44</v>
      </c>
      <c r="E106" s="56">
        <v>2.3199999999999998</v>
      </c>
      <c r="F106" s="56">
        <v>2.4700000000000002</v>
      </c>
      <c r="G106" s="56">
        <v>2.5099999999999998</v>
      </c>
      <c r="H106" s="57">
        <f t="shared" si="36"/>
        <v>2.5099999999999998</v>
      </c>
      <c r="I106" s="57">
        <f t="shared" si="30"/>
        <v>2.7</v>
      </c>
      <c r="J106" s="58">
        <f t="shared" si="26"/>
        <v>-7.0370370370370514E-2</v>
      </c>
      <c r="K106" s="59">
        <f t="shared" si="31"/>
        <v>2.5587499999999999</v>
      </c>
      <c r="L106" s="58">
        <f t="shared" si="27"/>
        <v>-1.9052271617000516E-2</v>
      </c>
      <c r="M106" s="60">
        <f t="shared" si="28"/>
        <v>2510</v>
      </c>
      <c r="N106" s="61">
        <f t="shared" si="23"/>
        <v>43437</v>
      </c>
      <c r="O106" s="64">
        <f t="shared" si="32"/>
        <v>43191</v>
      </c>
      <c r="P106" s="65">
        <f t="shared" si="33"/>
        <v>246</v>
      </c>
      <c r="Q106" s="64">
        <f t="shared" si="34"/>
        <v>40648</v>
      </c>
      <c r="R106" s="41">
        <f t="shared" si="29"/>
        <v>35.142857142857146</v>
      </c>
      <c r="S106" s="66" t="str">
        <f t="shared" si="35"/>
        <v>Month 6</v>
      </c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6" x14ac:dyDescent="0.2">
      <c r="A107" s="3">
        <v>20</v>
      </c>
      <c r="B107" s="3">
        <v>2.69</v>
      </c>
      <c r="C107" s="3">
        <v>2.56</v>
      </c>
      <c r="D107" s="3">
        <v>2.69</v>
      </c>
      <c r="E107" s="3">
        <v>2.4300000000000002</v>
      </c>
      <c r="F107" s="3">
        <v>2.48</v>
      </c>
      <c r="G107" s="3">
        <v>2.67</v>
      </c>
      <c r="H107">
        <f t="shared" si="36"/>
        <v>2.69</v>
      </c>
      <c r="I107">
        <f t="shared" si="30"/>
        <v>2.7</v>
      </c>
      <c r="J107" s="21">
        <f t="shared" si="26"/>
        <v>-3.7037037037037888E-3</v>
      </c>
      <c r="K107" s="24">
        <f t="shared" si="31"/>
        <v>2.5587499999999999</v>
      </c>
      <c r="L107" s="21">
        <f t="shared" si="27"/>
        <v>5.1294577430385971E-2</v>
      </c>
      <c r="M107" s="15">
        <f t="shared" si="28"/>
        <v>2690</v>
      </c>
      <c r="N107" s="33">
        <f t="shared" si="23"/>
        <v>43444</v>
      </c>
      <c r="O107" s="1">
        <f t="shared" si="32"/>
        <v>43191</v>
      </c>
      <c r="P107" s="19">
        <f t="shared" si="33"/>
        <v>253</v>
      </c>
      <c r="Q107" s="1">
        <f t="shared" si="34"/>
        <v>40648</v>
      </c>
      <c r="R107" s="41">
        <f t="shared" si="29"/>
        <v>36.142857142857146</v>
      </c>
      <c r="S107" s="120" t="s">
        <v>44</v>
      </c>
      <c r="U107" s="26"/>
      <c r="V107" s="26"/>
      <c r="W107" s="26"/>
      <c r="X107" s="26"/>
      <c r="Y107" s="7"/>
      <c r="Z107" s="7"/>
      <c r="AA107" s="7"/>
      <c r="AB107" s="7"/>
      <c r="AC107" s="7"/>
      <c r="AD107" s="7"/>
      <c r="AE107" s="7"/>
      <c r="AF107" s="7"/>
    </row>
    <row r="108" spans="1:36" x14ac:dyDescent="0.2">
      <c r="A108" s="3">
        <v>20</v>
      </c>
      <c r="B108" s="3">
        <v>2.38</v>
      </c>
      <c r="C108" s="3">
        <v>2.2999999999999998</v>
      </c>
      <c r="D108" s="3">
        <v>2.69</v>
      </c>
      <c r="E108" s="3">
        <v>2.67</v>
      </c>
      <c r="F108" s="3">
        <v>2.69</v>
      </c>
      <c r="G108" s="3">
        <v>2.67</v>
      </c>
      <c r="H108">
        <f t="shared" si="36"/>
        <v>2.69</v>
      </c>
      <c r="I108">
        <f t="shared" si="30"/>
        <v>2.7</v>
      </c>
      <c r="J108" s="21">
        <f t="shared" si="26"/>
        <v>-3.7037037037037888E-3</v>
      </c>
      <c r="K108" s="24">
        <f t="shared" si="31"/>
        <v>2.5587499999999999</v>
      </c>
      <c r="L108" s="21">
        <f t="shared" si="27"/>
        <v>5.1294577430385971E-2</v>
      </c>
      <c r="M108" s="15">
        <f t="shared" si="28"/>
        <v>2690</v>
      </c>
      <c r="N108" s="33">
        <f t="shared" si="23"/>
        <v>43451</v>
      </c>
      <c r="O108" s="1">
        <f t="shared" si="32"/>
        <v>43191</v>
      </c>
      <c r="P108" s="19">
        <f t="shared" si="33"/>
        <v>260</v>
      </c>
      <c r="Q108" s="1">
        <f t="shared" si="34"/>
        <v>40648</v>
      </c>
      <c r="R108" s="41">
        <f t="shared" si="29"/>
        <v>37.142857142857146</v>
      </c>
      <c r="S108" s="120" t="str">
        <f t="shared" si="35"/>
        <v>Month 5</v>
      </c>
      <c r="T108" s="7"/>
      <c r="U108" s="23"/>
      <c r="V108" s="5"/>
      <c r="W108" s="13"/>
      <c r="X108" s="11"/>
      <c r="Y108" s="7"/>
      <c r="Z108" s="7"/>
      <c r="AA108" s="7"/>
      <c r="AB108" s="7"/>
      <c r="AC108" s="7"/>
      <c r="AD108" s="7"/>
      <c r="AE108" s="7"/>
      <c r="AF108" s="7"/>
    </row>
    <row r="109" spans="1:36" x14ac:dyDescent="0.2">
      <c r="A109" s="3">
        <v>20</v>
      </c>
      <c r="B109" s="3">
        <v>2.4</v>
      </c>
      <c r="C109" s="3">
        <v>2.15</v>
      </c>
      <c r="D109" s="3">
        <v>2.34</v>
      </c>
      <c r="E109" s="3">
        <v>2.4</v>
      </c>
      <c r="F109" s="3">
        <v>2.37</v>
      </c>
      <c r="G109" s="3">
        <v>2.41</v>
      </c>
      <c r="H109" s="7">
        <f t="shared" si="36"/>
        <v>2.41</v>
      </c>
      <c r="I109" s="7">
        <f t="shared" si="30"/>
        <v>2.7</v>
      </c>
      <c r="J109" s="21">
        <f t="shared" si="26"/>
        <v>-0.10740740740740741</v>
      </c>
      <c r="K109" s="16">
        <f t="shared" si="31"/>
        <v>2.5587499999999999</v>
      </c>
      <c r="L109" s="21">
        <f t="shared" si="27"/>
        <v>-5.8133854421103949E-2</v>
      </c>
      <c r="M109" s="15">
        <f t="shared" si="28"/>
        <v>2410</v>
      </c>
      <c r="N109" s="33">
        <f t="shared" si="23"/>
        <v>43458</v>
      </c>
      <c r="O109" s="8">
        <f t="shared" si="32"/>
        <v>43191</v>
      </c>
      <c r="P109" s="22">
        <f t="shared" si="33"/>
        <v>267</v>
      </c>
      <c r="Q109" s="8">
        <f t="shared" si="34"/>
        <v>40648</v>
      </c>
      <c r="R109" s="41">
        <f t="shared" si="29"/>
        <v>38.142857142857146</v>
      </c>
      <c r="S109" s="120" t="str">
        <f t="shared" si="35"/>
        <v>Month 5</v>
      </c>
      <c r="T109" s="7"/>
      <c r="U109" s="12"/>
      <c r="V109" s="5"/>
      <c r="W109" s="13"/>
      <c r="X109" s="11"/>
      <c r="Y109" s="7"/>
      <c r="Z109" s="7"/>
      <c r="AA109" s="7"/>
      <c r="AB109" s="7"/>
      <c r="AC109" s="7"/>
      <c r="AD109" s="7"/>
      <c r="AE109" s="7"/>
    </row>
    <row r="110" spans="1:36" x14ac:dyDescent="0.2">
      <c r="A110" s="63">
        <f t="shared" ref="A110:A127" si="37">(A109)</f>
        <v>20</v>
      </c>
      <c r="B110" s="56">
        <v>2.46</v>
      </c>
      <c r="C110" s="56">
        <v>2.41</v>
      </c>
      <c r="D110" s="56">
        <v>2.23</v>
      </c>
      <c r="E110" s="56">
        <v>2.33</v>
      </c>
      <c r="F110" s="56">
        <v>2.42</v>
      </c>
      <c r="G110" s="56">
        <v>2.35</v>
      </c>
      <c r="H110" s="56">
        <f t="shared" si="36"/>
        <v>2.46</v>
      </c>
      <c r="I110" s="56">
        <f t="shared" si="30"/>
        <v>2.7</v>
      </c>
      <c r="J110" s="58">
        <f t="shared" si="26"/>
        <v>-8.8888888888888962E-2</v>
      </c>
      <c r="K110" s="112">
        <f>AVERAGE(H110:H117)</f>
        <v>2.5887500000000001</v>
      </c>
      <c r="L110" s="58">
        <f t="shared" si="27"/>
        <v>-4.9734427812650944E-2</v>
      </c>
      <c r="M110" s="60">
        <f t="shared" si="28"/>
        <v>2460</v>
      </c>
      <c r="N110" s="61">
        <f t="shared" si="23"/>
        <v>43465</v>
      </c>
      <c r="O110" s="64">
        <f t="shared" si="32"/>
        <v>43191</v>
      </c>
      <c r="P110" s="65">
        <f t="shared" si="33"/>
        <v>274</v>
      </c>
      <c r="Q110" s="64">
        <f t="shared" si="34"/>
        <v>40648</v>
      </c>
      <c r="R110" s="41">
        <f t="shared" si="29"/>
        <v>39.142857142857146</v>
      </c>
      <c r="S110" s="66" t="str">
        <f t="shared" si="35"/>
        <v>Month 5</v>
      </c>
      <c r="T110" s="3"/>
      <c r="U110" s="12"/>
      <c r="V110" s="5"/>
      <c r="W110" s="13"/>
      <c r="X110" s="11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x14ac:dyDescent="0.2">
      <c r="A111" s="14">
        <f t="shared" si="37"/>
        <v>20</v>
      </c>
      <c r="B111" s="3">
        <v>2.62</v>
      </c>
      <c r="C111" s="3">
        <v>2.69</v>
      </c>
      <c r="D111" s="3">
        <v>2.56</v>
      </c>
      <c r="E111" s="3">
        <v>2.5</v>
      </c>
      <c r="F111" s="3">
        <v>2.64</v>
      </c>
      <c r="G111" s="3">
        <v>2.6</v>
      </c>
      <c r="H111" s="3">
        <f t="shared" si="36"/>
        <v>2.69</v>
      </c>
      <c r="I111" s="3">
        <f t="shared" si="30"/>
        <v>2.7</v>
      </c>
      <c r="J111" s="21">
        <f t="shared" si="26"/>
        <v>-3.7037037037037888E-3</v>
      </c>
      <c r="K111" s="16">
        <f t="shared" si="31"/>
        <v>2.5887500000000001</v>
      </c>
      <c r="L111" s="21">
        <f t="shared" si="27"/>
        <v>3.9111540318686563E-2</v>
      </c>
      <c r="M111" s="15">
        <f t="shared" si="28"/>
        <v>2690</v>
      </c>
      <c r="N111" s="33">
        <f t="shared" si="23"/>
        <v>43472</v>
      </c>
      <c r="O111" s="8">
        <f t="shared" si="32"/>
        <v>43191</v>
      </c>
      <c r="P111" s="22">
        <f t="shared" si="33"/>
        <v>281</v>
      </c>
      <c r="Q111" s="8">
        <f t="shared" si="34"/>
        <v>40648</v>
      </c>
      <c r="R111" s="41">
        <f t="shared" si="29"/>
        <v>40.142857142857146</v>
      </c>
      <c r="S111" s="120" t="s">
        <v>43</v>
      </c>
      <c r="T111" s="3"/>
      <c r="U111" s="12"/>
      <c r="V111" s="5"/>
      <c r="W111" s="13"/>
      <c r="X111" s="11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x14ac:dyDescent="0.2">
      <c r="A112" s="14">
        <f t="shared" si="37"/>
        <v>20</v>
      </c>
      <c r="B112" s="3">
        <v>2.5499999999999998</v>
      </c>
      <c r="C112" s="3">
        <v>2.4500000000000002</v>
      </c>
      <c r="D112" s="3">
        <v>2.35</v>
      </c>
      <c r="E112" s="3">
        <v>2.4700000000000002</v>
      </c>
      <c r="F112" s="3">
        <v>2.56</v>
      </c>
      <c r="G112" s="3">
        <v>2.65</v>
      </c>
      <c r="H112" s="3">
        <f t="shared" si="36"/>
        <v>2.65</v>
      </c>
      <c r="I112" s="3">
        <f t="shared" si="30"/>
        <v>2.7</v>
      </c>
      <c r="J112" s="21">
        <f t="shared" si="26"/>
        <v>-1.8518518518518615E-2</v>
      </c>
      <c r="K112" s="16">
        <f t="shared" si="31"/>
        <v>2.5887500000000001</v>
      </c>
      <c r="L112" s="21">
        <f t="shared" si="27"/>
        <v>2.3660067600193065E-2</v>
      </c>
      <c r="M112" s="15">
        <f t="shared" si="28"/>
        <v>2650</v>
      </c>
      <c r="N112" s="33">
        <f t="shared" si="23"/>
        <v>43479</v>
      </c>
      <c r="O112" s="8">
        <f t="shared" si="32"/>
        <v>43191</v>
      </c>
      <c r="P112" s="22">
        <f t="shared" si="33"/>
        <v>288</v>
      </c>
      <c r="Q112" s="8">
        <f t="shared" si="34"/>
        <v>40648</v>
      </c>
      <c r="R112" s="41">
        <f t="shared" si="29"/>
        <v>41.142857142857146</v>
      </c>
      <c r="S112" s="120" t="str">
        <f t="shared" si="35"/>
        <v>Month 4</v>
      </c>
      <c r="T112" s="3"/>
      <c r="U112" s="12"/>
      <c r="V112" s="5"/>
      <c r="W112" s="13"/>
      <c r="X112" s="11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5" x14ac:dyDescent="0.2">
      <c r="A113" s="14">
        <f t="shared" si="37"/>
        <v>20</v>
      </c>
      <c r="B113" s="3">
        <v>2.4300000000000002</v>
      </c>
      <c r="C113" s="3">
        <v>2.56</v>
      </c>
      <c r="D113" s="3">
        <v>2.56</v>
      </c>
      <c r="E113" s="3">
        <v>2.65</v>
      </c>
      <c r="F113" s="3">
        <v>2.75</v>
      </c>
      <c r="G113" s="3">
        <v>2.7</v>
      </c>
      <c r="H113" s="3">
        <f t="shared" si="36"/>
        <v>2.75</v>
      </c>
      <c r="I113" s="3">
        <f t="shared" si="30"/>
        <v>2.7</v>
      </c>
      <c r="J113" s="21">
        <f t="shared" si="26"/>
        <v>1.8518518518518452E-2</v>
      </c>
      <c r="K113" s="16">
        <f t="shared" si="31"/>
        <v>2.5887500000000001</v>
      </c>
      <c r="L113" s="21">
        <f t="shared" si="27"/>
        <v>6.2288749396426805E-2</v>
      </c>
      <c r="M113" s="15">
        <f t="shared" si="28"/>
        <v>2750</v>
      </c>
      <c r="N113" s="33">
        <f t="shared" si="23"/>
        <v>43486</v>
      </c>
      <c r="O113" s="8">
        <f t="shared" si="32"/>
        <v>43191</v>
      </c>
      <c r="P113" s="22">
        <f t="shared" si="33"/>
        <v>295</v>
      </c>
      <c r="Q113" s="8">
        <f t="shared" si="34"/>
        <v>40648</v>
      </c>
      <c r="R113" s="41">
        <f t="shared" si="29"/>
        <v>42.142857142857146</v>
      </c>
      <c r="S113" s="52" t="str">
        <f t="shared" si="35"/>
        <v>Month 4</v>
      </c>
      <c r="T113" s="7"/>
      <c r="U113" s="3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">
      <c r="A114" s="63">
        <f t="shared" si="37"/>
        <v>20</v>
      </c>
      <c r="B114" s="56">
        <v>2.2999999999999998</v>
      </c>
      <c r="C114" s="56">
        <v>2.42</v>
      </c>
      <c r="D114" s="56">
        <v>2.37</v>
      </c>
      <c r="E114" s="56">
        <v>2.52</v>
      </c>
      <c r="F114" s="56">
        <v>2.34</v>
      </c>
      <c r="G114" s="56">
        <v>2.4900000000000002</v>
      </c>
      <c r="H114" s="56">
        <f t="shared" si="36"/>
        <v>2.52</v>
      </c>
      <c r="I114" s="56">
        <f t="shared" si="30"/>
        <v>2.7</v>
      </c>
      <c r="J114" s="58">
        <f t="shared" si="26"/>
        <v>-6.6666666666666721E-2</v>
      </c>
      <c r="K114" s="59">
        <f t="shared" si="31"/>
        <v>2.5887500000000001</v>
      </c>
      <c r="L114" s="58">
        <f t="shared" si="27"/>
        <v>-2.6557218734910706E-2</v>
      </c>
      <c r="M114" s="60">
        <f t="shared" si="28"/>
        <v>2520</v>
      </c>
      <c r="N114" s="61">
        <f t="shared" si="23"/>
        <v>43493</v>
      </c>
      <c r="O114" s="64">
        <f t="shared" si="32"/>
        <v>43191</v>
      </c>
      <c r="P114" s="65">
        <f t="shared" si="33"/>
        <v>302</v>
      </c>
      <c r="Q114" s="64">
        <f t="shared" si="34"/>
        <v>40648</v>
      </c>
      <c r="R114" s="41">
        <f t="shared" si="29"/>
        <v>43.142857142857146</v>
      </c>
      <c r="S114" s="66" t="str">
        <f t="shared" si="35"/>
        <v>Month 4</v>
      </c>
      <c r="T114" s="7"/>
      <c r="U114" s="29"/>
      <c r="V114" s="29"/>
      <c r="W114" s="29"/>
      <c r="X114" s="29"/>
      <c r="Y114" s="29"/>
      <c r="Z114" s="3"/>
      <c r="AA114" s="29"/>
      <c r="AB114" s="29"/>
      <c r="AC114" s="29"/>
      <c r="AD114" s="29"/>
      <c r="AE114" s="29"/>
      <c r="AF114" s="3"/>
      <c r="AG114" s="3"/>
      <c r="AH114" s="3"/>
      <c r="AI114" s="3"/>
    </row>
    <row r="115" spans="1:35" x14ac:dyDescent="0.2">
      <c r="A115" s="14">
        <f t="shared" si="37"/>
        <v>20</v>
      </c>
      <c r="B115" s="3">
        <v>2.46</v>
      </c>
      <c r="C115" s="3">
        <v>2.41</v>
      </c>
      <c r="D115" s="3">
        <v>2.23</v>
      </c>
      <c r="E115" s="3">
        <v>2.33</v>
      </c>
      <c r="F115" s="3">
        <v>2.42</v>
      </c>
      <c r="G115" s="3">
        <v>2.35</v>
      </c>
      <c r="H115" s="3">
        <f t="shared" si="36"/>
        <v>2.46</v>
      </c>
      <c r="I115" s="3">
        <f t="shared" si="30"/>
        <v>2.7</v>
      </c>
      <c r="J115" s="21">
        <f t="shared" si="26"/>
        <v>-8.8888888888888962E-2</v>
      </c>
      <c r="K115" s="16">
        <f t="shared" si="31"/>
        <v>2.5887500000000001</v>
      </c>
      <c r="L115" s="21">
        <f t="shared" si="27"/>
        <v>-4.9734427812650944E-2</v>
      </c>
      <c r="M115" s="15">
        <f t="shared" si="28"/>
        <v>2460</v>
      </c>
      <c r="N115" s="33">
        <f t="shared" si="23"/>
        <v>43500</v>
      </c>
      <c r="O115" s="8">
        <f t="shared" si="32"/>
        <v>43191</v>
      </c>
      <c r="P115" s="22">
        <f t="shared" si="33"/>
        <v>309</v>
      </c>
      <c r="Q115" s="8">
        <f t="shared" si="34"/>
        <v>40648</v>
      </c>
      <c r="R115" s="41">
        <f t="shared" si="29"/>
        <v>44.142857142857146</v>
      </c>
      <c r="S115" s="120" t="s">
        <v>26</v>
      </c>
      <c r="T115" s="7"/>
      <c r="U115" s="16"/>
      <c r="V115" s="16"/>
      <c r="W115" s="16"/>
      <c r="X115" s="16"/>
      <c r="Y115" s="21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">
      <c r="A116" s="14">
        <f t="shared" si="37"/>
        <v>20</v>
      </c>
      <c r="B116" s="3">
        <v>2.61</v>
      </c>
      <c r="C116" s="3">
        <v>2.5099999999999998</v>
      </c>
      <c r="D116" s="3">
        <v>2.34</v>
      </c>
      <c r="E116" s="3">
        <v>2.4700000000000002</v>
      </c>
      <c r="F116" s="3">
        <v>2.4300000000000002</v>
      </c>
      <c r="G116" s="3">
        <v>2.56</v>
      </c>
      <c r="H116" s="3">
        <f t="shared" si="36"/>
        <v>2.61</v>
      </c>
      <c r="I116" s="3">
        <f t="shared" si="30"/>
        <v>2.7</v>
      </c>
      <c r="J116" s="21">
        <f t="shared" si="26"/>
        <v>-3.3333333333333444E-2</v>
      </c>
      <c r="K116" s="16">
        <f t="shared" si="31"/>
        <v>2.5887500000000001</v>
      </c>
      <c r="L116" s="21">
        <f t="shared" si="27"/>
        <v>8.2085948816995723E-3</v>
      </c>
      <c r="M116" s="15">
        <f t="shared" si="28"/>
        <v>2610</v>
      </c>
      <c r="N116" s="33">
        <f t="shared" si="23"/>
        <v>43507</v>
      </c>
      <c r="O116" s="8">
        <f t="shared" si="32"/>
        <v>43191</v>
      </c>
      <c r="P116" s="22">
        <f t="shared" si="33"/>
        <v>316</v>
      </c>
      <c r="Q116" s="8">
        <f t="shared" si="34"/>
        <v>40648</v>
      </c>
      <c r="R116" s="41">
        <f t="shared" si="29"/>
        <v>45.142857142857146</v>
      </c>
      <c r="S116" s="120" t="str">
        <f t="shared" si="35"/>
        <v>Month 3</v>
      </c>
      <c r="T116" s="7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">
      <c r="A117" s="14">
        <f t="shared" si="37"/>
        <v>20</v>
      </c>
      <c r="B117" s="3">
        <v>2.5</v>
      </c>
      <c r="C117" s="3">
        <v>2.38</v>
      </c>
      <c r="D117" s="3">
        <v>2.34</v>
      </c>
      <c r="E117" s="3">
        <v>2.57</v>
      </c>
      <c r="F117" s="3">
        <v>2.4300000000000002</v>
      </c>
      <c r="G117" s="3">
        <v>2.4700000000000002</v>
      </c>
      <c r="H117" s="3">
        <f t="shared" si="36"/>
        <v>2.57</v>
      </c>
      <c r="I117" s="3">
        <f t="shared" si="30"/>
        <v>2.7</v>
      </c>
      <c r="J117" s="21">
        <f t="shared" si="26"/>
        <v>-4.8148148148148273E-2</v>
      </c>
      <c r="K117" s="16">
        <f t="shared" si="31"/>
        <v>2.5887500000000001</v>
      </c>
      <c r="L117" s="21">
        <f t="shared" si="27"/>
        <v>-7.2428778367939223E-3</v>
      </c>
      <c r="M117" s="15">
        <f t="shared" si="28"/>
        <v>2570</v>
      </c>
      <c r="N117" s="33">
        <f t="shared" si="23"/>
        <v>43514</v>
      </c>
      <c r="O117" s="8">
        <f t="shared" si="32"/>
        <v>43191</v>
      </c>
      <c r="P117" s="22">
        <f t="shared" si="33"/>
        <v>323</v>
      </c>
      <c r="Q117" s="8">
        <f t="shared" si="34"/>
        <v>40648</v>
      </c>
      <c r="R117" s="41">
        <f t="shared" si="29"/>
        <v>46.142857142857146</v>
      </c>
      <c r="S117" s="120" t="str">
        <f t="shared" si="35"/>
        <v>Month 3</v>
      </c>
      <c r="T117" s="7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">
      <c r="A118" s="63">
        <f t="shared" si="37"/>
        <v>20</v>
      </c>
      <c r="B118" s="56">
        <v>2.5</v>
      </c>
      <c r="C118" s="56">
        <v>2.37</v>
      </c>
      <c r="D118" s="56">
        <v>2.5299999999999998</v>
      </c>
      <c r="E118" s="56">
        <v>2.4</v>
      </c>
      <c r="F118" s="56">
        <v>2.5099999999999998</v>
      </c>
      <c r="G118" s="56">
        <v>2.4900000000000002</v>
      </c>
      <c r="H118" s="56">
        <f t="shared" si="36"/>
        <v>2.5299999999999998</v>
      </c>
      <c r="I118" s="56">
        <f t="shared" si="30"/>
        <v>2.7</v>
      </c>
      <c r="J118" s="58">
        <f t="shared" si="26"/>
        <v>-6.2962962962963095E-2</v>
      </c>
      <c r="K118" s="112">
        <f>AVERAGE(H118:H128)</f>
        <v>2.5581818181818181</v>
      </c>
      <c r="L118" s="58">
        <f t="shared" si="27"/>
        <v>-1.1016346837242409E-2</v>
      </c>
      <c r="M118" s="60">
        <f t="shared" si="28"/>
        <v>2530</v>
      </c>
      <c r="N118" s="61">
        <f t="shared" si="23"/>
        <v>43521</v>
      </c>
      <c r="O118" s="64">
        <f t="shared" si="32"/>
        <v>43191</v>
      </c>
      <c r="P118" s="65">
        <f t="shared" si="33"/>
        <v>330</v>
      </c>
      <c r="Q118" s="64">
        <f t="shared" si="34"/>
        <v>40648</v>
      </c>
      <c r="R118" s="41">
        <f t="shared" si="29"/>
        <v>47.142857142857146</v>
      </c>
      <c r="S118" s="66" t="str">
        <f t="shared" si="35"/>
        <v>Month 3</v>
      </c>
      <c r="T118" s="7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">
      <c r="A119" s="14">
        <f t="shared" si="37"/>
        <v>20</v>
      </c>
      <c r="B119" s="3">
        <v>2.62</v>
      </c>
      <c r="C119" s="3">
        <v>2.69</v>
      </c>
      <c r="D119" s="3">
        <v>2.56</v>
      </c>
      <c r="E119" s="3">
        <v>2.5</v>
      </c>
      <c r="F119" s="3">
        <v>2.64</v>
      </c>
      <c r="G119" s="3">
        <v>2.6</v>
      </c>
      <c r="H119" s="3">
        <f t="shared" si="36"/>
        <v>2.69</v>
      </c>
      <c r="I119" s="3">
        <f t="shared" si="30"/>
        <v>2.7</v>
      </c>
      <c r="J119" s="21">
        <f t="shared" si="26"/>
        <v>-3.7037037037037888E-3</v>
      </c>
      <c r="K119" s="16">
        <f t="shared" si="31"/>
        <v>2.5581818181818181</v>
      </c>
      <c r="L119" s="21">
        <f t="shared" si="27"/>
        <v>5.1528073916133628E-2</v>
      </c>
      <c r="M119" s="15">
        <f t="shared" si="28"/>
        <v>2690</v>
      </c>
      <c r="N119" s="33">
        <f t="shared" si="23"/>
        <v>43528</v>
      </c>
      <c r="O119" s="8">
        <f t="shared" si="32"/>
        <v>43191</v>
      </c>
      <c r="P119" s="22">
        <f t="shared" si="33"/>
        <v>337</v>
      </c>
      <c r="Q119" s="8">
        <f t="shared" si="34"/>
        <v>40648</v>
      </c>
      <c r="R119" s="41">
        <f t="shared" si="29"/>
        <v>48.142857142857146</v>
      </c>
      <c r="S119" s="120" t="s">
        <v>25</v>
      </c>
      <c r="T119" s="7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">
      <c r="A120" s="14">
        <f t="shared" si="37"/>
        <v>20</v>
      </c>
      <c r="B120" s="3">
        <v>2.2799999999999998</v>
      </c>
      <c r="C120" s="3">
        <v>2.3199999999999998</v>
      </c>
      <c r="D120" s="3">
        <v>2.42</v>
      </c>
      <c r="E120" s="3">
        <v>2.48</v>
      </c>
      <c r="F120" s="3">
        <v>2.27</v>
      </c>
      <c r="G120" s="3">
        <v>2.3199999999999998</v>
      </c>
      <c r="H120" s="3">
        <f t="shared" si="36"/>
        <v>2.48</v>
      </c>
      <c r="I120" s="3">
        <f t="shared" si="30"/>
        <v>2.7</v>
      </c>
      <c r="J120" s="21">
        <f t="shared" si="26"/>
        <v>-8.1481481481481544E-2</v>
      </c>
      <c r="K120" s="16">
        <f t="shared" si="31"/>
        <v>2.5581818181818181</v>
      </c>
      <c r="L120" s="21">
        <f t="shared" si="27"/>
        <v>-3.0561478322672333E-2</v>
      </c>
      <c r="M120" s="15">
        <f t="shared" si="28"/>
        <v>2480</v>
      </c>
      <c r="N120" s="33">
        <f t="shared" si="23"/>
        <v>43535</v>
      </c>
      <c r="O120" s="8">
        <f t="shared" si="32"/>
        <v>43191</v>
      </c>
      <c r="P120" s="22">
        <f t="shared" si="33"/>
        <v>344</v>
      </c>
      <c r="Q120" s="8">
        <f t="shared" si="34"/>
        <v>40648</v>
      </c>
      <c r="R120" s="41">
        <f t="shared" si="29"/>
        <v>49.142857142857146</v>
      </c>
      <c r="S120" s="52" t="str">
        <f t="shared" si="35"/>
        <v>Month 2</v>
      </c>
      <c r="T120" s="7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">
      <c r="A121" s="14">
        <f t="shared" si="37"/>
        <v>20</v>
      </c>
      <c r="B121" s="3">
        <v>2.35</v>
      </c>
      <c r="C121" s="3">
        <v>2.54</v>
      </c>
      <c r="D121" s="3">
        <v>2.4700000000000002</v>
      </c>
      <c r="E121" s="3">
        <v>2.4300000000000002</v>
      </c>
      <c r="F121" s="3">
        <v>2.37</v>
      </c>
      <c r="G121" s="3">
        <v>2.5099999999999998</v>
      </c>
      <c r="H121" s="3">
        <f t="shared" si="36"/>
        <v>2.54</v>
      </c>
      <c r="I121" s="3">
        <f t="shared" si="30"/>
        <v>2.7</v>
      </c>
      <c r="J121" s="21">
        <f t="shared" si="26"/>
        <v>-5.925925925925931E-2</v>
      </c>
      <c r="K121" s="16">
        <f t="shared" si="31"/>
        <v>2.5581818181818181</v>
      </c>
      <c r="L121" s="21">
        <f t="shared" si="27"/>
        <v>-7.1073205401563202E-3</v>
      </c>
      <c r="M121" s="15">
        <f t="shared" si="28"/>
        <v>2540</v>
      </c>
      <c r="N121" s="33">
        <f t="shared" si="23"/>
        <v>43542</v>
      </c>
      <c r="O121" s="8">
        <f t="shared" si="32"/>
        <v>43191</v>
      </c>
      <c r="P121" s="22">
        <f t="shared" si="33"/>
        <v>351</v>
      </c>
      <c r="Q121" s="8">
        <f t="shared" si="34"/>
        <v>40648</v>
      </c>
      <c r="R121" s="41">
        <f t="shared" si="29"/>
        <v>50.142857142857146</v>
      </c>
      <c r="S121" s="52" t="str">
        <f t="shared" si="35"/>
        <v>Month 2</v>
      </c>
      <c r="T121" s="7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">
      <c r="A122" s="63">
        <f t="shared" si="37"/>
        <v>20</v>
      </c>
      <c r="B122" s="56">
        <v>2.4</v>
      </c>
      <c r="C122" s="56">
        <v>2.48</v>
      </c>
      <c r="D122" s="56">
        <v>2.44</v>
      </c>
      <c r="E122" s="56">
        <v>2.5099999999999998</v>
      </c>
      <c r="F122" s="56">
        <v>2.56</v>
      </c>
      <c r="G122" s="56">
        <v>2.4900000000000002</v>
      </c>
      <c r="H122" s="56">
        <f t="shared" si="36"/>
        <v>2.56</v>
      </c>
      <c r="I122" s="56">
        <f t="shared" si="30"/>
        <v>2.7</v>
      </c>
      <c r="J122" s="58">
        <f t="shared" ref="J122:J128" si="38">(H122-I122)/(I122)</f>
        <v>-5.1851851851851892E-2</v>
      </c>
      <c r="K122" s="59">
        <f t="shared" si="31"/>
        <v>2.5581818181818181</v>
      </c>
      <c r="L122" s="58">
        <f t="shared" ref="L122:L128" si="39">(H122-K122)/(K122)</f>
        <v>7.1073205401568412E-4</v>
      </c>
      <c r="M122" s="60">
        <f t="shared" ref="M122:M128" si="40">1000*H122</f>
        <v>2560</v>
      </c>
      <c r="N122" s="61">
        <f t="shared" si="23"/>
        <v>43549</v>
      </c>
      <c r="O122" s="64">
        <f t="shared" si="32"/>
        <v>43191</v>
      </c>
      <c r="P122" s="65">
        <f t="shared" si="33"/>
        <v>358</v>
      </c>
      <c r="Q122" s="64">
        <f t="shared" si="34"/>
        <v>40648</v>
      </c>
      <c r="R122" s="41">
        <f t="shared" si="29"/>
        <v>51.142857142857146</v>
      </c>
      <c r="S122" s="66" t="str">
        <f t="shared" si="35"/>
        <v>Month 2</v>
      </c>
      <c r="T122" s="7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">
      <c r="A123" s="14">
        <f t="shared" si="37"/>
        <v>20</v>
      </c>
      <c r="B123" s="3">
        <v>2.63</v>
      </c>
      <c r="C123" s="3">
        <v>2.52</v>
      </c>
      <c r="D123" s="3">
        <v>2.48</v>
      </c>
      <c r="E123" s="3">
        <v>2.59</v>
      </c>
      <c r="F123" s="3">
        <v>2.61</v>
      </c>
      <c r="G123" s="3">
        <v>2.54</v>
      </c>
      <c r="H123" s="3">
        <f t="shared" si="36"/>
        <v>2.63</v>
      </c>
      <c r="I123" s="3">
        <f t="shared" si="30"/>
        <v>2.7</v>
      </c>
      <c r="J123" s="21">
        <f t="shared" si="38"/>
        <v>-2.5925925925926029E-2</v>
      </c>
      <c r="K123" s="16">
        <f t="shared" si="31"/>
        <v>2.5581818181818181</v>
      </c>
      <c r="L123" s="21">
        <f t="shared" si="39"/>
        <v>2.8073916133617611E-2</v>
      </c>
      <c r="M123" s="15">
        <f t="shared" si="40"/>
        <v>2630</v>
      </c>
      <c r="N123" s="33">
        <f t="shared" si="23"/>
        <v>43556</v>
      </c>
      <c r="O123" s="8">
        <f t="shared" si="32"/>
        <v>43191</v>
      </c>
      <c r="P123" s="22">
        <f t="shared" si="33"/>
        <v>365</v>
      </c>
      <c r="Q123" s="8">
        <f t="shared" si="34"/>
        <v>40648</v>
      </c>
      <c r="R123" s="41">
        <f t="shared" si="29"/>
        <v>52.142857142857146</v>
      </c>
      <c r="S123" s="120" t="s">
        <v>24</v>
      </c>
      <c r="T123" s="7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6" thickBot="1" x14ac:dyDescent="0.25">
      <c r="A124" s="138">
        <f t="shared" si="37"/>
        <v>20</v>
      </c>
      <c r="B124" s="139">
        <v>2.2999999999999998</v>
      </c>
      <c r="C124" s="139">
        <v>2.31</v>
      </c>
      <c r="D124" s="139">
        <v>2.2799999999999998</v>
      </c>
      <c r="E124" s="139">
        <v>2.3199999999999998</v>
      </c>
      <c r="F124" s="139">
        <v>2.2999999999999998</v>
      </c>
      <c r="G124" s="139">
        <v>2.2999999999999998</v>
      </c>
      <c r="H124" s="139">
        <f t="shared" si="36"/>
        <v>2.3199999999999998</v>
      </c>
      <c r="I124" s="139">
        <f>(I123)</f>
        <v>2.7</v>
      </c>
      <c r="J124" s="140">
        <f t="shared" si="38"/>
        <v>-0.14074074074074086</v>
      </c>
      <c r="K124" s="141">
        <f t="shared" si="31"/>
        <v>2.5581818181818181</v>
      </c>
      <c r="L124" s="140">
        <f t="shared" si="39"/>
        <v>-9.3105899076048368E-2</v>
      </c>
      <c r="M124" s="142">
        <f t="shared" si="40"/>
        <v>2320</v>
      </c>
      <c r="N124" s="143">
        <f t="shared" si="23"/>
        <v>43563</v>
      </c>
      <c r="O124" s="153">
        <f t="shared" si="32"/>
        <v>43191</v>
      </c>
      <c r="P124" s="154">
        <f t="shared" si="33"/>
        <v>372</v>
      </c>
      <c r="Q124" s="153">
        <f t="shared" si="34"/>
        <v>40648</v>
      </c>
      <c r="R124" s="41">
        <f t="shared" si="29"/>
        <v>53.142857142857146</v>
      </c>
      <c r="S124" s="155" t="str">
        <f>(S123)</f>
        <v>Month 1</v>
      </c>
      <c r="T124" s="7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6" thickTop="1" x14ac:dyDescent="0.2">
      <c r="A125" s="14">
        <f t="shared" si="37"/>
        <v>20</v>
      </c>
      <c r="B125" s="3">
        <v>2.4300000000000002</v>
      </c>
      <c r="C125" s="3">
        <v>2.56</v>
      </c>
      <c r="D125" s="3">
        <v>2.56</v>
      </c>
      <c r="E125" s="3">
        <v>2.65</v>
      </c>
      <c r="F125" s="3">
        <v>2.75</v>
      </c>
      <c r="G125" s="3">
        <v>2.7</v>
      </c>
      <c r="H125" s="3">
        <f t="shared" si="36"/>
        <v>2.75</v>
      </c>
      <c r="I125" s="3">
        <f>(I124)</f>
        <v>2.7</v>
      </c>
      <c r="J125" s="21">
        <f t="shared" si="38"/>
        <v>1.8518518518518452E-2</v>
      </c>
      <c r="K125" s="16">
        <f t="shared" si="31"/>
        <v>2.5581818181818181</v>
      </c>
      <c r="L125" s="21">
        <f t="shared" si="39"/>
        <v>7.4982231698649635E-2</v>
      </c>
      <c r="M125" s="15">
        <f t="shared" si="40"/>
        <v>2750</v>
      </c>
      <c r="N125" s="8">
        <v>43318</v>
      </c>
      <c r="O125" s="8">
        <f t="shared" si="32"/>
        <v>43191</v>
      </c>
      <c r="P125" s="22">
        <f>(N125-O125)</f>
        <v>127</v>
      </c>
      <c r="Q125" s="8">
        <f t="shared" si="34"/>
        <v>40648</v>
      </c>
      <c r="R125" s="41">
        <f t="shared" si="29"/>
        <v>18.142857142857142</v>
      </c>
      <c r="S125" s="52" t="str">
        <f>(S124)</f>
        <v>Month 1</v>
      </c>
      <c r="T125" s="7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">
      <c r="A126" s="14">
        <f t="shared" si="37"/>
        <v>20</v>
      </c>
      <c r="B126" s="3">
        <v>2.46</v>
      </c>
      <c r="C126" s="3">
        <v>2.41</v>
      </c>
      <c r="D126" s="3">
        <v>2.23</v>
      </c>
      <c r="E126" s="3">
        <v>2.33</v>
      </c>
      <c r="F126" s="3">
        <v>2.42</v>
      </c>
      <c r="G126" s="3">
        <v>2.35</v>
      </c>
      <c r="H126" s="3">
        <f t="shared" si="36"/>
        <v>2.46</v>
      </c>
      <c r="I126" s="3">
        <f>(I125)</f>
        <v>2.7</v>
      </c>
      <c r="J126" s="21">
        <f t="shared" si="38"/>
        <v>-8.8888888888888962E-2</v>
      </c>
      <c r="K126" s="16">
        <f t="shared" si="31"/>
        <v>2.5581818181818181</v>
      </c>
      <c r="L126" s="21">
        <f t="shared" si="39"/>
        <v>-3.8379530916844339E-2</v>
      </c>
      <c r="M126" s="15">
        <f t="shared" si="40"/>
        <v>2460</v>
      </c>
      <c r="N126" s="8">
        <v>43319</v>
      </c>
      <c r="O126" s="8">
        <f t="shared" si="32"/>
        <v>43191</v>
      </c>
      <c r="P126" s="22">
        <f>(N126-O126)</f>
        <v>128</v>
      </c>
      <c r="Q126" s="8">
        <f t="shared" si="34"/>
        <v>40648</v>
      </c>
      <c r="R126" s="41">
        <f t="shared" si="29"/>
        <v>18.285714285714285</v>
      </c>
      <c r="S126" s="52" t="str">
        <f>(S125)</f>
        <v>Month 1</v>
      </c>
      <c r="T126" s="7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">
      <c r="A127" s="14">
        <f t="shared" si="37"/>
        <v>20</v>
      </c>
      <c r="B127" s="3">
        <v>2.57</v>
      </c>
      <c r="C127" s="3">
        <v>2.34</v>
      </c>
      <c r="D127" s="3">
        <v>2.5299999999999998</v>
      </c>
      <c r="E127" s="3">
        <v>2.4500000000000002</v>
      </c>
      <c r="F127" s="3">
        <v>2.38</v>
      </c>
      <c r="G127" s="3">
        <v>2.44</v>
      </c>
      <c r="H127" s="7">
        <f t="shared" si="36"/>
        <v>2.57</v>
      </c>
      <c r="I127" s="7">
        <f>(I126)</f>
        <v>2.7</v>
      </c>
      <c r="J127" s="21">
        <f t="shared" si="38"/>
        <v>-4.8148148148148273E-2</v>
      </c>
      <c r="K127" s="16">
        <f t="shared" si="31"/>
        <v>2.5581818181818181</v>
      </c>
      <c r="L127" s="21">
        <f t="shared" si="39"/>
        <v>4.619758351101599E-3</v>
      </c>
      <c r="M127" s="15">
        <f t="shared" si="40"/>
        <v>2570</v>
      </c>
      <c r="N127" s="8">
        <v>43320</v>
      </c>
      <c r="O127" s="8">
        <f t="shared" si="32"/>
        <v>43191</v>
      </c>
      <c r="P127" s="22">
        <f>(N127-O127)</f>
        <v>129</v>
      </c>
      <c r="Q127" s="8">
        <f t="shared" si="34"/>
        <v>40648</v>
      </c>
      <c r="R127" s="41">
        <f t="shared" si="29"/>
        <v>18.428571428571427</v>
      </c>
      <c r="S127" s="52" t="str">
        <f>(S126)</f>
        <v>Month 1</v>
      </c>
      <c r="T127" s="7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6" thickBot="1" x14ac:dyDescent="0.25">
      <c r="A128" s="148">
        <f>(A124)</f>
        <v>20</v>
      </c>
      <c r="B128" s="149">
        <v>2.61</v>
      </c>
      <c r="C128" s="149">
        <v>2.5099999999999998</v>
      </c>
      <c r="D128" s="149">
        <v>2.34</v>
      </c>
      <c r="E128" s="149">
        <v>2.4700000000000002</v>
      </c>
      <c r="F128" s="149">
        <v>2.4300000000000002</v>
      </c>
      <c r="G128" s="149">
        <v>2.56</v>
      </c>
      <c r="H128" s="149">
        <f t="shared" si="36"/>
        <v>2.61</v>
      </c>
      <c r="I128" s="149">
        <f>(I124)</f>
        <v>2.7</v>
      </c>
      <c r="J128" s="150">
        <f t="shared" si="38"/>
        <v>-3.3333333333333444E-2</v>
      </c>
      <c r="K128" s="151">
        <f>(K124)</f>
        <v>2.5581818181818181</v>
      </c>
      <c r="L128" s="150">
        <f t="shared" si="39"/>
        <v>2.0255863539445609E-2</v>
      </c>
      <c r="M128" s="152">
        <f t="shared" si="40"/>
        <v>2610</v>
      </c>
      <c r="N128" s="144">
        <v>43321</v>
      </c>
      <c r="O128" s="144">
        <f>(O124)</f>
        <v>43191</v>
      </c>
      <c r="P128" s="145">
        <f>(N128-O128)</f>
        <v>130</v>
      </c>
      <c r="Q128" s="144">
        <f>(Q124)</f>
        <v>40648</v>
      </c>
      <c r="R128" s="41">
        <f t="shared" si="29"/>
        <v>18.571428571428573</v>
      </c>
      <c r="S128" s="147" t="str">
        <f>(S124)</f>
        <v>Month 1</v>
      </c>
      <c r="T128" s="7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6" thickTop="1" x14ac:dyDescent="0.2">
      <c r="A129" s="6"/>
      <c r="B129" s="3"/>
      <c r="C129" s="3"/>
      <c r="D129" s="3"/>
      <c r="E129" s="3"/>
      <c r="F129" s="3"/>
      <c r="G129" s="3"/>
      <c r="H129" s="7"/>
      <c r="I129" s="7"/>
      <c r="J129" s="21"/>
      <c r="K129" s="16"/>
      <c r="L129" s="21"/>
      <c r="M129" s="15"/>
      <c r="N129" s="8"/>
      <c r="O129" s="8"/>
      <c r="P129" s="22"/>
      <c r="Q129" s="8"/>
      <c r="R129" s="9"/>
      <c r="S129" s="9"/>
      <c r="T129" s="7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">
      <c r="A130" s="6"/>
      <c r="B130" s="3"/>
      <c r="C130" s="3"/>
      <c r="D130" s="3"/>
      <c r="E130" s="3"/>
      <c r="F130" s="3"/>
      <c r="G130" s="3"/>
      <c r="H130" s="7"/>
      <c r="I130" s="7"/>
      <c r="J130" s="21"/>
      <c r="K130" s="16"/>
      <c r="L130" s="21"/>
      <c r="M130" s="15"/>
      <c r="N130" s="8"/>
      <c r="O130" s="8"/>
      <c r="P130" s="22"/>
      <c r="Q130" s="8"/>
      <c r="R130" s="9"/>
      <c r="S130" s="9"/>
      <c r="T130" s="7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">
      <c r="A131" s="6"/>
      <c r="B131" s="3"/>
      <c r="C131" s="3"/>
      <c r="D131" s="3"/>
      <c r="E131" s="3"/>
      <c r="F131" s="3"/>
      <c r="G131" s="3"/>
      <c r="H131" s="7"/>
      <c r="I131" s="7"/>
      <c r="J131" s="21"/>
      <c r="K131" s="16"/>
      <c r="L131" s="21"/>
      <c r="M131" s="15"/>
      <c r="N131" s="8"/>
      <c r="O131" s="8"/>
      <c r="P131" s="22"/>
      <c r="Q131" s="8"/>
      <c r="R131" s="9"/>
      <c r="S131" s="9"/>
      <c r="T131" s="7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6"/>
      <c r="B132" s="3"/>
      <c r="C132" s="3"/>
      <c r="D132" s="3"/>
      <c r="E132" s="3"/>
      <c r="F132" s="3"/>
      <c r="G132" s="3"/>
      <c r="H132" s="7"/>
      <c r="I132" s="7"/>
      <c r="J132" s="21"/>
      <c r="K132" s="16"/>
      <c r="L132" s="21"/>
      <c r="M132" s="15"/>
      <c r="N132" s="8"/>
      <c r="O132" s="8"/>
      <c r="P132" s="22"/>
      <c r="Q132" s="8"/>
      <c r="R132" s="9"/>
      <c r="S132" s="9"/>
      <c r="T132" s="7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">
      <c r="A133" s="14"/>
      <c r="B133" s="3"/>
      <c r="C133" s="3"/>
      <c r="D133" s="3"/>
      <c r="E133" s="3"/>
      <c r="F133" s="3"/>
      <c r="G133" s="3"/>
      <c r="H133" s="7"/>
      <c r="I133" s="7"/>
      <c r="J133" s="21"/>
      <c r="K133" s="16"/>
      <c r="L133" s="21"/>
      <c r="M133" s="15"/>
      <c r="N133" s="8"/>
      <c r="O133" s="8"/>
      <c r="P133" s="22"/>
      <c r="Q133" s="8"/>
      <c r="R133" s="9"/>
      <c r="S133" s="9"/>
      <c r="T133" s="7"/>
      <c r="U133" s="3"/>
      <c r="V133" s="30"/>
      <c r="W133" s="30"/>
      <c r="X133" s="30"/>
      <c r="Y133" s="30"/>
      <c r="Z133" s="3"/>
      <c r="AA133" s="3"/>
      <c r="AB133" s="3"/>
      <c r="AC133" s="30"/>
      <c r="AD133" s="30"/>
      <c r="AE133" s="30"/>
      <c r="AF133" s="30"/>
      <c r="AG133" s="3"/>
      <c r="AH133" s="3"/>
      <c r="AI133" s="3"/>
    </row>
    <row r="134" spans="1:35" x14ac:dyDescent="0.2">
      <c r="A134" s="14"/>
      <c r="B134" s="3"/>
      <c r="C134" s="3"/>
      <c r="D134" s="3"/>
      <c r="E134" s="3"/>
      <c r="F134" s="3"/>
      <c r="G134" s="3"/>
      <c r="H134" s="7"/>
      <c r="I134" s="7"/>
      <c r="J134" s="21"/>
      <c r="K134" s="16"/>
      <c r="L134" s="21"/>
      <c r="M134" s="15"/>
      <c r="N134" s="8"/>
      <c r="O134" s="8"/>
      <c r="P134" s="22"/>
      <c r="Q134" s="8"/>
      <c r="R134" s="9"/>
      <c r="S134" s="9"/>
      <c r="T134" s="7"/>
      <c r="U134" s="3"/>
      <c r="V134" s="12"/>
      <c r="W134" s="5"/>
      <c r="X134" s="13"/>
      <c r="Y134" s="11"/>
      <c r="Z134" s="3"/>
      <c r="AA134" s="3"/>
      <c r="AB134" s="3"/>
      <c r="AC134" s="23"/>
      <c r="AD134" s="5"/>
      <c r="AE134" s="13"/>
      <c r="AF134" s="11"/>
      <c r="AG134" s="3"/>
      <c r="AH134" s="3"/>
      <c r="AI134" s="3"/>
    </row>
    <row r="135" spans="1:35" x14ac:dyDescent="0.2">
      <c r="A135" s="14"/>
      <c r="B135" s="3"/>
      <c r="C135" s="3"/>
      <c r="D135" s="3"/>
      <c r="E135" s="3"/>
      <c r="F135" s="3"/>
      <c r="G135" s="3"/>
      <c r="H135" s="7"/>
      <c r="I135" s="7"/>
      <c r="J135" s="21"/>
      <c r="K135" s="16"/>
      <c r="L135" s="21"/>
      <c r="M135" s="15"/>
      <c r="N135" s="8"/>
      <c r="O135" s="8"/>
      <c r="P135" s="22"/>
      <c r="Q135" s="8"/>
      <c r="R135" s="9"/>
      <c r="S135" s="9"/>
      <c r="T135" s="7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">
      <c r="A136" s="14"/>
      <c r="B136" s="3"/>
      <c r="C136" s="3"/>
      <c r="D136" s="3"/>
      <c r="E136" s="3"/>
      <c r="F136" s="3"/>
      <c r="G136" s="3"/>
      <c r="H136" s="7"/>
      <c r="I136" s="7"/>
      <c r="J136" s="21"/>
      <c r="K136" s="16"/>
      <c r="L136" s="21"/>
      <c r="M136" s="15"/>
      <c r="N136" s="8"/>
      <c r="O136" s="8"/>
      <c r="P136" s="22"/>
      <c r="Q136" s="8"/>
      <c r="R136" s="9"/>
      <c r="S136" s="9"/>
      <c r="T136" s="7"/>
      <c r="U136" s="3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">
      <c r="A137" s="14"/>
      <c r="B137" s="3"/>
      <c r="C137" s="3"/>
      <c r="D137" s="3"/>
      <c r="E137" s="3"/>
      <c r="F137" s="3"/>
      <c r="G137" s="3"/>
      <c r="H137" s="7"/>
      <c r="I137" s="7"/>
      <c r="J137" s="21"/>
      <c r="K137" s="16"/>
      <c r="L137" s="21"/>
      <c r="M137" s="15"/>
      <c r="N137" s="8"/>
      <c r="O137" s="8"/>
      <c r="P137" s="22"/>
      <c r="Q137" s="8"/>
      <c r="R137" s="9"/>
      <c r="S137" s="9"/>
      <c r="T137" s="7"/>
      <c r="U137" s="29"/>
      <c r="V137" s="29"/>
      <c r="W137" s="29"/>
      <c r="X137" s="29"/>
      <c r="Y137" s="29"/>
      <c r="Z137" s="3"/>
      <c r="AA137" s="29"/>
      <c r="AB137" s="29"/>
      <c r="AC137" s="29"/>
      <c r="AD137" s="29"/>
      <c r="AE137" s="29"/>
      <c r="AF137" s="3"/>
      <c r="AG137" s="3"/>
      <c r="AH137" s="3"/>
      <c r="AI137" s="3"/>
    </row>
    <row r="138" spans="1:35" x14ac:dyDescent="0.2">
      <c r="A138" s="14"/>
      <c r="B138" s="3"/>
      <c r="C138" s="3"/>
      <c r="D138" s="3"/>
      <c r="E138" s="3"/>
      <c r="F138" s="3"/>
      <c r="G138" s="3"/>
      <c r="H138" s="7"/>
      <c r="I138" s="7"/>
      <c r="J138" s="21"/>
      <c r="K138" s="16"/>
      <c r="L138" s="21"/>
      <c r="M138" s="15"/>
      <c r="N138" s="8"/>
      <c r="O138" s="8"/>
      <c r="P138" s="22"/>
      <c r="Q138" s="8"/>
      <c r="R138" s="9"/>
      <c r="S138" s="9"/>
      <c r="T138" s="7"/>
      <c r="U138" s="16"/>
      <c r="V138" s="16"/>
      <c r="W138" s="16"/>
      <c r="X138" s="16"/>
      <c r="Y138" s="21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">
      <c r="A139" s="14"/>
      <c r="B139" s="3"/>
      <c r="C139" s="3"/>
      <c r="D139" s="3"/>
      <c r="E139" s="3"/>
      <c r="F139" s="3"/>
      <c r="G139" s="3"/>
      <c r="H139" s="7"/>
      <c r="I139" s="7"/>
      <c r="J139" s="21"/>
      <c r="K139" s="16"/>
      <c r="L139" s="21"/>
      <c r="M139" s="15"/>
      <c r="N139" s="8"/>
      <c r="O139" s="8"/>
      <c r="P139" s="22"/>
      <c r="Q139" s="8"/>
      <c r="R139" s="9"/>
      <c r="S139" s="9"/>
      <c r="T139" s="7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">
      <c r="A140" s="14"/>
      <c r="B140" s="3"/>
      <c r="C140" s="3"/>
      <c r="D140" s="3"/>
      <c r="E140" s="3"/>
      <c r="F140" s="3"/>
      <c r="G140" s="3"/>
      <c r="H140" s="7"/>
      <c r="I140" s="7"/>
      <c r="J140" s="21"/>
      <c r="K140" s="16"/>
      <c r="L140" s="21"/>
      <c r="M140" s="15"/>
      <c r="N140" s="8"/>
      <c r="O140" s="8"/>
      <c r="P140" s="22"/>
      <c r="Q140" s="8"/>
      <c r="R140" s="9"/>
      <c r="S140" s="9"/>
      <c r="T140" s="7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">
      <c r="A141" s="14"/>
      <c r="B141" s="3"/>
      <c r="C141" s="3"/>
      <c r="D141" s="3"/>
      <c r="E141" s="3"/>
      <c r="F141" s="3"/>
      <c r="G141" s="3"/>
      <c r="H141" s="3"/>
      <c r="I141" s="7"/>
      <c r="J141" s="21"/>
      <c r="K141" s="16"/>
      <c r="L141" s="21"/>
      <c r="M141" s="15"/>
      <c r="N141" s="8"/>
      <c r="O141" s="8"/>
      <c r="P141" s="22"/>
      <c r="Q141" s="8"/>
      <c r="R141" s="9"/>
      <c r="S141" s="9"/>
      <c r="T141" s="7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">
      <c r="A142" s="14"/>
      <c r="B142" s="3"/>
      <c r="C142" s="3"/>
      <c r="D142" s="3"/>
      <c r="E142" s="3"/>
      <c r="F142" s="3"/>
      <c r="G142" s="3"/>
      <c r="H142" s="3"/>
      <c r="I142" s="7"/>
      <c r="J142" s="21"/>
      <c r="K142" s="16"/>
      <c r="L142" s="21"/>
      <c r="M142" s="15"/>
      <c r="N142" s="8"/>
      <c r="O142" s="8"/>
      <c r="P142" s="22"/>
      <c r="Q142" s="8"/>
      <c r="R142" s="9"/>
      <c r="S142" s="9"/>
      <c r="T142" s="7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">
      <c r="A143" s="14"/>
      <c r="B143" s="3"/>
      <c r="C143" s="3"/>
      <c r="D143" s="3"/>
      <c r="E143" s="3"/>
      <c r="F143" s="3"/>
      <c r="G143" s="3"/>
      <c r="H143" s="3"/>
      <c r="I143" s="7"/>
      <c r="J143" s="21"/>
      <c r="K143" s="16"/>
      <c r="L143" s="21"/>
      <c r="M143" s="15"/>
      <c r="N143" s="8"/>
      <c r="O143" s="8"/>
      <c r="P143" s="22"/>
      <c r="Q143" s="8"/>
      <c r="R143" s="9"/>
      <c r="S143" s="9"/>
      <c r="T143" s="7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">
      <c r="A144" s="14"/>
      <c r="B144" s="15"/>
      <c r="C144" s="15"/>
      <c r="D144" s="15"/>
      <c r="E144" s="15"/>
      <c r="F144" s="15"/>
      <c r="G144" s="15"/>
      <c r="H144" s="3"/>
      <c r="I144" s="7"/>
      <c r="J144" s="21"/>
      <c r="K144" s="16"/>
      <c r="L144" s="21"/>
      <c r="M144" s="15"/>
      <c r="N144" s="8"/>
      <c r="O144" s="8"/>
      <c r="P144" s="22"/>
      <c r="Q144" s="8"/>
      <c r="R144" s="9"/>
      <c r="S144" s="9"/>
      <c r="T144" s="7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">
      <c r="A145" s="14"/>
      <c r="B145" s="15"/>
      <c r="C145" s="15"/>
      <c r="D145" s="15"/>
      <c r="E145" s="15"/>
      <c r="F145" s="15"/>
      <c r="G145" s="15"/>
      <c r="H145" s="7"/>
      <c r="I145" s="7"/>
      <c r="J145" s="21"/>
      <c r="K145" s="16"/>
      <c r="L145" s="21"/>
      <c r="M145" s="15"/>
      <c r="N145" s="8"/>
      <c r="O145" s="8"/>
      <c r="P145" s="22"/>
      <c r="Q145" s="8"/>
      <c r="R145" s="9"/>
      <c r="S145" s="9"/>
      <c r="T145" s="7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">
      <c r="A146" s="14"/>
      <c r="B146" s="15"/>
      <c r="C146" s="15"/>
      <c r="D146" s="15"/>
      <c r="E146" s="15"/>
      <c r="F146" s="15"/>
      <c r="G146" s="15"/>
      <c r="H146" s="7"/>
      <c r="I146" s="7"/>
      <c r="J146" s="21"/>
      <c r="K146" s="16"/>
      <c r="L146" s="21"/>
      <c r="M146" s="15"/>
      <c r="N146" s="8"/>
      <c r="O146" s="8"/>
      <c r="P146" s="22"/>
      <c r="Q146" s="8"/>
      <c r="R146" s="9"/>
      <c r="S146" s="9"/>
      <c r="T146" s="7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">
      <c r="A147" s="14"/>
      <c r="B147" s="15"/>
      <c r="C147" s="15"/>
      <c r="D147" s="15"/>
      <c r="E147" s="15"/>
      <c r="F147" s="15"/>
      <c r="G147" s="15"/>
      <c r="H147" s="7"/>
      <c r="I147" s="7"/>
      <c r="J147" s="21"/>
      <c r="K147" s="16"/>
      <c r="L147" s="21"/>
      <c r="M147" s="15"/>
      <c r="N147" s="8"/>
      <c r="O147" s="8"/>
      <c r="P147" s="22"/>
      <c r="Q147" s="8"/>
      <c r="R147" s="9"/>
      <c r="S147" s="9"/>
      <c r="T147" s="7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">
      <c r="A148" s="14"/>
      <c r="B148" s="15"/>
      <c r="C148" s="15"/>
      <c r="D148" s="15"/>
      <c r="E148" s="15"/>
      <c r="F148" s="15"/>
      <c r="G148" s="15"/>
      <c r="H148" s="7"/>
      <c r="I148" s="7"/>
      <c r="J148" s="21"/>
      <c r="K148" s="16"/>
      <c r="L148" s="21"/>
      <c r="M148" s="15"/>
      <c r="N148" s="8"/>
      <c r="O148" s="8"/>
      <c r="P148" s="22"/>
      <c r="Q148" s="8"/>
      <c r="R148" s="9"/>
      <c r="S148" s="9"/>
      <c r="T148" s="7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">
      <c r="A149" s="14"/>
      <c r="B149" s="15"/>
      <c r="C149" s="15"/>
      <c r="D149" s="15"/>
      <c r="E149" s="15"/>
      <c r="F149" s="15"/>
      <c r="G149" s="15"/>
      <c r="H149" s="7"/>
      <c r="I149" s="7"/>
      <c r="J149" s="21"/>
      <c r="K149" s="16"/>
      <c r="L149" s="21"/>
      <c r="M149" s="15"/>
      <c r="N149" s="8"/>
      <c r="O149" s="8"/>
      <c r="P149" s="22"/>
      <c r="Q149" s="8"/>
      <c r="R149" s="9"/>
      <c r="S149" s="9"/>
      <c r="T149" s="7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">
      <c r="A150" s="14"/>
      <c r="B150" s="15"/>
      <c r="C150" s="15"/>
      <c r="D150" s="15"/>
      <c r="E150" s="15"/>
      <c r="F150" s="15"/>
      <c r="G150" s="15"/>
      <c r="H150" s="7"/>
      <c r="I150" s="7"/>
      <c r="J150" s="21"/>
      <c r="K150" s="16"/>
      <c r="L150" s="21"/>
      <c r="M150" s="15"/>
      <c r="N150" s="8"/>
      <c r="O150" s="8"/>
      <c r="P150" s="22"/>
      <c r="Q150" s="8"/>
      <c r="R150" s="9"/>
      <c r="S150" s="9"/>
      <c r="T150" s="7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">
      <c r="A151" s="14"/>
      <c r="B151" s="15"/>
      <c r="C151" s="15"/>
      <c r="D151" s="15"/>
      <c r="E151" s="15"/>
      <c r="F151" s="15"/>
      <c r="G151" s="15"/>
      <c r="H151" s="7"/>
      <c r="I151" s="7"/>
      <c r="J151" s="21"/>
      <c r="K151" s="16"/>
      <c r="L151" s="21"/>
      <c r="M151" s="15"/>
      <c r="N151" s="8"/>
      <c r="O151" s="8"/>
      <c r="P151" s="22"/>
      <c r="Q151" s="8"/>
      <c r="R151" s="9"/>
      <c r="S151" s="9"/>
      <c r="T151" s="7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">
      <c r="A152" s="14"/>
      <c r="B152" s="15"/>
      <c r="C152" s="15"/>
      <c r="D152" s="15"/>
      <c r="E152" s="15"/>
      <c r="F152" s="15"/>
      <c r="G152" s="15"/>
      <c r="H152" s="7"/>
      <c r="I152" s="7"/>
      <c r="J152" s="21"/>
      <c r="K152" s="16"/>
      <c r="L152" s="21"/>
      <c r="M152" s="15"/>
      <c r="N152" s="8"/>
      <c r="O152" s="8"/>
      <c r="P152" s="22"/>
      <c r="Q152" s="8"/>
      <c r="R152" s="9"/>
      <c r="S152" s="9"/>
      <c r="T152" s="7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">
      <c r="A153" s="14"/>
      <c r="B153" s="15"/>
      <c r="C153" s="15"/>
      <c r="D153" s="15"/>
      <c r="E153" s="15"/>
      <c r="F153" s="15"/>
      <c r="G153" s="15"/>
      <c r="H153" s="7"/>
      <c r="I153" s="7"/>
      <c r="J153" s="21"/>
      <c r="K153" s="16"/>
      <c r="L153" s="21"/>
      <c r="M153" s="15"/>
      <c r="N153" s="8"/>
      <c r="O153" s="8"/>
      <c r="P153" s="22"/>
      <c r="Q153" s="8"/>
      <c r="R153" s="9"/>
      <c r="S153" s="9"/>
      <c r="T153" s="7"/>
      <c r="U153" s="3"/>
      <c r="V153" s="30"/>
      <c r="W153" s="30"/>
      <c r="X153" s="30"/>
      <c r="Y153" s="30"/>
      <c r="Z153" s="3"/>
      <c r="AA153" s="3"/>
      <c r="AB153" s="3"/>
      <c r="AC153" s="30"/>
      <c r="AD153" s="30"/>
      <c r="AE153" s="30"/>
      <c r="AF153" s="30"/>
      <c r="AG153" s="3"/>
      <c r="AH153" s="3"/>
      <c r="AI153" s="3"/>
    </row>
    <row r="154" spans="1:35" x14ac:dyDescent="0.2">
      <c r="A154" s="14"/>
      <c r="B154" s="15"/>
      <c r="C154" s="15"/>
      <c r="D154" s="15"/>
      <c r="E154" s="15"/>
      <c r="F154" s="15"/>
      <c r="G154" s="15"/>
      <c r="H154" s="7"/>
      <c r="I154" s="7"/>
      <c r="J154" s="21"/>
      <c r="K154" s="16"/>
      <c r="L154" s="21"/>
      <c r="M154" s="15"/>
      <c r="N154" s="8"/>
      <c r="O154" s="8"/>
      <c r="P154" s="22"/>
      <c r="Q154" s="8"/>
      <c r="R154" s="9"/>
      <c r="S154" s="9"/>
      <c r="T154" s="7"/>
      <c r="U154" s="3"/>
      <c r="V154" s="12"/>
      <c r="W154" s="5"/>
      <c r="X154" s="13"/>
      <c r="Y154" s="11"/>
      <c r="Z154" s="3"/>
      <c r="AA154" s="3"/>
      <c r="AB154" s="3"/>
      <c r="AC154" s="23"/>
      <c r="AD154" s="5"/>
      <c r="AE154" s="13"/>
      <c r="AF154" s="11"/>
      <c r="AG154" s="3"/>
      <c r="AH154" s="3"/>
      <c r="AI154" s="7"/>
    </row>
    <row r="155" spans="1:35" x14ac:dyDescent="0.2">
      <c r="A155" s="14"/>
      <c r="B155" s="15"/>
      <c r="C155" s="15"/>
      <c r="D155" s="15"/>
      <c r="E155" s="15"/>
      <c r="F155" s="15"/>
      <c r="G155" s="15"/>
      <c r="H155" s="7"/>
      <c r="I155" s="7"/>
      <c r="J155" s="21"/>
      <c r="K155" s="16"/>
      <c r="L155" s="21"/>
      <c r="M155" s="15"/>
      <c r="N155" s="8"/>
      <c r="O155" s="8"/>
      <c r="P155" s="22"/>
      <c r="Q155" s="8"/>
      <c r="R155" s="9"/>
      <c r="S155" s="9"/>
      <c r="T155" s="7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7"/>
    </row>
    <row r="156" spans="1:35" x14ac:dyDescent="0.2">
      <c r="A156" s="14"/>
      <c r="B156" s="15"/>
      <c r="C156" s="15"/>
      <c r="D156" s="15"/>
      <c r="E156" s="15"/>
      <c r="F156" s="15"/>
      <c r="G156" s="15"/>
      <c r="H156" s="7"/>
      <c r="I156" s="7"/>
      <c r="J156" s="21"/>
      <c r="K156" s="16"/>
      <c r="L156" s="21"/>
      <c r="M156" s="15"/>
      <c r="N156" s="8"/>
      <c r="O156" s="8"/>
      <c r="P156" s="22"/>
      <c r="Q156" s="8"/>
      <c r="R156" s="9"/>
      <c r="S156" s="9"/>
      <c r="T156" s="7"/>
      <c r="U156" s="3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7"/>
    </row>
    <row r="157" spans="1:35" x14ac:dyDescent="0.2">
      <c r="A157" s="14"/>
      <c r="B157" s="15"/>
      <c r="C157" s="15"/>
      <c r="D157" s="15"/>
      <c r="E157" s="15"/>
      <c r="F157" s="15"/>
      <c r="G157" s="15"/>
      <c r="H157" s="7"/>
      <c r="I157" s="7"/>
      <c r="J157" s="21"/>
      <c r="K157" s="16"/>
      <c r="L157" s="21"/>
      <c r="M157" s="15"/>
      <c r="N157" s="8"/>
      <c r="O157" s="8"/>
      <c r="P157" s="22"/>
      <c r="Q157" s="8"/>
      <c r="R157" s="9"/>
      <c r="S157" s="9"/>
      <c r="T157" s="7"/>
      <c r="U157" s="29"/>
      <c r="V157" s="29"/>
      <c r="W157" s="29"/>
      <c r="X157" s="29"/>
      <c r="Y157" s="29"/>
      <c r="Z157" s="3"/>
      <c r="AA157" s="29"/>
      <c r="AB157" s="29"/>
      <c r="AC157" s="29"/>
      <c r="AD157" s="29"/>
      <c r="AE157" s="29"/>
      <c r="AF157" s="3"/>
      <c r="AG157" s="3"/>
      <c r="AH157" s="3"/>
      <c r="AI157" s="7"/>
    </row>
    <row r="158" spans="1:35" x14ac:dyDescent="0.2">
      <c r="A158" s="14"/>
      <c r="B158" s="15"/>
      <c r="C158" s="15"/>
      <c r="D158" s="15"/>
      <c r="E158" s="15"/>
      <c r="F158" s="15"/>
      <c r="G158" s="15"/>
      <c r="H158" s="7"/>
      <c r="I158" s="7"/>
      <c r="J158" s="21"/>
      <c r="K158" s="16"/>
      <c r="L158" s="21"/>
      <c r="M158" s="15"/>
      <c r="N158" s="8"/>
      <c r="O158" s="8"/>
      <c r="P158" s="22"/>
      <c r="Q158" s="8"/>
      <c r="R158" s="9"/>
      <c r="S158" s="9"/>
      <c r="T158" s="7"/>
      <c r="U158" s="16"/>
      <c r="V158" s="16"/>
      <c r="W158" s="16"/>
      <c r="X158" s="16"/>
      <c r="Y158" s="21"/>
      <c r="Z158" s="3"/>
      <c r="AA158" s="3"/>
      <c r="AB158" s="3"/>
      <c r="AC158" s="3"/>
      <c r="AD158" s="3"/>
      <c r="AE158" s="3"/>
      <c r="AF158" s="3"/>
      <c r="AG158" s="3"/>
      <c r="AH158" s="3"/>
      <c r="AI158" s="7"/>
    </row>
    <row r="159" spans="1:35" x14ac:dyDescent="0.2">
      <c r="A159" s="14"/>
      <c r="B159" s="15"/>
      <c r="C159" s="15"/>
      <c r="D159" s="15"/>
      <c r="E159" s="15"/>
      <c r="F159" s="15"/>
      <c r="G159" s="15"/>
      <c r="H159" s="7"/>
      <c r="I159" s="7"/>
      <c r="J159" s="21"/>
      <c r="K159" s="16"/>
      <c r="L159" s="21"/>
      <c r="M159" s="15"/>
      <c r="N159" s="8"/>
      <c r="O159" s="8"/>
      <c r="P159" s="22"/>
      <c r="Q159" s="8"/>
      <c r="R159" s="9"/>
      <c r="S159" s="9"/>
      <c r="T159" s="7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7"/>
    </row>
    <row r="160" spans="1:35" x14ac:dyDescent="0.2">
      <c r="A160" s="14"/>
      <c r="B160" s="15"/>
      <c r="C160" s="15"/>
      <c r="D160" s="15"/>
      <c r="E160" s="15"/>
      <c r="F160" s="15"/>
      <c r="G160" s="15"/>
      <c r="H160" s="7"/>
      <c r="I160" s="7"/>
      <c r="J160" s="21"/>
      <c r="K160" s="16"/>
      <c r="L160" s="21"/>
      <c r="M160" s="15"/>
      <c r="N160" s="8"/>
      <c r="O160" s="8"/>
      <c r="P160" s="22"/>
      <c r="Q160" s="8"/>
      <c r="R160" s="9"/>
      <c r="S160" s="9"/>
      <c r="T160" s="7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7"/>
    </row>
    <row r="161" spans="1:35" x14ac:dyDescent="0.2">
      <c r="A161" s="14"/>
      <c r="B161" s="15"/>
      <c r="C161" s="15"/>
      <c r="D161" s="15"/>
      <c r="E161" s="15"/>
      <c r="F161" s="15"/>
      <c r="G161" s="15"/>
      <c r="H161" s="7"/>
      <c r="I161" s="7"/>
      <c r="J161" s="21"/>
      <c r="K161" s="16"/>
      <c r="L161" s="21"/>
      <c r="M161" s="15"/>
      <c r="N161" s="8"/>
      <c r="O161" s="8"/>
      <c r="P161" s="22"/>
      <c r="Q161" s="8"/>
      <c r="R161" s="9"/>
      <c r="S161" s="9"/>
      <c r="T161" s="7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7"/>
    </row>
    <row r="162" spans="1:35" x14ac:dyDescent="0.2">
      <c r="A162" s="14"/>
      <c r="B162" s="15"/>
      <c r="C162" s="15"/>
      <c r="D162" s="15"/>
      <c r="E162" s="15"/>
      <c r="F162" s="15"/>
      <c r="G162" s="15"/>
      <c r="H162" s="7"/>
      <c r="I162" s="7"/>
      <c r="J162" s="21"/>
      <c r="K162" s="16"/>
      <c r="L162" s="21"/>
      <c r="M162" s="15"/>
      <c r="N162" s="8"/>
      <c r="O162" s="8"/>
      <c r="P162" s="22"/>
      <c r="Q162" s="8"/>
      <c r="R162" s="9"/>
      <c r="S162" s="9"/>
      <c r="T162" s="7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7"/>
    </row>
    <row r="163" spans="1:35" x14ac:dyDescent="0.2">
      <c r="A163" s="14"/>
      <c r="B163" s="15"/>
      <c r="C163" s="15"/>
      <c r="D163" s="15"/>
      <c r="E163" s="15"/>
      <c r="F163" s="15"/>
      <c r="G163" s="15"/>
      <c r="H163" s="7"/>
      <c r="I163" s="7"/>
      <c r="J163" s="21"/>
      <c r="K163" s="16"/>
      <c r="L163" s="21"/>
      <c r="M163" s="15"/>
      <c r="N163" s="8"/>
      <c r="O163" s="8"/>
      <c r="P163" s="22"/>
      <c r="Q163" s="8"/>
      <c r="R163" s="9"/>
      <c r="S163" s="9"/>
      <c r="T163" s="7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7"/>
    </row>
    <row r="164" spans="1:35" x14ac:dyDescent="0.2">
      <c r="A164" s="14"/>
      <c r="B164" s="15"/>
      <c r="C164" s="15"/>
      <c r="D164" s="15"/>
      <c r="E164" s="15"/>
      <c r="F164" s="15"/>
      <c r="G164" s="15"/>
      <c r="H164" s="7"/>
      <c r="I164" s="7"/>
      <c r="J164" s="21"/>
      <c r="K164" s="16"/>
      <c r="L164" s="21"/>
      <c r="M164" s="15"/>
      <c r="N164" s="8"/>
      <c r="O164" s="8"/>
      <c r="P164" s="22"/>
      <c r="Q164" s="8"/>
      <c r="R164" s="9"/>
      <c r="S164" s="9"/>
      <c r="T164" s="7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7"/>
    </row>
    <row r="165" spans="1:35" x14ac:dyDescent="0.2">
      <c r="A165" s="14"/>
      <c r="B165" s="15"/>
      <c r="C165" s="15"/>
      <c r="D165" s="15"/>
      <c r="E165" s="15"/>
      <c r="F165" s="15"/>
      <c r="G165" s="15"/>
      <c r="H165" s="7"/>
      <c r="I165" s="7"/>
      <c r="J165" s="21"/>
      <c r="K165" s="16"/>
      <c r="L165" s="21"/>
      <c r="M165" s="15"/>
      <c r="N165" s="8"/>
      <c r="O165" s="8"/>
      <c r="P165" s="22"/>
      <c r="Q165" s="8"/>
      <c r="R165" s="9"/>
      <c r="S165" s="9"/>
      <c r="T165" s="7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7"/>
    </row>
    <row r="166" spans="1:35" x14ac:dyDescent="0.2">
      <c r="A166" s="14"/>
      <c r="B166" s="15"/>
      <c r="C166" s="15"/>
      <c r="D166" s="15"/>
      <c r="E166" s="15"/>
      <c r="F166" s="15"/>
      <c r="G166" s="15"/>
      <c r="H166" s="7"/>
      <c r="I166" s="7"/>
      <c r="J166" s="21"/>
      <c r="K166" s="16"/>
      <c r="L166" s="21"/>
      <c r="M166" s="15"/>
      <c r="N166" s="8"/>
      <c r="O166" s="8"/>
      <c r="P166" s="22"/>
      <c r="Q166" s="8"/>
      <c r="R166" s="9"/>
      <c r="S166" s="9"/>
      <c r="T166" s="7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7"/>
    </row>
    <row r="167" spans="1:35" x14ac:dyDescent="0.2">
      <c r="A167" s="14"/>
      <c r="B167" s="15"/>
      <c r="C167" s="15"/>
      <c r="D167" s="15"/>
      <c r="E167" s="15"/>
      <c r="F167" s="15"/>
      <c r="G167" s="15"/>
      <c r="H167" s="7"/>
      <c r="I167" s="7"/>
      <c r="J167" s="21"/>
      <c r="K167" s="16"/>
      <c r="L167" s="21"/>
      <c r="M167" s="15"/>
      <c r="N167" s="8"/>
      <c r="O167" s="8"/>
      <c r="P167" s="22"/>
      <c r="Q167" s="8"/>
      <c r="R167" s="9"/>
      <c r="S167" s="9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 s="14"/>
      <c r="B168" s="15"/>
      <c r="C168" s="15"/>
      <c r="D168" s="15"/>
      <c r="E168" s="15"/>
      <c r="F168" s="15"/>
      <c r="G168" s="15"/>
      <c r="H168" s="7"/>
      <c r="I168" s="7"/>
      <c r="J168" s="21"/>
      <c r="K168" s="16"/>
      <c r="L168" s="21"/>
      <c r="M168" s="15"/>
      <c r="N168" s="8"/>
      <c r="O168" s="8"/>
      <c r="P168" s="22"/>
      <c r="Q168" s="8"/>
      <c r="R168" s="9"/>
      <c r="S168" s="9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14"/>
      <c r="B169" s="15"/>
      <c r="C169" s="15"/>
      <c r="D169" s="15"/>
      <c r="E169" s="15"/>
      <c r="F169" s="15"/>
      <c r="G169" s="15"/>
      <c r="H169" s="7"/>
      <c r="I169" s="7"/>
      <c r="J169" s="21"/>
      <c r="K169" s="16"/>
      <c r="L169" s="21"/>
      <c r="M169" s="15"/>
      <c r="N169" s="8"/>
      <c r="O169" s="8"/>
      <c r="P169" s="22"/>
      <c r="Q169" s="8"/>
      <c r="R169" s="9"/>
      <c r="S169" s="9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14"/>
      <c r="B170" s="15"/>
      <c r="C170" s="15"/>
      <c r="D170" s="15"/>
      <c r="E170" s="15"/>
      <c r="F170" s="15"/>
      <c r="G170" s="15"/>
      <c r="H170" s="7"/>
      <c r="I170" s="7"/>
      <c r="J170" s="21"/>
      <c r="K170" s="16"/>
      <c r="L170" s="21"/>
      <c r="M170" s="15"/>
      <c r="N170" s="8"/>
      <c r="O170" s="8"/>
      <c r="P170" s="22"/>
      <c r="Q170" s="8"/>
      <c r="R170" s="9"/>
      <c r="S170" s="9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14"/>
      <c r="B171" s="15"/>
      <c r="C171" s="15"/>
      <c r="D171" s="15"/>
      <c r="E171" s="15"/>
      <c r="F171" s="15"/>
      <c r="G171" s="15"/>
      <c r="H171" s="7"/>
      <c r="I171" s="7"/>
      <c r="J171" s="21"/>
      <c r="K171" s="16"/>
      <c r="L171" s="21"/>
      <c r="M171" s="15"/>
      <c r="N171" s="8"/>
      <c r="O171" s="8"/>
      <c r="P171" s="22"/>
      <c r="Q171" s="8"/>
      <c r="R171" s="9"/>
      <c r="S171" s="9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14"/>
      <c r="B172" s="15"/>
      <c r="C172" s="15"/>
      <c r="D172" s="15"/>
      <c r="E172" s="15"/>
      <c r="F172" s="15"/>
      <c r="G172" s="15"/>
      <c r="H172" s="7"/>
      <c r="I172" s="7"/>
      <c r="J172" s="21"/>
      <c r="K172" s="16"/>
      <c r="L172" s="21"/>
      <c r="M172" s="15"/>
      <c r="N172" s="8"/>
      <c r="O172" s="8"/>
      <c r="P172" s="22"/>
      <c r="Q172" s="8"/>
      <c r="R172" s="9"/>
      <c r="S172" s="9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14"/>
      <c r="B173" s="15"/>
      <c r="C173" s="15"/>
      <c r="D173" s="15"/>
      <c r="E173" s="15"/>
      <c r="F173" s="15"/>
      <c r="G173" s="15"/>
      <c r="H173" s="7"/>
      <c r="I173" s="7"/>
      <c r="J173" s="21"/>
      <c r="K173" s="16"/>
      <c r="L173" s="21"/>
      <c r="M173" s="15"/>
      <c r="N173" s="8"/>
      <c r="O173" s="8"/>
      <c r="P173" s="22"/>
      <c r="Q173" s="8"/>
      <c r="R173" s="9"/>
      <c r="S173" s="9"/>
      <c r="T173" s="7"/>
      <c r="U173" s="7"/>
      <c r="V173" s="26"/>
      <c r="W173" s="26"/>
      <c r="X173" s="26"/>
      <c r="Y173" s="26"/>
      <c r="Z173" s="7"/>
      <c r="AA173" s="7"/>
      <c r="AB173" s="7"/>
      <c r="AC173" s="26"/>
      <c r="AD173" s="26"/>
      <c r="AE173" s="26"/>
      <c r="AF173" s="26"/>
      <c r="AG173" s="7"/>
      <c r="AH173" s="7"/>
      <c r="AI173" s="7"/>
    </row>
    <row r="174" spans="1:35" x14ac:dyDescent="0.2">
      <c r="A174" s="14"/>
      <c r="B174" s="15"/>
      <c r="C174" s="15"/>
      <c r="D174" s="15"/>
      <c r="E174" s="15"/>
      <c r="F174" s="15"/>
      <c r="G174" s="15"/>
      <c r="H174" s="7"/>
      <c r="I174" s="7"/>
      <c r="J174" s="21"/>
      <c r="K174" s="16"/>
      <c r="L174" s="21"/>
      <c r="M174" s="15"/>
      <c r="N174" s="8"/>
      <c r="O174" s="8"/>
      <c r="P174" s="22"/>
      <c r="Q174" s="8"/>
      <c r="R174" s="9"/>
      <c r="S174" s="9"/>
      <c r="T174" s="7"/>
      <c r="U174" s="7"/>
      <c r="V174" s="12"/>
      <c r="W174" s="5"/>
      <c r="X174" s="13"/>
      <c r="Y174" s="11"/>
      <c r="Z174" s="7"/>
      <c r="AA174" s="7"/>
      <c r="AB174" s="7"/>
      <c r="AC174" s="23"/>
      <c r="AD174" s="5"/>
      <c r="AE174" s="13"/>
      <c r="AF174" s="11"/>
      <c r="AG174" s="7"/>
      <c r="AH174" s="7"/>
      <c r="AI174" s="7"/>
    </row>
    <row r="175" spans="1:35" x14ac:dyDescent="0.2">
      <c r="A175" s="14"/>
      <c r="B175" s="15"/>
      <c r="C175" s="15"/>
      <c r="D175" s="15"/>
      <c r="E175" s="15"/>
      <c r="F175" s="15"/>
      <c r="G175" s="15"/>
      <c r="H175" s="7"/>
      <c r="I175" s="7"/>
      <c r="J175" s="21"/>
      <c r="K175" s="16"/>
      <c r="L175" s="21"/>
      <c r="M175" s="15"/>
      <c r="N175" s="8"/>
      <c r="O175" s="8"/>
      <c r="P175" s="22"/>
      <c r="Q175" s="8"/>
      <c r="R175" s="9"/>
      <c r="S175" s="9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 s="14"/>
      <c r="B176" s="15"/>
      <c r="C176" s="15"/>
      <c r="D176" s="15"/>
      <c r="E176" s="15"/>
      <c r="F176" s="15"/>
      <c r="G176" s="15"/>
      <c r="H176" s="7"/>
      <c r="I176" s="7"/>
      <c r="J176" s="21"/>
      <c r="K176" s="16"/>
      <c r="L176" s="21"/>
      <c r="M176" s="15"/>
      <c r="N176" s="8"/>
      <c r="O176" s="8"/>
      <c r="P176" s="22"/>
      <c r="Q176" s="8"/>
      <c r="R176" s="9"/>
      <c r="S176" s="9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2">
      <c r="A177" s="14"/>
      <c r="B177" s="15"/>
      <c r="C177" s="15"/>
      <c r="D177" s="15"/>
      <c r="E177" s="15"/>
      <c r="F177" s="15"/>
      <c r="G177" s="15"/>
      <c r="H177" s="7"/>
      <c r="I177" s="7"/>
      <c r="J177" s="21"/>
      <c r="K177" s="16"/>
      <c r="L177" s="21"/>
      <c r="M177" s="15"/>
      <c r="N177" s="8"/>
      <c r="O177" s="8"/>
      <c r="P177" s="22"/>
      <c r="Q177" s="8"/>
      <c r="R177" s="9"/>
      <c r="S177" s="9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 s="14"/>
      <c r="B178" s="15"/>
      <c r="C178" s="15"/>
      <c r="D178" s="15"/>
      <c r="E178" s="15"/>
      <c r="F178" s="15"/>
      <c r="G178" s="15"/>
      <c r="H178" s="7"/>
      <c r="I178" s="7"/>
      <c r="J178" s="21"/>
      <c r="K178" s="16"/>
      <c r="L178" s="21"/>
      <c r="M178" s="15"/>
      <c r="N178" s="8"/>
      <c r="O178" s="8"/>
      <c r="P178" s="22"/>
      <c r="Q178" s="8"/>
      <c r="R178" s="9"/>
      <c r="S178" s="9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2">
      <c r="A179" s="14"/>
      <c r="B179" s="15"/>
      <c r="C179" s="15"/>
      <c r="D179" s="15"/>
      <c r="E179" s="15"/>
      <c r="F179" s="15"/>
      <c r="G179" s="15"/>
      <c r="H179" s="7"/>
      <c r="I179" s="7"/>
      <c r="J179" s="21"/>
      <c r="K179" s="16"/>
      <c r="L179" s="21"/>
      <c r="M179" s="15"/>
      <c r="N179" s="8"/>
      <c r="O179" s="8"/>
      <c r="P179" s="22"/>
      <c r="Q179" s="8"/>
      <c r="R179" s="9"/>
      <c r="S179" s="9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 s="14"/>
      <c r="B180" s="15"/>
      <c r="C180" s="15"/>
      <c r="D180" s="15"/>
      <c r="E180" s="15"/>
      <c r="F180" s="15"/>
      <c r="G180" s="15"/>
      <c r="H180" s="7"/>
      <c r="I180" s="7"/>
      <c r="J180" s="21"/>
      <c r="K180" s="16"/>
      <c r="L180" s="21"/>
      <c r="M180" s="15"/>
      <c r="N180" s="8"/>
      <c r="O180" s="8"/>
      <c r="P180" s="22"/>
      <c r="Q180" s="8"/>
      <c r="R180" s="9"/>
      <c r="S180" s="9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2">
      <c r="A181" s="14"/>
      <c r="B181" s="15"/>
      <c r="C181" s="15"/>
      <c r="D181" s="15"/>
      <c r="E181" s="15"/>
      <c r="F181" s="15"/>
      <c r="G181" s="15"/>
      <c r="H181" s="7"/>
      <c r="I181" s="7"/>
      <c r="J181" s="21"/>
      <c r="K181" s="16"/>
      <c r="L181" s="21"/>
      <c r="M181" s="15"/>
      <c r="N181" s="8"/>
      <c r="O181" s="8"/>
      <c r="P181" s="22"/>
      <c r="Q181" s="8"/>
      <c r="R181" s="9"/>
      <c r="S181" s="9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 s="14"/>
      <c r="B182" s="15"/>
      <c r="C182" s="15"/>
      <c r="D182" s="15"/>
      <c r="E182" s="15"/>
      <c r="F182" s="15"/>
      <c r="G182" s="15"/>
      <c r="H182" s="7"/>
      <c r="I182" s="7"/>
      <c r="J182" s="21"/>
      <c r="K182" s="16"/>
      <c r="L182" s="21"/>
      <c r="M182" s="15"/>
      <c r="N182" s="8"/>
      <c r="O182" s="8"/>
      <c r="P182" s="22"/>
      <c r="Q182" s="8"/>
      <c r="R182" s="9"/>
      <c r="S182" s="9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2">
      <c r="A183" s="14"/>
      <c r="B183" s="15"/>
      <c r="C183" s="15"/>
      <c r="D183" s="15"/>
      <c r="E183" s="15"/>
      <c r="F183" s="15"/>
      <c r="G183" s="15"/>
      <c r="H183" s="7"/>
      <c r="I183" s="7"/>
      <c r="J183" s="21"/>
      <c r="K183" s="16"/>
      <c r="L183" s="21"/>
      <c r="M183" s="15"/>
      <c r="N183" s="8"/>
      <c r="O183" s="8"/>
      <c r="P183" s="22"/>
      <c r="Q183" s="8"/>
      <c r="R183" s="9"/>
      <c r="S183" s="9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2">
      <c r="A184" s="14"/>
      <c r="B184" s="15"/>
      <c r="C184" s="15"/>
      <c r="D184" s="15"/>
      <c r="E184" s="15"/>
      <c r="F184" s="15"/>
      <c r="G184" s="15"/>
      <c r="H184" s="7"/>
      <c r="I184" s="7"/>
      <c r="J184" s="21"/>
      <c r="K184" s="16"/>
      <c r="L184" s="21"/>
      <c r="M184" s="15"/>
      <c r="N184" s="8"/>
      <c r="O184" s="8"/>
      <c r="P184" s="22"/>
      <c r="Q184" s="8"/>
      <c r="R184" s="9"/>
      <c r="S184" s="9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14"/>
      <c r="B185" s="15"/>
      <c r="C185" s="15"/>
      <c r="D185" s="15"/>
      <c r="E185" s="15"/>
      <c r="F185" s="15"/>
      <c r="G185" s="15"/>
      <c r="H185" s="7"/>
      <c r="I185" s="7"/>
      <c r="J185" s="21"/>
      <c r="K185" s="16"/>
      <c r="L185" s="21"/>
      <c r="M185" s="15"/>
      <c r="N185" s="8"/>
      <c r="O185" s="8"/>
      <c r="P185" s="22"/>
      <c r="Q185" s="8"/>
      <c r="R185" s="9"/>
      <c r="S185" s="9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 s="14"/>
      <c r="B186" s="15"/>
      <c r="C186" s="15"/>
      <c r="D186" s="15"/>
      <c r="E186" s="15"/>
      <c r="F186" s="15"/>
      <c r="G186" s="15"/>
      <c r="H186" s="7"/>
      <c r="I186" s="7"/>
      <c r="J186" s="21"/>
      <c r="K186" s="16"/>
      <c r="L186" s="21"/>
      <c r="M186" s="15"/>
      <c r="N186" s="8"/>
      <c r="O186" s="8"/>
      <c r="P186" s="22"/>
      <c r="Q186" s="8"/>
      <c r="R186" s="9"/>
      <c r="S186" s="9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14"/>
      <c r="B187" s="15"/>
      <c r="C187" s="15"/>
      <c r="D187" s="15"/>
      <c r="E187" s="15"/>
      <c r="F187" s="15"/>
      <c r="G187" s="15"/>
      <c r="H187" s="7"/>
      <c r="I187" s="7"/>
      <c r="J187" s="21"/>
      <c r="K187" s="16"/>
      <c r="L187" s="21"/>
      <c r="M187" s="15"/>
      <c r="N187" s="8"/>
      <c r="O187" s="8"/>
      <c r="P187" s="22"/>
      <c r="Q187" s="8"/>
      <c r="R187" s="9"/>
      <c r="S187" s="9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14"/>
      <c r="B188" s="15"/>
      <c r="C188" s="15"/>
      <c r="D188" s="15"/>
      <c r="E188" s="15"/>
      <c r="F188" s="15"/>
      <c r="G188" s="15"/>
      <c r="H188" s="7"/>
      <c r="I188" s="7"/>
      <c r="J188" s="21"/>
      <c r="K188" s="16"/>
      <c r="L188" s="21"/>
      <c r="M188" s="15"/>
      <c r="N188" s="8"/>
      <c r="O188" s="8"/>
      <c r="P188" s="22"/>
      <c r="Q188" s="8"/>
      <c r="R188" s="9"/>
      <c r="S188" s="9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14"/>
      <c r="B189" s="15"/>
      <c r="C189" s="15"/>
      <c r="D189" s="15"/>
      <c r="E189" s="15"/>
      <c r="F189" s="15"/>
      <c r="G189" s="15"/>
      <c r="H189" s="7"/>
      <c r="I189" s="7"/>
      <c r="J189" s="21"/>
      <c r="K189" s="16"/>
      <c r="L189" s="21"/>
      <c r="M189" s="15"/>
      <c r="N189" s="8"/>
      <c r="O189" s="8"/>
      <c r="P189" s="22"/>
      <c r="Q189" s="8"/>
      <c r="R189" s="9"/>
      <c r="S189" s="9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 s="14"/>
      <c r="B190" s="15"/>
      <c r="C190" s="15"/>
      <c r="D190" s="15"/>
      <c r="E190" s="15"/>
      <c r="F190" s="15"/>
      <c r="G190" s="15"/>
      <c r="H190" s="7"/>
      <c r="I190" s="7"/>
      <c r="J190" s="21"/>
      <c r="K190" s="16"/>
      <c r="L190" s="21"/>
      <c r="M190" s="15"/>
      <c r="N190" s="8"/>
      <c r="O190" s="8"/>
      <c r="P190" s="22"/>
      <c r="Q190" s="8"/>
      <c r="R190" s="9"/>
      <c r="S190" s="9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14"/>
      <c r="B191" s="15"/>
      <c r="C191" s="15"/>
      <c r="D191" s="15"/>
      <c r="E191" s="15"/>
      <c r="F191" s="15"/>
      <c r="G191" s="15"/>
      <c r="H191" s="7"/>
      <c r="I191" s="7"/>
      <c r="J191" s="21"/>
      <c r="K191" s="16"/>
      <c r="L191" s="21"/>
      <c r="M191" s="15"/>
      <c r="N191" s="8"/>
      <c r="O191" s="8"/>
      <c r="P191" s="22"/>
      <c r="Q191" s="8"/>
      <c r="R191" s="9"/>
      <c r="S191" s="9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 s="14"/>
      <c r="B192" s="15"/>
      <c r="C192" s="15"/>
      <c r="D192" s="15"/>
      <c r="E192" s="15"/>
      <c r="F192" s="15"/>
      <c r="G192" s="15"/>
      <c r="H192" s="7"/>
      <c r="I192" s="7"/>
      <c r="J192" s="21"/>
      <c r="K192" s="16"/>
      <c r="L192" s="21"/>
      <c r="M192" s="15"/>
      <c r="N192" s="8"/>
      <c r="O192" s="8"/>
      <c r="P192" s="22"/>
      <c r="Q192" s="8"/>
      <c r="R192" s="9"/>
      <c r="S192" s="9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14"/>
      <c r="B193" s="15"/>
      <c r="C193" s="15"/>
      <c r="D193" s="15"/>
      <c r="E193" s="15"/>
      <c r="F193" s="15"/>
      <c r="G193" s="15"/>
      <c r="H193" s="7"/>
      <c r="I193" s="7"/>
      <c r="J193" s="21"/>
      <c r="K193" s="16"/>
      <c r="L193" s="21"/>
      <c r="M193" s="15"/>
      <c r="N193" s="8"/>
      <c r="O193" s="8"/>
      <c r="P193" s="22"/>
      <c r="Q193" s="8"/>
      <c r="R193" s="9"/>
      <c r="S193" s="9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 s="14"/>
      <c r="B194" s="15"/>
      <c r="C194" s="15"/>
      <c r="D194" s="15"/>
      <c r="E194" s="15"/>
      <c r="F194" s="15"/>
      <c r="G194" s="15"/>
      <c r="H194" s="7"/>
      <c r="I194" s="7"/>
      <c r="J194" s="21"/>
      <c r="K194" s="16"/>
      <c r="L194" s="21"/>
      <c r="M194" s="15"/>
      <c r="N194" s="8"/>
      <c r="O194" s="8"/>
      <c r="P194" s="22"/>
      <c r="Q194" s="8"/>
      <c r="R194" s="9"/>
      <c r="S194" s="9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2">
      <c r="A195" s="14"/>
      <c r="B195" s="15"/>
      <c r="C195" s="15"/>
      <c r="D195" s="15"/>
      <c r="E195" s="15"/>
      <c r="F195" s="15"/>
      <c r="G195" s="15"/>
      <c r="H195" s="7"/>
      <c r="I195" s="7"/>
      <c r="J195" s="21"/>
      <c r="K195" s="16"/>
      <c r="L195" s="21"/>
      <c r="M195" s="15"/>
      <c r="N195" s="8"/>
      <c r="O195" s="8"/>
      <c r="P195" s="22"/>
      <c r="Q195" s="8"/>
      <c r="R195" s="9"/>
      <c r="S195" s="9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 s="14"/>
      <c r="B196" s="15"/>
      <c r="C196" s="15"/>
      <c r="D196" s="15"/>
      <c r="E196" s="15"/>
      <c r="F196" s="15"/>
      <c r="G196" s="15"/>
      <c r="H196" s="7"/>
      <c r="I196" s="7"/>
      <c r="J196" s="21"/>
      <c r="K196" s="16"/>
      <c r="L196" s="21"/>
      <c r="M196" s="15"/>
      <c r="N196" s="8"/>
      <c r="O196" s="8"/>
      <c r="P196" s="22"/>
      <c r="Q196" s="8"/>
      <c r="R196" s="9"/>
      <c r="S196" s="9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2">
      <c r="A197" s="14"/>
      <c r="B197" s="15"/>
      <c r="C197" s="15"/>
      <c r="D197" s="15"/>
      <c r="E197" s="15"/>
      <c r="F197" s="15"/>
      <c r="G197" s="15"/>
      <c r="H197" s="7"/>
      <c r="I197" s="7"/>
      <c r="J197" s="21"/>
      <c r="K197" s="16"/>
      <c r="L197" s="21"/>
      <c r="M197" s="15"/>
      <c r="N197" s="8"/>
      <c r="O197" s="8"/>
      <c r="P197" s="22"/>
      <c r="Q197" s="8"/>
      <c r="R197" s="9"/>
      <c r="S197" s="9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2">
      <c r="A198" s="14"/>
      <c r="B198" s="15"/>
      <c r="C198" s="15"/>
      <c r="D198" s="15"/>
      <c r="E198" s="15"/>
      <c r="F198" s="15"/>
      <c r="G198" s="15"/>
      <c r="H198" s="7"/>
      <c r="I198" s="7"/>
      <c r="J198" s="21"/>
      <c r="K198" s="16"/>
      <c r="L198" s="21"/>
      <c r="M198" s="15"/>
      <c r="N198" s="8"/>
      <c r="O198" s="8"/>
      <c r="P198" s="22"/>
      <c r="Q198" s="8"/>
      <c r="R198" s="9"/>
      <c r="S198" s="9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2">
      <c r="A199" s="14"/>
      <c r="B199" s="15"/>
      <c r="C199" s="15"/>
      <c r="D199" s="15"/>
      <c r="E199" s="15"/>
      <c r="F199" s="15"/>
      <c r="G199" s="15"/>
      <c r="H199" s="7"/>
      <c r="I199" s="7"/>
      <c r="J199" s="21"/>
      <c r="K199" s="16"/>
      <c r="L199" s="21"/>
      <c r="M199" s="15"/>
      <c r="N199" s="8"/>
      <c r="O199" s="8"/>
      <c r="P199" s="22"/>
      <c r="Q199" s="8"/>
      <c r="R199" s="9"/>
      <c r="S199" s="9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2">
      <c r="A200" s="14"/>
      <c r="B200" s="15"/>
      <c r="C200" s="15"/>
      <c r="D200" s="15"/>
      <c r="E200" s="15"/>
      <c r="F200" s="15"/>
      <c r="G200" s="15"/>
      <c r="H200" s="7"/>
      <c r="I200" s="7"/>
      <c r="J200" s="21"/>
      <c r="K200" s="16"/>
      <c r="L200" s="21"/>
      <c r="M200" s="15"/>
      <c r="N200" s="8"/>
      <c r="O200" s="8"/>
      <c r="P200" s="22"/>
      <c r="Q200" s="8"/>
      <c r="R200" s="9"/>
      <c r="S200" s="9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 s="14"/>
      <c r="B201" s="15"/>
      <c r="C201" s="15"/>
      <c r="D201" s="15"/>
      <c r="E201" s="15"/>
      <c r="F201" s="15"/>
      <c r="G201" s="15"/>
      <c r="H201" s="7"/>
      <c r="I201" s="7"/>
      <c r="J201" s="21"/>
      <c r="K201" s="16"/>
      <c r="L201" s="21"/>
      <c r="M201" s="15"/>
      <c r="N201" s="8"/>
      <c r="O201" s="8"/>
      <c r="P201" s="22"/>
      <c r="Q201" s="8"/>
      <c r="R201" s="9"/>
      <c r="S201" s="9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14"/>
      <c r="B202" s="15"/>
      <c r="C202" s="15"/>
      <c r="D202" s="15"/>
      <c r="E202" s="15"/>
      <c r="F202" s="15"/>
      <c r="G202" s="15"/>
      <c r="H202" s="7"/>
      <c r="I202" s="7"/>
      <c r="J202" s="21"/>
      <c r="K202" s="16"/>
      <c r="L202" s="21"/>
      <c r="M202" s="15"/>
      <c r="N202" s="8"/>
      <c r="O202" s="8"/>
      <c r="P202" s="22"/>
      <c r="Q202" s="8"/>
      <c r="R202" s="9"/>
      <c r="S202" s="9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 s="14"/>
      <c r="B203" s="15"/>
      <c r="C203" s="15"/>
      <c r="D203" s="15"/>
      <c r="E203" s="15"/>
      <c r="F203" s="15"/>
      <c r="G203" s="15"/>
      <c r="H203" s="7"/>
      <c r="I203" s="7"/>
      <c r="J203" s="21"/>
      <c r="K203" s="16"/>
      <c r="L203" s="21"/>
      <c r="M203" s="15"/>
      <c r="N203" s="8"/>
      <c r="O203" s="8"/>
      <c r="P203" s="22"/>
      <c r="Q203" s="8"/>
      <c r="R203" s="9"/>
      <c r="S203" s="9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14"/>
      <c r="B204" s="15"/>
      <c r="C204" s="15"/>
      <c r="D204" s="15"/>
      <c r="E204" s="15"/>
      <c r="F204" s="15"/>
      <c r="G204" s="15"/>
      <c r="H204" s="7"/>
      <c r="I204" s="7"/>
      <c r="J204" s="21"/>
      <c r="K204" s="16"/>
      <c r="L204" s="21"/>
      <c r="M204" s="15"/>
      <c r="N204" s="8"/>
      <c r="O204" s="8"/>
      <c r="P204" s="22"/>
      <c r="Q204" s="8"/>
      <c r="R204" s="9"/>
      <c r="S204" s="9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14"/>
      <c r="B205" s="15"/>
      <c r="C205" s="15"/>
      <c r="D205" s="15"/>
      <c r="E205" s="15"/>
      <c r="F205" s="15"/>
      <c r="G205" s="15"/>
      <c r="H205" s="7"/>
      <c r="I205" s="7"/>
      <c r="J205" s="21"/>
      <c r="K205" s="16"/>
      <c r="L205" s="21"/>
      <c r="M205" s="15"/>
      <c r="N205" s="8"/>
      <c r="O205" s="8"/>
      <c r="P205" s="22"/>
      <c r="Q205" s="8"/>
      <c r="R205" s="9"/>
      <c r="S205" s="9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2">
      <c r="A206" s="14"/>
      <c r="B206" s="15"/>
      <c r="C206" s="15"/>
      <c r="D206" s="15"/>
      <c r="E206" s="15"/>
      <c r="F206" s="15"/>
      <c r="G206" s="15"/>
      <c r="H206" s="7"/>
      <c r="I206" s="7"/>
      <c r="J206" s="21"/>
      <c r="K206" s="16"/>
      <c r="L206" s="21"/>
      <c r="M206" s="15"/>
      <c r="N206" s="8"/>
      <c r="O206" s="8"/>
      <c r="P206" s="22"/>
      <c r="Q206" s="8"/>
      <c r="R206" s="9"/>
      <c r="S206" s="9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 s="14"/>
      <c r="B207" s="15"/>
      <c r="C207" s="15"/>
      <c r="D207" s="15"/>
      <c r="E207" s="15"/>
      <c r="F207" s="15"/>
      <c r="G207" s="15"/>
      <c r="H207" s="7"/>
      <c r="I207" s="7"/>
      <c r="J207" s="21"/>
      <c r="K207" s="16"/>
      <c r="L207" s="21"/>
      <c r="M207" s="15"/>
      <c r="N207" s="8"/>
      <c r="O207" s="8"/>
      <c r="P207" s="22"/>
      <c r="Q207" s="8"/>
      <c r="R207" s="9"/>
      <c r="S207" s="9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2">
      <c r="A208" s="14"/>
      <c r="B208" s="15"/>
      <c r="C208" s="15"/>
      <c r="D208" s="15"/>
      <c r="E208" s="15"/>
      <c r="F208" s="15"/>
      <c r="G208" s="15"/>
      <c r="H208" s="7"/>
      <c r="I208" s="7"/>
      <c r="J208" s="21"/>
      <c r="K208" s="16"/>
      <c r="L208" s="21"/>
      <c r="M208" s="15"/>
      <c r="N208" s="8"/>
      <c r="O208" s="8"/>
      <c r="P208" s="22"/>
      <c r="Q208" s="8"/>
      <c r="R208" s="9"/>
      <c r="S208" s="9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2">
      <c r="A209" s="14"/>
      <c r="B209" s="15"/>
      <c r="C209" s="15"/>
      <c r="D209" s="15"/>
      <c r="E209" s="15"/>
      <c r="F209" s="15"/>
      <c r="G209" s="15"/>
      <c r="H209" s="7"/>
      <c r="I209" s="7"/>
      <c r="J209" s="21"/>
      <c r="K209" s="16"/>
      <c r="L209" s="21"/>
      <c r="M209" s="15"/>
      <c r="N209" s="8"/>
      <c r="O209" s="8"/>
      <c r="P209" s="22"/>
      <c r="Q209" s="8"/>
      <c r="R209" s="9"/>
      <c r="S209" s="9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2">
      <c r="A210" s="14"/>
      <c r="B210" s="15"/>
      <c r="C210" s="15"/>
      <c r="D210" s="15"/>
      <c r="E210" s="15"/>
      <c r="F210" s="15"/>
      <c r="G210" s="15"/>
      <c r="H210" s="7"/>
      <c r="I210" s="7"/>
      <c r="J210" s="21"/>
      <c r="K210" s="16"/>
      <c r="L210" s="21"/>
      <c r="M210" s="15"/>
      <c r="N210" s="8"/>
      <c r="O210" s="8"/>
      <c r="P210" s="22"/>
      <c r="Q210" s="8"/>
      <c r="R210" s="9"/>
      <c r="S210" s="9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2">
      <c r="A211" s="14"/>
      <c r="B211" s="15"/>
      <c r="C211" s="15"/>
      <c r="D211" s="15"/>
      <c r="E211" s="15"/>
      <c r="F211" s="15"/>
      <c r="G211" s="15"/>
      <c r="H211" s="7"/>
      <c r="I211" s="7"/>
      <c r="J211" s="21"/>
      <c r="K211" s="16"/>
      <c r="L211" s="21"/>
      <c r="M211" s="15"/>
      <c r="N211" s="8"/>
      <c r="O211" s="8"/>
      <c r="P211" s="22"/>
      <c r="Q211" s="8"/>
      <c r="R211" s="9"/>
      <c r="S211" s="9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2">
      <c r="A212" s="14"/>
      <c r="B212" s="15"/>
      <c r="C212" s="15"/>
      <c r="D212" s="15"/>
      <c r="E212" s="15"/>
      <c r="F212" s="15"/>
      <c r="G212" s="15"/>
      <c r="H212" s="7"/>
      <c r="I212" s="7"/>
      <c r="J212" s="21"/>
      <c r="K212" s="16"/>
      <c r="L212" s="21"/>
      <c r="M212" s="15"/>
      <c r="N212" s="8"/>
      <c r="O212" s="8"/>
      <c r="P212" s="22"/>
      <c r="Q212" s="8"/>
      <c r="R212" s="9"/>
      <c r="S212" s="9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2">
      <c r="A213" s="14"/>
      <c r="B213" s="15"/>
      <c r="C213" s="15"/>
      <c r="D213" s="15"/>
      <c r="E213" s="15"/>
      <c r="F213" s="15"/>
      <c r="G213" s="15"/>
      <c r="H213" s="7"/>
      <c r="I213" s="7"/>
      <c r="J213" s="21"/>
      <c r="K213" s="16"/>
      <c r="L213" s="21"/>
      <c r="M213" s="15"/>
      <c r="N213" s="8"/>
      <c r="O213" s="8"/>
      <c r="P213" s="22"/>
      <c r="Q213" s="8"/>
      <c r="R213" s="9"/>
      <c r="S213" s="9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2">
      <c r="A214" s="14"/>
      <c r="B214" s="15"/>
      <c r="C214" s="15"/>
      <c r="D214" s="15"/>
      <c r="E214" s="15"/>
      <c r="F214" s="15"/>
      <c r="G214" s="15"/>
      <c r="H214" s="7"/>
      <c r="I214" s="7"/>
      <c r="J214" s="21"/>
      <c r="K214" s="16"/>
      <c r="L214" s="21"/>
      <c r="M214" s="15"/>
      <c r="N214" s="8"/>
      <c r="O214" s="8"/>
      <c r="P214" s="22"/>
      <c r="Q214" s="8"/>
      <c r="R214" s="9"/>
      <c r="S214" s="9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 s="14"/>
      <c r="B215" s="15"/>
      <c r="C215" s="15"/>
      <c r="D215" s="15"/>
      <c r="E215" s="15"/>
      <c r="F215" s="15"/>
      <c r="G215" s="15"/>
      <c r="H215" s="7"/>
      <c r="I215" s="7"/>
      <c r="J215" s="21"/>
      <c r="K215" s="16"/>
      <c r="L215" s="21"/>
      <c r="M215" s="15"/>
      <c r="N215" s="8"/>
      <c r="O215" s="8"/>
      <c r="P215" s="22"/>
      <c r="Q215" s="8"/>
      <c r="R215" s="9"/>
      <c r="S215" s="9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14"/>
      <c r="B216" s="15"/>
      <c r="C216" s="15"/>
      <c r="D216" s="15"/>
      <c r="E216" s="15"/>
      <c r="F216" s="15"/>
      <c r="G216" s="15"/>
      <c r="H216" s="7"/>
      <c r="I216" s="7"/>
      <c r="J216" s="21"/>
      <c r="K216" s="16"/>
      <c r="L216" s="21"/>
      <c r="M216" s="15"/>
      <c r="N216" s="8"/>
      <c r="O216" s="8"/>
      <c r="P216" s="22"/>
      <c r="Q216" s="8"/>
      <c r="R216" s="9"/>
      <c r="S216" s="9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14"/>
      <c r="B217" s="15"/>
      <c r="C217" s="15"/>
      <c r="D217" s="15"/>
      <c r="E217" s="15"/>
      <c r="F217" s="15"/>
      <c r="G217" s="15"/>
      <c r="H217" s="7"/>
      <c r="I217" s="7"/>
      <c r="J217" s="21"/>
      <c r="K217" s="16"/>
      <c r="L217" s="21"/>
      <c r="M217" s="15"/>
      <c r="N217" s="8"/>
      <c r="O217" s="8"/>
      <c r="P217" s="22"/>
      <c r="Q217" s="8"/>
      <c r="R217" s="9"/>
      <c r="S217" s="9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14"/>
      <c r="B218" s="15"/>
      <c r="C218" s="15"/>
      <c r="D218" s="15"/>
      <c r="E218" s="15"/>
      <c r="F218" s="15"/>
      <c r="G218" s="15"/>
      <c r="H218" s="7"/>
      <c r="I218" s="7"/>
      <c r="J218" s="21"/>
      <c r="K218" s="16"/>
      <c r="L218" s="21"/>
      <c r="M218" s="15"/>
      <c r="N218" s="8"/>
      <c r="O218" s="8"/>
      <c r="P218" s="22"/>
      <c r="Q218" s="8"/>
      <c r="R218" s="9"/>
      <c r="S218" s="9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14"/>
      <c r="B219" s="15"/>
      <c r="C219" s="15"/>
      <c r="D219" s="15"/>
      <c r="E219" s="15"/>
      <c r="F219" s="15"/>
      <c r="G219" s="15"/>
      <c r="H219" s="7"/>
      <c r="I219" s="7"/>
      <c r="J219" s="21"/>
      <c r="K219" s="16"/>
      <c r="L219" s="21"/>
      <c r="M219" s="15"/>
      <c r="N219" s="8"/>
      <c r="O219" s="8"/>
      <c r="P219" s="22"/>
      <c r="Q219" s="8"/>
      <c r="R219" s="9"/>
      <c r="S219" s="9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2">
      <c r="A220" s="14"/>
      <c r="B220" s="15"/>
      <c r="C220" s="15"/>
      <c r="D220" s="15"/>
      <c r="E220" s="15"/>
      <c r="F220" s="15"/>
      <c r="G220" s="15"/>
      <c r="H220" s="7"/>
      <c r="I220" s="7"/>
      <c r="J220" s="21"/>
      <c r="K220" s="16"/>
      <c r="L220" s="21"/>
      <c r="M220" s="15"/>
      <c r="N220" s="8"/>
      <c r="O220" s="8"/>
      <c r="P220" s="22"/>
      <c r="Q220" s="8"/>
      <c r="R220" s="9"/>
      <c r="S220" s="9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 s="14"/>
      <c r="B221" s="15"/>
      <c r="C221" s="15"/>
      <c r="D221" s="15"/>
      <c r="E221" s="15"/>
      <c r="F221" s="15"/>
      <c r="G221" s="15"/>
      <c r="H221" s="7"/>
      <c r="I221" s="7"/>
      <c r="J221" s="21"/>
      <c r="K221" s="16"/>
      <c r="L221" s="21"/>
      <c r="M221" s="15"/>
      <c r="N221" s="8"/>
      <c r="O221" s="8"/>
      <c r="P221" s="22"/>
      <c r="Q221" s="8"/>
      <c r="R221" s="9"/>
      <c r="S221" s="9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2">
      <c r="A222" s="14"/>
      <c r="B222" s="15"/>
      <c r="C222" s="15"/>
      <c r="D222" s="15"/>
      <c r="E222" s="15"/>
      <c r="F222" s="15"/>
      <c r="G222" s="15"/>
      <c r="H222" s="7"/>
      <c r="I222" s="7"/>
      <c r="J222" s="21"/>
      <c r="K222" s="16"/>
      <c r="L222" s="21"/>
      <c r="M222" s="15"/>
      <c r="N222" s="8"/>
      <c r="O222" s="8"/>
      <c r="P222" s="22"/>
      <c r="Q222" s="8"/>
      <c r="R222" s="9"/>
      <c r="S222" s="9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 s="14"/>
      <c r="B223" s="15"/>
      <c r="C223" s="15"/>
      <c r="D223" s="15"/>
      <c r="E223" s="15"/>
      <c r="F223" s="15"/>
      <c r="G223" s="15"/>
      <c r="H223" s="7"/>
      <c r="I223" s="7"/>
      <c r="J223" s="21"/>
      <c r="K223" s="16"/>
      <c r="L223" s="21"/>
      <c r="M223" s="15"/>
      <c r="N223" s="8"/>
      <c r="O223" s="8"/>
      <c r="P223" s="22"/>
      <c r="Q223" s="8"/>
      <c r="R223" s="9"/>
      <c r="S223" s="9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2">
      <c r="A224" s="14"/>
      <c r="B224" s="15"/>
      <c r="C224" s="15"/>
      <c r="D224" s="15"/>
      <c r="E224" s="15"/>
      <c r="F224" s="15"/>
      <c r="G224" s="15"/>
      <c r="H224" s="7"/>
      <c r="I224" s="7"/>
      <c r="J224" s="21"/>
      <c r="K224" s="16"/>
      <c r="L224" s="21"/>
      <c r="M224" s="15"/>
      <c r="N224" s="8"/>
      <c r="O224" s="8"/>
      <c r="P224" s="22"/>
      <c r="Q224" s="8"/>
      <c r="R224" s="9"/>
      <c r="S224" s="9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 s="14"/>
      <c r="B225" s="15"/>
      <c r="C225" s="15"/>
      <c r="D225" s="15"/>
      <c r="E225" s="15"/>
      <c r="F225" s="15"/>
      <c r="G225" s="15"/>
      <c r="H225" s="7"/>
      <c r="I225" s="7"/>
      <c r="J225" s="21"/>
      <c r="K225" s="16"/>
      <c r="L225" s="21"/>
      <c r="M225" s="15"/>
      <c r="N225" s="8"/>
      <c r="O225" s="8"/>
      <c r="P225" s="22"/>
      <c r="Q225" s="8"/>
      <c r="R225" s="9"/>
      <c r="S225" s="9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">
      <c r="A226" s="14"/>
      <c r="B226" s="15"/>
      <c r="C226" s="15"/>
      <c r="D226" s="15"/>
      <c r="E226" s="15"/>
      <c r="F226" s="15"/>
      <c r="G226" s="15"/>
      <c r="H226" s="7"/>
      <c r="I226" s="7"/>
      <c r="J226" s="21"/>
      <c r="K226" s="16"/>
      <c r="L226" s="21"/>
      <c r="M226" s="15"/>
      <c r="N226" s="8"/>
      <c r="O226" s="8"/>
      <c r="P226" s="22"/>
      <c r="Q226" s="8"/>
      <c r="R226" s="9"/>
      <c r="S226" s="9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x14ac:dyDescent="0.2">
      <c r="A227" s="14"/>
      <c r="B227" s="15"/>
      <c r="C227" s="15"/>
      <c r="D227" s="15"/>
      <c r="E227" s="15"/>
      <c r="F227" s="15"/>
      <c r="G227" s="15"/>
      <c r="H227" s="7"/>
      <c r="I227" s="7"/>
      <c r="J227" s="21"/>
      <c r="K227" s="16"/>
      <c r="L227" s="21"/>
      <c r="M227" s="15"/>
      <c r="N227" s="8"/>
      <c r="O227" s="8"/>
      <c r="P227" s="22"/>
      <c r="Q227" s="8"/>
      <c r="R227" s="9"/>
      <c r="S227" s="9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x14ac:dyDescent="0.2">
      <c r="A228" s="14"/>
      <c r="B228" s="15"/>
      <c r="C228" s="15"/>
      <c r="D228" s="15"/>
      <c r="E228" s="15"/>
      <c r="F228" s="15"/>
      <c r="G228" s="15"/>
      <c r="H228" s="7"/>
      <c r="I228" s="7"/>
      <c r="J228" s="21"/>
      <c r="K228" s="16"/>
      <c r="L228" s="21"/>
      <c r="M228" s="15"/>
      <c r="N228" s="8"/>
      <c r="O228" s="8"/>
      <c r="P228" s="22"/>
      <c r="Q228" s="8"/>
      <c r="R228" s="9"/>
      <c r="S228" s="9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 s="14"/>
      <c r="B229" s="15"/>
      <c r="C229" s="15"/>
      <c r="D229" s="15"/>
      <c r="E229" s="15"/>
      <c r="F229" s="15"/>
      <c r="G229" s="15"/>
      <c r="H229" s="7"/>
      <c r="I229" s="7"/>
      <c r="J229" s="21"/>
      <c r="K229" s="16"/>
      <c r="L229" s="21"/>
      <c r="M229" s="15"/>
      <c r="N229" s="8"/>
      <c r="O229" s="8"/>
      <c r="P229" s="22"/>
      <c r="Q229" s="8"/>
      <c r="R229" s="9"/>
      <c r="S229" s="9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2">
      <c r="A230" s="14"/>
      <c r="B230" s="15"/>
      <c r="C230" s="15"/>
      <c r="D230" s="15"/>
      <c r="E230" s="15"/>
      <c r="F230" s="15"/>
      <c r="G230" s="15"/>
      <c r="H230" s="7"/>
      <c r="I230" s="7"/>
      <c r="J230" s="21"/>
      <c r="K230" s="16"/>
      <c r="L230" s="21"/>
      <c r="M230" s="15"/>
      <c r="N230" s="8"/>
      <c r="O230" s="8"/>
      <c r="P230" s="22"/>
      <c r="Q230" s="8"/>
      <c r="R230" s="9"/>
      <c r="S230" s="9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14"/>
      <c r="B231" s="15"/>
      <c r="C231" s="15"/>
      <c r="D231" s="15"/>
      <c r="E231" s="15"/>
      <c r="F231" s="15"/>
      <c r="G231" s="15"/>
      <c r="H231" s="7"/>
      <c r="I231" s="7"/>
      <c r="J231" s="21"/>
      <c r="K231" s="16"/>
      <c r="L231" s="21"/>
      <c r="M231" s="15"/>
      <c r="N231" s="8"/>
      <c r="O231" s="8"/>
      <c r="P231" s="22"/>
      <c r="Q231" s="8"/>
      <c r="R231" s="9"/>
      <c r="S231" s="9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2">
      <c r="A232" s="14"/>
      <c r="B232" s="15"/>
      <c r="C232" s="15"/>
      <c r="D232" s="15"/>
      <c r="E232" s="15"/>
      <c r="F232" s="15"/>
      <c r="G232" s="15"/>
      <c r="H232" s="7"/>
      <c r="I232" s="7"/>
      <c r="J232" s="21"/>
      <c r="K232" s="16"/>
      <c r="L232" s="21"/>
      <c r="M232" s="15"/>
      <c r="N232" s="8"/>
      <c r="O232" s="8"/>
      <c r="P232" s="22"/>
      <c r="Q232" s="8"/>
      <c r="R232" s="9"/>
      <c r="S232" s="9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14"/>
      <c r="B233" s="15"/>
      <c r="C233" s="15"/>
      <c r="D233" s="15"/>
      <c r="E233" s="15"/>
      <c r="F233" s="15"/>
      <c r="G233" s="15"/>
      <c r="H233" s="7"/>
      <c r="I233" s="7"/>
      <c r="J233" s="21"/>
      <c r="K233" s="16"/>
      <c r="L233" s="21"/>
      <c r="M233" s="15"/>
      <c r="N233" s="8"/>
      <c r="O233" s="8"/>
      <c r="P233" s="22"/>
      <c r="Q233" s="8"/>
      <c r="R233" s="9"/>
      <c r="S233" s="9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2">
      <c r="A234" s="14"/>
      <c r="B234" s="15"/>
      <c r="C234" s="15"/>
      <c r="D234" s="15"/>
      <c r="E234" s="15"/>
      <c r="F234" s="15"/>
      <c r="G234" s="15"/>
      <c r="H234" s="7"/>
      <c r="I234" s="7"/>
      <c r="J234" s="21"/>
      <c r="K234" s="16"/>
      <c r="L234" s="21"/>
      <c r="M234" s="15"/>
      <c r="N234" s="8"/>
      <c r="O234" s="8"/>
      <c r="P234" s="22"/>
      <c r="Q234" s="8"/>
      <c r="R234" s="9"/>
      <c r="S234" s="9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2">
      <c r="A235" s="14"/>
      <c r="B235" s="15"/>
      <c r="C235" s="15"/>
      <c r="D235" s="15"/>
      <c r="E235" s="15"/>
      <c r="F235" s="15"/>
      <c r="G235" s="15"/>
      <c r="H235" s="7"/>
      <c r="I235" s="7"/>
      <c r="J235" s="21"/>
      <c r="K235" s="16"/>
      <c r="L235" s="21"/>
      <c r="M235" s="15"/>
      <c r="N235" s="8"/>
      <c r="O235" s="8"/>
      <c r="P235" s="22"/>
      <c r="Q235" s="8"/>
      <c r="R235" s="9"/>
      <c r="S235" s="9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2">
      <c r="A236" s="7"/>
      <c r="B236" s="27"/>
      <c r="C236" s="27"/>
      <c r="D236" s="27"/>
      <c r="E236" s="27"/>
      <c r="F236" s="27"/>
      <c r="G236" s="27"/>
      <c r="H236" s="27"/>
      <c r="I236" s="7"/>
      <c r="J236" s="28"/>
      <c r="K236" s="16"/>
      <c r="L236" s="28"/>
      <c r="M236" s="15"/>
      <c r="N236" s="8"/>
      <c r="O236" s="8"/>
      <c r="P236" s="9"/>
      <c r="Q236" s="8"/>
      <c r="R236" s="9"/>
      <c r="S236" s="9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2">
      <c r="A237" s="14"/>
      <c r="B237" s="5"/>
      <c r="C237" s="5"/>
      <c r="D237" s="5"/>
      <c r="E237" s="5"/>
      <c r="F237" s="5"/>
      <c r="G237" s="5"/>
      <c r="H237" s="5"/>
      <c r="I237" s="7"/>
      <c r="J237" s="28"/>
      <c r="K237" s="16"/>
      <c r="L237" s="28"/>
      <c r="M237" s="15"/>
      <c r="N237" s="8"/>
      <c r="O237" s="8"/>
      <c r="P237" s="9"/>
      <c r="Q237" s="8"/>
      <c r="R237" s="9"/>
      <c r="S237" s="9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2">
      <c r="A238" s="14"/>
      <c r="B238" s="5"/>
      <c r="C238" s="5"/>
      <c r="D238" s="5"/>
      <c r="E238" s="5"/>
      <c r="F238" s="5"/>
      <c r="G238" s="5"/>
      <c r="H238" s="5"/>
      <c r="I238" s="7"/>
      <c r="J238" s="21"/>
      <c r="K238" s="16"/>
      <c r="L238" s="21"/>
      <c r="M238" s="15"/>
      <c r="N238" s="8"/>
      <c r="O238" s="8"/>
      <c r="P238" s="9"/>
      <c r="Q238" s="8"/>
      <c r="R238" s="9"/>
      <c r="S238" s="9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2">
      <c r="A239" s="14"/>
      <c r="B239" s="5"/>
      <c r="C239" s="5"/>
      <c r="D239" s="5"/>
      <c r="E239" s="5"/>
      <c r="F239" s="5"/>
      <c r="G239" s="5"/>
      <c r="H239" s="5"/>
      <c r="I239" s="7"/>
      <c r="J239" s="21"/>
      <c r="K239" s="16"/>
      <c r="L239" s="21"/>
      <c r="M239" s="15"/>
      <c r="N239" s="8"/>
      <c r="O239" s="8"/>
      <c r="P239" s="9"/>
      <c r="Q239" s="8"/>
      <c r="R239" s="9"/>
      <c r="S239" s="9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x14ac:dyDescent="0.2">
      <c r="A240" s="14"/>
      <c r="B240" s="5"/>
      <c r="C240" s="5"/>
      <c r="D240" s="5"/>
      <c r="E240" s="5"/>
      <c r="F240" s="5"/>
      <c r="G240" s="5"/>
      <c r="H240" s="5"/>
      <c r="I240" s="7"/>
      <c r="J240" s="21"/>
      <c r="K240" s="16"/>
      <c r="L240" s="21"/>
      <c r="M240" s="15"/>
      <c r="N240" s="8"/>
      <c r="O240" s="8"/>
      <c r="P240" s="9"/>
      <c r="Q240" s="8"/>
      <c r="R240" s="9"/>
      <c r="S240" s="9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2">
      <c r="A241" s="14"/>
      <c r="B241" s="18"/>
      <c r="C241" s="18"/>
      <c r="D241" s="18"/>
      <c r="E241" s="18"/>
      <c r="F241" s="18"/>
      <c r="G241" s="18"/>
      <c r="H241" s="17"/>
      <c r="I241" s="7"/>
      <c r="J241" s="21"/>
      <c r="K241" s="16"/>
      <c r="L241" s="21"/>
      <c r="M241" s="15"/>
      <c r="N241" s="8"/>
      <c r="O241" s="8"/>
      <c r="P241" s="9"/>
      <c r="Q241" s="8"/>
      <c r="R241" s="9"/>
      <c r="S241" s="9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2">
      <c r="A242" s="14"/>
      <c r="B242" s="7"/>
      <c r="C242" s="7"/>
      <c r="D242" s="7"/>
      <c r="E242" s="7"/>
      <c r="F242" s="7"/>
      <c r="G242" s="7"/>
      <c r="H242" s="7"/>
      <c r="I242" s="7"/>
      <c r="J242" s="21"/>
      <c r="K242" s="16"/>
      <c r="L242" s="21"/>
      <c r="M242" s="15"/>
      <c r="N242" s="8"/>
      <c r="O242" s="8"/>
      <c r="P242" s="9"/>
      <c r="Q242" s="8"/>
      <c r="R242" s="9"/>
      <c r="S242" s="9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2">
      <c r="A243" s="14"/>
      <c r="B243" s="15"/>
      <c r="C243" s="15"/>
      <c r="D243" s="15"/>
      <c r="E243" s="15"/>
      <c r="F243" s="15"/>
      <c r="G243" s="15"/>
      <c r="H243" s="7"/>
      <c r="I243" s="7"/>
      <c r="J243" s="21"/>
      <c r="K243" s="16"/>
      <c r="L243" s="21"/>
      <c r="M243" s="15"/>
      <c r="N243" s="8"/>
      <c r="O243" s="8"/>
      <c r="P243" s="9"/>
      <c r="Q243" s="8"/>
      <c r="R243" s="9"/>
      <c r="S243" s="9"/>
    </row>
    <row r="244" spans="1:35" x14ac:dyDescent="0.2">
      <c r="A244" s="14"/>
      <c r="B244" s="15"/>
      <c r="C244" s="15"/>
      <c r="D244" s="15"/>
      <c r="E244" s="15"/>
      <c r="F244" s="15"/>
      <c r="G244" s="15"/>
      <c r="H244" s="7"/>
      <c r="I244" s="7"/>
      <c r="J244" s="21"/>
      <c r="K244" s="16"/>
      <c r="L244" s="21"/>
      <c r="M244" s="15"/>
      <c r="N244" s="8"/>
      <c r="O244" s="8"/>
      <c r="P244" s="9"/>
      <c r="Q244" s="8"/>
      <c r="R244" s="9"/>
      <c r="S244" s="9"/>
    </row>
    <row r="245" spans="1:35" x14ac:dyDescent="0.2">
      <c r="A245" s="14"/>
      <c r="B245" s="15"/>
      <c r="C245" s="15"/>
      <c r="D245" s="15"/>
      <c r="E245" s="15"/>
      <c r="F245" s="15"/>
      <c r="G245" s="15"/>
      <c r="H245" s="7"/>
      <c r="I245" s="7"/>
      <c r="J245" s="21"/>
      <c r="K245" s="16"/>
      <c r="L245" s="21"/>
      <c r="M245" s="15"/>
      <c r="N245" s="8"/>
      <c r="O245" s="8"/>
      <c r="P245" s="9"/>
      <c r="Q245" s="8"/>
      <c r="R245" s="9"/>
      <c r="S245" s="9"/>
    </row>
    <row r="246" spans="1:35" x14ac:dyDescent="0.2">
      <c r="A246" s="14"/>
      <c r="B246" s="15"/>
      <c r="C246" s="15"/>
      <c r="D246" s="15"/>
      <c r="E246" s="15"/>
      <c r="F246" s="15"/>
      <c r="G246" s="15"/>
      <c r="H246" s="7"/>
      <c r="I246" s="7"/>
      <c r="J246" s="21"/>
      <c r="K246" s="16"/>
      <c r="L246" s="21"/>
      <c r="M246" s="15"/>
      <c r="N246" s="8"/>
      <c r="O246" s="8"/>
      <c r="P246" s="9"/>
      <c r="Q246" s="8"/>
      <c r="R246" s="9"/>
      <c r="S246" s="9"/>
    </row>
    <row r="247" spans="1:35" x14ac:dyDescent="0.2">
      <c r="A247" s="14"/>
      <c r="B247" s="15"/>
      <c r="C247" s="15"/>
      <c r="D247" s="15"/>
      <c r="E247" s="15"/>
      <c r="F247" s="15"/>
      <c r="G247" s="15"/>
      <c r="H247" s="7"/>
      <c r="I247" s="7"/>
      <c r="J247" s="21"/>
      <c r="K247" s="16"/>
      <c r="L247" s="21"/>
      <c r="M247" s="15"/>
      <c r="N247" s="8"/>
      <c r="O247" s="8"/>
      <c r="P247" s="9"/>
      <c r="Q247" s="8"/>
      <c r="R247" s="9"/>
      <c r="S247" s="9"/>
    </row>
    <row r="248" spans="1:35" x14ac:dyDescent="0.2">
      <c r="A248" s="14"/>
      <c r="B248" s="15"/>
      <c r="C248" s="15"/>
      <c r="D248" s="15"/>
      <c r="E248" s="15"/>
      <c r="F248" s="15"/>
      <c r="G248" s="15"/>
      <c r="H248" s="7"/>
      <c r="I248" s="7"/>
      <c r="J248" s="21"/>
      <c r="K248" s="16"/>
      <c r="L248" s="21"/>
      <c r="M248" s="15"/>
      <c r="N248" s="8"/>
      <c r="O248" s="8"/>
      <c r="P248" s="9"/>
      <c r="Q248" s="8"/>
      <c r="R248" s="9"/>
      <c r="S248" s="9"/>
    </row>
    <row r="249" spans="1:35" x14ac:dyDescent="0.2">
      <c r="A249" s="14"/>
      <c r="B249" s="15"/>
      <c r="C249" s="15"/>
      <c r="D249" s="15"/>
      <c r="E249" s="15"/>
      <c r="F249" s="15"/>
      <c r="G249" s="15"/>
      <c r="H249" s="7"/>
      <c r="I249" s="7"/>
      <c r="J249" s="21"/>
      <c r="K249" s="16"/>
      <c r="L249" s="21"/>
      <c r="M249" s="15"/>
      <c r="N249" s="8"/>
      <c r="O249" s="8"/>
      <c r="P249" s="9"/>
      <c r="Q249" s="8"/>
      <c r="R249" s="9"/>
      <c r="S249" s="9"/>
    </row>
  </sheetData>
  <mergeCells count="17">
    <mergeCell ref="J7:N7"/>
    <mergeCell ref="B12:H12"/>
    <mergeCell ref="I12:N12"/>
    <mergeCell ref="J3:N3"/>
    <mergeCell ref="J8:N8"/>
    <mergeCell ref="J9:N9"/>
    <mergeCell ref="G11:H11"/>
    <mergeCell ref="J2:N2"/>
    <mergeCell ref="G3:H3"/>
    <mergeCell ref="G6:H6"/>
    <mergeCell ref="J6:N6"/>
    <mergeCell ref="G7:H7"/>
    <mergeCell ref="J11:N11"/>
    <mergeCell ref="J10:N10"/>
    <mergeCell ref="G10:H10"/>
    <mergeCell ref="G8:H8"/>
    <mergeCell ref="G9:H9"/>
  </mergeCells>
  <conditionalFormatting sqref="U67 U109:U112">
    <cfRule type="uniqueValues" priority="16" stopIfTrue="1"/>
  </conditionalFormatting>
  <conditionalFormatting sqref="U49">
    <cfRule type="uniqueValues" priority="15" stopIfTrue="1"/>
  </conditionalFormatting>
  <conditionalFormatting sqref="V134">
    <cfRule type="uniqueValues" priority="14" stopIfTrue="1"/>
  </conditionalFormatting>
  <conditionalFormatting sqref="AC134">
    <cfRule type="uniqueValues" priority="13" stopIfTrue="1"/>
  </conditionalFormatting>
  <conditionalFormatting sqref="V154">
    <cfRule type="uniqueValues" priority="12" stopIfTrue="1"/>
  </conditionalFormatting>
  <conditionalFormatting sqref="AC154">
    <cfRule type="uniqueValues" priority="11" stopIfTrue="1"/>
  </conditionalFormatting>
  <conditionalFormatting sqref="V174">
    <cfRule type="uniqueValues" priority="10" stopIfTrue="1"/>
  </conditionalFormatting>
  <conditionalFormatting sqref="AC174">
    <cfRule type="uniqueValues" priority="9" stopIfTrue="1"/>
  </conditionalFormatting>
  <conditionalFormatting sqref="AA49">
    <cfRule type="uniqueValues" priority="8" stopIfTrue="1"/>
  </conditionalFormatting>
  <conditionalFormatting sqref="U108">
    <cfRule type="uniqueValues" priority="7" stopIfTrue="1"/>
  </conditionalFormatting>
  <conditionalFormatting sqref="AA67">
    <cfRule type="uniqueValues" priority="6" stopIfTrue="1"/>
  </conditionalFormatting>
  <conditionalFormatting sqref="I27">
    <cfRule type="uniqueValues" priority="5" stopIfTrue="1"/>
  </conditionalFormatting>
  <conditionalFormatting sqref="I28">
    <cfRule type="uniqueValues" priority="4" stopIfTrue="1"/>
  </conditionalFormatting>
  <conditionalFormatting sqref="I29">
    <cfRule type="uniqueValues" priority="3" stopIfTrue="1"/>
  </conditionalFormatting>
  <conditionalFormatting sqref="I30">
    <cfRule type="uniqueValues" priority="2" stopIfTrue="1"/>
  </conditionalFormatting>
  <conditionalFormatting sqref="I31">
    <cfRule type="uniqueValues" priority="1" stopIfTrue="1"/>
  </conditionalFormatting>
  <pageMargins left="0.7" right="0.7" top="0.75" bottom="0.75" header="0.3" footer="0.3"/>
  <pageSetup scale="17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36"/>
  <sheetViews>
    <sheetView workbookViewId="0">
      <selection activeCell="L26" sqref="L26"/>
    </sheetView>
  </sheetViews>
  <sheetFormatPr baseColWidth="10" defaultRowHeight="15" x14ac:dyDescent="0.2"/>
  <cols>
    <col min="1" max="1" width="9.33203125" customWidth="1"/>
    <col min="2" max="2" width="13.5" customWidth="1"/>
    <col min="3" max="3" width="9.83203125" customWidth="1"/>
    <col min="4" max="4" width="8.6640625" customWidth="1"/>
    <col min="5" max="5" width="9.83203125" customWidth="1"/>
    <col min="6" max="6" width="9.5" customWidth="1"/>
    <col min="7" max="7" width="8.83203125" customWidth="1"/>
    <col min="8" max="8" width="10.83203125" customWidth="1"/>
    <col min="9" max="9" width="13.5" customWidth="1"/>
    <col min="10" max="10" width="8.6640625" customWidth="1"/>
    <col min="11" max="11" width="9.5" customWidth="1"/>
    <col min="12" max="12" width="8.6640625" customWidth="1"/>
    <col min="13" max="13" width="8.83203125" customWidth="1"/>
    <col min="14" max="15" width="11.33203125" customWidth="1"/>
    <col min="16" max="16" width="7.1640625" customWidth="1"/>
    <col min="17" max="17" width="9.83203125" bestFit="1" customWidth="1"/>
    <col min="18" max="19" width="10.33203125" customWidth="1"/>
    <col min="20" max="20" width="8.5" customWidth="1"/>
    <col min="21" max="21" width="10.5" bestFit="1" customWidth="1"/>
    <col min="22" max="23" width="8.83203125" customWidth="1"/>
    <col min="24" max="24" width="9.5" bestFit="1" customWidth="1"/>
    <col min="25" max="30" width="8.83203125" customWidth="1"/>
    <col min="31" max="31" width="12.1640625" customWidth="1"/>
    <col min="32" max="256" width="8.83203125" customWidth="1"/>
  </cols>
  <sheetData>
    <row r="1" spans="1:31" ht="20.25" customHeight="1" thickBot="1" x14ac:dyDescent="0.3">
      <c r="B1" s="135" t="s">
        <v>80</v>
      </c>
      <c r="C1" s="135"/>
      <c r="D1" s="135"/>
      <c r="E1" s="135"/>
      <c r="F1" s="135"/>
      <c r="G1" s="135"/>
      <c r="H1" s="135"/>
      <c r="I1" s="135"/>
      <c r="J1" s="136"/>
      <c r="K1" s="136"/>
    </row>
    <row r="2" spans="1:31" ht="16" thickBot="1" x14ac:dyDescent="0.25">
      <c r="A2" s="3"/>
      <c r="B2" s="68" t="s">
        <v>27</v>
      </c>
      <c r="C2" s="69"/>
      <c r="D2" s="69"/>
      <c r="E2" s="70" t="s">
        <v>28</v>
      </c>
      <c r="F2" s="71"/>
      <c r="G2" s="104"/>
      <c r="H2" s="70" t="s">
        <v>32</v>
      </c>
      <c r="I2" s="212" t="s">
        <v>88</v>
      </c>
      <c r="J2" s="294" t="s">
        <v>98</v>
      </c>
      <c r="K2" s="294"/>
      <c r="L2" s="294"/>
      <c r="M2" s="294"/>
      <c r="N2" s="295"/>
      <c r="O2" s="26"/>
      <c r="P2" s="26"/>
      <c r="Q2" s="67"/>
      <c r="R2" s="67"/>
      <c r="S2" s="67"/>
      <c r="T2" s="7"/>
      <c r="U2" s="25"/>
      <c r="V2" s="25"/>
      <c r="W2" s="25"/>
      <c r="X2" s="25"/>
      <c r="Y2" s="25"/>
      <c r="Z2" s="7"/>
      <c r="AA2" s="25"/>
      <c r="AB2" s="25"/>
      <c r="AC2" s="25"/>
      <c r="AD2" s="25"/>
      <c r="AE2" s="25"/>
    </row>
    <row r="3" spans="1:31" x14ac:dyDescent="0.2">
      <c r="B3" s="72" t="s">
        <v>90</v>
      </c>
      <c r="C3" s="73"/>
      <c r="D3" s="73"/>
      <c r="E3" s="74">
        <f>(N88)</f>
        <v>43235</v>
      </c>
      <c r="F3" s="75"/>
      <c r="G3" s="296" t="s">
        <v>29</v>
      </c>
      <c r="H3" s="297"/>
      <c r="I3" s="231" t="s">
        <v>31</v>
      </c>
      <c r="J3" s="343" t="s">
        <v>31</v>
      </c>
      <c r="K3" s="344"/>
      <c r="L3" s="344"/>
      <c r="M3" s="344"/>
      <c r="N3" s="345"/>
      <c r="O3" s="26"/>
      <c r="P3" s="26"/>
      <c r="Q3" s="67"/>
      <c r="R3" s="67"/>
      <c r="S3" s="67"/>
      <c r="T3" s="7"/>
      <c r="U3" s="25"/>
      <c r="V3" s="25"/>
      <c r="W3" s="25"/>
      <c r="X3" s="25"/>
      <c r="Y3" s="25"/>
      <c r="Z3" s="7"/>
      <c r="AA3" s="25"/>
      <c r="AB3" s="25"/>
      <c r="AC3" s="25"/>
      <c r="AD3" s="25"/>
      <c r="AE3" s="25"/>
    </row>
    <row r="4" spans="1:31" x14ac:dyDescent="0.2">
      <c r="A4" s="4"/>
      <c r="B4" s="72" t="s">
        <v>59</v>
      </c>
      <c r="C4" s="73"/>
      <c r="D4" s="73"/>
      <c r="E4" s="76">
        <v>6</v>
      </c>
      <c r="F4" s="75"/>
      <c r="G4" s="229"/>
      <c r="H4" s="227"/>
      <c r="I4" s="228"/>
      <c r="J4" s="230"/>
      <c r="K4" s="226"/>
      <c r="L4" s="226"/>
      <c r="M4" s="226"/>
      <c r="N4" s="232"/>
      <c r="X4" s="2"/>
      <c r="Y4" s="20"/>
      <c r="AA4" s="2"/>
      <c r="AB4" s="2"/>
      <c r="AC4" s="2"/>
      <c r="AD4" s="2"/>
      <c r="AE4" s="55"/>
    </row>
    <row r="5" spans="1:31" x14ac:dyDescent="0.2">
      <c r="A5" s="4"/>
      <c r="B5" s="72" t="s">
        <v>96</v>
      </c>
      <c r="C5" s="81"/>
      <c r="D5" s="81"/>
      <c r="E5" s="81"/>
      <c r="F5" s="75"/>
      <c r="G5" s="213"/>
      <c r="H5" s="214"/>
      <c r="I5" s="221"/>
      <c r="J5" s="222"/>
      <c r="K5" s="223"/>
      <c r="L5" s="223"/>
      <c r="M5" s="223"/>
      <c r="N5" s="224"/>
      <c r="X5" s="2"/>
      <c r="Y5" s="20"/>
      <c r="AA5" s="2"/>
      <c r="AB5" s="2"/>
      <c r="AC5" s="2"/>
      <c r="AD5" s="2"/>
      <c r="AE5" s="55"/>
    </row>
    <row r="6" spans="1:31" x14ac:dyDescent="0.2">
      <c r="A6" s="4"/>
      <c r="B6" s="72" t="s">
        <v>95</v>
      </c>
      <c r="C6" s="81"/>
      <c r="D6" s="217">
        <f>(D41)</f>
        <v>2.41</v>
      </c>
      <c r="E6" s="215">
        <f>(E30)</f>
        <v>2.65</v>
      </c>
      <c r="F6" s="77"/>
      <c r="G6" s="335" t="s">
        <v>30</v>
      </c>
      <c r="H6" s="336"/>
      <c r="I6" s="78"/>
      <c r="J6" s="337"/>
      <c r="K6" s="338"/>
      <c r="L6" s="338"/>
      <c r="M6" s="338"/>
      <c r="N6" s="339"/>
      <c r="X6" s="2"/>
      <c r="Y6" s="20"/>
      <c r="AA6" s="2"/>
      <c r="AB6" s="2"/>
      <c r="AC6" s="2"/>
      <c r="AD6" s="2"/>
      <c r="AE6" s="55"/>
    </row>
    <row r="7" spans="1:31" x14ac:dyDescent="0.2">
      <c r="A7" s="4"/>
      <c r="B7" s="72" t="s">
        <v>94</v>
      </c>
      <c r="C7" s="81"/>
      <c r="D7" s="341" t="s">
        <v>31</v>
      </c>
      <c r="E7" s="342"/>
      <c r="F7" s="77"/>
      <c r="G7" s="274" t="s">
        <v>50</v>
      </c>
      <c r="H7" s="275"/>
      <c r="I7" s="158">
        <v>93</v>
      </c>
      <c r="J7" s="276"/>
      <c r="K7" s="277"/>
      <c r="L7" s="277"/>
      <c r="M7" s="277"/>
      <c r="N7" s="278"/>
      <c r="P7" s="19"/>
      <c r="Q7" s="1"/>
      <c r="R7" s="4"/>
      <c r="S7" s="4"/>
      <c r="U7" s="2"/>
      <c r="V7" s="2"/>
      <c r="W7" s="2"/>
      <c r="X7" s="2"/>
      <c r="Y7" s="20"/>
      <c r="AA7" s="2"/>
      <c r="AB7" s="2"/>
      <c r="AC7" s="2"/>
      <c r="AD7" s="2"/>
      <c r="AE7" s="55"/>
    </row>
    <row r="8" spans="1:31" x14ac:dyDescent="0.2">
      <c r="A8" s="4"/>
      <c r="B8" s="225"/>
      <c r="C8" s="81"/>
      <c r="D8" s="341"/>
      <c r="E8" s="342"/>
      <c r="F8" s="77"/>
      <c r="G8" s="267" t="s">
        <v>51</v>
      </c>
      <c r="H8" s="268"/>
      <c r="I8" s="158" t="s">
        <v>52</v>
      </c>
      <c r="J8" s="279"/>
      <c r="K8" s="280"/>
      <c r="L8" s="280"/>
      <c r="M8" s="280"/>
      <c r="N8" s="281"/>
      <c r="P8" s="19"/>
      <c r="Q8" s="1"/>
      <c r="R8" s="4"/>
      <c r="S8" s="4"/>
      <c r="U8" s="2"/>
      <c r="V8" s="2"/>
      <c r="W8" s="2"/>
      <c r="X8" s="2"/>
      <c r="Y8" s="20"/>
      <c r="AA8" s="2"/>
      <c r="AB8" s="2"/>
      <c r="AC8" s="2"/>
      <c r="AD8" s="2"/>
      <c r="AE8" s="55"/>
    </row>
    <row r="9" spans="1:31" x14ac:dyDescent="0.2">
      <c r="A9" s="4"/>
      <c r="B9" s="72" t="s">
        <v>84</v>
      </c>
      <c r="C9" s="73"/>
      <c r="D9" s="73"/>
      <c r="E9" s="126" t="s">
        <v>31</v>
      </c>
      <c r="F9" s="77"/>
      <c r="G9" s="267" t="s">
        <v>46</v>
      </c>
      <c r="H9" s="268"/>
      <c r="I9" s="178">
        <v>91</v>
      </c>
      <c r="J9" s="282"/>
      <c r="K9" s="283"/>
      <c r="L9" s="283"/>
      <c r="M9" s="283"/>
      <c r="N9" s="284"/>
      <c r="P9" s="19"/>
      <c r="Q9" s="1"/>
      <c r="R9" s="4"/>
      <c r="S9" s="4"/>
      <c r="U9" s="2"/>
      <c r="V9" s="2"/>
      <c r="W9" s="2"/>
      <c r="X9" s="2"/>
      <c r="Y9" s="20"/>
      <c r="AA9" s="2"/>
      <c r="AB9" s="2"/>
      <c r="AC9" s="2"/>
      <c r="AD9" s="2"/>
      <c r="AE9" s="55"/>
    </row>
    <row r="10" spans="1:31" x14ac:dyDescent="0.2">
      <c r="A10" s="4"/>
      <c r="B10" s="72" t="s">
        <v>85</v>
      </c>
      <c r="C10" s="73"/>
      <c r="D10" s="73"/>
      <c r="E10" s="126" t="s">
        <v>31</v>
      </c>
      <c r="F10" s="77"/>
      <c r="G10" s="267" t="s">
        <v>48</v>
      </c>
      <c r="H10" s="268"/>
      <c r="I10" s="158" t="s">
        <v>31</v>
      </c>
      <c r="J10" s="288"/>
      <c r="K10" s="289"/>
      <c r="L10" s="289"/>
      <c r="M10" s="289"/>
      <c r="N10" s="290"/>
      <c r="P10" s="19"/>
      <c r="Q10" s="1"/>
      <c r="R10" s="4"/>
      <c r="S10" s="4"/>
      <c r="U10" s="2"/>
      <c r="V10" s="2"/>
      <c r="W10" s="2"/>
      <c r="X10" s="2"/>
      <c r="Y10" s="20"/>
      <c r="AA10" s="2"/>
      <c r="AB10" s="2"/>
      <c r="AC10" s="2"/>
      <c r="AD10" s="2"/>
      <c r="AE10" s="55"/>
    </row>
    <row r="11" spans="1:31" ht="16" thickBot="1" x14ac:dyDescent="0.25">
      <c r="A11" s="4"/>
      <c r="B11" s="83" t="s">
        <v>92</v>
      </c>
      <c r="C11" s="84"/>
      <c r="D11" s="84"/>
      <c r="E11" s="106" t="s">
        <v>31</v>
      </c>
      <c r="F11" s="85"/>
      <c r="G11" s="285" t="s">
        <v>49</v>
      </c>
      <c r="H11" s="286"/>
      <c r="I11" s="216" t="s">
        <v>47</v>
      </c>
      <c r="J11" s="291"/>
      <c r="K11" s="292"/>
      <c r="L11" s="292"/>
      <c r="M11" s="292"/>
      <c r="N11" s="293"/>
      <c r="P11" s="19"/>
      <c r="Q11" s="1"/>
      <c r="R11" s="4"/>
      <c r="S11" s="4"/>
      <c r="U11" s="2"/>
      <c r="V11" s="2"/>
      <c r="W11" s="2"/>
      <c r="X11" s="2"/>
      <c r="Y11" s="20"/>
      <c r="AA11" s="2"/>
      <c r="AB11" s="2"/>
      <c r="AC11" s="2"/>
      <c r="AD11" s="2"/>
      <c r="AE11" s="55"/>
    </row>
    <row r="12" spans="1:31" x14ac:dyDescent="0.2">
      <c r="A12" s="4"/>
      <c r="B12" s="80"/>
      <c r="C12" s="79"/>
      <c r="D12" s="82" t="s">
        <v>58</v>
      </c>
      <c r="E12" s="86"/>
      <c r="F12" s="79"/>
      <c r="G12" s="87"/>
      <c r="H12" s="80"/>
      <c r="I12" s="340" t="s">
        <v>76</v>
      </c>
      <c r="J12" s="340"/>
      <c r="K12" s="340"/>
      <c r="L12" s="340"/>
      <c r="M12" s="340"/>
      <c r="N12" s="340"/>
      <c r="P12" s="19"/>
      <c r="Q12" s="1"/>
      <c r="R12" s="4"/>
      <c r="S12" s="4"/>
      <c r="U12" s="2"/>
      <c r="V12" s="2"/>
      <c r="W12" s="2"/>
      <c r="X12" s="2"/>
      <c r="Y12" s="20"/>
      <c r="AA12" s="2"/>
      <c r="AB12" s="2"/>
      <c r="AC12" s="2"/>
      <c r="AD12" s="2"/>
      <c r="AE12" s="55"/>
    </row>
    <row r="13" spans="1:31" x14ac:dyDescent="0.2">
      <c r="A13" s="4"/>
      <c r="B13" s="80"/>
      <c r="C13" s="88"/>
      <c r="D13" s="88"/>
      <c r="E13" s="88"/>
      <c r="F13" s="88"/>
      <c r="G13" s="88"/>
      <c r="H13" s="80"/>
      <c r="I13" s="88"/>
      <c r="J13" s="88"/>
      <c r="K13" s="88"/>
      <c r="L13" s="88"/>
      <c r="M13" s="88"/>
      <c r="N13" s="80"/>
      <c r="P13" s="19"/>
      <c r="Q13" s="1"/>
      <c r="R13" s="4"/>
      <c r="S13" s="4"/>
      <c r="U13" s="25"/>
      <c r="V13" s="25"/>
      <c r="W13" s="25"/>
      <c r="X13" s="25"/>
      <c r="Y13" s="25"/>
      <c r="AA13" s="25"/>
      <c r="AB13" s="25"/>
      <c r="AC13" s="25"/>
      <c r="AD13" s="25"/>
      <c r="AE13" s="25"/>
    </row>
    <row r="14" spans="1:31" x14ac:dyDescent="0.2">
      <c r="A14" s="4"/>
      <c r="B14" s="80"/>
      <c r="C14" s="88"/>
      <c r="D14" s="88"/>
      <c r="E14" s="88"/>
      <c r="F14" s="88"/>
      <c r="G14" s="88"/>
      <c r="H14" s="80"/>
      <c r="I14" s="88"/>
      <c r="J14" s="88"/>
      <c r="K14" s="88"/>
      <c r="L14" s="88"/>
      <c r="M14" s="88"/>
      <c r="N14" s="80"/>
      <c r="P14" s="19"/>
      <c r="Q14" s="1"/>
      <c r="R14" s="4"/>
      <c r="S14" s="4"/>
      <c r="U14" s="25"/>
      <c r="V14" s="25"/>
      <c r="W14" s="25"/>
      <c r="X14" s="25"/>
      <c r="Y14" s="25"/>
      <c r="AA14" s="25"/>
      <c r="AB14" s="25"/>
      <c r="AC14" s="25"/>
      <c r="AD14" s="25"/>
      <c r="AE14" s="25"/>
    </row>
    <row r="15" spans="1:31" x14ac:dyDescent="0.2">
      <c r="A15" s="4"/>
      <c r="B15" s="80"/>
      <c r="C15" s="88"/>
      <c r="D15" s="88"/>
      <c r="E15" s="88"/>
      <c r="F15" s="88"/>
      <c r="G15" s="88"/>
      <c r="H15" s="80"/>
      <c r="I15" s="88"/>
      <c r="J15" s="88"/>
      <c r="K15" s="88"/>
      <c r="L15" s="88"/>
      <c r="M15" s="88"/>
      <c r="N15" s="80"/>
      <c r="P15" s="19"/>
      <c r="Q15" s="1"/>
      <c r="R15" s="4"/>
      <c r="S15" s="4"/>
      <c r="U15" s="25"/>
      <c r="V15" s="25"/>
      <c r="W15" s="25"/>
      <c r="X15" s="25"/>
      <c r="Y15" s="25"/>
      <c r="AA15" s="25"/>
      <c r="AB15" s="25"/>
      <c r="AC15" s="25"/>
      <c r="AD15" s="25"/>
      <c r="AE15" s="25"/>
    </row>
    <row r="16" spans="1:31" x14ac:dyDescent="0.2">
      <c r="A16" s="4"/>
      <c r="B16" s="80"/>
      <c r="C16" s="88"/>
      <c r="D16" s="88"/>
      <c r="E16" s="88"/>
      <c r="F16" s="88"/>
      <c r="G16" s="88"/>
      <c r="H16" s="80"/>
      <c r="I16" s="88"/>
      <c r="J16" s="88"/>
      <c r="K16" s="88"/>
      <c r="L16" s="88"/>
      <c r="M16" s="88"/>
      <c r="N16" s="80"/>
      <c r="P16" s="19"/>
      <c r="Q16" s="1"/>
      <c r="R16" s="4"/>
      <c r="S16" s="4"/>
      <c r="U16" s="25"/>
      <c r="V16" s="25"/>
      <c r="W16" s="25"/>
      <c r="X16" s="25"/>
      <c r="Y16" s="25"/>
      <c r="AA16" s="25"/>
      <c r="AB16" s="25"/>
      <c r="AC16" s="25"/>
      <c r="AD16" s="25"/>
      <c r="AE16" s="25"/>
    </row>
    <row r="17" spans="1:31" x14ac:dyDescent="0.2">
      <c r="A17" s="4"/>
      <c r="B17" s="80"/>
      <c r="C17" s="88"/>
      <c r="D17" s="88"/>
      <c r="E17" s="88"/>
      <c r="F17" s="88"/>
      <c r="G17" s="88"/>
      <c r="H17" s="80"/>
      <c r="I17" s="88"/>
      <c r="J17" s="88"/>
      <c r="K17" s="88"/>
      <c r="L17" s="88"/>
      <c r="M17" s="88"/>
      <c r="N17" s="80"/>
      <c r="P17" s="19"/>
      <c r="Q17" s="1"/>
      <c r="R17" s="4"/>
      <c r="S17" s="4"/>
      <c r="U17" s="25"/>
      <c r="V17" s="25"/>
      <c r="W17" s="25"/>
      <c r="X17" s="25"/>
      <c r="Y17" s="25"/>
      <c r="AA17" s="25"/>
      <c r="AB17" s="25"/>
      <c r="AC17" s="25"/>
      <c r="AD17" s="25"/>
      <c r="AE17" s="25"/>
    </row>
    <row r="18" spans="1:31" x14ac:dyDescent="0.2">
      <c r="A18" s="4"/>
      <c r="B18" s="80"/>
      <c r="C18" s="88"/>
      <c r="D18" s="88"/>
      <c r="E18" s="88"/>
      <c r="F18" s="88"/>
      <c r="G18" s="88"/>
      <c r="H18" s="80"/>
      <c r="I18" s="88"/>
      <c r="J18" s="88"/>
      <c r="K18" s="88"/>
      <c r="L18" s="88"/>
      <c r="M18" s="88"/>
      <c r="N18" s="80"/>
      <c r="P18" s="19"/>
      <c r="Q18" s="1"/>
      <c r="R18" s="4"/>
      <c r="S18" s="4"/>
      <c r="U18" s="25"/>
      <c r="V18" s="25"/>
      <c r="W18" s="25"/>
      <c r="X18" s="25"/>
      <c r="Y18" s="25"/>
      <c r="AA18" s="25"/>
      <c r="AB18" s="25"/>
      <c r="AC18" s="25"/>
      <c r="AD18" s="25"/>
      <c r="AE18" s="25"/>
    </row>
    <row r="19" spans="1:31" x14ac:dyDescent="0.2">
      <c r="A19" s="4"/>
      <c r="B19" s="80"/>
      <c r="C19" s="88"/>
      <c r="D19" s="88"/>
      <c r="E19" s="88"/>
      <c r="F19" s="88"/>
      <c r="G19" s="88"/>
      <c r="H19" s="80"/>
      <c r="I19" s="88"/>
      <c r="J19" s="88"/>
      <c r="K19" s="88"/>
      <c r="L19" s="88"/>
      <c r="M19" s="88"/>
      <c r="N19" s="80"/>
      <c r="P19" s="19"/>
      <c r="Q19" s="1"/>
      <c r="R19" s="4"/>
      <c r="S19" s="4"/>
      <c r="U19" s="25"/>
      <c r="V19" s="25"/>
      <c r="W19" s="25"/>
      <c r="X19" s="25"/>
      <c r="Y19" s="25"/>
      <c r="AA19" s="25"/>
      <c r="AB19" s="25"/>
      <c r="AC19" s="25"/>
      <c r="AD19" s="25"/>
      <c r="AE19" s="25"/>
    </row>
    <row r="20" spans="1:31" x14ac:dyDescent="0.2">
      <c r="A20" s="7"/>
      <c r="B20" s="80"/>
      <c r="C20" s="88"/>
      <c r="D20" s="88"/>
      <c r="E20" s="88"/>
      <c r="F20" s="88"/>
      <c r="G20" s="88"/>
      <c r="H20" s="80"/>
      <c r="I20" s="88"/>
      <c r="J20" s="88"/>
      <c r="K20" s="88"/>
      <c r="L20" s="88"/>
      <c r="M20" s="88"/>
      <c r="N20" s="80"/>
      <c r="P20" s="25"/>
      <c r="Q20" s="7"/>
      <c r="R20" s="7"/>
      <c r="S20" s="7"/>
      <c r="U20" s="25"/>
      <c r="V20" s="25"/>
      <c r="W20" s="25"/>
      <c r="X20" s="25"/>
      <c r="Y20" s="25"/>
      <c r="AA20" s="25"/>
      <c r="AB20" s="25"/>
      <c r="AC20" s="25"/>
      <c r="AD20" s="25"/>
      <c r="AE20" s="25"/>
    </row>
    <row r="21" spans="1:31" x14ac:dyDescent="0.2">
      <c r="A21" s="7"/>
      <c r="B21" s="81"/>
      <c r="C21" s="88"/>
      <c r="D21" s="88"/>
      <c r="E21" s="88"/>
      <c r="F21" s="88"/>
      <c r="G21" s="88"/>
      <c r="H21" s="80"/>
      <c r="I21" s="88"/>
      <c r="J21" s="88"/>
      <c r="K21" s="88"/>
      <c r="L21" s="88"/>
      <c r="M21" s="88"/>
      <c r="N21" s="80"/>
      <c r="P21" s="25"/>
      <c r="Q21" s="7"/>
      <c r="R21" s="7"/>
      <c r="S21" s="7"/>
      <c r="T21" s="7"/>
      <c r="U21" s="25"/>
      <c r="V21" s="25"/>
      <c r="W21" s="25"/>
      <c r="X21" s="25"/>
      <c r="Y21" s="25"/>
      <c r="AA21" s="25"/>
      <c r="AB21" s="25"/>
      <c r="AC21" s="25"/>
      <c r="AD21" s="25"/>
      <c r="AE21" s="25"/>
    </row>
    <row r="22" spans="1:31" x14ac:dyDescent="0.2">
      <c r="A22" s="7"/>
      <c r="B22" s="80"/>
      <c r="C22" s="88"/>
      <c r="D22" s="88"/>
      <c r="E22" s="88"/>
      <c r="F22" s="88"/>
      <c r="G22" s="88"/>
      <c r="H22" s="80"/>
      <c r="I22" s="88"/>
      <c r="J22" s="88"/>
      <c r="K22" s="88"/>
      <c r="L22" s="88"/>
      <c r="M22" s="88"/>
      <c r="N22" s="80"/>
      <c r="P22" s="25"/>
      <c r="Q22" s="7"/>
      <c r="R22" s="7"/>
      <c r="S22" s="7"/>
      <c r="U22" s="25"/>
      <c r="V22" s="25"/>
      <c r="W22" s="25"/>
      <c r="X22" s="25"/>
      <c r="Y22" s="25"/>
      <c r="AA22" s="25"/>
      <c r="AB22" s="25"/>
      <c r="AC22" s="25"/>
      <c r="AD22" s="25"/>
      <c r="AE22" s="25"/>
    </row>
    <row r="23" spans="1:31" x14ac:dyDescent="0.2">
      <c r="A23" s="7"/>
      <c r="B23" s="80"/>
      <c r="C23" s="88"/>
      <c r="D23" s="88"/>
      <c r="E23" s="88"/>
      <c r="F23" s="88"/>
      <c r="G23" s="88"/>
      <c r="H23" s="80"/>
      <c r="I23" s="88"/>
      <c r="J23" s="88"/>
      <c r="K23" s="88"/>
      <c r="L23" s="88"/>
      <c r="M23" s="88"/>
      <c r="N23" s="80"/>
      <c r="P23" s="25"/>
      <c r="Q23" s="7"/>
      <c r="R23" s="7"/>
      <c r="S23" s="7"/>
      <c r="U23" s="25"/>
      <c r="V23" s="25"/>
      <c r="W23" s="25"/>
      <c r="X23" s="25"/>
      <c r="Y23" s="25"/>
      <c r="AA23" s="25"/>
      <c r="AB23" s="25"/>
      <c r="AC23" s="25"/>
      <c r="AD23" s="25"/>
      <c r="AE23" s="25"/>
    </row>
    <row r="24" spans="1:31" x14ac:dyDescent="0.2">
      <c r="A24" s="7"/>
      <c r="B24" s="80"/>
      <c r="C24" s="88"/>
      <c r="D24" s="88"/>
      <c r="E24" s="88"/>
      <c r="F24" s="88"/>
      <c r="G24" s="88"/>
      <c r="H24" s="80"/>
      <c r="I24" s="88"/>
      <c r="J24" s="88"/>
      <c r="K24" s="88"/>
      <c r="L24" s="88"/>
      <c r="M24" s="88"/>
      <c r="N24" s="80"/>
      <c r="P24" s="25"/>
      <c r="Q24" s="7"/>
      <c r="R24" s="7"/>
      <c r="S24" s="7"/>
      <c r="U24" s="25"/>
      <c r="V24" s="25"/>
      <c r="W24" s="25"/>
      <c r="X24" s="25"/>
      <c r="Y24" s="25"/>
      <c r="AA24" s="25"/>
      <c r="AB24" s="25"/>
      <c r="AC24" s="25"/>
      <c r="AD24" s="25"/>
      <c r="AE24" s="25"/>
    </row>
    <row r="25" spans="1:31" x14ac:dyDescent="0.2">
      <c r="A25" s="7"/>
      <c r="B25" s="80"/>
      <c r="C25" s="88"/>
      <c r="D25" s="88"/>
      <c r="E25" s="88"/>
      <c r="F25" s="88"/>
      <c r="G25" s="88"/>
      <c r="H25" s="80"/>
      <c r="I25" s="88"/>
      <c r="J25" s="88"/>
      <c r="K25" s="88"/>
      <c r="L25" s="88"/>
      <c r="M25" s="88"/>
      <c r="N25" s="80"/>
      <c r="P25" s="25"/>
      <c r="Q25" s="7"/>
      <c r="R25" s="7"/>
      <c r="S25" s="7"/>
      <c r="U25" s="25"/>
      <c r="V25" s="25"/>
      <c r="W25" s="25"/>
      <c r="X25" s="25"/>
      <c r="Y25" s="25"/>
      <c r="AA25" s="25"/>
      <c r="AB25" s="25"/>
      <c r="AC25" s="25"/>
      <c r="AD25" s="25"/>
      <c r="AE25" s="25"/>
    </row>
    <row r="26" spans="1:31" ht="16" thickBot="1" x14ac:dyDescent="0.25">
      <c r="A26" s="7"/>
      <c r="B26" s="117" t="s">
        <v>83</v>
      </c>
      <c r="C26" s="117" t="s">
        <v>3</v>
      </c>
      <c r="D26" s="89" t="s">
        <v>4</v>
      </c>
      <c r="E26" s="89" t="s">
        <v>5</v>
      </c>
      <c r="F26" s="89" t="s">
        <v>11</v>
      </c>
      <c r="G26" s="89" t="s">
        <v>6</v>
      </c>
      <c r="H26" s="165"/>
      <c r="I26" s="91" t="s">
        <v>82</v>
      </c>
      <c r="J26" s="92" t="s">
        <v>8</v>
      </c>
      <c r="K26" s="92" t="s">
        <v>9</v>
      </c>
      <c r="L26" s="92" t="s">
        <v>103</v>
      </c>
      <c r="M26" s="92" t="s">
        <v>10</v>
      </c>
      <c r="N26" s="166"/>
      <c r="P26" s="25"/>
      <c r="Q26" s="7"/>
      <c r="R26" s="7"/>
      <c r="S26" s="7"/>
      <c r="AA26" s="25"/>
      <c r="AB26" s="25"/>
      <c r="AC26" s="25"/>
      <c r="AD26" s="25"/>
      <c r="AE26" s="25"/>
    </row>
    <row r="27" spans="1:31" x14ac:dyDescent="0.2">
      <c r="A27" s="7"/>
      <c r="B27" s="90" t="s">
        <v>33</v>
      </c>
      <c r="C27" s="118">
        <f>AVERAGE(H45:H74)</f>
        <v>2.5426666666666673</v>
      </c>
      <c r="D27" s="105">
        <f>MIN(H45:H75)</f>
        <v>2.4300000000000002</v>
      </c>
      <c r="E27" s="105">
        <f>MAX(H45:H75)</f>
        <v>2.65</v>
      </c>
      <c r="F27" s="105">
        <f>STDEV(H45:H74)*2</f>
        <v>9.754692357450627E-2</v>
      </c>
      <c r="G27" s="163">
        <f t="shared" ref="G27:G41" si="0">(F27)/C27</f>
        <v>3.8364023429931664E-2</v>
      </c>
      <c r="H27" s="90"/>
      <c r="I27" s="125">
        <f>IF(H74&gt;0, SLOPE(M45:M74,R45:R74), "")</f>
        <v>20.992213570634046</v>
      </c>
      <c r="J27" s="95">
        <f>IF(H44&gt;0, CORREL(M45:M74,P45:P74),"")</f>
        <v>0.54128683672747135</v>
      </c>
      <c r="K27" s="96">
        <f>IF(H74&gt;0, J27^2, "")</f>
        <v>0.29299143961443225</v>
      </c>
      <c r="L27" s="97">
        <f>COUNT(A45:A74)</f>
        <v>30</v>
      </c>
      <c r="M27" s="169">
        <f t="shared" ref="M27:M41" si="1">IF(J27&gt;0, TDIST(J27*SQRT((L27-2)/(1-K27)),(L27-2),1),TDIST(-J27*SQRT((L27-2)/(1-K27)),(L27-2),1))</f>
        <v>1.004570402200584E-3</v>
      </c>
      <c r="N27" s="164"/>
      <c r="P27" s="25"/>
      <c r="Q27" s="7"/>
      <c r="R27" s="7"/>
      <c r="S27" s="7"/>
      <c r="AA27" s="25"/>
      <c r="AB27" s="25"/>
      <c r="AC27" s="25"/>
      <c r="AD27" s="25"/>
      <c r="AE27" s="25"/>
    </row>
    <row r="28" spans="1:31" x14ac:dyDescent="0.2">
      <c r="A28" s="7"/>
      <c r="B28" s="90" t="s">
        <v>34</v>
      </c>
      <c r="C28" s="118">
        <f>AVERAGE(H45:H81)</f>
        <v>2.5494594594594595</v>
      </c>
      <c r="D28" s="105">
        <f>MIN(H45:H81)</f>
        <v>2.4300000000000002</v>
      </c>
      <c r="E28" s="105">
        <f>MAX(H45:H81)</f>
        <v>2.65</v>
      </c>
      <c r="F28" s="105">
        <f>STDEV(H45:H81)*2</f>
        <v>0.10381029128451846</v>
      </c>
      <c r="G28" s="163">
        <f t="shared" si="0"/>
        <v>4.071854953384059E-2</v>
      </c>
      <c r="H28" s="90"/>
      <c r="I28" s="125">
        <f>IF(H81&gt;0, SLOPE(M45:M81,R45:R81), "")</f>
        <v>16.695116168800379</v>
      </c>
      <c r="J28" s="95">
        <f>IF(H81&gt;0, CORREL(M45:M81,P45:P81),"")</f>
        <v>0.49737394236361376</v>
      </c>
      <c r="K28" s="96">
        <f>IF(H81&gt;0, J28^2, "")</f>
        <v>0.24738083854232337</v>
      </c>
      <c r="L28" s="97">
        <f>COUNT(A45:A81)</f>
        <v>37</v>
      </c>
      <c r="M28" s="169">
        <f t="shared" si="1"/>
        <v>8.6822901945131348E-4</v>
      </c>
      <c r="N28" s="164"/>
      <c r="P28" s="25"/>
      <c r="Q28" s="7"/>
      <c r="R28" s="7"/>
      <c r="S28" s="7"/>
      <c r="AA28" s="25"/>
      <c r="AB28" s="25"/>
      <c r="AC28" s="25"/>
      <c r="AD28" s="25"/>
      <c r="AE28" s="25"/>
    </row>
    <row r="29" spans="1:31" x14ac:dyDescent="0.2">
      <c r="A29" s="7"/>
      <c r="B29" s="128" t="s">
        <v>35</v>
      </c>
      <c r="C29" s="119">
        <f>AVERAGE(H45:H88)</f>
        <v>2.5540909090909087</v>
      </c>
      <c r="D29" s="98">
        <f>MIN(H45:H88)</f>
        <v>2.4300000000000002</v>
      </c>
      <c r="E29" s="98">
        <f>MAX(H45:H88)</f>
        <v>2.65</v>
      </c>
      <c r="F29" s="98">
        <f>STDEV(H45:H88)*2</f>
        <v>0.10682027347149185</v>
      </c>
      <c r="G29" s="167">
        <f t="shared" si="0"/>
        <v>4.1823207267713491E-2</v>
      </c>
      <c r="H29" s="128"/>
      <c r="I29" s="179">
        <f>IF(H88&gt;0, SLOPE(M45:M88,R45:R88), "")</f>
        <v>13.200845665961946</v>
      </c>
      <c r="J29" s="100">
        <f>IF(H88&gt;0, CORREL(M45:M88,P45:P88),"")</f>
        <v>0.45354668387951885</v>
      </c>
      <c r="K29" s="101">
        <f>IF(H88&gt;0, J29^2, "")</f>
        <v>0.20570459445810821</v>
      </c>
      <c r="L29" s="102">
        <f>COUNT(A44:A88)</f>
        <v>44</v>
      </c>
      <c r="M29" s="180">
        <f t="shared" si="1"/>
        <v>9.941289797597945E-4</v>
      </c>
      <c r="N29" s="164"/>
      <c r="P29" s="25"/>
      <c r="Q29" s="7"/>
      <c r="R29" s="7"/>
      <c r="S29" s="7"/>
      <c r="AA29" s="25"/>
      <c r="AB29" s="25"/>
      <c r="AC29" s="25"/>
      <c r="AD29" s="25"/>
      <c r="AE29" s="25"/>
    </row>
    <row r="30" spans="1:31" x14ac:dyDescent="0.2">
      <c r="A30" s="7"/>
      <c r="B30" s="90" t="s">
        <v>36</v>
      </c>
      <c r="C30" s="118">
        <f>AVERAGE(H45:H95)</f>
        <v>2.5576470588235289</v>
      </c>
      <c r="D30" s="105">
        <f>MIN(H45:H95)</f>
        <v>2.4300000000000002</v>
      </c>
      <c r="E30" s="105">
        <f>MAX(H45:H95)</f>
        <v>2.65</v>
      </c>
      <c r="F30" s="105">
        <f>STDEV(H45:H95)*2</f>
        <v>0.1076727066842191</v>
      </c>
      <c r="G30" s="163">
        <f t="shared" si="0"/>
        <v>4.2098344379754488E-2</v>
      </c>
      <c r="H30" s="90"/>
      <c r="I30" s="168">
        <f>IF(H95&gt;0, SLOPE(M45:M95,R45:R95), "")</f>
        <v>10.737556561085976</v>
      </c>
      <c r="J30" s="95">
        <f>IF(H95&gt;0, CORREL(M45:M95,P45:P95),"")</f>
        <v>0.42357266606760535</v>
      </c>
      <c r="K30" s="96">
        <f>IF(H95&gt;0, J30^2, "")</f>
        <v>0.1794138034396191</v>
      </c>
      <c r="L30" s="97">
        <f>COUNT(A45:A95)</f>
        <v>51</v>
      </c>
      <c r="M30" s="169">
        <f t="shared" si="1"/>
        <v>9.7694911138771954E-4</v>
      </c>
      <c r="N30" s="164"/>
      <c r="P30" s="25"/>
      <c r="Q30" s="7"/>
      <c r="R30" s="7"/>
      <c r="S30" s="7"/>
      <c r="AA30" s="25"/>
      <c r="AB30" s="25"/>
      <c r="AC30" s="25"/>
      <c r="AD30" s="25"/>
      <c r="AE30" s="25"/>
    </row>
    <row r="31" spans="1:31" x14ac:dyDescent="0.2">
      <c r="A31" s="7"/>
      <c r="B31" s="162" t="s">
        <v>69</v>
      </c>
      <c r="C31" s="118">
        <f>AVERAGE(I54:I95)</f>
        <v>2.6500000000000021</v>
      </c>
      <c r="D31" s="105">
        <f>MIN(H54:H95)</f>
        <v>2.4500000000000002</v>
      </c>
      <c r="E31" s="105">
        <f>MAX(H54:H95)</f>
        <v>2.65</v>
      </c>
      <c r="F31" s="105">
        <f>STDEV(H54:H95)*2</f>
        <v>9.6772540043071745E-2</v>
      </c>
      <c r="G31" s="163">
        <f>(F31)/C31</f>
        <v>3.6517939638894971E-2</v>
      </c>
      <c r="H31" s="90"/>
      <c r="I31" s="183">
        <f>IF(H95&gt;0, SLOPE(M54:M95,R54:R95), "")</f>
        <v>3.5507657402155424</v>
      </c>
      <c r="J31" s="184">
        <f>IF(H95&gt;0, CORREL(M54:M95,P54:P95),"")</f>
        <v>0.12860862236303455</v>
      </c>
      <c r="K31" s="185">
        <f>IF(H95&gt;0, J31^2, "")</f>
        <v>1.6540177746117633E-2</v>
      </c>
      <c r="L31" s="186">
        <f>COUNT(A54:A95)</f>
        <v>42</v>
      </c>
      <c r="M31" s="184">
        <f>IF(J31&gt;0, TDIST(J31*SQRT((L31-2)/(1-K31)),(L31-2),1),TDIST(-J31*SQRT((L31-2)/(1-K31)),(L31-2),1))</f>
        <v>0.20848048960874177</v>
      </c>
      <c r="N31" s="164"/>
      <c r="P31" s="25"/>
      <c r="Q31" s="7"/>
      <c r="R31" s="7"/>
      <c r="S31" s="7"/>
      <c r="AA31" s="25"/>
      <c r="AB31" s="25"/>
      <c r="AC31" s="25"/>
      <c r="AD31" s="25"/>
      <c r="AE31" s="25"/>
    </row>
    <row r="32" spans="1:31" x14ac:dyDescent="0.2">
      <c r="A32" s="7"/>
      <c r="B32" s="181" t="s">
        <v>68</v>
      </c>
      <c r="C32" s="119">
        <f>AVERAGE(H68:H95)</f>
        <v>2.5764285714285715</v>
      </c>
      <c r="D32" s="98">
        <f>MIN(H68:H95)</f>
        <v>2.4500000000000002</v>
      </c>
      <c r="E32" s="98">
        <f>MAX(H68:H95)</f>
        <v>2.65</v>
      </c>
      <c r="F32" s="98">
        <f>STDEV(H68:H95)*2</f>
        <v>0.10430926747141538</v>
      </c>
      <c r="G32" s="167">
        <f>(F32)/C32</f>
        <v>4.048599236484101E-2</v>
      </c>
      <c r="H32" s="128"/>
      <c r="I32" s="187">
        <f>IF(H95&gt;0, SLOPE(M68:M95,R68:R95), "")</f>
        <v>-1.8390804597701138</v>
      </c>
      <c r="J32" s="188">
        <f>IF(H95&gt;0, CORREL(M68:M95,P68:P95),"")</f>
        <v>-4.1437846926762528E-2</v>
      </c>
      <c r="K32" s="189">
        <f>IF(H95&gt;0, J32^2, "")</f>
        <v>1.7170951579258027E-3</v>
      </c>
      <c r="L32" s="190">
        <f>COUNT(A68:A95)</f>
        <v>28</v>
      </c>
      <c r="M32" s="191">
        <f>IF(J32&gt;0, TDIST(J32*SQRT((L32-2)/(1-K32)),(L32-2),1),TDIST(-J32*SQRT((L32-2)/(1-K32)),(L32-2),1))</f>
        <v>0.41708314911557198</v>
      </c>
      <c r="N32" s="164"/>
      <c r="P32" s="25"/>
      <c r="Q32" s="7"/>
      <c r="R32" s="7"/>
      <c r="S32" s="7"/>
      <c r="AA32" s="25"/>
      <c r="AB32" s="25"/>
      <c r="AC32" s="25"/>
      <c r="AD32" s="25"/>
      <c r="AE32" s="25"/>
    </row>
    <row r="33" spans="1:33" x14ac:dyDescent="0.2">
      <c r="A33" s="3"/>
      <c r="B33" s="90" t="s">
        <v>39</v>
      </c>
      <c r="C33" s="118">
        <f>AVERAGE(H45:H102)</f>
        <v>2.5615517241379306</v>
      </c>
      <c r="D33" s="105">
        <f>MIN(H45:H102)</f>
        <v>2.41</v>
      </c>
      <c r="E33" s="105">
        <f>MAX(H45:H102)</f>
        <v>2.75</v>
      </c>
      <c r="F33" s="105">
        <f>STDEV(H45:H102)*2</f>
        <v>0.13548103896016347</v>
      </c>
      <c r="G33" s="163">
        <f t="shared" si="0"/>
        <v>5.2890221846196961E-2</v>
      </c>
      <c r="H33" s="90"/>
      <c r="I33" s="168">
        <f>IF(H102&gt;0, SLOPE(M45:M102,R45:R102), "")</f>
        <v>9.4247746777815387</v>
      </c>
      <c r="J33" s="95">
        <f>IF(H102&gt;0, CORREL(M45:M102,P45:P102),"")</f>
        <v>0.33564006220880693</v>
      </c>
      <c r="K33" s="96">
        <f>IF(H102&gt;0, J33^2, "")</f>
        <v>0.11265425135953179</v>
      </c>
      <c r="L33" s="97">
        <f>COUNT(A45:A102)</f>
        <v>58</v>
      </c>
      <c r="M33" s="169">
        <f t="shared" si="1"/>
        <v>5.0017979432474702E-3</v>
      </c>
      <c r="N33" s="164"/>
      <c r="P33" s="25"/>
      <c r="Q33" s="7"/>
      <c r="R33" s="7"/>
      <c r="S33" s="7"/>
      <c r="AA33" s="25"/>
      <c r="AB33" s="25"/>
      <c r="AC33" s="25"/>
      <c r="AD33" s="25"/>
      <c r="AE33" s="25"/>
    </row>
    <row r="34" spans="1:33" x14ac:dyDescent="0.2">
      <c r="A34" s="3"/>
      <c r="B34" s="162" t="s">
        <v>71</v>
      </c>
      <c r="C34" s="118">
        <f>AVERAGE(H48:H102)</f>
        <v>2.564181818181817</v>
      </c>
      <c r="D34" s="105">
        <f>MIN(H48:H102)</f>
        <v>2.41</v>
      </c>
      <c r="E34" s="105">
        <f>MAX(H48:H102)</f>
        <v>2.75</v>
      </c>
      <c r="F34" s="105">
        <f>STDEV(H48:H102)*2</f>
        <v>0.13655501721750363</v>
      </c>
      <c r="G34" s="163">
        <f>(F34)/C34</f>
        <v>5.3254810657042496E-2</v>
      </c>
      <c r="H34" s="90"/>
      <c r="I34" s="168">
        <f>IF(H102&gt;0, SLOPE(M48:M102,R48:R102), "")</f>
        <v>8.8989898989898997</v>
      </c>
      <c r="J34" s="95">
        <f>IF(H102&gt;0, CORREL(M48:M102,P48:P102),"")</f>
        <v>0.29829758911914261</v>
      </c>
      <c r="K34" s="96">
        <f>IF(H102&gt;0, J34^2, "")</f>
        <v>8.8981451674292833E-2</v>
      </c>
      <c r="L34" s="97">
        <f>COUNT(A48:A102)</f>
        <v>55</v>
      </c>
      <c r="M34" s="169">
        <f>IF(J34&gt;0, TDIST(J34*SQRT((L34-2)/(1-K34)),(L34-2),1),TDIST(-J34*SQRT((L34-2)/(1-K34)),(L34-2),1))</f>
        <v>1.3481608981703025E-2</v>
      </c>
      <c r="N34" s="164"/>
      <c r="P34" s="25"/>
      <c r="Q34" s="7"/>
      <c r="R34" s="7"/>
      <c r="S34" s="7"/>
      <c r="AA34" s="25"/>
      <c r="AB34" s="25"/>
      <c r="AC34" s="25"/>
      <c r="AD34" s="25"/>
      <c r="AE34" s="25"/>
    </row>
    <row r="35" spans="1:33" x14ac:dyDescent="0.2">
      <c r="A35" s="3"/>
      <c r="B35" s="181" t="s">
        <v>70</v>
      </c>
      <c r="C35" s="119">
        <f>AVERAGE(H61:H102)</f>
        <v>2.5757142857142847</v>
      </c>
      <c r="D35" s="98">
        <f>MIN(H61:H102)</f>
        <v>2.41</v>
      </c>
      <c r="E35" s="98">
        <f>MAX(H61:H102)</f>
        <v>2.75</v>
      </c>
      <c r="F35" s="98">
        <f>STDEV(H61:H102)*2</f>
        <v>0.13786829042686527</v>
      </c>
      <c r="G35" s="167">
        <f>(F35)/C35</f>
        <v>5.3526235883974337E-2</v>
      </c>
      <c r="H35" s="128"/>
      <c r="I35" s="187">
        <f>IF(H102&gt;0, SLOPE(M61:M102,R61:R102), "")</f>
        <v>2.6205331820760049</v>
      </c>
      <c r="J35" s="188">
        <f>IF(H102&gt;0, CORREL(M61:M102,P61:P102),"")</f>
        <v>6.6623198454953153E-2</v>
      </c>
      <c r="K35" s="189">
        <f>IF(H102&gt;0, J35^2, "")</f>
        <v>4.4386505723680719E-3</v>
      </c>
      <c r="L35" s="190">
        <f>COUNT(A61:A102)</f>
        <v>42</v>
      </c>
      <c r="M35" s="191">
        <f>IF(J35&gt;0, TDIST(J35*SQRT((L35-2)/(1-K35)),(L35-2),1),TDIST(-J35*SQRT((L35-2)/(1-K35)),(L35-2),1))</f>
        <v>0.3375335841730534</v>
      </c>
      <c r="N35" s="164"/>
      <c r="P35" s="25"/>
      <c r="Q35" s="7"/>
      <c r="R35" s="7"/>
      <c r="S35" s="7"/>
      <c r="AA35" s="25"/>
      <c r="AB35" s="25"/>
      <c r="AC35" s="25"/>
      <c r="AD35" s="25"/>
      <c r="AE35" s="25"/>
    </row>
    <row r="36" spans="1:33" x14ac:dyDescent="0.2">
      <c r="A36" s="3"/>
      <c r="B36" s="90" t="s">
        <v>56</v>
      </c>
      <c r="C36" s="118">
        <f>AVERAGE(H45:H109)</f>
        <v>2.5659999999999994</v>
      </c>
      <c r="D36" s="105">
        <f>MIN(H45:H109)</f>
        <v>2.41</v>
      </c>
      <c r="E36" s="105">
        <f>MAX(H45:H109)</f>
        <v>2.75</v>
      </c>
      <c r="F36" s="105">
        <f>STDEV(H45:H109)*2</f>
        <v>0.1499499916638877</v>
      </c>
      <c r="G36" s="163">
        <f t="shared" si="0"/>
        <v>5.8437253181561864E-2</v>
      </c>
      <c r="H36" s="90"/>
      <c r="I36" s="168">
        <f>IF(H109&gt;0, SLOPE(M45:M109,R45:R109), "")</f>
        <v>9.3221153846153779</v>
      </c>
      <c r="J36" s="95">
        <f>IF(H109&gt;0, CORREL(M45:M109,P45:P109),"")</f>
        <v>0.33584431940720644</v>
      </c>
      <c r="K36" s="96">
        <f>IF(H109&gt;0, J36^2, "")</f>
        <v>0.1127914068780897</v>
      </c>
      <c r="L36" s="97">
        <f>COUNT(A45:A109)</f>
        <v>65</v>
      </c>
      <c r="M36" s="169">
        <f t="shared" si="1"/>
        <v>3.118479967315979E-3</v>
      </c>
      <c r="N36" s="164"/>
      <c r="P36" s="25"/>
      <c r="Q36" s="7"/>
      <c r="R36" s="7"/>
      <c r="S36" s="7"/>
      <c r="AA36" s="25"/>
      <c r="AB36" s="25"/>
      <c r="AC36" s="25"/>
      <c r="AD36" s="25"/>
      <c r="AE36" s="25"/>
    </row>
    <row r="37" spans="1:33" x14ac:dyDescent="0.2">
      <c r="A37" s="3"/>
      <c r="B37" s="162" t="s">
        <v>73</v>
      </c>
      <c r="C37" s="118">
        <f>AVERAGE(H68:H109)</f>
        <v>2.5830952380952379</v>
      </c>
      <c r="D37" s="105">
        <f>MIN(H68:H109)</f>
        <v>2.41</v>
      </c>
      <c r="E37" s="105">
        <f>MAX(H68:H109)</f>
        <v>2.75</v>
      </c>
      <c r="F37" s="105">
        <f>STDEV(H68:H109)*2</f>
        <v>0.16394455310394004</v>
      </c>
      <c r="G37" s="163">
        <f>(F37)/C37</f>
        <v>6.346825726210234E-2</v>
      </c>
      <c r="H37" s="90"/>
      <c r="I37" s="183">
        <f>IF(H109&gt;0, SLOPE(M68:M109,R68:R109), "")</f>
        <v>3.5337492909812833</v>
      </c>
      <c r="J37" s="184">
        <f>IF(H109&gt;0, CORREL(M68:M109,P68:P109),"")</f>
        <v>7.5550779182682867E-2</v>
      </c>
      <c r="K37" s="185">
        <f>IF(H109&gt;0, J37^2, "")</f>
        <v>5.7079202351105066E-3</v>
      </c>
      <c r="L37" s="186">
        <f>COUNT(A68:A109)</f>
        <v>42</v>
      </c>
      <c r="M37" s="184">
        <f>IF(J37&gt;0, TDIST(J37*SQRT((L37-2)/(1-K37)),(L37-2),1),TDIST(-J37*SQRT((L37-2)/(1-K37)),(L37-2),1))</f>
        <v>0.31720482907940195</v>
      </c>
      <c r="N37" s="164"/>
      <c r="P37" s="25"/>
      <c r="Q37" s="7"/>
      <c r="R37" s="7"/>
      <c r="S37" s="7"/>
      <c r="AA37" s="25"/>
      <c r="AB37" s="25"/>
      <c r="AC37" s="25"/>
      <c r="AD37" s="25"/>
      <c r="AE37" s="25"/>
    </row>
    <row r="38" spans="1:33" x14ac:dyDescent="0.2">
      <c r="A38" s="3"/>
      <c r="B38" s="181" t="s">
        <v>72</v>
      </c>
      <c r="C38" s="119">
        <f>AVERAGE(H82:H109)</f>
        <v>2.5878571428571426</v>
      </c>
      <c r="D38" s="98">
        <f>MIN(H82:H109)</f>
        <v>2.41</v>
      </c>
      <c r="E38" s="98">
        <f>MAX(H82:H109)</f>
        <v>2.75</v>
      </c>
      <c r="F38" s="98">
        <f>STDEV(H82:H109)*2</f>
        <v>0.18827538088560339</v>
      </c>
      <c r="G38" s="167">
        <f>(F38)/C38</f>
        <v>7.2753390350495384E-2</v>
      </c>
      <c r="H38" s="128"/>
      <c r="I38" s="187">
        <f>IF(H109&gt;0, SLOPE(M82:M109,R82:R109), "")</f>
        <v>1.9923371647509618</v>
      </c>
      <c r="J38" s="188">
        <f>IF(H109&gt;0, CORREL(M82:M109,P82:P109),"")</f>
        <v>2.4870736637868263E-2</v>
      </c>
      <c r="K38" s="189">
        <f>IF(H109&gt;0, J38^2, "")</f>
        <v>6.1855354091020268E-4</v>
      </c>
      <c r="L38" s="190">
        <f>COUNT(A82:A109)</f>
        <v>28</v>
      </c>
      <c r="M38" s="191">
        <f>IF(J38&gt;0, TDIST(J38*SQRT((L38-2)/(1-K38)),(L38-2),1),TDIST(-J38*SQRT((L38-2)/(1-K38)),(L38-2),1))</f>
        <v>0.45001532942206368</v>
      </c>
      <c r="N38" s="164"/>
      <c r="P38" s="25"/>
      <c r="Q38" s="7"/>
      <c r="R38" s="7"/>
      <c r="S38" s="7"/>
      <c r="AA38" s="25"/>
      <c r="AB38" s="25"/>
      <c r="AC38" s="25"/>
      <c r="AD38" s="25"/>
      <c r="AE38" s="25"/>
    </row>
    <row r="39" spans="1:33" x14ac:dyDescent="0.2">
      <c r="A39" s="3"/>
      <c r="B39" s="90" t="s">
        <v>57</v>
      </c>
      <c r="C39" s="118">
        <f>AVERAGE(H45:H116)</f>
        <v>2.5708333333333324</v>
      </c>
      <c r="D39" s="105">
        <f>MIN(H45:H116)</f>
        <v>2.41</v>
      </c>
      <c r="E39" s="105">
        <f>MAX(H45:H116)</f>
        <v>2.75</v>
      </c>
      <c r="F39" s="105">
        <f>STDEV(H45:H116)*2</f>
        <v>0.15804260434684186</v>
      </c>
      <c r="G39" s="163">
        <f t="shared" si="0"/>
        <v>6.1475243181915822E-2</v>
      </c>
      <c r="H39" s="90"/>
      <c r="I39" s="168">
        <f>IF(H116&gt;0, SLOPE(M45:M116,R45:R116), "")</f>
        <v>9.2671554440800037</v>
      </c>
      <c r="J39" s="95">
        <f>IF(H116&gt;0, CORREL(M45:M116,P45:P116),"")</f>
        <v>0.35062371017787924</v>
      </c>
      <c r="K39" s="96">
        <f>IF(H116&gt;0, J39^2, "")</f>
        <v>0.12293698613890146</v>
      </c>
      <c r="L39" s="97">
        <f>COUNT(A45:A116)</f>
        <v>72</v>
      </c>
      <c r="M39" s="169">
        <f t="shared" si="1"/>
        <v>1.2657298014875011E-3</v>
      </c>
      <c r="N39" s="164"/>
      <c r="P39" s="25"/>
      <c r="Q39" s="7"/>
      <c r="R39" s="7"/>
      <c r="S39" s="7"/>
      <c r="AA39" s="25"/>
      <c r="AB39" s="25"/>
      <c r="AC39" s="25"/>
      <c r="AD39" s="25"/>
      <c r="AE39" s="25"/>
    </row>
    <row r="40" spans="1:33" x14ac:dyDescent="0.2">
      <c r="A40" s="3"/>
      <c r="B40" s="162" t="s">
        <v>75</v>
      </c>
      <c r="C40" s="118">
        <f>AVERAGE(H75:H116)</f>
        <v>2.5909523809523805</v>
      </c>
      <c r="D40" s="105">
        <f>MIN(H75:H116)</f>
        <v>2.41</v>
      </c>
      <c r="E40" s="105">
        <f>MAX(H75:H116)</f>
        <v>2.75</v>
      </c>
      <c r="F40" s="105">
        <f>STDEV(H75:H116)*2</f>
        <v>0.18039574511284898</v>
      </c>
      <c r="G40" s="163">
        <f>(F40)/C40</f>
        <v>6.962526460889229E-2</v>
      </c>
      <c r="H40" s="90"/>
      <c r="I40" s="183">
        <f>IF(H116&gt;0, SLOPE(M75:M116,R75:R116), "")</f>
        <v>4.5490640952921151</v>
      </c>
      <c r="J40" s="184">
        <f>IF(H116&gt;0, CORREL(M75:M116,P75:P116),"")</f>
        <v>8.8388542325651798E-2</v>
      </c>
      <c r="K40" s="185">
        <f>IF(H116&gt;0, J40^2, "")</f>
        <v>7.8125344144535386E-3</v>
      </c>
      <c r="L40" s="186">
        <f>COUNT(A75:A116)</f>
        <v>42</v>
      </c>
      <c r="M40" s="184">
        <f>IF(J40&gt;0, TDIST(J40*SQRT((L40-2)/(1-K40)),(L40-2),1),TDIST(-J40*SQRT((L40-2)/(1-K40)),(L40-2),1))</f>
        <v>0.28889095589061542</v>
      </c>
      <c r="N40" s="164"/>
      <c r="P40" s="25"/>
      <c r="Q40" s="7"/>
      <c r="R40" s="7"/>
      <c r="S40" s="7"/>
      <c r="AA40" s="25"/>
      <c r="AB40" s="25"/>
      <c r="AC40" s="25"/>
      <c r="AD40" s="25"/>
      <c r="AE40" s="25"/>
    </row>
    <row r="41" spans="1:33" x14ac:dyDescent="0.2">
      <c r="A41" s="3"/>
      <c r="B41" s="182" t="s">
        <v>74</v>
      </c>
      <c r="C41" s="119">
        <f>AVERAGE(H89:H116)</f>
        <v>2.597142857142857</v>
      </c>
      <c r="D41" s="98">
        <f>MIN(H89:H116)</f>
        <v>2.41</v>
      </c>
      <c r="E41" s="98">
        <f>MAX(H89:H116)</f>
        <v>2.75</v>
      </c>
      <c r="F41" s="98">
        <f>STDEV(H89:H116)*2</f>
        <v>0.20690718211454626</v>
      </c>
      <c r="G41" s="167">
        <f t="shared" si="0"/>
        <v>7.9667231837284039E-2</v>
      </c>
      <c r="H41" s="128"/>
      <c r="I41" s="156">
        <f>IF(H116&gt;0, SLOPE(M89:M116,R89:R116), "")</f>
        <v>4.8659003831417582</v>
      </c>
      <c r="J41" s="100">
        <f>IF(H116&gt;0, CORREL(M89:M116,P89:P116),"")</f>
        <v>5.5272231009417146E-2</v>
      </c>
      <c r="K41" s="101">
        <f>IF(H116&gt;0, J41^2, "")</f>
        <v>3.0550195207583743E-3</v>
      </c>
      <c r="L41" s="102">
        <f>COUNT(A89:A116)</f>
        <v>28</v>
      </c>
      <c r="M41" s="103">
        <f t="shared" si="1"/>
        <v>0.38998730120002406</v>
      </c>
      <c r="N41" s="124"/>
      <c r="P41" s="25"/>
      <c r="Q41" s="7"/>
      <c r="R41" s="7"/>
      <c r="S41" s="7"/>
      <c r="AA41" s="25"/>
      <c r="AB41" s="25"/>
      <c r="AC41" s="25"/>
      <c r="AD41" s="25"/>
      <c r="AE41" s="25"/>
    </row>
    <row r="42" spans="1:33" x14ac:dyDescent="0.2">
      <c r="A42" s="3"/>
      <c r="B42" s="3"/>
      <c r="C42" s="16"/>
      <c r="D42" s="16"/>
      <c r="E42" s="16"/>
      <c r="F42" s="16"/>
      <c r="G42" s="21"/>
      <c r="H42" s="3"/>
      <c r="I42" s="12"/>
      <c r="J42" s="5"/>
      <c r="K42" s="13"/>
      <c r="L42" s="108"/>
      <c r="M42" s="5"/>
      <c r="N42" s="3"/>
      <c r="P42" s="25"/>
      <c r="Q42" s="7"/>
      <c r="R42" s="7"/>
      <c r="S42" s="7"/>
      <c r="AA42" s="25"/>
      <c r="AB42" s="25"/>
      <c r="AC42" s="25"/>
      <c r="AD42" s="25"/>
      <c r="AE42" s="25"/>
    </row>
    <row r="43" spans="1:33" x14ac:dyDescent="0.2">
      <c r="A43" s="7"/>
      <c r="B43" s="25"/>
      <c r="C43" s="25"/>
      <c r="D43" s="25"/>
      <c r="E43" s="25"/>
      <c r="F43" s="25"/>
      <c r="G43" s="25"/>
      <c r="H43" s="25"/>
      <c r="I43" s="25"/>
      <c r="J43" s="26"/>
      <c r="K43" s="26"/>
      <c r="L43" s="26"/>
      <c r="M43" s="26"/>
      <c r="N43" s="25"/>
      <c r="O43" s="25"/>
      <c r="P43" s="25"/>
      <c r="Q43" s="7"/>
      <c r="R43" s="7"/>
      <c r="S43" s="7"/>
      <c r="U43" s="25"/>
      <c r="V43" s="25"/>
      <c r="W43" s="25"/>
      <c r="X43" s="25"/>
      <c r="Y43" s="25"/>
      <c r="AA43" s="25"/>
      <c r="AB43" s="25"/>
      <c r="AC43" s="25"/>
      <c r="AD43" s="25"/>
      <c r="AE43" s="25"/>
    </row>
    <row r="44" spans="1:33" ht="16" thickBot="1" x14ac:dyDescent="0.25">
      <c r="A44" s="48" t="s">
        <v>0</v>
      </c>
      <c r="B44" s="49" t="s">
        <v>13</v>
      </c>
      <c r="C44" s="49" t="s">
        <v>14</v>
      </c>
      <c r="D44" s="49" t="s">
        <v>15</v>
      </c>
      <c r="E44" s="49" t="s">
        <v>16</v>
      </c>
      <c r="F44" s="49" t="s">
        <v>17</v>
      </c>
      <c r="G44" s="49" t="s">
        <v>12</v>
      </c>
      <c r="H44" s="49" t="s">
        <v>18</v>
      </c>
      <c r="I44" s="49" t="s">
        <v>21</v>
      </c>
      <c r="J44" s="50" t="s">
        <v>20</v>
      </c>
      <c r="K44" s="50" t="s">
        <v>3</v>
      </c>
      <c r="L44" s="50" t="s">
        <v>22</v>
      </c>
      <c r="M44" s="50" t="s">
        <v>7</v>
      </c>
      <c r="N44" s="50" t="s">
        <v>1</v>
      </c>
      <c r="O44" s="50" t="s">
        <v>38</v>
      </c>
      <c r="P44" s="50" t="s">
        <v>19</v>
      </c>
      <c r="Q44" s="54" t="s">
        <v>2</v>
      </c>
      <c r="R44" s="54" t="s">
        <v>97</v>
      </c>
      <c r="S44" s="53" t="s">
        <v>23</v>
      </c>
      <c r="T44" s="3"/>
      <c r="U44" s="29"/>
      <c r="V44" s="29"/>
      <c r="W44" s="29"/>
      <c r="X44" s="29"/>
      <c r="Y44" s="29"/>
      <c r="Z44" s="3"/>
      <c r="AA44" s="29"/>
      <c r="AB44" s="29"/>
      <c r="AC44" s="29"/>
      <c r="AD44" s="29"/>
      <c r="AE44" s="29"/>
      <c r="AF44" s="3"/>
      <c r="AG44" s="3"/>
    </row>
    <row r="45" spans="1:33" x14ac:dyDescent="0.2">
      <c r="A45" s="34">
        <v>20</v>
      </c>
      <c r="B45" s="35">
        <v>2.4300000000000002</v>
      </c>
      <c r="C45" s="35">
        <v>2.3199999999999998</v>
      </c>
      <c r="D45" s="35">
        <v>2.42</v>
      </c>
      <c r="E45" s="35">
        <v>2.4</v>
      </c>
      <c r="F45" s="35">
        <v>2.48</v>
      </c>
      <c r="G45" s="35">
        <v>2.2000000000000002</v>
      </c>
      <c r="H45" s="32">
        <f>MAX(B45:G45)</f>
        <v>2.48</v>
      </c>
      <c r="I45" s="41">
        <f>MAX(H45:H88)</f>
        <v>2.65</v>
      </c>
      <c r="J45" s="37">
        <f t="shared" ref="J45:J108" si="2">(H45-I45)/(I45)</f>
        <v>-6.4150943396226387E-2</v>
      </c>
      <c r="K45" s="36">
        <f>AVERAGE(H45:H88)</f>
        <v>2.5540909090909087</v>
      </c>
      <c r="L45" s="37">
        <f t="shared" ref="L45:L108" si="3">(H45-K45)/(K45)</f>
        <v>-2.9008720412884732E-2</v>
      </c>
      <c r="M45" s="38">
        <f t="shared" ref="M45:M108" si="4">1000*H45</f>
        <v>2480</v>
      </c>
      <c r="N45" s="39">
        <v>43192</v>
      </c>
      <c r="O45" s="39">
        <v>43191</v>
      </c>
      <c r="P45" s="40">
        <f>(N45-O45)</f>
        <v>1</v>
      </c>
      <c r="Q45" s="39">
        <v>40648</v>
      </c>
      <c r="R45" s="41">
        <f>(N45-O45)/7</f>
        <v>0.14285714285714285</v>
      </c>
      <c r="S45" s="41" t="s">
        <v>37</v>
      </c>
      <c r="T45" s="3"/>
      <c r="U45" s="16"/>
      <c r="V45" s="16"/>
      <c r="W45" s="16"/>
      <c r="X45" s="16"/>
      <c r="Y45" s="21"/>
      <c r="Z45" s="3"/>
      <c r="AA45" s="3"/>
      <c r="AB45" s="3"/>
      <c r="AC45" s="3"/>
      <c r="AD45" s="3"/>
      <c r="AE45" s="3"/>
      <c r="AF45" s="3"/>
      <c r="AG45" s="3"/>
    </row>
    <row r="46" spans="1:33" x14ac:dyDescent="0.2">
      <c r="A46" s="34">
        <f t="shared" ref="A46:A109" si="5">(A45)</f>
        <v>20</v>
      </c>
      <c r="B46" s="35">
        <v>2.4</v>
      </c>
      <c r="C46" s="35">
        <v>2.48</v>
      </c>
      <c r="D46" s="35">
        <v>2.44</v>
      </c>
      <c r="E46" s="35">
        <v>2.5099999999999998</v>
      </c>
      <c r="F46" s="35">
        <v>2.4</v>
      </c>
      <c r="G46" s="35">
        <v>2.4900000000000002</v>
      </c>
      <c r="H46" s="32">
        <f>MAX(B46:G46)</f>
        <v>2.5099999999999998</v>
      </c>
      <c r="I46" s="41">
        <f>(I45)</f>
        <v>2.65</v>
      </c>
      <c r="J46" s="37">
        <f t="shared" si="2"/>
        <v>-5.2830188679245334E-2</v>
      </c>
      <c r="K46" s="36">
        <f t="shared" ref="K46:K109" si="6">(K45)</f>
        <v>2.5540909090909087</v>
      </c>
      <c r="L46" s="37">
        <f t="shared" si="3"/>
        <v>-1.7262858159814865E-2</v>
      </c>
      <c r="M46" s="38">
        <f t="shared" si="4"/>
        <v>2510</v>
      </c>
      <c r="N46" s="39">
        <v>43193</v>
      </c>
      <c r="O46" s="39">
        <f>(O45)</f>
        <v>43191</v>
      </c>
      <c r="P46" s="40">
        <f t="shared" ref="P46:P109" si="7">(N46-O46)</f>
        <v>2</v>
      </c>
      <c r="Q46" s="39">
        <f t="shared" ref="Q46:Q109" si="8">(Q45)</f>
        <v>40648</v>
      </c>
      <c r="R46" s="41">
        <f>(N46-O46)/7</f>
        <v>0.2857142857142857</v>
      </c>
      <c r="S46" s="41" t="str">
        <f>(S45)</f>
        <v>Pre-Surv</v>
      </c>
      <c r="T46" s="3"/>
      <c r="U46" s="3"/>
      <c r="V46" s="3"/>
      <c r="W46" s="3"/>
      <c r="X46" s="3"/>
      <c r="Y46" s="3"/>
      <c r="Z46" s="3"/>
      <c r="AA46" s="31"/>
      <c r="AB46" s="3"/>
      <c r="AC46" s="3"/>
      <c r="AD46" s="3"/>
      <c r="AE46" s="3"/>
      <c r="AF46" s="3"/>
      <c r="AG46" s="3"/>
    </row>
    <row r="47" spans="1:33" x14ac:dyDescent="0.2">
      <c r="A47" s="34">
        <f t="shared" si="5"/>
        <v>20</v>
      </c>
      <c r="B47" s="35">
        <v>2.4</v>
      </c>
      <c r="C47" s="35">
        <v>2.52</v>
      </c>
      <c r="D47" s="35">
        <v>2.48</v>
      </c>
      <c r="E47" s="35">
        <v>2.5299999999999998</v>
      </c>
      <c r="F47" s="35">
        <v>2.5499999999999998</v>
      </c>
      <c r="G47" s="35">
        <v>2.54</v>
      </c>
      <c r="H47" s="32">
        <f>MAX(B47:G47)</f>
        <v>2.5499999999999998</v>
      </c>
      <c r="I47" s="32">
        <f t="shared" ref="I47:I110" si="9">(I46)</f>
        <v>2.65</v>
      </c>
      <c r="J47" s="37">
        <f t="shared" si="2"/>
        <v>-3.7735849056603807E-2</v>
      </c>
      <c r="K47" s="36">
        <f t="shared" si="6"/>
        <v>2.5540909090909087</v>
      </c>
      <c r="L47" s="37">
        <f t="shared" si="3"/>
        <v>-1.6017084890549264E-3</v>
      </c>
      <c r="M47" s="38">
        <f t="shared" si="4"/>
        <v>2550</v>
      </c>
      <c r="N47" s="39">
        <v>43194</v>
      </c>
      <c r="O47" s="39">
        <f t="shared" ref="O47:O110" si="10">(O46)</f>
        <v>43191</v>
      </c>
      <c r="P47" s="40">
        <f t="shared" si="7"/>
        <v>3</v>
      </c>
      <c r="Q47" s="39">
        <f t="shared" si="8"/>
        <v>40648</v>
      </c>
      <c r="R47" s="41">
        <f t="shared" ref="R47:R110" si="11">(N47-O47)/7</f>
        <v>0.42857142857142855</v>
      </c>
      <c r="S47" s="41" t="str">
        <f t="shared" ref="S47:S110" si="12">(S46)</f>
        <v>Pre-Surv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">
      <c r="A48" s="34">
        <f t="shared" si="5"/>
        <v>20</v>
      </c>
      <c r="B48" s="35">
        <v>2.42</v>
      </c>
      <c r="C48" s="35">
        <v>2.34</v>
      </c>
      <c r="D48" s="35">
        <v>2.34</v>
      </c>
      <c r="E48" s="35">
        <v>2.2999999999999998</v>
      </c>
      <c r="F48" s="35">
        <v>2.35</v>
      </c>
      <c r="G48" s="35">
        <v>2.4300000000000002</v>
      </c>
      <c r="H48" s="32">
        <f t="shared" ref="H48:H111" si="13">MAX(B48:G48)</f>
        <v>2.4300000000000002</v>
      </c>
      <c r="I48" s="32">
        <f t="shared" si="9"/>
        <v>2.65</v>
      </c>
      <c r="J48" s="37">
        <f t="shared" si="2"/>
        <v>-8.3018867924528214E-2</v>
      </c>
      <c r="K48" s="36">
        <f t="shared" si="6"/>
        <v>2.5540909090909087</v>
      </c>
      <c r="L48" s="37">
        <f t="shared" si="3"/>
        <v>-4.8585157501334568E-2</v>
      </c>
      <c r="M48" s="38">
        <f t="shared" si="4"/>
        <v>2430</v>
      </c>
      <c r="N48" s="39">
        <v>43195</v>
      </c>
      <c r="O48" s="39">
        <f t="shared" si="10"/>
        <v>43191</v>
      </c>
      <c r="P48" s="40">
        <f t="shared" si="7"/>
        <v>4</v>
      </c>
      <c r="Q48" s="39">
        <f t="shared" si="8"/>
        <v>40648</v>
      </c>
      <c r="R48" s="41">
        <f t="shared" si="11"/>
        <v>0.5714285714285714</v>
      </c>
      <c r="S48" s="41" t="str">
        <f t="shared" si="12"/>
        <v>Pre-Surv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">
      <c r="A49" s="34">
        <f t="shared" si="5"/>
        <v>20</v>
      </c>
      <c r="B49" s="35">
        <v>2.4700000000000002</v>
      </c>
      <c r="C49" s="35">
        <v>2.39</v>
      </c>
      <c r="D49" s="35">
        <v>2.42</v>
      </c>
      <c r="E49" s="35">
        <v>2.48</v>
      </c>
      <c r="F49" s="35">
        <v>2.4300000000000002</v>
      </c>
      <c r="G49" s="35">
        <v>2.5</v>
      </c>
      <c r="H49" s="32">
        <f t="shared" si="13"/>
        <v>2.5</v>
      </c>
      <c r="I49" s="32">
        <f t="shared" si="9"/>
        <v>2.65</v>
      </c>
      <c r="J49" s="37">
        <f t="shared" si="2"/>
        <v>-5.6603773584905627E-2</v>
      </c>
      <c r="K49" s="36">
        <f t="shared" si="6"/>
        <v>2.5540909090909087</v>
      </c>
      <c r="L49" s="37">
        <f t="shared" si="3"/>
        <v>-2.1178145577504762E-2</v>
      </c>
      <c r="M49" s="38">
        <f t="shared" si="4"/>
        <v>2500</v>
      </c>
      <c r="N49" s="39">
        <v>43196</v>
      </c>
      <c r="O49" s="39">
        <f t="shared" si="10"/>
        <v>43191</v>
      </c>
      <c r="P49" s="40">
        <f t="shared" si="7"/>
        <v>5</v>
      </c>
      <c r="Q49" s="39">
        <f t="shared" si="8"/>
        <v>40648</v>
      </c>
      <c r="R49" s="41">
        <f t="shared" si="11"/>
        <v>0.7142857142857143</v>
      </c>
      <c r="S49" s="41" t="str">
        <f t="shared" si="12"/>
        <v>Pre-Surv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">
      <c r="A50" s="34">
        <f t="shared" si="5"/>
        <v>20</v>
      </c>
      <c r="B50" s="35">
        <v>2.41</v>
      </c>
      <c r="C50" s="35">
        <v>2.35</v>
      </c>
      <c r="D50" s="35">
        <v>2.4700000000000002</v>
      </c>
      <c r="E50" s="35">
        <v>2.4</v>
      </c>
      <c r="F50" s="35">
        <v>2.42</v>
      </c>
      <c r="G50" s="35">
        <v>2.42</v>
      </c>
      <c r="H50" s="32">
        <f t="shared" si="13"/>
        <v>2.4700000000000002</v>
      </c>
      <c r="I50" s="32">
        <f t="shared" si="9"/>
        <v>2.65</v>
      </c>
      <c r="J50" s="37">
        <f t="shared" si="2"/>
        <v>-6.7924528301886694E-2</v>
      </c>
      <c r="K50" s="36">
        <f t="shared" si="6"/>
        <v>2.5540909090909087</v>
      </c>
      <c r="L50" s="37">
        <f t="shared" si="3"/>
        <v>-3.2924007830574628E-2</v>
      </c>
      <c r="M50" s="38">
        <f t="shared" si="4"/>
        <v>2470</v>
      </c>
      <c r="N50" s="39">
        <v>43197</v>
      </c>
      <c r="O50" s="39">
        <f t="shared" si="10"/>
        <v>43191</v>
      </c>
      <c r="P50" s="40">
        <f t="shared" si="7"/>
        <v>6</v>
      </c>
      <c r="Q50" s="39">
        <f t="shared" si="8"/>
        <v>40648</v>
      </c>
      <c r="R50" s="41">
        <f t="shared" si="11"/>
        <v>0.8571428571428571</v>
      </c>
      <c r="S50" s="41" t="str">
        <f t="shared" si="12"/>
        <v>Pre-Surv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">
      <c r="A51" s="34">
        <f t="shared" si="5"/>
        <v>20</v>
      </c>
      <c r="B51" s="35">
        <v>2.52</v>
      </c>
      <c r="C51" s="35">
        <v>2.4700000000000002</v>
      </c>
      <c r="D51" s="35">
        <v>2.4</v>
      </c>
      <c r="E51" s="35">
        <v>2.5299999999999998</v>
      </c>
      <c r="F51" s="35">
        <v>2.52</v>
      </c>
      <c r="G51" s="35">
        <v>2.35</v>
      </c>
      <c r="H51" s="32">
        <f t="shared" si="13"/>
        <v>2.5299999999999998</v>
      </c>
      <c r="I51" s="32">
        <f t="shared" si="9"/>
        <v>2.65</v>
      </c>
      <c r="J51" s="37">
        <f t="shared" si="2"/>
        <v>-4.5283018867924567E-2</v>
      </c>
      <c r="K51" s="36">
        <f t="shared" si="6"/>
        <v>2.5540909090909087</v>
      </c>
      <c r="L51" s="37">
        <f t="shared" si="3"/>
        <v>-9.4322833244348953E-3</v>
      </c>
      <c r="M51" s="38">
        <f t="shared" si="4"/>
        <v>2530</v>
      </c>
      <c r="N51" s="39">
        <v>43198</v>
      </c>
      <c r="O51" s="39">
        <f t="shared" si="10"/>
        <v>43191</v>
      </c>
      <c r="P51" s="40">
        <f t="shared" si="7"/>
        <v>7</v>
      </c>
      <c r="Q51" s="39">
        <f t="shared" si="8"/>
        <v>40648</v>
      </c>
      <c r="R51" s="41">
        <f t="shared" si="11"/>
        <v>1</v>
      </c>
      <c r="S51" s="41" t="str">
        <f t="shared" si="12"/>
        <v>Pre-Surv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">
      <c r="A52" s="34">
        <f t="shared" si="5"/>
        <v>20</v>
      </c>
      <c r="B52" s="35">
        <v>2.35</v>
      </c>
      <c r="C52" s="35">
        <v>2.38</v>
      </c>
      <c r="D52" s="35">
        <v>2.42</v>
      </c>
      <c r="E52" s="35">
        <v>2.37</v>
      </c>
      <c r="F52" s="35">
        <v>2.5</v>
      </c>
      <c r="G52" s="35">
        <v>2.5099999999999998</v>
      </c>
      <c r="H52" s="32">
        <f t="shared" si="13"/>
        <v>2.5099999999999998</v>
      </c>
      <c r="I52" s="32">
        <f t="shared" si="9"/>
        <v>2.65</v>
      </c>
      <c r="J52" s="37">
        <f t="shared" si="2"/>
        <v>-5.2830188679245334E-2</v>
      </c>
      <c r="K52" s="36">
        <f t="shared" si="6"/>
        <v>2.5540909090909087</v>
      </c>
      <c r="L52" s="37">
        <f t="shared" si="3"/>
        <v>-1.7262858159814865E-2</v>
      </c>
      <c r="M52" s="38">
        <f t="shared" si="4"/>
        <v>2510</v>
      </c>
      <c r="N52" s="39">
        <v>43199</v>
      </c>
      <c r="O52" s="39">
        <f t="shared" si="10"/>
        <v>43191</v>
      </c>
      <c r="P52" s="40">
        <f t="shared" si="7"/>
        <v>8</v>
      </c>
      <c r="Q52" s="39">
        <f t="shared" si="8"/>
        <v>40648</v>
      </c>
      <c r="R52" s="41">
        <f t="shared" si="11"/>
        <v>1.1428571428571428</v>
      </c>
      <c r="S52" s="41" t="str">
        <f t="shared" si="12"/>
        <v>Pre-Surv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">
      <c r="A53" s="34">
        <f t="shared" si="5"/>
        <v>20</v>
      </c>
      <c r="B53" s="35">
        <v>2.39</v>
      </c>
      <c r="C53" s="35">
        <v>2.41</v>
      </c>
      <c r="D53" s="35">
        <v>2.37</v>
      </c>
      <c r="E53" s="35">
        <v>2.25</v>
      </c>
      <c r="F53" s="35">
        <v>2.37</v>
      </c>
      <c r="G53" s="35">
        <v>2.5</v>
      </c>
      <c r="H53" s="32">
        <f t="shared" si="13"/>
        <v>2.5</v>
      </c>
      <c r="I53" s="32">
        <f t="shared" si="9"/>
        <v>2.65</v>
      </c>
      <c r="J53" s="37">
        <f t="shared" si="2"/>
        <v>-5.6603773584905627E-2</v>
      </c>
      <c r="K53" s="36">
        <f t="shared" si="6"/>
        <v>2.5540909090909087</v>
      </c>
      <c r="L53" s="37">
        <f t="shared" si="3"/>
        <v>-2.1178145577504762E-2</v>
      </c>
      <c r="M53" s="38">
        <f t="shared" si="4"/>
        <v>2500</v>
      </c>
      <c r="N53" s="39">
        <v>43200</v>
      </c>
      <c r="O53" s="39">
        <f t="shared" si="10"/>
        <v>43191</v>
      </c>
      <c r="P53" s="40">
        <f t="shared" si="7"/>
        <v>9</v>
      </c>
      <c r="Q53" s="39">
        <f t="shared" si="8"/>
        <v>40648</v>
      </c>
      <c r="R53" s="41">
        <f t="shared" si="11"/>
        <v>1.2857142857142858</v>
      </c>
      <c r="S53" s="41" t="str">
        <f t="shared" si="12"/>
        <v>Pre-Surv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">
      <c r="A54" s="34">
        <f t="shared" si="5"/>
        <v>20</v>
      </c>
      <c r="B54" s="35">
        <v>2.34</v>
      </c>
      <c r="C54" s="35">
        <v>2.52</v>
      </c>
      <c r="D54" s="35">
        <v>2.5</v>
      </c>
      <c r="E54" s="35">
        <v>2.41</v>
      </c>
      <c r="F54" s="35">
        <v>2.4700000000000002</v>
      </c>
      <c r="G54" s="35">
        <v>2.37</v>
      </c>
      <c r="H54" s="32">
        <f t="shared" si="13"/>
        <v>2.52</v>
      </c>
      <c r="I54" s="32">
        <f t="shared" si="9"/>
        <v>2.65</v>
      </c>
      <c r="J54" s="37">
        <f t="shared" si="2"/>
        <v>-4.9056603773584867E-2</v>
      </c>
      <c r="K54" s="36">
        <f t="shared" si="6"/>
        <v>2.5540909090909087</v>
      </c>
      <c r="L54" s="37">
        <f t="shared" si="3"/>
        <v>-1.3347570742124793E-2</v>
      </c>
      <c r="M54" s="38">
        <f t="shared" si="4"/>
        <v>2520</v>
      </c>
      <c r="N54" s="39">
        <v>43201</v>
      </c>
      <c r="O54" s="39">
        <f t="shared" si="10"/>
        <v>43191</v>
      </c>
      <c r="P54" s="40">
        <f t="shared" si="7"/>
        <v>10</v>
      </c>
      <c r="Q54" s="39">
        <f t="shared" si="8"/>
        <v>40648</v>
      </c>
      <c r="R54" s="41">
        <f t="shared" si="11"/>
        <v>1.4285714285714286</v>
      </c>
      <c r="S54" s="41" t="str">
        <f t="shared" si="12"/>
        <v>Pre-Surv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">
      <c r="A55" s="34">
        <f t="shared" si="5"/>
        <v>20</v>
      </c>
      <c r="B55" s="35">
        <v>2.5</v>
      </c>
      <c r="C55" s="35">
        <v>2.37</v>
      </c>
      <c r="D55" s="35">
        <v>2.44</v>
      </c>
      <c r="E55" s="35">
        <v>2.3199999999999998</v>
      </c>
      <c r="F55" s="35">
        <v>2.4700000000000002</v>
      </c>
      <c r="G55" s="35">
        <v>2.5099999999999998</v>
      </c>
      <c r="H55" s="32">
        <f t="shared" si="13"/>
        <v>2.5099999999999998</v>
      </c>
      <c r="I55" s="32">
        <f t="shared" si="9"/>
        <v>2.65</v>
      </c>
      <c r="J55" s="37">
        <f t="shared" si="2"/>
        <v>-5.2830188679245334E-2</v>
      </c>
      <c r="K55" s="36">
        <f t="shared" si="6"/>
        <v>2.5540909090909087</v>
      </c>
      <c r="L55" s="37">
        <f t="shared" si="3"/>
        <v>-1.7262858159814865E-2</v>
      </c>
      <c r="M55" s="38">
        <f t="shared" si="4"/>
        <v>2510</v>
      </c>
      <c r="N55" s="39">
        <v>43202</v>
      </c>
      <c r="O55" s="39">
        <f t="shared" si="10"/>
        <v>43191</v>
      </c>
      <c r="P55" s="40">
        <f t="shared" si="7"/>
        <v>11</v>
      </c>
      <c r="Q55" s="39">
        <f t="shared" si="8"/>
        <v>40648</v>
      </c>
      <c r="R55" s="41">
        <f t="shared" si="11"/>
        <v>1.5714285714285714</v>
      </c>
      <c r="S55" s="41" t="str">
        <f t="shared" si="12"/>
        <v>Pre-Surv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">
      <c r="A56" s="34">
        <f t="shared" si="5"/>
        <v>20</v>
      </c>
      <c r="B56" s="35">
        <v>2.56</v>
      </c>
      <c r="C56" s="35">
        <v>2.39</v>
      </c>
      <c r="D56" s="35">
        <v>2.46</v>
      </c>
      <c r="E56" s="35">
        <v>2.5</v>
      </c>
      <c r="F56" s="35">
        <v>2.42</v>
      </c>
      <c r="G56" s="35">
        <v>2.35</v>
      </c>
      <c r="H56" s="32">
        <f t="shared" si="13"/>
        <v>2.56</v>
      </c>
      <c r="I56" s="32">
        <f t="shared" si="9"/>
        <v>2.65</v>
      </c>
      <c r="J56" s="37">
        <f t="shared" si="2"/>
        <v>-3.3962264150943347E-2</v>
      </c>
      <c r="K56" s="36">
        <f t="shared" si="6"/>
        <v>2.5540909090909087</v>
      </c>
      <c r="L56" s="37">
        <f t="shared" si="3"/>
        <v>2.3135789286351451E-3</v>
      </c>
      <c r="M56" s="38">
        <f t="shared" si="4"/>
        <v>2560</v>
      </c>
      <c r="N56" s="39">
        <v>43203</v>
      </c>
      <c r="O56" s="39">
        <f t="shared" si="10"/>
        <v>43191</v>
      </c>
      <c r="P56" s="40">
        <f t="shared" si="7"/>
        <v>12</v>
      </c>
      <c r="Q56" s="39">
        <f t="shared" si="8"/>
        <v>40648</v>
      </c>
      <c r="R56" s="41">
        <f t="shared" si="11"/>
        <v>1.7142857142857142</v>
      </c>
      <c r="S56" s="41" t="str">
        <f t="shared" si="12"/>
        <v>Pre-Surv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">
      <c r="A57" s="34">
        <f t="shared" si="5"/>
        <v>20</v>
      </c>
      <c r="B57" s="35">
        <v>2.33</v>
      </c>
      <c r="C57" s="35">
        <v>2.4300000000000002</v>
      </c>
      <c r="D57" s="35">
        <v>2.41</v>
      </c>
      <c r="E57" s="35">
        <v>2.54</v>
      </c>
      <c r="F57" s="35">
        <v>2.38</v>
      </c>
      <c r="G57" s="35">
        <v>2.42</v>
      </c>
      <c r="H57" s="32">
        <f t="shared" si="13"/>
        <v>2.54</v>
      </c>
      <c r="I57" s="32">
        <f t="shared" si="9"/>
        <v>2.65</v>
      </c>
      <c r="J57" s="37">
        <f t="shared" si="2"/>
        <v>-4.1509433962264107E-2</v>
      </c>
      <c r="K57" s="36">
        <f t="shared" si="6"/>
        <v>2.5540909090909087</v>
      </c>
      <c r="L57" s="37">
        <f t="shared" si="3"/>
        <v>-5.5169959067448236E-3</v>
      </c>
      <c r="M57" s="38">
        <f t="shared" si="4"/>
        <v>2540</v>
      </c>
      <c r="N57" s="39">
        <v>43204</v>
      </c>
      <c r="O57" s="39">
        <f t="shared" si="10"/>
        <v>43191</v>
      </c>
      <c r="P57" s="40">
        <f t="shared" si="7"/>
        <v>13</v>
      </c>
      <c r="Q57" s="39">
        <f t="shared" si="8"/>
        <v>40648</v>
      </c>
      <c r="R57" s="41">
        <f t="shared" si="11"/>
        <v>1.8571428571428572</v>
      </c>
      <c r="S57" s="41" t="str">
        <f t="shared" si="12"/>
        <v>Pre-Surv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">
      <c r="A58" s="34">
        <f t="shared" si="5"/>
        <v>20</v>
      </c>
      <c r="B58" s="35">
        <v>2.59</v>
      </c>
      <c r="C58" s="35">
        <v>2.64</v>
      </c>
      <c r="D58" s="35">
        <v>2.61</v>
      </c>
      <c r="E58" s="35">
        <v>2.57</v>
      </c>
      <c r="F58" s="35">
        <v>2.4700000000000002</v>
      </c>
      <c r="G58" s="35">
        <v>2.39</v>
      </c>
      <c r="H58" s="32">
        <f t="shared" si="13"/>
        <v>2.64</v>
      </c>
      <c r="I58" s="32">
        <f t="shared" si="9"/>
        <v>2.65</v>
      </c>
      <c r="J58" s="37">
        <f t="shared" si="2"/>
        <v>-3.7735849056602972E-3</v>
      </c>
      <c r="K58" s="36">
        <f t="shared" si="6"/>
        <v>2.5540909090909087</v>
      </c>
      <c r="L58" s="37">
        <f t="shared" si="3"/>
        <v>3.3635878270155017E-2</v>
      </c>
      <c r="M58" s="38">
        <f t="shared" si="4"/>
        <v>2640</v>
      </c>
      <c r="N58" s="39">
        <v>43205</v>
      </c>
      <c r="O58" s="39">
        <f t="shared" si="10"/>
        <v>43191</v>
      </c>
      <c r="P58" s="40">
        <f t="shared" si="7"/>
        <v>14</v>
      </c>
      <c r="Q58" s="39">
        <f t="shared" si="8"/>
        <v>40648</v>
      </c>
      <c r="R58" s="41">
        <f t="shared" si="11"/>
        <v>2</v>
      </c>
      <c r="S58" s="41" t="str">
        <f t="shared" si="12"/>
        <v>Pre-Surv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">
      <c r="A59" s="42">
        <f t="shared" si="5"/>
        <v>20</v>
      </c>
      <c r="B59" s="35">
        <v>2.4700000000000002</v>
      </c>
      <c r="C59" s="35">
        <v>2.37</v>
      </c>
      <c r="D59" s="35">
        <v>2.52</v>
      </c>
      <c r="E59" s="35">
        <v>2.4700000000000002</v>
      </c>
      <c r="F59" s="35">
        <v>2.59</v>
      </c>
      <c r="G59" s="35">
        <v>2.5499999999999998</v>
      </c>
      <c r="H59" s="35">
        <f t="shared" si="13"/>
        <v>2.59</v>
      </c>
      <c r="I59" s="35">
        <f t="shared" si="9"/>
        <v>2.65</v>
      </c>
      <c r="J59" s="37">
        <f t="shared" si="2"/>
        <v>-2.2641509433962283E-2</v>
      </c>
      <c r="K59" s="43">
        <f t="shared" si="6"/>
        <v>2.5540909090909087</v>
      </c>
      <c r="L59" s="37">
        <f t="shared" si="3"/>
        <v>1.4059441181705011E-2</v>
      </c>
      <c r="M59" s="38">
        <f t="shared" si="4"/>
        <v>2590</v>
      </c>
      <c r="N59" s="44">
        <v>43206</v>
      </c>
      <c r="O59" s="44">
        <f t="shared" si="10"/>
        <v>43191</v>
      </c>
      <c r="P59" s="40">
        <f t="shared" si="7"/>
        <v>15</v>
      </c>
      <c r="Q59" s="44">
        <f t="shared" si="8"/>
        <v>40648</v>
      </c>
      <c r="R59" s="41">
        <f t="shared" si="11"/>
        <v>2.1428571428571428</v>
      </c>
      <c r="S59" s="41" t="str">
        <f t="shared" si="12"/>
        <v>Pre-Surv</v>
      </c>
      <c r="T59" s="3"/>
      <c r="U59" s="30"/>
      <c r="V59" s="30"/>
      <c r="W59" s="30"/>
      <c r="X59" s="30"/>
      <c r="Y59" s="30"/>
      <c r="Z59" s="3"/>
      <c r="AA59" s="30"/>
      <c r="AB59" s="30"/>
      <c r="AC59" s="30"/>
      <c r="AD59" s="30"/>
      <c r="AE59" s="30"/>
      <c r="AF59" s="3"/>
      <c r="AG59" s="3"/>
    </row>
    <row r="60" spans="1:33" x14ac:dyDescent="0.2">
      <c r="A60" s="34">
        <f>(A59)</f>
        <v>20</v>
      </c>
      <c r="B60" s="35">
        <v>2.34</v>
      </c>
      <c r="C60" s="35">
        <v>2.4700000000000002</v>
      </c>
      <c r="D60" s="35">
        <v>2.4300000000000002</v>
      </c>
      <c r="E60" s="35">
        <v>2.5</v>
      </c>
      <c r="F60" s="35">
        <v>2.4</v>
      </c>
      <c r="G60" s="35">
        <v>2.5499999999999998</v>
      </c>
      <c r="H60" s="32">
        <f t="shared" si="13"/>
        <v>2.5499999999999998</v>
      </c>
      <c r="I60" s="32">
        <f t="shared" si="9"/>
        <v>2.65</v>
      </c>
      <c r="J60" s="37">
        <f t="shared" si="2"/>
        <v>-3.7735849056603807E-2</v>
      </c>
      <c r="K60" s="36">
        <f t="shared" si="6"/>
        <v>2.5540909090909087</v>
      </c>
      <c r="L60" s="37">
        <f t="shared" si="3"/>
        <v>-1.6017084890549264E-3</v>
      </c>
      <c r="M60" s="38">
        <f t="shared" si="4"/>
        <v>2550</v>
      </c>
      <c r="N60" s="39">
        <v>43207</v>
      </c>
      <c r="O60" s="44">
        <f t="shared" si="10"/>
        <v>43191</v>
      </c>
      <c r="P60" s="40">
        <f t="shared" si="7"/>
        <v>16</v>
      </c>
      <c r="Q60" s="39">
        <f>(Q59)</f>
        <v>40648</v>
      </c>
      <c r="R60" s="41">
        <f t="shared" si="11"/>
        <v>2.2857142857142856</v>
      </c>
      <c r="S60" s="41" t="str">
        <f t="shared" si="12"/>
        <v>Pre-Surv</v>
      </c>
      <c r="T60" s="3"/>
      <c r="U60" s="12"/>
      <c r="V60" s="5"/>
      <c r="W60" s="11"/>
      <c r="X60" s="108"/>
      <c r="Y60" s="11"/>
      <c r="Z60" s="3"/>
      <c r="AA60" s="12"/>
      <c r="AB60" s="5"/>
      <c r="AC60" s="13"/>
      <c r="AD60" s="108"/>
      <c r="AE60" s="11"/>
      <c r="AF60" s="3"/>
      <c r="AG60" s="3"/>
    </row>
    <row r="61" spans="1:33" x14ac:dyDescent="0.2">
      <c r="A61" s="34">
        <f t="shared" si="5"/>
        <v>20</v>
      </c>
      <c r="B61" s="35">
        <v>2.44</v>
      </c>
      <c r="C61" s="35">
        <v>2.37</v>
      </c>
      <c r="D61" s="35">
        <v>2.56</v>
      </c>
      <c r="E61" s="35">
        <v>2.54</v>
      </c>
      <c r="F61" s="35">
        <v>2.34</v>
      </c>
      <c r="G61" s="35">
        <v>2.48</v>
      </c>
      <c r="H61" s="32">
        <f t="shared" si="13"/>
        <v>2.56</v>
      </c>
      <c r="I61" s="32">
        <f t="shared" si="9"/>
        <v>2.65</v>
      </c>
      <c r="J61" s="37">
        <f t="shared" si="2"/>
        <v>-3.3962264150943347E-2</v>
      </c>
      <c r="K61" s="36">
        <f t="shared" si="6"/>
        <v>2.5540909090909087</v>
      </c>
      <c r="L61" s="37">
        <f t="shared" si="3"/>
        <v>2.3135789286351451E-3</v>
      </c>
      <c r="M61" s="38">
        <f t="shared" si="4"/>
        <v>2560</v>
      </c>
      <c r="N61" s="39">
        <v>43208</v>
      </c>
      <c r="O61" s="44">
        <f t="shared" si="10"/>
        <v>43191</v>
      </c>
      <c r="P61" s="40">
        <f t="shared" si="7"/>
        <v>17</v>
      </c>
      <c r="Q61" s="39">
        <f t="shared" si="8"/>
        <v>40648</v>
      </c>
      <c r="R61" s="41">
        <f t="shared" si="11"/>
        <v>2.4285714285714284</v>
      </c>
      <c r="S61" s="41" t="str">
        <f t="shared" si="12"/>
        <v>Pre-Surv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">
      <c r="A62" s="34">
        <f t="shared" si="5"/>
        <v>20</v>
      </c>
      <c r="B62" s="35">
        <v>2.61</v>
      </c>
      <c r="C62" s="35">
        <v>2.41</v>
      </c>
      <c r="D62" s="35">
        <v>2.34</v>
      </c>
      <c r="E62" s="35">
        <v>2.61</v>
      </c>
      <c r="F62" s="35">
        <v>2.56</v>
      </c>
      <c r="G62" s="35">
        <v>2.34</v>
      </c>
      <c r="H62" s="32">
        <f t="shared" si="13"/>
        <v>2.61</v>
      </c>
      <c r="I62" s="32">
        <f t="shared" si="9"/>
        <v>2.65</v>
      </c>
      <c r="J62" s="37">
        <f t="shared" si="2"/>
        <v>-1.5094339622641523E-2</v>
      </c>
      <c r="K62" s="36">
        <f t="shared" si="6"/>
        <v>2.5540909090909087</v>
      </c>
      <c r="L62" s="37">
        <f t="shared" si="3"/>
        <v>2.1890016017084981E-2</v>
      </c>
      <c r="M62" s="38">
        <f t="shared" si="4"/>
        <v>2610</v>
      </c>
      <c r="N62" s="39">
        <v>43209</v>
      </c>
      <c r="O62" s="44">
        <f t="shared" si="10"/>
        <v>43191</v>
      </c>
      <c r="P62" s="40">
        <f t="shared" si="7"/>
        <v>18</v>
      </c>
      <c r="Q62" s="39">
        <f t="shared" si="8"/>
        <v>40648</v>
      </c>
      <c r="R62" s="41">
        <f t="shared" si="11"/>
        <v>2.5714285714285716</v>
      </c>
      <c r="S62" s="41" t="str">
        <f t="shared" si="12"/>
        <v>Pre-Surv</v>
      </c>
      <c r="T62" s="3"/>
      <c r="U62" s="29"/>
      <c r="V62" s="29"/>
      <c r="W62" s="29"/>
      <c r="X62" s="29"/>
      <c r="Y62" s="29"/>
      <c r="Z62" s="3"/>
      <c r="AA62" s="3"/>
      <c r="AB62" s="3"/>
      <c r="AC62" s="3"/>
      <c r="AD62" s="3"/>
      <c r="AE62" s="3"/>
      <c r="AF62" s="3"/>
      <c r="AG62" s="3"/>
    </row>
    <row r="63" spans="1:33" x14ac:dyDescent="0.2">
      <c r="A63" s="34">
        <f t="shared" si="5"/>
        <v>20</v>
      </c>
      <c r="B63" s="35">
        <v>2.5</v>
      </c>
      <c r="C63" s="35">
        <v>2.38</v>
      </c>
      <c r="D63" s="35">
        <v>2.34</v>
      </c>
      <c r="E63" s="35">
        <v>2.57</v>
      </c>
      <c r="F63" s="35">
        <v>2.4300000000000002</v>
      </c>
      <c r="G63" s="35">
        <v>2.4700000000000002</v>
      </c>
      <c r="H63" s="32">
        <f t="shared" si="13"/>
        <v>2.57</v>
      </c>
      <c r="I63" s="32">
        <f t="shared" si="9"/>
        <v>2.65</v>
      </c>
      <c r="J63" s="37">
        <f t="shared" si="2"/>
        <v>-3.0188679245283047E-2</v>
      </c>
      <c r="K63" s="36">
        <f t="shared" si="6"/>
        <v>2.5540909090909087</v>
      </c>
      <c r="L63" s="37">
        <f t="shared" si="3"/>
        <v>6.228866346325042E-3</v>
      </c>
      <c r="M63" s="38">
        <f t="shared" si="4"/>
        <v>2570</v>
      </c>
      <c r="N63" s="39">
        <v>43210</v>
      </c>
      <c r="O63" s="44">
        <f t="shared" si="10"/>
        <v>43191</v>
      </c>
      <c r="P63" s="40">
        <f t="shared" si="7"/>
        <v>19</v>
      </c>
      <c r="Q63" s="39">
        <f t="shared" si="8"/>
        <v>40648</v>
      </c>
      <c r="R63" s="41">
        <f t="shared" si="11"/>
        <v>2.7142857142857144</v>
      </c>
      <c r="S63" s="41" t="str">
        <f t="shared" si="12"/>
        <v>Pre-Surv</v>
      </c>
      <c r="T63" s="3"/>
      <c r="U63" s="121"/>
      <c r="V63" s="121"/>
      <c r="W63" s="121"/>
      <c r="X63" s="122"/>
      <c r="Y63" s="21"/>
      <c r="Z63" s="3"/>
      <c r="AA63" s="21"/>
      <c r="AB63" s="21"/>
      <c r="AC63" s="21"/>
      <c r="AD63" s="21"/>
      <c r="AE63" s="21"/>
      <c r="AF63" s="3"/>
      <c r="AG63" s="3"/>
    </row>
    <row r="64" spans="1:33" x14ac:dyDescent="0.2">
      <c r="A64" s="34">
        <f t="shared" si="5"/>
        <v>20</v>
      </c>
      <c r="B64" s="35">
        <v>2.42</v>
      </c>
      <c r="C64" s="35">
        <v>2.5099999999999998</v>
      </c>
      <c r="D64" s="35">
        <v>2.37</v>
      </c>
      <c r="E64" s="35">
        <v>2.46</v>
      </c>
      <c r="F64" s="35">
        <v>2.34</v>
      </c>
      <c r="G64" s="35">
        <v>2.4</v>
      </c>
      <c r="H64" s="32">
        <f t="shared" si="13"/>
        <v>2.5099999999999998</v>
      </c>
      <c r="I64" s="32">
        <f t="shared" si="9"/>
        <v>2.65</v>
      </c>
      <c r="J64" s="37">
        <f t="shared" si="2"/>
        <v>-5.2830188679245334E-2</v>
      </c>
      <c r="K64" s="36">
        <f t="shared" si="6"/>
        <v>2.5540909090909087</v>
      </c>
      <c r="L64" s="37">
        <f t="shared" si="3"/>
        <v>-1.7262858159814865E-2</v>
      </c>
      <c r="M64" s="38">
        <f t="shared" si="4"/>
        <v>2510</v>
      </c>
      <c r="N64" s="39">
        <v>43211</v>
      </c>
      <c r="O64" s="44">
        <f t="shared" si="10"/>
        <v>43191</v>
      </c>
      <c r="P64" s="40">
        <f t="shared" si="7"/>
        <v>20</v>
      </c>
      <c r="Q64" s="39">
        <f t="shared" si="8"/>
        <v>40648</v>
      </c>
      <c r="R64" s="41">
        <f t="shared" si="11"/>
        <v>2.8571428571428572</v>
      </c>
      <c r="S64" s="41" t="str">
        <f t="shared" si="12"/>
        <v>Pre-Surv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">
      <c r="A65" s="34">
        <f t="shared" si="5"/>
        <v>20</v>
      </c>
      <c r="B65" s="35">
        <v>2.5499999999999998</v>
      </c>
      <c r="C65" s="35">
        <v>2.4300000000000002</v>
      </c>
      <c r="D65" s="35">
        <v>2.3199999999999998</v>
      </c>
      <c r="E65" s="35">
        <v>2.4500000000000002</v>
      </c>
      <c r="F65" s="35">
        <v>2.59</v>
      </c>
      <c r="G65" s="35">
        <v>2.5099999999999998</v>
      </c>
      <c r="H65" s="32">
        <f t="shared" si="13"/>
        <v>2.59</v>
      </c>
      <c r="I65" s="32">
        <f t="shared" si="9"/>
        <v>2.65</v>
      </c>
      <c r="J65" s="37">
        <f t="shared" si="2"/>
        <v>-2.2641509433962283E-2</v>
      </c>
      <c r="K65" s="36">
        <f t="shared" si="6"/>
        <v>2.5540909090909087</v>
      </c>
      <c r="L65" s="37">
        <f t="shared" si="3"/>
        <v>1.4059441181705011E-2</v>
      </c>
      <c r="M65" s="38">
        <f t="shared" si="4"/>
        <v>2590</v>
      </c>
      <c r="N65" s="39">
        <v>43212</v>
      </c>
      <c r="O65" s="44">
        <f t="shared" si="10"/>
        <v>43191</v>
      </c>
      <c r="P65" s="40">
        <f t="shared" si="7"/>
        <v>21</v>
      </c>
      <c r="Q65" s="39">
        <f t="shared" si="8"/>
        <v>40648</v>
      </c>
      <c r="R65" s="41">
        <f t="shared" si="11"/>
        <v>3</v>
      </c>
      <c r="S65" s="41" t="str">
        <f t="shared" si="12"/>
        <v>Pre-Surv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">
      <c r="A66" s="34">
        <f t="shared" si="5"/>
        <v>20</v>
      </c>
      <c r="B66" s="35">
        <v>2.2999999999999998</v>
      </c>
      <c r="C66" s="35">
        <v>2.35</v>
      </c>
      <c r="D66" s="35">
        <v>2.39</v>
      </c>
      <c r="E66" s="35">
        <v>2.38</v>
      </c>
      <c r="F66" s="35">
        <v>2.5499999999999998</v>
      </c>
      <c r="G66" s="35">
        <v>2.31</v>
      </c>
      <c r="H66" s="32">
        <f t="shared" si="13"/>
        <v>2.5499999999999998</v>
      </c>
      <c r="I66" s="32">
        <f t="shared" si="9"/>
        <v>2.65</v>
      </c>
      <c r="J66" s="37">
        <f t="shared" si="2"/>
        <v>-3.7735849056603807E-2</v>
      </c>
      <c r="K66" s="36">
        <f t="shared" si="6"/>
        <v>2.5540909090909087</v>
      </c>
      <c r="L66" s="37">
        <f t="shared" si="3"/>
        <v>-1.6017084890549264E-3</v>
      </c>
      <c r="M66" s="38">
        <f t="shared" si="4"/>
        <v>2550</v>
      </c>
      <c r="N66" s="39">
        <v>43213</v>
      </c>
      <c r="O66" s="44">
        <f t="shared" si="10"/>
        <v>43191</v>
      </c>
      <c r="P66" s="40">
        <f t="shared" si="7"/>
        <v>22</v>
      </c>
      <c r="Q66" s="39">
        <f t="shared" si="8"/>
        <v>40648</v>
      </c>
      <c r="R66" s="41">
        <f t="shared" si="11"/>
        <v>3.1428571428571428</v>
      </c>
      <c r="S66" s="41" t="str">
        <f t="shared" si="12"/>
        <v>Pre-Surv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">
      <c r="A67" s="34">
        <f t="shared" si="5"/>
        <v>20</v>
      </c>
      <c r="B67" s="35">
        <v>2.38</v>
      </c>
      <c r="C67" s="35">
        <v>2.4300000000000002</v>
      </c>
      <c r="D67" s="35">
        <v>2.37</v>
      </c>
      <c r="E67" s="35">
        <v>2.2999999999999998</v>
      </c>
      <c r="F67" s="35">
        <v>2.4500000000000002</v>
      </c>
      <c r="G67" s="35">
        <v>2.52</v>
      </c>
      <c r="H67" s="32">
        <f t="shared" si="13"/>
        <v>2.52</v>
      </c>
      <c r="I67" s="32">
        <f t="shared" si="9"/>
        <v>2.65</v>
      </c>
      <c r="J67" s="37">
        <f t="shared" si="2"/>
        <v>-4.9056603773584867E-2</v>
      </c>
      <c r="K67" s="36">
        <f t="shared" si="6"/>
        <v>2.5540909090909087</v>
      </c>
      <c r="L67" s="37">
        <f t="shared" si="3"/>
        <v>-1.3347570742124793E-2</v>
      </c>
      <c r="M67" s="38">
        <f t="shared" si="4"/>
        <v>2520</v>
      </c>
      <c r="N67" s="39">
        <v>43214</v>
      </c>
      <c r="O67" s="44">
        <f t="shared" si="10"/>
        <v>43191</v>
      </c>
      <c r="P67" s="40">
        <f t="shared" si="7"/>
        <v>23</v>
      </c>
      <c r="Q67" s="39">
        <f t="shared" si="8"/>
        <v>40648</v>
      </c>
      <c r="R67" s="41">
        <f t="shared" si="11"/>
        <v>3.2857142857142856</v>
      </c>
      <c r="S67" s="41" t="str">
        <f t="shared" si="12"/>
        <v>Pre-Surv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">
      <c r="A68" s="34">
        <f t="shared" si="5"/>
        <v>20</v>
      </c>
      <c r="B68" s="35">
        <v>2.57</v>
      </c>
      <c r="C68" s="35">
        <v>2.34</v>
      </c>
      <c r="D68" s="35">
        <v>2.5299999999999998</v>
      </c>
      <c r="E68" s="35">
        <v>2.4500000000000002</v>
      </c>
      <c r="F68" s="35">
        <v>2.38</v>
      </c>
      <c r="G68" s="35">
        <v>2.44</v>
      </c>
      <c r="H68" s="32">
        <f t="shared" si="13"/>
        <v>2.57</v>
      </c>
      <c r="I68" s="32">
        <f t="shared" si="9"/>
        <v>2.65</v>
      </c>
      <c r="J68" s="37">
        <f t="shared" si="2"/>
        <v>-3.0188679245283047E-2</v>
      </c>
      <c r="K68" s="36">
        <f t="shared" si="6"/>
        <v>2.5540909090909087</v>
      </c>
      <c r="L68" s="37">
        <f t="shared" si="3"/>
        <v>6.228866346325042E-3</v>
      </c>
      <c r="M68" s="38">
        <f t="shared" si="4"/>
        <v>2570</v>
      </c>
      <c r="N68" s="39">
        <v>43215</v>
      </c>
      <c r="O68" s="44">
        <f t="shared" si="10"/>
        <v>43191</v>
      </c>
      <c r="P68" s="40">
        <f t="shared" si="7"/>
        <v>24</v>
      </c>
      <c r="Q68" s="39">
        <f t="shared" si="8"/>
        <v>40648</v>
      </c>
      <c r="R68" s="41">
        <f t="shared" si="11"/>
        <v>3.4285714285714284</v>
      </c>
      <c r="S68" s="41" t="str">
        <f t="shared" si="12"/>
        <v>Pre-Surv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">
      <c r="A69" s="34">
        <f t="shared" si="5"/>
        <v>20</v>
      </c>
      <c r="B69" s="35">
        <v>2.2799999999999998</v>
      </c>
      <c r="C69" s="35">
        <v>2.3199999999999998</v>
      </c>
      <c r="D69" s="35">
        <v>2.42</v>
      </c>
      <c r="E69" s="35">
        <v>2.6</v>
      </c>
      <c r="F69" s="35">
        <v>2.27</v>
      </c>
      <c r="G69" s="35">
        <v>2.3199999999999998</v>
      </c>
      <c r="H69" s="32">
        <f t="shared" si="13"/>
        <v>2.6</v>
      </c>
      <c r="I69" s="32">
        <f t="shared" si="9"/>
        <v>2.65</v>
      </c>
      <c r="J69" s="37">
        <f t="shared" si="2"/>
        <v>-1.886792452830182E-2</v>
      </c>
      <c r="K69" s="36">
        <f t="shared" si="6"/>
        <v>2.5540909090909087</v>
      </c>
      <c r="L69" s="37">
        <f t="shared" si="3"/>
        <v>1.7974728599395081E-2</v>
      </c>
      <c r="M69" s="38">
        <f t="shared" si="4"/>
        <v>2600</v>
      </c>
      <c r="N69" s="39">
        <v>43216</v>
      </c>
      <c r="O69" s="44">
        <f t="shared" si="10"/>
        <v>43191</v>
      </c>
      <c r="P69" s="40">
        <f t="shared" si="7"/>
        <v>25</v>
      </c>
      <c r="Q69" s="39">
        <f t="shared" si="8"/>
        <v>40648</v>
      </c>
      <c r="R69" s="41">
        <f t="shared" si="11"/>
        <v>3.5714285714285716</v>
      </c>
      <c r="S69" s="41" t="str">
        <f t="shared" si="12"/>
        <v>Pre-Surv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">
      <c r="A70" s="34">
        <f t="shared" si="5"/>
        <v>20</v>
      </c>
      <c r="B70" s="35">
        <v>2.35</v>
      </c>
      <c r="C70" s="35">
        <v>2.54</v>
      </c>
      <c r="D70" s="35">
        <v>2.4700000000000002</v>
      </c>
      <c r="E70" s="35">
        <v>2.4300000000000002</v>
      </c>
      <c r="F70" s="35">
        <v>2.37</v>
      </c>
      <c r="G70" s="35">
        <v>2.5099999999999998</v>
      </c>
      <c r="H70" s="32">
        <f t="shared" si="13"/>
        <v>2.54</v>
      </c>
      <c r="I70" s="32">
        <f t="shared" si="9"/>
        <v>2.65</v>
      </c>
      <c r="J70" s="37">
        <f t="shared" si="2"/>
        <v>-4.1509433962264107E-2</v>
      </c>
      <c r="K70" s="36">
        <f t="shared" si="6"/>
        <v>2.5540909090909087</v>
      </c>
      <c r="L70" s="37">
        <f t="shared" si="3"/>
        <v>-5.5169959067448236E-3</v>
      </c>
      <c r="M70" s="38">
        <f t="shared" si="4"/>
        <v>2540</v>
      </c>
      <c r="N70" s="39">
        <v>43217</v>
      </c>
      <c r="O70" s="44">
        <f t="shared" si="10"/>
        <v>43191</v>
      </c>
      <c r="P70" s="40">
        <f t="shared" si="7"/>
        <v>26</v>
      </c>
      <c r="Q70" s="39">
        <f t="shared" si="8"/>
        <v>40648</v>
      </c>
      <c r="R70" s="41">
        <f t="shared" si="11"/>
        <v>3.7142857142857144</v>
      </c>
      <c r="S70" s="41" t="str">
        <f t="shared" si="12"/>
        <v>Pre-Surv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">
      <c r="A71" s="34">
        <f t="shared" si="5"/>
        <v>20</v>
      </c>
      <c r="B71" s="35">
        <v>2.4300000000000002</v>
      </c>
      <c r="C71" s="35">
        <v>2.4</v>
      </c>
      <c r="D71" s="35">
        <v>2.4</v>
      </c>
      <c r="E71" s="35">
        <v>2.4</v>
      </c>
      <c r="F71" s="35">
        <v>2.5</v>
      </c>
      <c r="G71" s="35">
        <v>2.5</v>
      </c>
      <c r="H71" s="32">
        <f t="shared" si="13"/>
        <v>2.5</v>
      </c>
      <c r="I71" s="32">
        <f t="shared" si="9"/>
        <v>2.65</v>
      </c>
      <c r="J71" s="37">
        <f t="shared" si="2"/>
        <v>-5.6603773584905627E-2</v>
      </c>
      <c r="K71" s="36">
        <f t="shared" si="6"/>
        <v>2.5540909090909087</v>
      </c>
      <c r="L71" s="37">
        <f t="shared" si="3"/>
        <v>-2.1178145577504762E-2</v>
      </c>
      <c r="M71" s="38">
        <f t="shared" si="4"/>
        <v>2500</v>
      </c>
      <c r="N71" s="39">
        <v>43218</v>
      </c>
      <c r="O71" s="44">
        <f t="shared" si="10"/>
        <v>43191</v>
      </c>
      <c r="P71" s="40">
        <f t="shared" si="7"/>
        <v>27</v>
      </c>
      <c r="Q71" s="39">
        <f t="shared" si="8"/>
        <v>40648</v>
      </c>
      <c r="R71" s="41">
        <f t="shared" si="11"/>
        <v>3.8571428571428572</v>
      </c>
      <c r="S71" s="41" t="str">
        <f t="shared" si="12"/>
        <v>Pre-Surv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">
      <c r="A72" s="34">
        <f t="shared" si="5"/>
        <v>20</v>
      </c>
      <c r="B72" s="35">
        <v>2.65</v>
      </c>
      <c r="C72" s="35">
        <v>2.56</v>
      </c>
      <c r="D72" s="35">
        <v>2.6</v>
      </c>
      <c r="E72" s="35">
        <v>2.4300000000000002</v>
      </c>
      <c r="F72" s="35">
        <v>2.48</v>
      </c>
      <c r="G72" s="35">
        <v>2.5</v>
      </c>
      <c r="H72" s="32">
        <f t="shared" si="13"/>
        <v>2.65</v>
      </c>
      <c r="I72" s="32">
        <f t="shared" si="9"/>
        <v>2.65</v>
      </c>
      <c r="J72" s="37">
        <f t="shared" si="2"/>
        <v>0</v>
      </c>
      <c r="K72" s="36">
        <f t="shared" si="6"/>
        <v>2.5540909090909087</v>
      </c>
      <c r="L72" s="37">
        <f t="shared" si="3"/>
        <v>3.7551165687844917E-2</v>
      </c>
      <c r="M72" s="38">
        <f t="shared" si="4"/>
        <v>2650</v>
      </c>
      <c r="N72" s="39">
        <v>43219</v>
      </c>
      <c r="O72" s="44">
        <f t="shared" si="10"/>
        <v>43191</v>
      </c>
      <c r="P72" s="40">
        <f t="shared" si="7"/>
        <v>28</v>
      </c>
      <c r="Q72" s="39">
        <f t="shared" si="8"/>
        <v>40648</v>
      </c>
      <c r="R72" s="41">
        <f t="shared" si="11"/>
        <v>4</v>
      </c>
      <c r="S72" s="41" t="str">
        <f t="shared" si="12"/>
        <v>Pre-Surv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">
      <c r="A73" s="34">
        <f t="shared" si="5"/>
        <v>20</v>
      </c>
      <c r="B73" s="35">
        <v>2.5499999999999998</v>
      </c>
      <c r="C73" s="35">
        <v>2.54</v>
      </c>
      <c r="D73" s="35">
        <v>2.5499999999999998</v>
      </c>
      <c r="E73" s="35">
        <v>2.56</v>
      </c>
      <c r="F73" s="35">
        <v>2.5499999999999998</v>
      </c>
      <c r="G73" s="35">
        <v>2.4700000000000002</v>
      </c>
      <c r="H73" s="32">
        <f t="shared" si="13"/>
        <v>2.56</v>
      </c>
      <c r="I73" s="32">
        <f t="shared" si="9"/>
        <v>2.65</v>
      </c>
      <c r="J73" s="37">
        <f t="shared" si="2"/>
        <v>-3.3962264150943347E-2</v>
      </c>
      <c r="K73" s="36">
        <f t="shared" si="6"/>
        <v>2.5540909090909087</v>
      </c>
      <c r="L73" s="37">
        <f t="shared" si="3"/>
        <v>2.3135789286351451E-3</v>
      </c>
      <c r="M73" s="38">
        <f t="shared" si="4"/>
        <v>2560</v>
      </c>
      <c r="N73" s="39">
        <v>43220</v>
      </c>
      <c r="O73" s="44">
        <f t="shared" si="10"/>
        <v>43191</v>
      </c>
      <c r="P73" s="40">
        <f t="shared" si="7"/>
        <v>29</v>
      </c>
      <c r="Q73" s="39">
        <f t="shared" si="8"/>
        <v>40648</v>
      </c>
      <c r="R73" s="41">
        <f t="shared" si="11"/>
        <v>4.1428571428571432</v>
      </c>
      <c r="S73" s="41" t="str">
        <f t="shared" si="12"/>
        <v>Pre-Surv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">
      <c r="A74" s="109">
        <f t="shared" si="5"/>
        <v>20</v>
      </c>
      <c r="B74" s="110">
        <v>2.5499999999999998</v>
      </c>
      <c r="C74" s="110">
        <v>2.4500000000000002</v>
      </c>
      <c r="D74" s="110">
        <v>2.35</v>
      </c>
      <c r="E74" s="110">
        <v>2.4700000000000002</v>
      </c>
      <c r="F74" s="110">
        <v>2.56</v>
      </c>
      <c r="G74" s="110">
        <v>2.4</v>
      </c>
      <c r="H74" s="110">
        <f t="shared" si="13"/>
        <v>2.56</v>
      </c>
      <c r="I74" s="110">
        <f t="shared" si="9"/>
        <v>2.65</v>
      </c>
      <c r="J74" s="111">
        <f t="shared" si="2"/>
        <v>-3.3962264150943347E-2</v>
      </c>
      <c r="K74" s="112">
        <f t="shared" si="6"/>
        <v>2.5540909090909087</v>
      </c>
      <c r="L74" s="111">
        <f t="shared" si="3"/>
        <v>2.3135789286351451E-3</v>
      </c>
      <c r="M74" s="113">
        <f t="shared" si="4"/>
        <v>2560</v>
      </c>
      <c r="N74" s="114">
        <v>43221</v>
      </c>
      <c r="O74" s="114">
        <f t="shared" si="10"/>
        <v>43191</v>
      </c>
      <c r="P74" s="115">
        <f t="shared" si="7"/>
        <v>30</v>
      </c>
      <c r="Q74" s="114">
        <f t="shared" si="8"/>
        <v>40648</v>
      </c>
      <c r="R74" s="41">
        <f t="shared" si="11"/>
        <v>4.2857142857142856</v>
      </c>
      <c r="S74" s="116" t="str">
        <f t="shared" si="12"/>
        <v>Pre-Surv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">
      <c r="A75" s="42">
        <f t="shared" si="5"/>
        <v>20</v>
      </c>
      <c r="B75" s="35">
        <v>2.5</v>
      </c>
      <c r="C75" s="35">
        <v>2.35</v>
      </c>
      <c r="D75" s="35">
        <v>2.42</v>
      </c>
      <c r="E75" s="35">
        <v>2.6</v>
      </c>
      <c r="F75" s="35">
        <v>2.5</v>
      </c>
      <c r="G75" s="35">
        <v>2.34</v>
      </c>
      <c r="H75" s="35">
        <f t="shared" si="13"/>
        <v>2.6</v>
      </c>
      <c r="I75" s="35">
        <f t="shared" si="9"/>
        <v>2.65</v>
      </c>
      <c r="J75" s="37">
        <f t="shared" si="2"/>
        <v>-1.886792452830182E-2</v>
      </c>
      <c r="K75" s="43">
        <f t="shared" si="6"/>
        <v>2.5540909090909087</v>
      </c>
      <c r="L75" s="37">
        <f t="shared" si="3"/>
        <v>1.7974728599395081E-2</v>
      </c>
      <c r="M75" s="38">
        <f t="shared" si="4"/>
        <v>2600</v>
      </c>
      <c r="N75" s="44">
        <v>43222</v>
      </c>
      <c r="O75" s="44">
        <f t="shared" si="10"/>
        <v>43191</v>
      </c>
      <c r="P75" s="47">
        <f t="shared" si="7"/>
        <v>31</v>
      </c>
      <c r="Q75" s="44">
        <f t="shared" si="8"/>
        <v>40648</v>
      </c>
      <c r="R75" s="41">
        <f t="shared" si="11"/>
        <v>4.4285714285714288</v>
      </c>
      <c r="S75" s="45" t="str">
        <f t="shared" si="12"/>
        <v>Pre-Surv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">
      <c r="A76" s="42">
        <f t="shared" si="5"/>
        <v>20</v>
      </c>
      <c r="B76" s="35">
        <v>2.4700000000000002</v>
      </c>
      <c r="C76" s="35">
        <v>2.62</v>
      </c>
      <c r="D76" s="46">
        <v>2.54</v>
      </c>
      <c r="E76" s="35">
        <v>2.2799999999999998</v>
      </c>
      <c r="F76" s="35">
        <v>2.44</v>
      </c>
      <c r="G76" s="35">
        <v>2.35</v>
      </c>
      <c r="H76" s="35">
        <f t="shared" si="13"/>
        <v>2.62</v>
      </c>
      <c r="I76" s="35">
        <f t="shared" si="9"/>
        <v>2.65</v>
      </c>
      <c r="J76" s="37">
        <f t="shared" si="2"/>
        <v>-1.1320754716981058E-2</v>
      </c>
      <c r="K76" s="43">
        <f t="shared" si="6"/>
        <v>2.5540909090909087</v>
      </c>
      <c r="L76" s="37">
        <f t="shared" si="3"/>
        <v>2.5805303434775051E-2</v>
      </c>
      <c r="M76" s="38">
        <f t="shared" si="4"/>
        <v>2620</v>
      </c>
      <c r="N76" s="44">
        <v>43223</v>
      </c>
      <c r="O76" s="44">
        <f t="shared" si="10"/>
        <v>43191</v>
      </c>
      <c r="P76" s="47">
        <f t="shared" si="7"/>
        <v>32</v>
      </c>
      <c r="Q76" s="44">
        <f t="shared" si="8"/>
        <v>40648</v>
      </c>
      <c r="R76" s="41">
        <f t="shared" si="11"/>
        <v>4.5714285714285712</v>
      </c>
      <c r="S76" s="45" t="str">
        <f t="shared" si="12"/>
        <v>Pre-Surv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">
      <c r="A77" s="34">
        <f t="shared" si="5"/>
        <v>20</v>
      </c>
      <c r="B77" s="35">
        <v>2.54</v>
      </c>
      <c r="C77" s="35">
        <v>2.4500000000000002</v>
      </c>
      <c r="D77" s="35">
        <v>2.35</v>
      </c>
      <c r="E77" s="35">
        <v>2.48</v>
      </c>
      <c r="F77" s="35">
        <v>2.57</v>
      </c>
      <c r="G77" s="35">
        <v>2.4</v>
      </c>
      <c r="H77" s="32">
        <f t="shared" si="13"/>
        <v>2.57</v>
      </c>
      <c r="I77" s="32">
        <f t="shared" si="9"/>
        <v>2.65</v>
      </c>
      <c r="J77" s="37">
        <f t="shared" si="2"/>
        <v>-3.0188679245283047E-2</v>
      </c>
      <c r="K77" s="36">
        <f t="shared" si="6"/>
        <v>2.5540909090909087</v>
      </c>
      <c r="L77" s="37">
        <f t="shared" si="3"/>
        <v>6.228866346325042E-3</v>
      </c>
      <c r="M77" s="38">
        <f t="shared" si="4"/>
        <v>2570</v>
      </c>
      <c r="N77" s="39">
        <v>43224</v>
      </c>
      <c r="O77" s="44">
        <f t="shared" si="10"/>
        <v>43191</v>
      </c>
      <c r="P77" s="40">
        <f t="shared" si="7"/>
        <v>33</v>
      </c>
      <c r="Q77" s="39">
        <f t="shared" si="8"/>
        <v>40648</v>
      </c>
      <c r="R77" s="41">
        <f t="shared" si="11"/>
        <v>4.7142857142857144</v>
      </c>
      <c r="S77" s="41" t="str">
        <f t="shared" si="12"/>
        <v>Pre-Surv</v>
      </c>
      <c r="T77" s="3"/>
      <c r="U77" s="30"/>
      <c r="V77" s="30"/>
      <c r="W77" s="30"/>
      <c r="X77" s="30"/>
      <c r="Y77" s="30"/>
      <c r="Z77" s="3"/>
      <c r="AA77" s="30"/>
      <c r="AB77" s="30"/>
      <c r="AC77" s="30"/>
      <c r="AD77" s="30"/>
      <c r="AE77" s="30"/>
      <c r="AF77" s="3"/>
      <c r="AG77" s="3"/>
    </row>
    <row r="78" spans="1:33" x14ac:dyDescent="0.2">
      <c r="A78" s="42">
        <f t="shared" si="5"/>
        <v>20</v>
      </c>
      <c r="B78" s="35">
        <v>2.38</v>
      </c>
      <c r="C78" s="35">
        <v>2.2999999999999998</v>
      </c>
      <c r="D78" s="35">
        <v>2.6</v>
      </c>
      <c r="E78" s="35">
        <v>2.5</v>
      </c>
      <c r="F78" s="35">
        <v>2.6</v>
      </c>
      <c r="G78" s="35">
        <v>2.5</v>
      </c>
      <c r="H78" s="35">
        <f t="shared" si="13"/>
        <v>2.6</v>
      </c>
      <c r="I78" s="35">
        <f t="shared" si="9"/>
        <v>2.65</v>
      </c>
      <c r="J78" s="37">
        <f t="shared" si="2"/>
        <v>-1.886792452830182E-2</v>
      </c>
      <c r="K78" s="43">
        <f t="shared" si="6"/>
        <v>2.5540909090909087</v>
      </c>
      <c r="L78" s="37">
        <f t="shared" si="3"/>
        <v>1.7974728599395081E-2</v>
      </c>
      <c r="M78" s="38">
        <f t="shared" si="4"/>
        <v>2600</v>
      </c>
      <c r="N78" s="44">
        <v>43225</v>
      </c>
      <c r="O78" s="44">
        <f t="shared" si="10"/>
        <v>43191</v>
      </c>
      <c r="P78" s="47">
        <f t="shared" si="7"/>
        <v>34</v>
      </c>
      <c r="Q78" s="44">
        <f t="shared" si="8"/>
        <v>40648</v>
      </c>
      <c r="R78" s="41">
        <f t="shared" si="11"/>
        <v>4.8571428571428568</v>
      </c>
      <c r="S78" s="41" t="str">
        <f t="shared" si="12"/>
        <v>Pre-Surv</v>
      </c>
      <c r="T78" s="3"/>
      <c r="U78" s="23"/>
      <c r="V78" s="5"/>
      <c r="W78" s="13"/>
      <c r="X78" s="108"/>
      <c r="Y78" s="11"/>
      <c r="Z78" s="3"/>
      <c r="AA78" s="12"/>
      <c r="AB78" s="5"/>
      <c r="AC78" s="13"/>
      <c r="AD78" s="108"/>
      <c r="AE78" s="11"/>
      <c r="AF78" s="3"/>
      <c r="AG78" s="3"/>
    </row>
    <row r="79" spans="1:33" x14ac:dyDescent="0.2">
      <c r="A79" s="42">
        <f t="shared" si="5"/>
        <v>20</v>
      </c>
      <c r="B79" s="35">
        <v>2.4300000000000002</v>
      </c>
      <c r="C79" s="35">
        <v>2.56</v>
      </c>
      <c r="D79" s="35">
        <v>2.35</v>
      </c>
      <c r="E79" s="35">
        <v>2.61</v>
      </c>
      <c r="F79" s="35">
        <v>2.44</v>
      </c>
      <c r="G79" s="35">
        <v>2.6</v>
      </c>
      <c r="H79" s="35">
        <f t="shared" si="13"/>
        <v>2.61</v>
      </c>
      <c r="I79" s="35">
        <f t="shared" si="9"/>
        <v>2.65</v>
      </c>
      <c r="J79" s="37">
        <f t="shared" si="2"/>
        <v>-1.5094339622641523E-2</v>
      </c>
      <c r="K79" s="43">
        <f t="shared" si="6"/>
        <v>2.5540909090909087</v>
      </c>
      <c r="L79" s="37">
        <f t="shared" si="3"/>
        <v>2.1890016017084981E-2</v>
      </c>
      <c r="M79" s="38">
        <f t="shared" si="4"/>
        <v>2610</v>
      </c>
      <c r="N79" s="44">
        <v>43226</v>
      </c>
      <c r="O79" s="44">
        <f t="shared" si="10"/>
        <v>43191</v>
      </c>
      <c r="P79" s="47">
        <f t="shared" si="7"/>
        <v>35</v>
      </c>
      <c r="Q79" s="44">
        <f t="shared" si="8"/>
        <v>40648</v>
      </c>
      <c r="R79" s="41">
        <f t="shared" si="11"/>
        <v>5</v>
      </c>
      <c r="S79" s="41" t="str">
        <f t="shared" si="12"/>
        <v>Pre-Surv</v>
      </c>
      <c r="T79" s="3"/>
      <c r="U79" s="29"/>
      <c r="V79" s="29"/>
      <c r="W79" s="29"/>
      <c r="X79" s="29"/>
      <c r="Y79" s="29"/>
      <c r="Z79" s="3"/>
      <c r="AA79" s="3"/>
      <c r="AB79" s="3"/>
      <c r="AC79" s="3"/>
      <c r="AD79" s="3"/>
      <c r="AE79" s="3"/>
      <c r="AF79" s="3"/>
      <c r="AG79" s="3"/>
    </row>
    <row r="80" spans="1:33" x14ac:dyDescent="0.2">
      <c r="A80" s="42">
        <f t="shared" si="5"/>
        <v>20</v>
      </c>
      <c r="B80" s="35">
        <v>2.46</v>
      </c>
      <c r="C80" s="35">
        <v>2.41</v>
      </c>
      <c r="D80" s="35">
        <v>2.23</v>
      </c>
      <c r="E80" s="35">
        <v>2.33</v>
      </c>
      <c r="F80" s="35">
        <v>2.42</v>
      </c>
      <c r="G80" s="35">
        <v>2.6</v>
      </c>
      <c r="H80" s="35">
        <f t="shared" si="13"/>
        <v>2.6</v>
      </c>
      <c r="I80" s="35">
        <f t="shared" si="9"/>
        <v>2.65</v>
      </c>
      <c r="J80" s="37">
        <f t="shared" si="2"/>
        <v>-1.886792452830182E-2</v>
      </c>
      <c r="K80" s="43">
        <f t="shared" si="6"/>
        <v>2.5540909090909087</v>
      </c>
      <c r="L80" s="37">
        <f t="shared" si="3"/>
        <v>1.7974728599395081E-2</v>
      </c>
      <c r="M80" s="38">
        <f t="shared" si="4"/>
        <v>2600</v>
      </c>
      <c r="N80" s="44">
        <v>43227</v>
      </c>
      <c r="O80" s="44">
        <f t="shared" si="10"/>
        <v>43191</v>
      </c>
      <c r="P80" s="47">
        <f t="shared" si="7"/>
        <v>36</v>
      </c>
      <c r="Q80" s="44">
        <f t="shared" si="8"/>
        <v>40648</v>
      </c>
      <c r="R80" s="41">
        <f t="shared" si="11"/>
        <v>5.1428571428571432</v>
      </c>
      <c r="S80" s="41" t="str">
        <f t="shared" si="12"/>
        <v>Pre-Surv</v>
      </c>
      <c r="T80" s="3"/>
      <c r="U80" s="121"/>
      <c r="V80" s="121"/>
      <c r="W80" s="121"/>
      <c r="X80" s="122"/>
      <c r="Y80" s="21"/>
      <c r="Z80" s="3"/>
      <c r="AA80" s="21"/>
      <c r="AB80" s="21"/>
      <c r="AC80" s="21"/>
      <c r="AD80" s="21"/>
      <c r="AE80" s="21"/>
      <c r="AF80" s="3"/>
      <c r="AG80" s="3"/>
    </row>
    <row r="81" spans="1:33" x14ac:dyDescent="0.2">
      <c r="A81" s="109">
        <f t="shared" si="5"/>
        <v>20</v>
      </c>
      <c r="B81" s="110">
        <v>2.4</v>
      </c>
      <c r="C81" s="110">
        <v>2.15</v>
      </c>
      <c r="D81" s="110">
        <v>2.34</v>
      </c>
      <c r="E81" s="110">
        <v>2.4500000000000002</v>
      </c>
      <c r="F81" s="110">
        <v>2.37</v>
      </c>
      <c r="G81" s="110">
        <v>2.35</v>
      </c>
      <c r="H81" s="110">
        <f t="shared" si="13"/>
        <v>2.4500000000000002</v>
      </c>
      <c r="I81" s="110">
        <f t="shared" si="9"/>
        <v>2.65</v>
      </c>
      <c r="J81" s="111">
        <f t="shared" si="2"/>
        <v>-7.5471698113207447E-2</v>
      </c>
      <c r="K81" s="112">
        <f t="shared" si="6"/>
        <v>2.5540909090909087</v>
      </c>
      <c r="L81" s="111">
        <f t="shared" si="3"/>
        <v>-4.0754582665954595E-2</v>
      </c>
      <c r="M81" s="113">
        <f t="shared" si="4"/>
        <v>2450</v>
      </c>
      <c r="N81" s="114">
        <v>43228</v>
      </c>
      <c r="O81" s="114">
        <f t="shared" si="10"/>
        <v>43191</v>
      </c>
      <c r="P81" s="115">
        <f t="shared" si="7"/>
        <v>37</v>
      </c>
      <c r="Q81" s="114">
        <f t="shared" si="8"/>
        <v>40648</v>
      </c>
      <c r="R81" s="41">
        <f t="shared" si="11"/>
        <v>5.2857142857142856</v>
      </c>
      <c r="S81" s="116" t="str">
        <f t="shared" si="12"/>
        <v>Pre-Surv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">
      <c r="A82" s="42">
        <f t="shared" si="5"/>
        <v>20</v>
      </c>
      <c r="B82" s="35">
        <v>2.5</v>
      </c>
      <c r="C82" s="35">
        <v>2.35</v>
      </c>
      <c r="D82" s="35">
        <v>2.42</v>
      </c>
      <c r="E82" s="35">
        <v>2.6</v>
      </c>
      <c r="F82" s="35">
        <v>2.5</v>
      </c>
      <c r="G82" s="35">
        <v>2.34</v>
      </c>
      <c r="H82" s="35">
        <f t="shared" si="13"/>
        <v>2.6</v>
      </c>
      <c r="I82" s="35">
        <f t="shared" si="9"/>
        <v>2.65</v>
      </c>
      <c r="J82" s="37">
        <f t="shared" si="2"/>
        <v>-1.886792452830182E-2</v>
      </c>
      <c r="K82" s="43">
        <f t="shared" si="6"/>
        <v>2.5540909090909087</v>
      </c>
      <c r="L82" s="37">
        <f t="shared" si="3"/>
        <v>1.7974728599395081E-2</v>
      </c>
      <c r="M82" s="38">
        <f t="shared" si="4"/>
        <v>2600</v>
      </c>
      <c r="N82" s="44">
        <f t="shared" ref="N82:N116" si="14">(N81+1)</f>
        <v>43229</v>
      </c>
      <c r="O82" s="44">
        <f t="shared" si="10"/>
        <v>43191</v>
      </c>
      <c r="P82" s="47">
        <f t="shared" si="7"/>
        <v>38</v>
      </c>
      <c r="Q82" s="44">
        <f t="shared" si="8"/>
        <v>40648</v>
      </c>
      <c r="R82" s="41">
        <f t="shared" si="11"/>
        <v>5.4285714285714288</v>
      </c>
      <c r="S82" s="45" t="str">
        <f t="shared" si="12"/>
        <v>Pre-Surv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">
      <c r="A83" s="42">
        <f t="shared" si="5"/>
        <v>20</v>
      </c>
      <c r="B83" s="35">
        <v>2.4700000000000002</v>
      </c>
      <c r="C83" s="35">
        <v>2.62</v>
      </c>
      <c r="D83" s="46">
        <v>2.54</v>
      </c>
      <c r="E83" s="35">
        <v>2.2799999999999998</v>
      </c>
      <c r="F83" s="35">
        <v>2.44</v>
      </c>
      <c r="G83" s="35">
        <v>2.35</v>
      </c>
      <c r="H83" s="35">
        <f t="shared" si="13"/>
        <v>2.62</v>
      </c>
      <c r="I83" s="35">
        <f t="shared" si="9"/>
        <v>2.65</v>
      </c>
      <c r="J83" s="37">
        <f t="shared" si="2"/>
        <v>-1.1320754716981058E-2</v>
      </c>
      <c r="K83" s="43">
        <f t="shared" si="6"/>
        <v>2.5540909090909087</v>
      </c>
      <c r="L83" s="37">
        <f t="shared" si="3"/>
        <v>2.5805303434775051E-2</v>
      </c>
      <c r="M83" s="38">
        <f t="shared" si="4"/>
        <v>2620</v>
      </c>
      <c r="N83" s="44">
        <f t="shared" si="14"/>
        <v>43230</v>
      </c>
      <c r="O83" s="44">
        <f t="shared" si="10"/>
        <v>43191</v>
      </c>
      <c r="P83" s="47">
        <f t="shared" si="7"/>
        <v>39</v>
      </c>
      <c r="Q83" s="44">
        <f t="shared" si="8"/>
        <v>40648</v>
      </c>
      <c r="R83" s="41">
        <f t="shared" si="11"/>
        <v>5.5714285714285712</v>
      </c>
      <c r="S83" s="45" t="str">
        <f t="shared" si="12"/>
        <v>Pre-Surv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">
      <c r="A84" s="34">
        <f t="shared" si="5"/>
        <v>20</v>
      </c>
      <c r="B84" s="35">
        <v>2.54</v>
      </c>
      <c r="C84" s="35">
        <v>2.4500000000000002</v>
      </c>
      <c r="D84" s="35">
        <v>2.35</v>
      </c>
      <c r="E84" s="35">
        <v>2.48</v>
      </c>
      <c r="F84" s="35">
        <v>2.57</v>
      </c>
      <c r="G84" s="35">
        <v>2.4</v>
      </c>
      <c r="H84" s="32">
        <f t="shared" si="13"/>
        <v>2.57</v>
      </c>
      <c r="I84" s="32">
        <f t="shared" si="9"/>
        <v>2.65</v>
      </c>
      <c r="J84" s="37">
        <f t="shared" si="2"/>
        <v>-3.0188679245283047E-2</v>
      </c>
      <c r="K84" s="36">
        <f t="shared" si="6"/>
        <v>2.5540909090909087</v>
      </c>
      <c r="L84" s="37">
        <f t="shared" si="3"/>
        <v>6.228866346325042E-3</v>
      </c>
      <c r="M84" s="38">
        <f t="shared" si="4"/>
        <v>2570</v>
      </c>
      <c r="N84" s="44">
        <f t="shared" si="14"/>
        <v>43231</v>
      </c>
      <c r="O84" s="44">
        <f t="shared" si="10"/>
        <v>43191</v>
      </c>
      <c r="P84" s="40">
        <f t="shared" si="7"/>
        <v>40</v>
      </c>
      <c r="Q84" s="39">
        <f t="shared" si="8"/>
        <v>40648</v>
      </c>
      <c r="R84" s="41">
        <f t="shared" si="11"/>
        <v>5.7142857142857144</v>
      </c>
      <c r="S84" s="41" t="str">
        <f t="shared" si="12"/>
        <v>Pre-Surv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">
      <c r="A85" s="42">
        <f t="shared" si="5"/>
        <v>20</v>
      </c>
      <c r="B85" s="35">
        <v>2.38</v>
      </c>
      <c r="C85" s="35">
        <v>2.2999999999999998</v>
      </c>
      <c r="D85" s="35">
        <v>2.6</v>
      </c>
      <c r="E85" s="35">
        <v>2.5</v>
      </c>
      <c r="F85" s="35">
        <v>2.6</v>
      </c>
      <c r="G85" s="35">
        <v>2.5</v>
      </c>
      <c r="H85" s="35">
        <f t="shared" si="13"/>
        <v>2.6</v>
      </c>
      <c r="I85" s="35">
        <f t="shared" si="9"/>
        <v>2.65</v>
      </c>
      <c r="J85" s="37">
        <f t="shared" si="2"/>
        <v>-1.886792452830182E-2</v>
      </c>
      <c r="K85" s="43">
        <f t="shared" si="6"/>
        <v>2.5540909090909087</v>
      </c>
      <c r="L85" s="37">
        <f t="shared" si="3"/>
        <v>1.7974728599395081E-2</v>
      </c>
      <c r="M85" s="38">
        <f t="shared" si="4"/>
        <v>2600</v>
      </c>
      <c r="N85" s="44">
        <f t="shared" si="14"/>
        <v>43232</v>
      </c>
      <c r="O85" s="44">
        <f t="shared" si="10"/>
        <v>43191</v>
      </c>
      <c r="P85" s="47">
        <f t="shared" si="7"/>
        <v>41</v>
      </c>
      <c r="Q85" s="44">
        <f t="shared" si="8"/>
        <v>40648</v>
      </c>
      <c r="R85" s="41">
        <f t="shared" si="11"/>
        <v>5.8571428571428568</v>
      </c>
      <c r="S85" s="41" t="str">
        <f t="shared" si="12"/>
        <v>Pre-Surv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">
      <c r="A86" s="42">
        <f t="shared" si="5"/>
        <v>20</v>
      </c>
      <c r="B86" s="35">
        <v>2.4300000000000002</v>
      </c>
      <c r="C86" s="35">
        <v>2.56</v>
      </c>
      <c r="D86" s="35">
        <v>2.35</v>
      </c>
      <c r="E86" s="35">
        <v>2.61</v>
      </c>
      <c r="F86" s="35">
        <v>2.44</v>
      </c>
      <c r="G86" s="35">
        <v>2.6</v>
      </c>
      <c r="H86" s="35">
        <f t="shared" si="13"/>
        <v>2.61</v>
      </c>
      <c r="I86" s="35">
        <f t="shared" si="9"/>
        <v>2.65</v>
      </c>
      <c r="J86" s="37">
        <f t="shared" si="2"/>
        <v>-1.5094339622641523E-2</v>
      </c>
      <c r="K86" s="43">
        <f t="shared" si="6"/>
        <v>2.5540909090909087</v>
      </c>
      <c r="L86" s="37">
        <f t="shared" si="3"/>
        <v>2.1890016017084981E-2</v>
      </c>
      <c r="M86" s="38">
        <f t="shared" si="4"/>
        <v>2610</v>
      </c>
      <c r="N86" s="44">
        <f t="shared" si="14"/>
        <v>43233</v>
      </c>
      <c r="O86" s="44">
        <f t="shared" si="10"/>
        <v>43191</v>
      </c>
      <c r="P86" s="47">
        <f t="shared" si="7"/>
        <v>42</v>
      </c>
      <c r="Q86" s="44">
        <f t="shared" si="8"/>
        <v>40648</v>
      </c>
      <c r="R86" s="41">
        <f t="shared" si="11"/>
        <v>6</v>
      </c>
      <c r="S86" s="41" t="str">
        <f t="shared" si="12"/>
        <v>Pre-Surv</v>
      </c>
    </row>
    <row r="87" spans="1:33" x14ac:dyDescent="0.2">
      <c r="A87" s="42">
        <f t="shared" si="5"/>
        <v>20</v>
      </c>
      <c r="B87" s="35">
        <v>2.46</v>
      </c>
      <c r="C87" s="35">
        <v>2.41</v>
      </c>
      <c r="D87" s="35">
        <v>2.23</v>
      </c>
      <c r="E87" s="35">
        <v>2.33</v>
      </c>
      <c r="F87" s="35">
        <v>2.42</v>
      </c>
      <c r="G87" s="35">
        <v>2.6</v>
      </c>
      <c r="H87" s="35">
        <f t="shared" si="13"/>
        <v>2.6</v>
      </c>
      <c r="I87" s="35">
        <f t="shared" si="9"/>
        <v>2.65</v>
      </c>
      <c r="J87" s="37">
        <f t="shared" si="2"/>
        <v>-1.886792452830182E-2</v>
      </c>
      <c r="K87" s="43">
        <f t="shared" si="6"/>
        <v>2.5540909090909087</v>
      </c>
      <c r="L87" s="37">
        <f t="shared" si="3"/>
        <v>1.7974728599395081E-2</v>
      </c>
      <c r="M87" s="38">
        <f t="shared" si="4"/>
        <v>2600</v>
      </c>
      <c r="N87" s="44">
        <f t="shared" si="14"/>
        <v>43234</v>
      </c>
      <c r="O87" s="44">
        <f t="shared" si="10"/>
        <v>43191</v>
      </c>
      <c r="P87" s="47">
        <f t="shared" si="7"/>
        <v>43</v>
      </c>
      <c r="Q87" s="44">
        <f t="shared" si="8"/>
        <v>40648</v>
      </c>
      <c r="R87" s="41">
        <f t="shared" si="11"/>
        <v>6.1428571428571432</v>
      </c>
      <c r="S87" s="41" t="str">
        <f t="shared" si="12"/>
        <v>Pre-Surv</v>
      </c>
    </row>
    <row r="88" spans="1:33" x14ac:dyDescent="0.2">
      <c r="A88" s="109">
        <f t="shared" si="5"/>
        <v>20</v>
      </c>
      <c r="B88" s="110">
        <v>2.4</v>
      </c>
      <c r="C88" s="110">
        <v>2.15</v>
      </c>
      <c r="D88" s="110">
        <v>2.34</v>
      </c>
      <c r="E88" s="110">
        <v>2.4500000000000002</v>
      </c>
      <c r="F88" s="110">
        <v>2.37</v>
      </c>
      <c r="G88" s="110">
        <v>2.35</v>
      </c>
      <c r="H88" s="110">
        <f t="shared" si="13"/>
        <v>2.4500000000000002</v>
      </c>
      <c r="I88" s="110">
        <f t="shared" si="9"/>
        <v>2.65</v>
      </c>
      <c r="J88" s="111">
        <f t="shared" si="2"/>
        <v>-7.5471698113207447E-2</v>
      </c>
      <c r="K88" s="112">
        <f t="shared" si="6"/>
        <v>2.5540909090909087</v>
      </c>
      <c r="L88" s="111">
        <f t="shared" si="3"/>
        <v>-4.0754582665954595E-2</v>
      </c>
      <c r="M88" s="113">
        <f t="shared" si="4"/>
        <v>2450</v>
      </c>
      <c r="N88" s="114">
        <f t="shared" si="14"/>
        <v>43235</v>
      </c>
      <c r="O88" s="114">
        <f t="shared" si="10"/>
        <v>43191</v>
      </c>
      <c r="P88" s="115">
        <f t="shared" si="7"/>
        <v>44</v>
      </c>
      <c r="Q88" s="114">
        <f t="shared" si="8"/>
        <v>40648</v>
      </c>
      <c r="R88" s="41">
        <f t="shared" si="11"/>
        <v>6.2857142857142856</v>
      </c>
      <c r="S88" s="116" t="str">
        <f t="shared" si="12"/>
        <v>Pre-Surv</v>
      </c>
    </row>
    <row r="89" spans="1:33" x14ac:dyDescent="0.2">
      <c r="A89" s="42">
        <f t="shared" si="5"/>
        <v>20</v>
      </c>
      <c r="B89" s="35">
        <v>2.5</v>
      </c>
      <c r="C89" s="35">
        <v>2.35</v>
      </c>
      <c r="D89" s="35">
        <v>2.42</v>
      </c>
      <c r="E89" s="35">
        <v>2.6</v>
      </c>
      <c r="F89" s="35">
        <v>2.5</v>
      </c>
      <c r="G89" s="35">
        <v>2.34</v>
      </c>
      <c r="H89" s="35">
        <f t="shared" si="13"/>
        <v>2.6</v>
      </c>
      <c r="I89" s="35">
        <f t="shared" si="9"/>
        <v>2.65</v>
      </c>
      <c r="J89" s="37">
        <f t="shared" si="2"/>
        <v>-1.886792452830182E-2</v>
      </c>
      <c r="K89" s="43">
        <f t="shared" si="6"/>
        <v>2.5540909090909087</v>
      </c>
      <c r="L89" s="37">
        <f t="shared" si="3"/>
        <v>1.7974728599395081E-2</v>
      </c>
      <c r="M89" s="38">
        <f t="shared" si="4"/>
        <v>2600</v>
      </c>
      <c r="N89" s="44">
        <f t="shared" si="14"/>
        <v>43236</v>
      </c>
      <c r="O89" s="44">
        <f t="shared" si="10"/>
        <v>43191</v>
      </c>
      <c r="P89" s="47">
        <f t="shared" si="7"/>
        <v>45</v>
      </c>
      <c r="Q89" s="44">
        <f t="shared" si="8"/>
        <v>40648</v>
      </c>
      <c r="R89" s="41">
        <f t="shared" si="11"/>
        <v>6.4285714285714288</v>
      </c>
      <c r="S89" s="45" t="str">
        <f t="shared" si="12"/>
        <v>Pre-Surv</v>
      </c>
    </row>
    <row r="90" spans="1:33" x14ac:dyDescent="0.2">
      <c r="A90" s="42">
        <f t="shared" si="5"/>
        <v>20</v>
      </c>
      <c r="B90" s="35">
        <v>2.4700000000000002</v>
      </c>
      <c r="C90" s="35">
        <v>2.62</v>
      </c>
      <c r="D90" s="46">
        <v>2.54</v>
      </c>
      <c r="E90" s="35">
        <v>2.2799999999999998</v>
      </c>
      <c r="F90" s="35">
        <v>2.44</v>
      </c>
      <c r="G90" s="35">
        <v>2.35</v>
      </c>
      <c r="H90" s="35">
        <f t="shared" si="13"/>
        <v>2.62</v>
      </c>
      <c r="I90" s="35">
        <f t="shared" si="9"/>
        <v>2.65</v>
      </c>
      <c r="J90" s="37">
        <f t="shared" si="2"/>
        <v>-1.1320754716981058E-2</v>
      </c>
      <c r="K90" s="43">
        <f t="shared" si="6"/>
        <v>2.5540909090909087</v>
      </c>
      <c r="L90" s="37">
        <f t="shared" si="3"/>
        <v>2.5805303434775051E-2</v>
      </c>
      <c r="M90" s="38">
        <f t="shared" si="4"/>
        <v>2620</v>
      </c>
      <c r="N90" s="44">
        <f t="shared" si="14"/>
        <v>43237</v>
      </c>
      <c r="O90" s="44">
        <f t="shared" si="10"/>
        <v>43191</v>
      </c>
      <c r="P90" s="47">
        <f t="shared" si="7"/>
        <v>46</v>
      </c>
      <c r="Q90" s="44">
        <f t="shared" si="8"/>
        <v>40648</v>
      </c>
      <c r="R90" s="41">
        <f t="shared" si="11"/>
        <v>6.5714285714285712</v>
      </c>
      <c r="S90" s="45" t="str">
        <f t="shared" si="12"/>
        <v>Pre-Surv</v>
      </c>
    </row>
    <row r="91" spans="1:33" x14ac:dyDescent="0.2">
      <c r="A91" s="34">
        <f t="shared" si="5"/>
        <v>20</v>
      </c>
      <c r="B91" s="35">
        <v>2.54</v>
      </c>
      <c r="C91" s="35">
        <v>2.4500000000000002</v>
      </c>
      <c r="D91" s="35">
        <v>2.35</v>
      </c>
      <c r="E91" s="35">
        <v>2.48</v>
      </c>
      <c r="F91" s="35">
        <v>2.57</v>
      </c>
      <c r="G91" s="35">
        <v>2.4</v>
      </c>
      <c r="H91" s="32">
        <f t="shared" si="13"/>
        <v>2.57</v>
      </c>
      <c r="I91" s="32">
        <f t="shared" si="9"/>
        <v>2.65</v>
      </c>
      <c r="J91" s="37">
        <f t="shared" si="2"/>
        <v>-3.0188679245283047E-2</v>
      </c>
      <c r="K91" s="36">
        <f t="shared" si="6"/>
        <v>2.5540909090909087</v>
      </c>
      <c r="L91" s="37">
        <f t="shared" si="3"/>
        <v>6.228866346325042E-3</v>
      </c>
      <c r="M91" s="38">
        <f t="shared" si="4"/>
        <v>2570</v>
      </c>
      <c r="N91" s="44">
        <f t="shared" si="14"/>
        <v>43238</v>
      </c>
      <c r="O91" s="44">
        <f t="shared" si="10"/>
        <v>43191</v>
      </c>
      <c r="P91" s="40">
        <f t="shared" si="7"/>
        <v>47</v>
      </c>
      <c r="Q91" s="39">
        <f t="shared" si="8"/>
        <v>40648</v>
      </c>
      <c r="R91" s="41">
        <f t="shared" si="11"/>
        <v>6.7142857142857144</v>
      </c>
      <c r="S91" s="41" t="str">
        <f t="shared" si="12"/>
        <v>Pre-Surv</v>
      </c>
    </row>
    <row r="92" spans="1:33" x14ac:dyDescent="0.2">
      <c r="A92" s="42">
        <f t="shared" si="5"/>
        <v>20</v>
      </c>
      <c r="B92" s="35">
        <v>2.38</v>
      </c>
      <c r="C92" s="35">
        <v>2.2999999999999998</v>
      </c>
      <c r="D92" s="35">
        <v>2.6</v>
      </c>
      <c r="E92" s="35">
        <v>2.5</v>
      </c>
      <c r="F92" s="35">
        <v>2.6</v>
      </c>
      <c r="G92" s="35">
        <v>2.5</v>
      </c>
      <c r="H92" s="35">
        <f t="shared" si="13"/>
        <v>2.6</v>
      </c>
      <c r="I92" s="35">
        <f t="shared" si="9"/>
        <v>2.65</v>
      </c>
      <c r="J92" s="37">
        <f t="shared" si="2"/>
        <v>-1.886792452830182E-2</v>
      </c>
      <c r="K92" s="43">
        <f t="shared" si="6"/>
        <v>2.5540909090909087</v>
      </c>
      <c r="L92" s="37">
        <f t="shared" si="3"/>
        <v>1.7974728599395081E-2</v>
      </c>
      <c r="M92" s="38">
        <f t="shared" si="4"/>
        <v>2600</v>
      </c>
      <c r="N92" s="44">
        <f t="shared" si="14"/>
        <v>43239</v>
      </c>
      <c r="O92" s="44">
        <f t="shared" si="10"/>
        <v>43191</v>
      </c>
      <c r="P92" s="47">
        <f t="shared" si="7"/>
        <v>48</v>
      </c>
      <c r="Q92" s="44">
        <f t="shared" si="8"/>
        <v>40648</v>
      </c>
      <c r="R92" s="41">
        <f t="shared" si="11"/>
        <v>6.8571428571428568</v>
      </c>
      <c r="S92" s="41" t="str">
        <f t="shared" si="12"/>
        <v>Pre-Surv</v>
      </c>
    </row>
    <row r="93" spans="1:33" x14ac:dyDescent="0.2">
      <c r="A93" s="42">
        <f t="shared" si="5"/>
        <v>20</v>
      </c>
      <c r="B93" s="35">
        <v>2.4300000000000002</v>
      </c>
      <c r="C93" s="35">
        <v>2.56</v>
      </c>
      <c r="D93" s="35">
        <v>2.35</v>
      </c>
      <c r="E93" s="35">
        <v>2.61</v>
      </c>
      <c r="F93" s="35">
        <v>2.44</v>
      </c>
      <c r="G93" s="35">
        <v>2.6</v>
      </c>
      <c r="H93" s="35">
        <f t="shared" si="13"/>
        <v>2.61</v>
      </c>
      <c r="I93" s="35">
        <f t="shared" si="9"/>
        <v>2.65</v>
      </c>
      <c r="J93" s="37">
        <f t="shared" si="2"/>
        <v>-1.5094339622641523E-2</v>
      </c>
      <c r="K93" s="43">
        <f t="shared" si="6"/>
        <v>2.5540909090909087</v>
      </c>
      <c r="L93" s="37">
        <f t="shared" si="3"/>
        <v>2.1890016017084981E-2</v>
      </c>
      <c r="M93" s="38">
        <f t="shared" si="4"/>
        <v>2610</v>
      </c>
      <c r="N93" s="44">
        <f t="shared" si="14"/>
        <v>43240</v>
      </c>
      <c r="O93" s="44">
        <f t="shared" si="10"/>
        <v>43191</v>
      </c>
      <c r="P93" s="47">
        <f t="shared" si="7"/>
        <v>49</v>
      </c>
      <c r="Q93" s="44">
        <f t="shared" si="8"/>
        <v>40648</v>
      </c>
      <c r="R93" s="41">
        <f t="shared" si="11"/>
        <v>7</v>
      </c>
      <c r="S93" s="41" t="str">
        <f t="shared" si="12"/>
        <v>Pre-Surv</v>
      </c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3" x14ac:dyDescent="0.2">
      <c r="A94" s="42">
        <f t="shared" si="5"/>
        <v>20</v>
      </c>
      <c r="B94" s="35">
        <v>2.46</v>
      </c>
      <c r="C94" s="35">
        <v>2.41</v>
      </c>
      <c r="D94" s="35">
        <v>2.23</v>
      </c>
      <c r="E94" s="35">
        <v>2.33</v>
      </c>
      <c r="F94" s="35">
        <v>2.42</v>
      </c>
      <c r="G94" s="35">
        <v>2.6</v>
      </c>
      <c r="H94" s="35">
        <f t="shared" si="13"/>
        <v>2.6</v>
      </c>
      <c r="I94" s="35">
        <f t="shared" si="9"/>
        <v>2.65</v>
      </c>
      <c r="J94" s="37">
        <f t="shared" si="2"/>
        <v>-1.886792452830182E-2</v>
      </c>
      <c r="K94" s="43">
        <f t="shared" si="6"/>
        <v>2.5540909090909087</v>
      </c>
      <c r="L94" s="37">
        <f t="shared" si="3"/>
        <v>1.7974728599395081E-2</v>
      </c>
      <c r="M94" s="38">
        <f t="shared" si="4"/>
        <v>2600</v>
      </c>
      <c r="N94" s="44">
        <f t="shared" si="14"/>
        <v>43241</v>
      </c>
      <c r="O94" s="44">
        <f t="shared" si="10"/>
        <v>43191</v>
      </c>
      <c r="P94" s="47">
        <f t="shared" si="7"/>
        <v>50</v>
      </c>
      <c r="Q94" s="44">
        <f t="shared" si="8"/>
        <v>40648</v>
      </c>
      <c r="R94" s="41">
        <f t="shared" si="11"/>
        <v>7.1428571428571432</v>
      </c>
      <c r="S94" s="41" t="str">
        <f t="shared" si="12"/>
        <v>Pre-Surv</v>
      </c>
      <c r="U94" s="26"/>
      <c r="V94" s="26"/>
      <c r="W94" s="26"/>
      <c r="X94" s="26"/>
      <c r="Y94" s="7"/>
      <c r="Z94" s="7"/>
      <c r="AA94" s="7"/>
      <c r="AB94" s="7"/>
      <c r="AC94" s="7"/>
      <c r="AD94" s="7"/>
      <c r="AE94" s="7"/>
      <c r="AF94" s="7"/>
    </row>
    <row r="95" spans="1:33" x14ac:dyDescent="0.2">
      <c r="A95" s="109">
        <f t="shared" si="5"/>
        <v>20</v>
      </c>
      <c r="B95" s="110">
        <v>2.4</v>
      </c>
      <c r="C95" s="110">
        <v>2.15</v>
      </c>
      <c r="D95" s="110">
        <v>2.34</v>
      </c>
      <c r="E95" s="110">
        <v>2.46</v>
      </c>
      <c r="F95" s="110">
        <v>2.37</v>
      </c>
      <c r="G95" s="110">
        <v>2.35</v>
      </c>
      <c r="H95" s="110">
        <f t="shared" si="13"/>
        <v>2.46</v>
      </c>
      <c r="I95" s="110">
        <f t="shared" si="9"/>
        <v>2.65</v>
      </c>
      <c r="J95" s="111">
        <f t="shared" si="2"/>
        <v>-7.1698113207547154E-2</v>
      </c>
      <c r="K95" s="112">
        <f t="shared" si="6"/>
        <v>2.5540909090909087</v>
      </c>
      <c r="L95" s="111">
        <f t="shared" si="3"/>
        <v>-3.6839295248264702E-2</v>
      </c>
      <c r="M95" s="113">
        <f t="shared" si="4"/>
        <v>2460</v>
      </c>
      <c r="N95" s="114">
        <f t="shared" si="14"/>
        <v>43242</v>
      </c>
      <c r="O95" s="114">
        <f t="shared" si="10"/>
        <v>43191</v>
      </c>
      <c r="P95" s="115">
        <f t="shared" si="7"/>
        <v>51</v>
      </c>
      <c r="Q95" s="114">
        <f t="shared" si="8"/>
        <v>40648</v>
      </c>
      <c r="R95" s="41">
        <f t="shared" si="11"/>
        <v>7.2857142857142856</v>
      </c>
      <c r="S95" s="116" t="str">
        <f t="shared" si="12"/>
        <v>Pre-Surv</v>
      </c>
      <c r="T95" s="7"/>
      <c r="U95" s="23"/>
      <c r="V95" s="5"/>
      <c r="W95" s="13"/>
      <c r="X95" s="11"/>
      <c r="Y95" s="7"/>
      <c r="Z95" s="7"/>
      <c r="AA95" s="7"/>
      <c r="AB95" s="7"/>
      <c r="AC95" s="7"/>
      <c r="AD95" s="7"/>
      <c r="AE95" s="7"/>
      <c r="AF95" s="7"/>
    </row>
    <row r="96" spans="1:33" x14ac:dyDescent="0.2">
      <c r="A96" s="42">
        <f t="shared" si="5"/>
        <v>20</v>
      </c>
      <c r="B96" s="35">
        <v>2.73</v>
      </c>
      <c r="C96" s="35">
        <v>2.35</v>
      </c>
      <c r="D96" s="35">
        <v>2.42</v>
      </c>
      <c r="E96" s="35">
        <v>2.4500000000000002</v>
      </c>
      <c r="F96" s="35">
        <v>2.5</v>
      </c>
      <c r="G96" s="35">
        <v>2.34</v>
      </c>
      <c r="H96" s="35">
        <f t="shared" si="13"/>
        <v>2.73</v>
      </c>
      <c r="I96" s="35">
        <f t="shared" si="9"/>
        <v>2.65</v>
      </c>
      <c r="J96" s="37">
        <f t="shared" si="2"/>
        <v>3.0188679245283047E-2</v>
      </c>
      <c r="K96" s="43">
        <f t="shared" si="6"/>
        <v>2.5540909090909087</v>
      </c>
      <c r="L96" s="37">
        <f t="shared" si="3"/>
        <v>6.8873465029364797E-2</v>
      </c>
      <c r="M96" s="38">
        <f t="shared" si="4"/>
        <v>2730</v>
      </c>
      <c r="N96" s="44">
        <f t="shared" si="14"/>
        <v>43243</v>
      </c>
      <c r="O96" s="44">
        <f t="shared" si="10"/>
        <v>43191</v>
      </c>
      <c r="P96" s="47">
        <f t="shared" si="7"/>
        <v>52</v>
      </c>
      <c r="Q96" s="44">
        <f t="shared" si="8"/>
        <v>40648</v>
      </c>
      <c r="R96" s="41">
        <f t="shared" si="11"/>
        <v>7.4285714285714288</v>
      </c>
      <c r="S96" s="45" t="str">
        <f t="shared" si="12"/>
        <v>Pre-Surv</v>
      </c>
      <c r="T96" s="7"/>
      <c r="U96" s="12"/>
      <c r="V96" s="5"/>
      <c r="W96" s="13"/>
      <c r="X96" s="11"/>
      <c r="Y96" s="7"/>
      <c r="Z96" s="7"/>
      <c r="AA96" s="7"/>
      <c r="AB96" s="7"/>
      <c r="AC96" s="7"/>
      <c r="AD96" s="7"/>
      <c r="AE96" s="7"/>
    </row>
    <row r="97" spans="1:36" x14ac:dyDescent="0.2">
      <c r="A97" s="42">
        <f t="shared" si="5"/>
        <v>20</v>
      </c>
      <c r="B97" s="35">
        <v>2.4700000000000002</v>
      </c>
      <c r="C97" s="35">
        <v>2.58</v>
      </c>
      <c r="D97" s="46">
        <v>2.54</v>
      </c>
      <c r="E97" s="35">
        <v>2.2799999999999998</v>
      </c>
      <c r="F97" s="35">
        <v>2.44</v>
      </c>
      <c r="G97" s="35">
        <v>2.35</v>
      </c>
      <c r="H97" s="35">
        <f t="shared" si="13"/>
        <v>2.58</v>
      </c>
      <c r="I97" s="35">
        <f t="shared" si="9"/>
        <v>2.65</v>
      </c>
      <c r="J97" s="37">
        <f t="shared" si="2"/>
        <v>-2.6415094339622584E-2</v>
      </c>
      <c r="K97" s="43">
        <f t="shared" si="6"/>
        <v>2.5540909090909087</v>
      </c>
      <c r="L97" s="37">
        <f t="shared" si="3"/>
        <v>1.0144153764015115E-2</v>
      </c>
      <c r="M97" s="38">
        <f t="shared" si="4"/>
        <v>2580</v>
      </c>
      <c r="N97" s="44">
        <f t="shared" si="14"/>
        <v>43244</v>
      </c>
      <c r="O97" s="44">
        <f t="shared" si="10"/>
        <v>43191</v>
      </c>
      <c r="P97" s="47">
        <f t="shared" si="7"/>
        <v>53</v>
      </c>
      <c r="Q97" s="44">
        <f t="shared" si="8"/>
        <v>40648</v>
      </c>
      <c r="R97" s="41">
        <f t="shared" si="11"/>
        <v>7.5714285714285712</v>
      </c>
      <c r="S97" s="45" t="str">
        <f t="shared" si="12"/>
        <v>Pre-Surv</v>
      </c>
      <c r="T97" s="3"/>
      <c r="U97" s="12"/>
      <c r="V97" s="5"/>
      <c r="W97" s="13"/>
      <c r="X97" s="11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2">
      <c r="A98" s="34">
        <f t="shared" si="5"/>
        <v>20</v>
      </c>
      <c r="B98" s="35">
        <v>2.54</v>
      </c>
      <c r="C98" s="35">
        <v>2.4500000000000002</v>
      </c>
      <c r="D98" s="35">
        <v>2.35</v>
      </c>
      <c r="E98" s="35">
        <v>2.48</v>
      </c>
      <c r="F98" s="35">
        <v>2.69</v>
      </c>
      <c r="G98" s="35">
        <v>2.4</v>
      </c>
      <c r="H98" s="32">
        <f t="shared" si="13"/>
        <v>2.69</v>
      </c>
      <c r="I98" s="32">
        <f t="shared" si="9"/>
        <v>2.65</v>
      </c>
      <c r="J98" s="37">
        <f t="shared" si="2"/>
        <v>1.5094339622641523E-2</v>
      </c>
      <c r="K98" s="36">
        <f t="shared" si="6"/>
        <v>2.5540909090909087</v>
      </c>
      <c r="L98" s="37">
        <f t="shared" si="3"/>
        <v>5.3212315358604857E-2</v>
      </c>
      <c r="M98" s="38">
        <f t="shared" si="4"/>
        <v>2690</v>
      </c>
      <c r="N98" s="44">
        <f t="shared" si="14"/>
        <v>43245</v>
      </c>
      <c r="O98" s="44">
        <f t="shared" si="10"/>
        <v>43191</v>
      </c>
      <c r="P98" s="40">
        <f t="shared" si="7"/>
        <v>54</v>
      </c>
      <c r="Q98" s="39">
        <f t="shared" si="8"/>
        <v>40648</v>
      </c>
      <c r="R98" s="41">
        <f t="shared" si="11"/>
        <v>7.7142857142857144</v>
      </c>
      <c r="S98" s="41" t="str">
        <f t="shared" si="12"/>
        <v>Pre-Surv</v>
      </c>
      <c r="T98" s="3"/>
      <c r="U98" s="12"/>
      <c r="V98" s="5"/>
      <c r="W98" s="13"/>
      <c r="X98" s="11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2">
      <c r="A99" s="42">
        <f t="shared" si="5"/>
        <v>20</v>
      </c>
      <c r="B99" s="35">
        <v>2.38</v>
      </c>
      <c r="C99" s="35">
        <v>2.2999999999999998</v>
      </c>
      <c r="D99" s="35">
        <v>2.2999999999999998</v>
      </c>
      <c r="E99" s="35">
        <v>2.5</v>
      </c>
      <c r="F99" s="35">
        <v>2.2000000000000002</v>
      </c>
      <c r="G99" s="35">
        <v>2.5</v>
      </c>
      <c r="H99" s="35">
        <f t="shared" si="13"/>
        <v>2.5</v>
      </c>
      <c r="I99" s="35">
        <f t="shared" si="9"/>
        <v>2.65</v>
      </c>
      <c r="J99" s="37">
        <f t="shared" si="2"/>
        <v>-5.6603773584905627E-2</v>
      </c>
      <c r="K99" s="43">
        <f t="shared" si="6"/>
        <v>2.5540909090909087</v>
      </c>
      <c r="L99" s="37">
        <f t="shared" si="3"/>
        <v>-2.1178145577504762E-2</v>
      </c>
      <c r="M99" s="38">
        <f t="shared" si="4"/>
        <v>2500</v>
      </c>
      <c r="N99" s="44">
        <f t="shared" si="14"/>
        <v>43246</v>
      </c>
      <c r="O99" s="44">
        <f t="shared" si="10"/>
        <v>43191</v>
      </c>
      <c r="P99" s="47">
        <f t="shared" si="7"/>
        <v>55</v>
      </c>
      <c r="Q99" s="44">
        <f t="shared" si="8"/>
        <v>40648</v>
      </c>
      <c r="R99" s="41">
        <f t="shared" si="11"/>
        <v>7.8571428571428568</v>
      </c>
      <c r="S99" s="41" t="str">
        <f t="shared" si="12"/>
        <v>Pre-Surv</v>
      </c>
      <c r="T99" s="3"/>
      <c r="U99" s="12"/>
      <c r="V99" s="5"/>
      <c r="W99" s="13"/>
      <c r="X99" s="11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x14ac:dyDescent="0.2">
      <c r="A100" s="42">
        <f t="shared" si="5"/>
        <v>20</v>
      </c>
      <c r="B100" s="35">
        <v>2.2000000000000002</v>
      </c>
      <c r="C100" s="35">
        <v>2.2999999999999998</v>
      </c>
      <c r="D100" s="35">
        <v>2.4700000000000002</v>
      </c>
      <c r="E100" s="35">
        <v>2.2000000000000002</v>
      </c>
      <c r="F100" s="35">
        <v>2.2999999999999998</v>
      </c>
      <c r="G100" s="35">
        <v>2.1</v>
      </c>
      <c r="H100" s="35">
        <f t="shared" si="13"/>
        <v>2.4700000000000002</v>
      </c>
      <c r="I100" s="35">
        <f t="shared" si="9"/>
        <v>2.65</v>
      </c>
      <c r="J100" s="37">
        <f t="shared" si="2"/>
        <v>-6.7924528301886694E-2</v>
      </c>
      <c r="K100" s="43">
        <f t="shared" si="6"/>
        <v>2.5540909090909087</v>
      </c>
      <c r="L100" s="37">
        <f t="shared" si="3"/>
        <v>-3.2924007830574628E-2</v>
      </c>
      <c r="M100" s="38">
        <f t="shared" si="4"/>
        <v>2470</v>
      </c>
      <c r="N100" s="44">
        <f t="shared" si="14"/>
        <v>43247</v>
      </c>
      <c r="O100" s="44">
        <f t="shared" si="10"/>
        <v>43191</v>
      </c>
      <c r="P100" s="47">
        <f t="shared" si="7"/>
        <v>56</v>
      </c>
      <c r="Q100" s="44">
        <f t="shared" si="8"/>
        <v>40648</v>
      </c>
      <c r="R100" s="41">
        <f t="shared" si="11"/>
        <v>8</v>
      </c>
      <c r="S100" s="41" t="str">
        <f t="shared" si="12"/>
        <v>Pre-Surv</v>
      </c>
      <c r="T100" s="7"/>
      <c r="U100" s="3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6" x14ac:dyDescent="0.2">
      <c r="A101" s="42">
        <f t="shared" si="5"/>
        <v>20</v>
      </c>
      <c r="B101" s="35">
        <v>2.46</v>
      </c>
      <c r="C101" s="35">
        <v>2.41</v>
      </c>
      <c r="D101" s="35">
        <v>2.23</v>
      </c>
      <c r="E101" s="35">
        <v>2.33</v>
      </c>
      <c r="F101" s="35">
        <v>2.42</v>
      </c>
      <c r="G101" s="35">
        <v>2.75</v>
      </c>
      <c r="H101" s="35">
        <f t="shared" si="13"/>
        <v>2.75</v>
      </c>
      <c r="I101" s="35">
        <f t="shared" si="9"/>
        <v>2.65</v>
      </c>
      <c r="J101" s="37">
        <f t="shared" si="2"/>
        <v>3.7735849056603807E-2</v>
      </c>
      <c r="K101" s="43">
        <f t="shared" si="6"/>
        <v>2.5540909090909087</v>
      </c>
      <c r="L101" s="37">
        <f t="shared" si="3"/>
        <v>7.6704039864744764E-2</v>
      </c>
      <c r="M101" s="38">
        <f t="shared" si="4"/>
        <v>2750</v>
      </c>
      <c r="N101" s="44">
        <f t="shared" si="14"/>
        <v>43248</v>
      </c>
      <c r="O101" s="44">
        <f t="shared" si="10"/>
        <v>43191</v>
      </c>
      <c r="P101" s="47">
        <f t="shared" si="7"/>
        <v>57</v>
      </c>
      <c r="Q101" s="44">
        <f t="shared" si="8"/>
        <v>40648</v>
      </c>
      <c r="R101" s="41">
        <f t="shared" si="11"/>
        <v>8.1428571428571423</v>
      </c>
      <c r="S101" s="41" t="str">
        <f t="shared" si="12"/>
        <v>Pre-Surv</v>
      </c>
      <c r="T101" s="7"/>
      <c r="U101" s="29"/>
      <c r="V101" s="29"/>
      <c r="W101" s="29"/>
      <c r="X101" s="29"/>
      <c r="Y101" s="29"/>
      <c r="Z101" s="3"/>
      <c r="AA101" s="29"/>
      <c r="AB101" s="29"/>
      <c r="AC101" s="29"/>
      <c r="AD101" s="29"/>
      <c r="AE101" s="29"/>
      <c r="AF101" s="3"/>
      <c r="AG101" s="3"/>
      <c r="AH101" s="3"/>
      <c r="AI101" s="3"/>
    </row>
    <row r="102" spans="1:36" x14ac:dyDescent="0.2">
      <c r="A102" s="109">
        <f t="shared" si="5"/>
        <v>20</v>
      </c>
      <c r="B102" s="110">
        <v>2.4</v>
      </c>
      <c r="C102" s="110">
        <v>2.15</v>
      </c>
      <c r="D102" s="110">
        <v>2.34</v>
      </c>
      <c r="E102" s="110">
        <v>2.41</v>
      </c>
      <c r="F102" s="110">
        <v>2.37</v>
      </c>
      <c r="G102" s="110">
        <v>2.35</v>
      </c>
      <c r="H102" s="110">
        <f t="shared" si="13"/>
        <v>2.41</v>
      </c>
      <c r="I102" s="110">
        <f t="shared" si="9"/>
        <v>2.65</v>
      </c>
      <c r="J102" s="111">
        <f t="shared" si="2"/>
        <v>-9.0566037735848967E-2</v>
      </c>
      <c r="K102" s="112">
        <f t="shared" si="6"/>
        <v>2.5540909090909087</v>
      </c>
      <c r="L102" s="111">
        <f t="shared" si="3"/>
        <v>-5.6415732336714534E-2</v>
      </c>
      <c r="M102" s="113">
        <f t="shared" si="4"/>
        <v>2410</v>
      </c>
      <c r="N102" s="114">
        <f t="shared" si="14"/>
        <v>43249</v>
      </c>
      <c r="O102" s="114">
        <f t="shared" si="10"/>
        <v>43191</v>
      </c>
      <c r="P102" s="115">
        <f t="shared" si="7"/>
        <v>58</v>
      </c>
      <c r="Q102" s="114">
        <f t="shared" si="8"/>
        <v>40648</v>
      </c>
      <c r="R102" s="41">
        <f t="shared" si="11"/>
        <v>8.2857142857142865</v>
      </c>
      <c r="S102" s="116" t="str">
        <f t="shared" si="12"/>
        <v>Pre-Surv</v>
      </c>
      <c r="T102" s="7"/>
      <c r="U102" s="16"/>
      <c r="V102" s="16"/>
      <c r="W102" s="16"/>
      <c r="X102" s="16"/>
      <c r="Y102" s="21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6" x14ac:dyDescent="0.2">
      <c r="A103" s="42">
        <f t="shared" si="5"/>
        <v>20</v>
      </c>
      <c r="B103" s="35">
        <v>2.65</v>
      </c>
      <c r="C103" s="35">
        <v>2.35</v>
      </c>
      <c r="D103" s="35">
        <v>2.42</v>
      </c>
      <c r="E103" s="35">
        <v>2.2000000000000002</v>
      </c>
      <c r="F103" s="35">
        <v>2.34</v>
      </c>
      <c r="G103" s="35">
        <v>2.34</v>
      </c>
      <c r="H103" s="35">
        <f t="shared" si="13"/>
        <v>2.65</v>
      </c>
      <c r="I103" s="35">
        <f t="shared" si="9"/>
        <v>2.65</v>
      </c>
      <c r="J103" s="37">
        <f t="shared" si="2"/>
        <v>0</v>
      </c>
      <c r="K103" s="43">
        <f t="shared" si="6"/>
        <v>2.5540909090909087</v>
      </c>
      <c r="L103" s="37">
        <f t="shared" si="3"/>
        <v>3.7551165687844917E-2</v>
      </c>
      <c r="M103" s="38">
        <f t="shared" si="4"/>
        <v>2650</v>
      </c>
      <c r="N103" s="44">
        <f t="shared" si="14"/>
        <v>43250</v>
      </c>
      <c r="O103" s="44">
        <f t="shared" si="10"/>
        <v>43191</v>
      </c>
      <c r="P103" s="47">
        <f t="shared" si="7"/>
        <v>59</v>
      </c>
      <c r="Q103" s="44">
        <f t="shared" si="8"/>
        <v>40648</v>
      </c>
      <c r="R103" s="41">
        <f t="shared" si="11"/>
        <v>8.4285714285714288</v>
      </c>
      <c r="S103" s="45" t="str">
        <f t="shared" si="12"/>
        <v>Pre-Surv</v>
      </c>
      <c r="T103" s="7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6" x14ac:dyDescent="0.2">
      <c r="A104" s="42">
        <f t="shared" si="5"/>
        <v>20</v>
      </c>
      <c r="B104" s="35">
        <v>2.4700000000000002</v>
      </c>
      <c r="C104" s="35">
        <v>2.2000000000000002</v>
      </c>
      <c r="D104" s="46">
        <v>2.4</v>
      </c>
      <c r="E104" s="35">
        <v>2.2799999999999998</v>
      </c>
      <c r="F104" s="35">
        <v>2.44</v>
      </c>
      <c r="G104" s="35">
        <v>2.35</v>
      </c>
      <c r="H104" s="35">
        <f t="shared" si="13"/>
        <v>2.4700000000000002</v>
      </c>
      <c r="I104" s="35">
        <f t="shared" si="9"/>
        <v>2.65</v>
      </c>
      <c r="J104" s="37">
        <f t="shared" si="2"/>
        <v>-6.7924528301886694E-2</v>
      </c>
      <c r="K104" s="43">
        <f t="shared" si="6"/>
        <v>2.5540909090909087</v>
      </c>
      <c r="L104" s="37">
        <f t="shared" si="3"/>
        <v>-3.2924007830574628E-2</v>
      </c>
      <c r="M104" s="38">
        <f t="shared" si="4"/>
        <v>2470</v>
      </c>
      <c r="N104" s="44">
        <f t="shared" si="14"/>
        <v>43251</v>
      </c>
      <c r="O104" s="44">
        <f t="shared" si="10"/>
        <v>43191</v>
      </c>
      <c r="P104" s="47">
        <f t="shared" si="7"/>
        <v>60</v>
      </c>
      <c r="Q104" s="44">
        <f t="shared" si="8"/>
        <v>40648</v>
      </c>
      <c r="R104" s="41">
        <f t="shared" si="11"/>
        <v>8.5714285714285712</v>
      </c>
      <c r="S104" s="45" t="str">
        <f t="shared" si="12"/>
        <v>Pre-Surv</v>
      </c>
      <c r="T104" s="7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6" x14ac:dyDescent="0.2">
      <c r="A105" s="34">
        <f t="shared" si="5"/>
        <v>20</v>
      </c>
      <c r="B105" s="35">
        <v>2.2999999999999998</v>
      </c>
      <c r="C105" s="35">
        <v>2.4500000000000002</v>
      </c>
      <c r="D105" s="35">
        <v>2.35</v>
      </c>
      <c r="E105" s="35">
        <v>2.6</v>
      </c>
      <c r="F105" s="35">
        <v>2.2999999999999998</v>
      </c>
      <c r="G105" s="35">
        <v>2.4</v>
      </c>
      <c r="H105" s="32">
        <f t="shared" si="13"/>
        <v>2.6</v>
      </c>
      <c r="I105" s="32">
        <f t="shared" si="9"/>
        <v>2.65</v>
      </c>
      <c r="J105" s="37">
        <f t="shared" si="2"/>
        <v>-1.886792452830182E-2</v>
      </c>
      <c r="K105" s="36">
        <f t="shared" si="6"/>
        <v>2.5540909090909087</v>
      </c>
      <c r="L105" s="37">
        <f t="shared" si="3"/>
        <v>1.7974728599395081E-2</v>
      </c>
      <c r="M105" s="38">
        <f t="shared" si="4"/>
        <v>2600</v>
      </c>
      <c r="N105" s="44">
        <f t="shared" si="14"/>
        <v>43252</v>
      </c>
      <c r="O105" s="44">
        <f t="shared" si="10"/>
        <v>43191</v>
      </c>
      <c r="P105" s="40">
        <f t="shared" si="7"/>
        <v>61</v>
      </c>
      <c r="Q105" s="39">
        <f t="shared" si="8"/>
        <v>40648</v>
      </c>
      <c r="R105" s="41">
        <f t="shared" si="11"/>
        <v>8.7142857142857135</v>
      </c>
      <c r="S105" s="41" t="str">
        <f t="shared" si="12"/>
        <v>Pre-Surv</v>
      </c>
      <c r="T105" s="7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6" x14ac:dyDescent="0.2">
      <c r="A106" s="42">
        <f t="shared" si="5"/>
        <v>20</v>
      </c>
      <c r="B106" s="35">
        <v>2.38</v>
      </c>
      <c r="C106" s="35">
        <v>2.2999999999999998</v>
      </c>
      <c r="D106" s="35">
        <v>2.7</v>
      </c>
      <c r="E106" s="35">
        <v>2.5</v>
      </c>
      <c r="F106" s="35">
        <v>2.4</v>
      </c>
      <c r="G106" s="35">
        <v>2.5</v>
      </c>
      <c r="H106" s="35">
        <f t="shared" si="13"/>
        <v>2.7</v>
      </c>
      <c r="I106" s="35">
        <f t="shared" si="9"/>
        <v>2.65</v>
      </c>
      <c r="J106" s="37">
        <f t="shared" si="2"/>
        <v>1.8867924528301987E-2</v>
      </c>
      <c r="K106" s="43">
        <f t="shared" si="6"/>
        <v>2.5540909090909087</v>
      </c>
      <c r="L106" s="37">
        <f t="shared" si="3"/>
        <v>5.7127602776294924E-2</v>
      </c>
      <c r="M106" s="38">
        <f t="shared" si="4"/>
        <v>2700</v>
      </c>
      <c r="N106" s="44">
        <f t="shared" si="14"/>
        <v>43253</v>
      </c>
      <c r="O106" s="44">
        <f t="shared" si="10"/>
        <v>43191</v>
      </c>
      <c r="P106" s="47">
        <f t="shared" si="7"/>
        <v>62</v>
      </c>
      <c r="Q106" s="44">
        <f t="shared" si="8"/>
        <v>40648</v>
      </c>
      <c r="R106" s="41">
        <f t="shared" si="11"/>
        <v>8.8571428571428577</v>
      </c>
      <c r="S106" s="41" t="str">
        <f t="shared" si="12"/>
        <v>Pre-Surv</v>
      </c>
      <c r="T106" s="7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6" x14ac:dyDescent="0.2">
      <c r="A107" s="42">
        <f t="shared" si="5"/>
        <v>20</v>
      </c>
      <c r="B107" s="35">
        <v>2.4300000000000002</v>
      </c>
      <c r="C107" s="35">
        <v>2.2999999999999998</v>
      </c>
      <c r="D107" s="35">
        <v>2.35</v>
      </c>
      <c r="E107" s="35">
        <v>2.65</v>
      </c>
      <c r="F107" s="35">
        <v>2.2999999999999998</v>
      </c>
      <c r="G107" s="35">
        <v>2.35</v>
      </c>
      <c r="H107" s="35">
        <f t="shared" si="13"/>
        <v>2.65</v>
      </c>
      <c r="I107" s="35">
        <f t="shared" si="9"/>
        <v>2.65</v>
      </c>
      <c r="J107" s="37">
        <f t="shared" si="2"/>
        <v>0</v>
      </c>
      <c r="K107" s="43">
        <f t="shared" si="6"/>
        <v>2.5540909090909087</v>
      </c>
      <c r="L107" s="37">
        <f t="shared" si="3"/>
        <v>3.7551165687844917E-2</v>
      </c>
      <c r="M107" s="38">
        <f t="shared" si="4"/>
        <v>2650</v>
      </c>
      <c r="N107" s="44">
        <f t="shared" si="14"/>
        <v>43254</v>
      </c>
      <c r="O107" s="44">
        <f t="shared" si="10"/>
        <v>43191</v>
      </c>
      <c r="P107" s="47">
        <f t="shared" si="7"/>
        <v>63</v>
      </c>
      <c r="Q107" s="44">
        <f t="shared" si="8"/>
        <v>40648</v>
      </c>
      <c r="R107" s="41">
        <f t="shared" si="11"/>
        <v>9</v>
      </c>
      <c r="S107" s="41" t="str">
        <f t="shared" si="12"/>
        <v>Pre-Surv</v>
      </c>
      <c r="T107" s="7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6" x14ac:dyDescent="0.2">
      <c r="A108" s="42">
        <f t="shared" si="5"/>
        <v>20</v>
      </c>
      <c r="B108" s="35">
        <v>2.2999999999999998</v>
      </c>
      <c r="C108" s="35">
        <v>2.41</v>
      </c>
      <c r="D108" s="35">
        <v>2.23</v>
      </c>
      <c r="E108" s="35">
        <v>2.33</v>
      </c>
      <c r="F108" s="35">
        <v>2.2999999999999998</v>
      </c>
      <c r="G108" s="35">
        <v>2.2000000000000002</v>
      </c>
      <c r="H108" s="35">
        <f t="shared" si="13"/>
        <v>2.41</v>
      </c>
      <c r="I108" s="35">
        <f t="shared" si="9"/>
        <v>2.65</v>
      </c>
      <c r="J108" s="37">
        <f t="shared" si="2"/>
        <v>-9.0566037735848967E-2</v>
      </c>
      <c r="K108" s="43">
        <f t="shared" si="6"/>
        <v>2.5540909090909087</v>
      </c>
      <c r="L108" s="37">
        <f t="shared" si="3"/>
        <v>-5.6415732336714534E-2</v>
      </c>
      <c r="M108" s="38">
        <f t="shared" si="4"/>
        <v>2410</v>
      </c>
      <c r="N108" s="44">
        <f t="shared" si="14"/>
        <v>43255</v>
      </c>
      <c r="O108" s="44">
        <f t="shared" si="10"/>
        <v>43191</v>
      </c>
      <c r="P108" s="47">
        <f t="shared" si="7"/>
        <v>64</v>
      </c>
      <c r="Q108" s="44">
        <f t="shared" si="8"/>
        <v>40648</v>
      </c>
      <c r="R108" s="41">
        <f t="shared" si="11"/>
        <v>9.1428571428571423</v>
      </c>
      <c r="S108" s="41" t="str">
        <f t="shared" si="12"/>
        <v>Pre-Surv</v>
      </c>
      <c r="T108" s="7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6" x14ac:dyDescent="0.2">
      <c r="A109" s="109">
        <f t="shared" si="5"/>
        <v>20</v>
      </c>
      <c r="B109" s="110">
        <v>2.2000000000000002</v>
      </c>
      <c r="C109" s="110">
        <v>2.15</v>
      </c>
      <c r="D109" s="110">
        <v>2.34</v>
      </c>
      <c r="E109" s="110">
        <v>2.2999999999999998</v>
      </c>
      <c r="F109" s="110">
        <v>2.74</v>
      </c>
      <c r="G109" s="110">
        <v>2.35</v>
      </c>
      <c r="H109" s="110">
        <f t="shared" si="13"/>
        <v>2.74</v>
      </c>
      <c r="I109" s="110">
        <f t="shared" si="9"/>
        <v>2.65</v>
      </c>
      <c r="J109" s="111">
        <f t="shared" ref="J109:J116" si="15">(H109-I109)/(I109)</f>
        <v>3.3962264150943514E-2</v>
      </c>
      <c r="K109" s="112">
        <f t="shared" si="6"/>
        <v>2.5540909090909087</v>
      </c>
      <c r="L109" s="111">
        <f t="shared" ref="L109:L116" si="16">(H109-K109)/(K109)</f>
        <v>7.2788752447054864E-2</v>
      </c>
      <c r="M109" s="113">
        <f t="shared" ref="M109:M116" si="17">1000*H109</f>
        <v>2740</v>
      </c>
      <c r="N109" s="114">
        <f t="shared" si="14"/>
        <v>43256</v>
      </c>
      <c r="O109" s="114">
        <f t="shared" si="10"/>
        <v>43191</v>
      </c>
      <c r="P109" s="115">
        <f t="shared" si="7"/>
        <v>65</v>
      </c>
      <c r="Q109" s="114">
        <f t="shared" si="8"/>
        <v>40648</v>
      </c>
      <c r="R109" s="41">
        <f t="shared" si="11"/>
        <v>9.2857142857142865</v>
      </c>
      <c r="S109" s="116" t="str">
        <f t="shared" si="12"/>
        <v>Pre-Surv</v>
      </c>
      <c r="T109" s="7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6" x14ac:dyDescent="0.2">
      <c r="A110" s="42">
        <f t="shared" ref="A110:A116" si="18">(A109)</f>
        <v>20</v>
      </c>
      <c r="B110" s="35">
        <v>2.5</v>
      </c>
      <c r="C110" s="35">
        <v>2.35</v>
      </c>
      <c r="D110" s="35">
        <v>2.42</v>
      </c>
      <c r="E110" s="35">
        <v>2.6</v>
      </c>
      <c r="F110" s="35">
        <v>2.5</v>
      </c>
      <c r="G110" s="35">
        <v>2.34</v>
      </c>
      <c r="H110" s="35">
        <f t="shared" si="13"/>
        <v>2.6</v>
      </c>
      <c r="I110" s="35">
        <f t="shared" si="9"/>
        <v>2.65</v>
      </c>
      <c r="J110" s="37">
        <f t="shared" si="15"/>
        <v>-1.886792452830182E-2</v>
      </c>
      <c r="K110" s="43">
        <f t="shared" ref="K110:K116" si="19">(K109)</f>
        <v>2.5540909090909087</v>
      </c>
      <c r="L110" s="37">
        <f t="shared" si="16"/>
        <v>1.7974728599395081E-2</v>
      </c>
      <c r="M110" s="38">
        <f t="shared" si="17"/>
        <v>2600</v>
      </c>
      <c r="N110" s="44">
        <f t="shared" si="14"/>
        <v>43257</v>
      </c>
      <c r="O110" s="44">
        <f t="shared" si="10"/>
        <v>43191</v>
      </c>
      <c r="P110" s="47">
        <f t="shared" ref="P110:P116" si="20">(N110-O110)</f>
        <v>66</v>
      </c>
      <c r="Q110" s="44">
        <f t="shared" ref="Q110:Q116" si="21">(Q109)</f>
        <v>40648</v>
      </c>
      <c r="R110" s="41">
        <f t="shared" si="11"/>
        <v>9.4285714285714288</v>
      </c>
      <c r="S110" s="45" t="str">
        <f t="shared" si="12"/>
        <v>Pre-Surv</v>
      </c>
      <c r="T110" s="7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6" x14ac:dyDescent="0.2">
      <c r="A111" s="42">
        <f t="shared" si="18"/>
        <v>20</v>
      </c>
      <c r="B111" s="35">
        <v>2.4700000000000002</v>
      </c>
      <c r="C111" s="35">
        <v>2.62</v>
      </c>
      <c r="D111" s="46">
        <v>2.54</v>
      </c>
      <c r="E111" s="35">
        <v>2.2799999999999998</v>
      </c>
      <c r="F111" s="35">
        <v>2.44</v>
      </c>
      <c r="G111" s="35">
        <v>2.35</v>
      </c>
      <c r="H111" s="35">
        <f t="shared" si="13"/>
        <v>2.62</v>
      </c>
      <c r="I111" s="35">
        <f t="shared" ref="I111:I116" si="22">(I110)</f>
        <v>2.65</v>
      </c>
      <c r="J111" s="37">
        <f t="shared" si="15"/>
        <v>-1.1320754716981058E-2</v>
      </c>
      <c r="K111" s="43">
        <f t="shared" si="19"/>
        <v>2.5540909090909087</v>
      </c>
      <c r="L111" s="37">
        <f t="shared" si="16"/>
        <v>2.5805303434775051E-2</v>
      </c>
      <c r="M111" s="38">
        <f t="shared" si="17"/>
        <v>2620</v>
      </c>
      <c r="N111" s="44">
        <f t="shared" si="14"/>
        <v>43258</v>
      </c>
      <c r="O111" s="44">
        <f t="shared" ref="O111:O116" si="23">(O110)</f>
        <v>43191</v>
      </c>
      <c r="P111" s="47">
        <f t="shared" si="20"/>
        <v>67</v>
      </c>
      <c r="Q111" s="44">
        <f t="shared" si="21"/>
        <v>40648</v>
      </c>
      <c r="R111" s="41">
        <f t="shared" ref="R111:R116" si="24">(N111-O111)/7</f>
        <v>9.5714285714285712</v>
      </c>
      <c r="S111" s="45" t="str">
        <f t="shared" ref="S111:S116" si="25">(S110)</f>
        <v>Pre-Surv</v>
      </c>
      <c r="T111" s="7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6" x14ac:dyDescent="0.2">
      <c r="A112" s="34">
        <f t="shared" si="18"/>
        <v>20</v>
      </c>
      <c r="B112" s="35">
        <v>2.54</v>
      </c>
      <c r="C112" s="35">
        <v>2.4500000000000002</v>
      </c>
      <c r="D112" s="35">
        <v>2.35</v>
      </c>
      <c r="E112" s="35">
        <v>2.48</v>
      </c>
      <c r="F112" s="35">
        <v>2.75</v>
      </c>
      <c r="G112" s="35">
        <v>2.4</v>
      </c>
      <c r="H112" s="32">
        <f>MAX(B112:G112)</f>
        <v>2.75</v>
      </c>
      <c r="I112" s="32">
        <f t="shared" si="22"/>
        <v>2.65</v>
      </c>
      <c r="J112" s="37">
        <f t="shared" si="15"/>
        <v>3.7735849056603807E-2</v>
      </c>
      <c r="K112" s="36">
        <f t="shared" si="19"/>
        <v>2.5540909090909087</v>
      </c>
      <c r="L112" s="37">
        <f t="shared" si="16"/>
        <v>7.6704039864744764E-2</v>
      </c>
      <c r="M112" s="38">
        <f t="shared" si="17"/>
        <v>2750</v>
      </c>
      <c r="N112" s="44">
        <f t="shared" si="14"/>
        <v>43259</v>
      </c>
      <c r="O112" s="44">
        <f t="shared" si="23"/>
        <v>43191</v>
      </c>
      <c r="P112" s="40">
        <f t="shared" si="20"/>
        <v>68</v>
      </c>
      <c r="Q112" s="39">
        <f t="shared" si="21"/>
        <v>40648</v>
      </c>
      <c r="R112" s="41">
        <f t="shared" si="24"/>
        <v>9.7142857142857135</v>
      </c>
      <c r="S112" s="41" t="str">
        <f t="shared" si="25"/>
        <v>Pre-Surv</v>
      </c>
      <c r="T112" s="7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">
      <c r="A113" s="42">
        <f t="shared" si="18"/>
        <v>20</v>
      </c>
      <c r="B113" s="35">
        <v>2.38</v>
      </c>
      <c r="C113" s="35">
        <v>2.2999999999999998</v>
      </c>
      <c r="D113" s="35">
        <v>2.6</v>
      </c>
      <c r="E113" s="35">
        <v>2.5</v>
      </c>
      <c r="F113" s="35">
        <v>2.6</v>
      </c>
      <c r="G113" s="35">
        <v>2.5</v>
      </c>
      <c r="H113" s="35">
        <f>MAX(B113:G113)</f>
        <v>2.6</v>
      </c>
      <c r="I113" s="35">
        <f t="shared" si="22"/>
        <v>2.65</v>
      </c>
      <c r="J113" s="37">
        <f t="shared" si="15"/>
        <v>-1.886792452830182E-2</v>
      </c>
      <c r="K113" s="43">
        <f t="shared" si="19"/>
        <v>2.5540909090909087</v>
      </c>
      <c r="L113" s="37">
        <f t="shared" si="16"/>
        <v>1.7974728599395081E-2</v>
      </c>
      <c r="M113" s="38">
        <f t="shared" si="17"/>
        <v>2600</v>
      </c>
      <c r="N113" s="44">
        <f t="shared" si="14"/>
        <v>43260</v>
      </c>
      <c r="O113" s="44">
        <f t="shared" si="23"/>
        <v>43191</v>
      </c>
      <c r="P113" s="47">
        <f t="shared" si="20"/>
        <v>69</v>
      </c>
      <c r="Q113" s="44">
        <f t="shared" si="21"/>
        <v>40648</v>
      </c>
      <c r="R113" s="41">
        <f t="shared" si="24"/>
        <v>9.8571428571428577</v>
      </c>
      <c r="S113" s="41" t="str">
        <f t="shared" si="25"/>
        <v>Pre-Surv</v>
      </c>
      <c r="T113" s="7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">
      <c r="A114" s="42">
        <f t="shared" si="18"/>
        <v>20</v>
      </c>
      <c r="B114" s="35">
        <v>2.4300000000000002</v>
      </c>
      <c r="C114" s="35">
        <v>2.56</v>
      </c>
      <c r="D114" s="35">
        <v>2.35</v>
      </c>
      <c r="E114" s="35">
        <v>2.72</v>
      </c>
      <c r="F114" s="35">
        <v>2.44</v>
      </c>
      <c r="G114" s="35">
        <v>2.6</v>
      </c>
      <c r="H114" s="35">
        <f>MAX(B114:G114)</f>
        <v>2.72</v>
      </c>
      <c r="I114" s="35">
        <f t="shared" si="22"/>
        <v>2.65</v>
      </c>
      <c r="J114" s="37">
        <f t="shared" si="15"/>
        <v>2.641509433962275E-2</v>
      </c>
      <c r="K114" s="43">
        <f t="shared" si="19"/>
        <v>2.5540909090909087</v>
      </c>
      <c r="L114" s="37">
        <f t="shared" si="16"/>
        <v>6.4958177611674897E-2</v>
      </c>
      <c r="M114" s="38">
        <f t="shared" si="17"/>
        <v>2720</v>
      </c>
      <c r="N114" s="44">
        <f t="shared" si="14"/>
        <v>43261</v>
      </c>
      <c r="O114" s="44">
        <f t="shared" si="23"/>
        <v>43191</v>
      </c>
      <c r="P114" s="47">
        <f t="shared" si="20"/>
        <v>70</v>
      </c>
      <c r="Q114" s="44">
        <f t="shared" si="21"/>
        <v>40648</v>
      </c>
      <c r="R114" s="41">
        <f t="shared" si="24"/>
        <v>10</v>
      </c>
      <c r="S114" s="41" t="str">
        <f t="shared" si="25"/>
        <v>Pre-Surv</v>
      </c>
      <c r="T114" s="7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2">
      <c r="A115" s="42">
        <f t="shared" si="18"/>
        <v>20</v>
      </c>
      <c r="B115" s="35">
        <v>2.46</v>
      </c>
      <c r="C115" s="35">
        <v>2.41</v>
      </c>
      <c r="D115" s="35">
        <v>2.23</v>
      </c>
      <c r="E115" s="35">
        <v>2.33</v>
      </c>
      <c r="F115" s="35">
        <v>2.42</v>
      </c>
      <c r="G115" s="35">
        <v>2.6</v>
      </c>
      <c r="H115" s="35">
        <f>MAX(B115:G115)</f>
        <v>2.6</v>
      </c>
      <c r="I115" s="35">
        <f t="shared" si="22"/>
        <v>2.65</v>
      </c>
      <c r="J115" s="37">
        <f t="shared" si="15"/>
        <v>-1.886792452830182E-2</v>
      </c>
      <c r="K115" s="43">
        <f t="shared" si="19"/>
        <v>2.5540909090909087</v>
      </c>
      <c r="L115" s="37">
        <f t="shared" si="16"/>
        <v>1.7974728599395081E-2</v>
      </c>
      <c r="M115" s="38">
        <f t="shared" si="17"/>
        <v>2600</v>
      </c>
      <c r="N115" s="44">
        <f t="shared" si="14"/>
        <v>43262</v>
      </c>
      <c r="O115" s="44">
        <f t="shared" si="23"/>
        <v>43191</v>
      </c>
      <c r="P115" s="47">
        <f t="shared" si="20"/>
        <v>71</v>
      </c>
      <c r="Q115" s="44">
        <f t="shared" si="21"/>
        <v>40648</v>
      </c>
      <c r="R115" s="41">
        <f t="shared" si="24"/>
        <v>10.142857142857142</v>
      </c>
      <c r="S115" s="41" t="str">
        <f t="shared" si="25"/>
        <v>Pre-Surv</v>
      </c>
      <c r="T115" s="7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">
      <c r="A116" s="109">
        <f t="shared" si="18"/>
        <v>20</v>
      </c>
      <c r="B116" s="110">
        <v>2.2000000000000002</v>
      </c>
      <c r="C116" s="110">
        <v>2.15</v>
      </c>
      <c r="D116" s="110">
        <v>2.34</v>
      </c>
      <c r="E116" s="110">
        <v>2.2999999999999998</v>
      </c>
      <c r="F116" s="110">
        <v>2.42</v>
      </c>
      <c r="G116" s="110">
        <v>2.35</v>
      </c>
      <c r="H116" s="110">
        <f>MAX(B116:G116)</f>
        <v>2.42</v>
      </c>
      <c r="I116" s="110">
        <f t="shared" si="22"/>
        <v>2.65</v>
      </c>
      <c r="J116" s="111">
        <f t="shared" si="15"/>
        <v>-8.6792452830188674E-2</v>
      </c>
      <c r="K116" s="112">
        <f t="shared" si="19"/>
        <v>2.5540909090909087</v>
      </c>
      <c r="L116" s="111">
        <f t="shared" si="16"/>
        <v>-5.2500444919024634E-2</v>
      </c>
      <c r="M116" s="113">
        <f t="shared" si="17"/>
        <v>2420</v>
      </c>
      <c r="N116" s="114">
        <f t="shared" si="14"/>
        <v>43263</v>
      </c>
      <c r="O116" s="114">
        <f t="shared" si="23"/>
        <v>43191</v>
      </c>
      <c r="P116" s="115">
        <f t="shared" si="20"/>
        <v>72</v>
      </c>
      <c r="Q116" s="114">
        <f t="shared" si="21"/>
        <v>40648</v>
      </c>
      <c r="R116" s="41">
        <f t="shared" si="24"/>
        <v>10.285714285714286</v>
      </c>
      <c r="S116" s="116" t="str">
        <f t="shared" si="25"/>
        <v>Pre-Surv</v>
      </c>
      <c r="T116" s="7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">
      <c r="A117" s="6"/>
      <c r="B117" s="3"/>
      <c r="C117" s="3"/>
      <c r="D117" s="3"/>
      <c r="E117" s="3"/>
      <c r="F117" s="3"/>
      <c r="G117" s="3"/>
      <c r="H117" s="7"/>
      <c r="I117" s="7"/>
      <c r="J117" s="21"/>
      <c r="K117" s="16"/>
      <c r="L117" s="21"/>
      <c r="M117" s="15"/>
      <c r="N117" s="8"/>
      <c r="O117" s="8"/>
      <c r="P117" s="22"/>
      <c r="Q117" s="8"/>
      <c r="R117" s="9"/>
      <c r="S117" s="9"/>
      <c r="T117" s="7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">
      <c r="A118" s="6"/>
      <c r="B118" s="3"/>
      <c r="C118" s="3"/>
      <c r="D118" s="3"/>
      <c r="E118" s="3"/>
      <c r="F118" s="3"/>
      <c r="G118" s="3"/>
      <c r="H118" s="7"/>
      <c r="I118" s="7"/>
      <c r="J118" s="21"/>
      <c r="K118" s="16"/>
      <c r="L118" s="21"/>
      <c r="M118" s="15"/>
      <c r="N118" s="8"/>
      <c r="O118" s="8"/>
      <c r="P118" s="22"/>
      <c r="Q118" s="8"/>
      <c r="R118" s="9"/>
      <c r="S118" s="9"/>
      <c r="T118" s="7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">
      <c r="A119" s="6"/>
      <c r="B119" s="3"/>
      <c r="C119" s="3"/>
      <c r="D119" s="3"/>
      <c r="E119" s="3"/>
      <c r="F119" s="3"/>
      <c r="G119" s="3"/>
      <c r="H119" s="7"/>
      <c r="I119" s="7"/>
      <c r="J119" s="21"/>
      <c r="K119" s="16"/>
      <c r="L119" s="21"/>
      <c r="M119" s="15"/>
      <c r="N119" s="8"/>
      <c r="O119" s="8"/>
      <c r="P119" s="22"/>
      <c r="Q119" s="8"/>
      <c r="R119" s="9"/>
      <c r="S119" s="9"/>
      <c r="T119" s="7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">
      <c r="A120" s="14"/>
      <c r="B120" s="3"/>
      <c r="C120" s="3"/>
      <c r="D120" s="3"/>
      <c r="E120" s="3"/>
      <c r="F120" s="3"/>
      <c r="G120" s="3"/>
      <c r="H120" s="7"/>
      <c r="I120" s="7"/>
      <c r="J120" s="21"/>
      <c r="K120" s="16"/>
      <c r="L120" s="21"/>
      <c r="M120" s="15"/>
      <c r="N120" s="8"/>
      <c r="O120" s="8"/>
      <c r="P120" s="22"/>
      <c r="Q120" s="8"/>
      <c r="R120" s="9"/>
      <c r="S120" s="9"/>
      <c r="T120" s="7"/>
      <c r="U120" s="3"/>
      <c r="V120" s="30"/>
      <c r="W120" s="30"/>
      <c r="X120" s="30"/>
      <c r="Y120" s="30"/>
      <c r="Z120" s="3"/>
      <c r="AA120" s="3"/>
      <c r="AB120" s="3"/>
      <c r="AC120" s="30"/>
      <c r="AD120" s="30"/>
      <c r="AE120" s="30"/>
      <c r="AF120" s="30"/>
      <c r="AG120" s="3"/>
      <c r="AH120" s="3"/>
      <c r="AI120" s="3"/>
    </row>
    <row r="121" spans="1:35" x14ac:dyDescent="0.2">
      <c r="A121" s="14"/>
      <c r="B121" s="3"/>
      <c r="C121" s="3"/>
      <c r="D121" s="3"/>
      <c r="E121" s="3"/>
      <c r="F121" s="3"/>
      <c r="G121" s="3"/>
      <c r="H121" s="7"/>
      <c r="I121" s="7"/>
      <c r="J121" s="21"/>
      <c r="K121" s="16"/>
      <c r="L121" s="21"/>
      <c r="M121" s="15"/>
      <c r="N121" s="8"/>
      <c r="O121" s="8"/>
      <c r="P121" s="22"/>
      <c r="Q121" s="8"/>
      <c r="R121" s="9"/>
      <c r="S121" s="9"/>
      <c r="T121" s="7"/>
      <c r="U121" s="3"/>
      <c r="V121" s="12"/>
      <c r="W121" s="5"/>
      <c r="X121" s="13"/>
      <c r="Y121" s="11"/>
      <c r="Z121" s="3"/>
      <c r="AA121" s="3"/>
      <c r="AB121" s="3"/>
      <c r="AC121" s="23"/>
      <c r="AD121" s="5"/>
      <c r="AE121" s="13"/>
      <c r="AF121" s="11"/>
      <c r="AG121" s="3"/>
      <c r="AH121" s="3"/>
      <c r="AI121" s="3"/>
    </row>
    <row r="122" spans="1:35" x14ac:dyDescent="0.2">
      <c r="A122" s="14"/>
      <c r="B122" s="3"/>
      <c r="C122" s="3"/>
      <c r="D122" s="3"/>
      <c r="E122" s="3"/>
      <c r="F122" s="3"/>
      <c r="G122" s="3"/>
      <c r="H122" s="7"/>
      <c r="I122" s="7"/>
      <c r="J122" s="21"/>
      <c r="K122" s="16"/>
      <c r="L122" s="21"/>
      <c r="M122" s="15"/>
      <c r="N122" s="8"/>
      <c r="O122" s="8"/>
      <c r="P122" s="22"/>
      <c r="Q122" s="8"/>
      <c r="R122" s="9"/>
      <c r="S122" s="9"/>
      <c r="T122" s="7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">
      <c r="A123" s="14"/>
      <c r="B123" s="3"/>
      <c r="C123" s="3"/>
      <c r="D123" s="3"/>
      <c r="E123" s="3"/>
      <c r="F123" s="3"/>
      <c r="G123" s="3"/>
      <c r="H123" s="7"/>
      <c r="I123" s="7"/>
      <c r="J123" s="21"/>
      <c r="K123" s="16"/>
      <c r="L123" s="21"/>
      <c r="M123" s="15"/>
      <c r="N123" s="8"/>
      <c r="O123" s="8"/>
      <c r="P123" s="22"/>
      <c r="Q123" s="8"/>
      <c r="R123" s="9"/>
      <c r="S123" s="9"/>
      <c r="T123" s="7"/>
      <c r="U123" s="3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">
      <c r="A124" s="14"/>
      <c r="B124" s="3"/>
      <c r="C124" s="3"/>
      <c r="D124" s="3"/>
      <c r="E124" s="3"/>
      <c r="F124" s="3"/>
      <c r="G124" s="3"/>
      <c r="H124" s="7"/>
      <c r="I124" s="7"/>
      <c r="J124" s="21"/>
      <c r="K124" s="16"/>
      <c r="L124" s="21"/>
      <c r="M124" s="15"/>
      <c r="N124" s="8"/>
      <c r="O124" s="8"/>
      <c r="P124" s="22"/>
      <c r="Q124" s="8"/>
      <c r="R124" s="9"/>
      <c r="S124" s="9"/>
      <c r="T124" s="7"/>
      <c r="U124" s="29"/>
      <c r="V124" s="29"/>
      <c r="W124" s="29"/>
      <c r="X124" s="29"/>
      <c r="Y124" s="29"/>
      <c r="Z124" s="3"/>
      <c r="AA124" s="29"/>
      <c r="AB124" s="29"/>
      <c r="AC124" s="29"/>
      <c r="AD124" s="29"/>
      <c r="AE124" s="29"/>
      <c r="AF124" s="3"/>
      <c r="AG124" s="3"/>
      <c r="AH124" s="3"/>
      <c r="AI124" s="3"/>
    </row>
    <row r="125" spans="1:35" x14ac:dyDescent="0.2">
      <c r="A125" s="14"/>
      <c r="B125" s="3"/>
      <c r="C125" s="3"/>
      <c r="D125" s="3"/>
      <c r="E125" s="3"/>
      <c r="F125" s="3"/>
      <c r="G125" s="3"/>
      <c r="H125" s="7"/>
      <c r="I125" s="7"/>
      <c r="J125" s="21"/>
      <c r="K125" s="16"/>
      <c r="L125" s="21"/>
      <c r="M125" s="15"/>
      <c r="N125" s="8"/>
      <c r="O125" s="8"/>
      <c r="P125" s="22"/>
      <c r="Q125" s="8"/>
      <c r="R125" s="9"/>
      <c r="S125" s="9"/>
      <c r="T125" s="7"/>
      <c r="U125" s="16"/>
      <c r="V125" s="16"/>
      <c r="W125" s="16"/>
      <c r="X125" s="16"/>
      <c r="Y125" s="21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">
      <c r="A126" s="14"/>
      <c r="B126" s="3"/>
      <c r="C126" s="3"/>
      <c r="D126" s="3"/>
      <c r="E126" s="3"/>
      <c r="F126" s="3"/>
      <c r="G126" s="3"/>
      <c r="H126" s="7"/>
      <c r="I126" s="7"/>
      <c r="J126" s="21"/>
      <c r="K126" s="16"/>
      <c r="L126" s="21"/>
      <c r="M126" s="15"/>
      <c r="N126" s="8"/>
      <c r="O126" s="8"/>
      <c r="P126" s="22"/>
      <c r="Q126" s="8"/>
      <c r="R126" s="9"/>
      <c r="S126" s="9"/>
      <c r="T126" s="7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">
      <c r="A127" s="14"/>
      <c r="B127" s="3"/>
      <c r="C127" s="3"/>
      <c r="D127" s="3"/>
      <c r="E127" s="3"/>
      <c r="F127" s="3"/>
      <c r="G127" s="3"/>
      <c r="H127" s="7"/>
      <c r="I127" s="7"/>
      <c r="J127" s="21"/>
      <c r="K127" s="16"/>
      <c r="L127" s="21"/>
      <c r="M127" s="15"/>
      <c r="N127" s="8"/>
      <c r="O127" s="8"/>
      <c r="P127" s="22"/>
      <c r="Q127" s="8"/>
      <c r="R127" s="9"/>
      <c r="S127" s="9"/>
      <c r="T127" s="7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">
      <c r="A128" s="14"/>
      <c r="B128" s="3"/>
      <c r="C128" s="3"/>
      <c r="D128" s="3"/>
      <c r="E128" s="3"/>
      <c r="F128" s="3"/>
      <c r="G128" s="3"/>
      <c r="H128" s="3"/>
      <c r="I128" s="7"/>
      <c r="J128" s="21"/>
      <c r="K128" s="16"/>
      <c r="L128" s="21"/>
      <c r="M128" s="15"/>
      <c r="N128" s="8"/>
      <c r="O128" s="8"/>
      <c r="P128" s="22"/>
      <c r="Q128" s="8"/>
      <c r="R128" s="9"/>
      <c r="S128" s="9"/>
      <c r="T128" s="7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">
      <c r="A129" s="14"/>
      <c r="B129" s="3"/>
      <c r="C129" s="3"/>
      <c r="D129" s="3"/>
      <c r="E129" s="3"/>
      <c r="F129" s="3"/>
      <c r="G129" s="3"/>
      <c r="H129" s="3"/>
      <c r="I129" s="7"/>
      <c r="J129" s="21"/>
      <c r="K129" s="16"/>
      <c r="L129" s="21"/>
      <c r="M129" s="15"/>
      <c r="N129" s="8"/>
      <c r="O129" s="8"/>
      <c r="P129" s="22"/>
      <c r="Q129" s="8"/>
      <c r="R129" s="9"/>
      <c r="S129" s="9"/>
      <c r="T129" s="7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">
      <c r="A130" s="14"/>
      <c r="B130" s="3"/>
      <c r="C130" s="3"/>
      <c r="D130" s="3"/>
      <c r="E130" s="3"/>
      <c r="F130" s="3"/>
      <c r="G130" s="3"/>
      <c r="H130" s="3"/>
      <c r="I130" s="7"/>
      <c r="J130" s="21"/>
      <c r="K130" s="16"/>
      <c r="L130" s="21"/>
      <c r="M130" s="15"/>
      <c r="N130" s="8"/>
      <c r="O130" s="8"/>
      <c r="P130" s="22"/>
      <c r="Q130" s="8"/>
      <c r="R130" s="9"/>
      <c r="S130" s="9"/>
      <c r="T130" s="7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">
      <c r="A131" s="14"/>
      <c r="B131" s="15"/>
      <c r="C131" s="15"/>
      <c r="D131" s="15"/>
      <c r="E131" s="15"/>
      <c r="F131" s="15"/>
      <c r="G131" s="15"/>
      <c r="H131" s="3"/>
      <c r="I131" s="7"/>
      <c r="J131" s="21"/>
      <c r="K131" s="16"/>
      <c r="L131" s="21"/>
      <c r="M131" s="15"/>
      <c r="N131" s="8"/>
      <c r="O131" s="8"/>
      <c r="P131" s="22"/>
      <c r="Q131" s="8"/>
      <c r="R131" s="9"/>
      <c r="S131" s="9"/>
      <c r="T131" s="7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14"/>
      <c r="B132" s="15"/>
      <c r="C132" s="15"/>
      <c r="D132" s="15"/>
      <c r="E132" s="15"/>
      <c r="F132" s="15"/>
      <c r="G132" s="15"/>
      <c r="H132" s="7"/>
      <c r="I132" s="7"/>
      <c r="J132" s="21"/>
      <c r="K132" s="16"/>
      <c r="L132" s="21"/>
      <c r="M132" s="15"/>
      <c r="N132" s="8"/>
      <c r="O132" s="8"/>
      <c r="P132" s="22"/>
      <c r="Q132" s="8"/>
      <c r="R132" s="9"/>
      <c r="S132" s="9"/>
      <c r="T132" s="7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">
      <c r="A133" s="14"/>
      <c r="B133" s="15"/>
      <c r="C133" s="15"/>
      <c r="D133" s="15"/>
      <c r="E133" s="15"/>
      <c r="F133" s="15"/>
      <c r="G133" s="15"/>
      <c r="H133" s="7"/>
      <c r="I133" s="7"/>
      <c r="J133" s="21"/>
      <c r="K133" s="16"/>
      <c r="L133" s="21"/>
      <c r="M133" s="15"/>
      <c r="N133" s="8"/>
      <c r="O133" s="8"/>
      <c r="P133" s="22"/>
      <c r="Q133" s="8"/>
      <c r="R133" s="9"/>
      <c r="S133" s="9"/>
      <c r="T133" s="7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">
      <c r="A134" s="14"/>
      <c r="B134" s="15"/>
      <c r="C134" s="15"/>
      <c r="D134" s="15"/>
      <c r="E134" s="15"/>
      <c r="F134" s="15"/>
      <c r="G134" s="15"/>
      <c r="H134" s="7"/>
      <c r="I134" s="7"/>
      <c r="J134" s="21"/>
      <c r="K134" s="16"/>
      <c r="L134" s="21"/>
      <c r="M134" s="15"/>
      <c r="N134" s="8"/>
      <c r="O134" s="8"/>
      <c r="P134" s="22"/>
      <c r="Q134" s="8"/>
      <c r="R134" s="9"/>
      <c r="S134" s="9"/>
      <c r="T134" s="7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">
      <c r="A135" s="14"/>
      <c r="B135" s="15"/>
      <c r="C135" s="15"/>
      <c r="D135" s="15"/>
      <c r="E135" s="15"/>
      <c r="F135" s="15"/>
      <c r="G135" s="15"/>
      <c r="H135" s="7"/>
      <c r="I135" s="7"/>
      <c r="J135" s="21"/>
      <c r="K135" s="16"/>
      <c r="L135" s="21"/>
      <c r="M135" s="15"/>
      <c r="N135" s="8"/>
      <c r="O135" s="8"/>
      <c r="P135" s="22"/>
      <c r="Q135" s="8"/>
      <c r="R135" s="9"/>
      <c r="S135" s="9"/>
      <c r="T135" s="7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">
      <c r="A136" s="14"/>
      <c r="B136" s="15"/>
      <c r="C136" s="15"/>
      <c r="D136" s="15"/>
      <c r="E136" s="15"/>
      <c r="F136" s="15"/>
      <c r="G136" s="15"/>
      <c r="H136" s="7"/>
      <c r="I136" s="7"/>
      <c r="J136" s="21"/>
      <c r="K136" s="16"/>
      <c r="L136" s="21"/>
      <c r="M136" s="15"/>
      <c r="N136" s="8"/>
      <c r="O136" s="8"/>
      <c r="P136" s="22"/>
      <c r="Q136" s="8"/>
      <c r="R136" s="9"/>
      <c r="S136" s="9"/>
      <c r="T136" s="7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">
      <c r="A137" s="14"/>
      <c r="B137" s="15"/>
      <c r="C137" s="15"/>
      <c r="D137" s="15"/>
      <c r="E137" s="15"/>
      <c r="F137" s="15"/>
      <c r="G137" s="15"/>
      <c r="H137" s="7"/>
      <c r="I137" s="7"/>
      <c r="J137" s="21"/>
      <c r="K137" s="16"/>
      <c r="L137" s="21"/>
      <c r="M137" s="15"/>
      <c r="N137" s="8"/>
      <c r="O137" s="8"/>
      <c r="P137" s="22"/>
      <c r="Q137" s="8"/>
      <c r="R137" s="9"/>
      <c r="S137" s="9"/>
      <c r="T137" s="7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">
      <c r="A138" s="14"/>
      <c r="B138" s="15"/>
      <c r="C138" s="15"/>
      <c r="D138" s="15"/>
      <c r="E138" s="15"/>
      <c r="F138" s="15"/>
      <c r="G138" s="15"/>
      <c r="H138" s="7"/>
      <c r="I138" s="7"/>
      <c r="J138" s="21"/>
      <c r="K138" s="16"/>
      <c r="L138" s="21"/>
      <c r="M138" s="15"/>
      <c r="N138" s="8"/>
      <c r="O138" s="8"/>
      <c r="P138" s="22"/>
      <c r="Q138" s="8"/>
      <c r="R138" s="9"/>
      <c r="S138" s="9"/>
      <c r="T138" s="7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">
      <c r="A139" s="14"/>
      <c r="B139" s="15"/>
      <c r="C139" s="15"/>
      <c r="D139" s="15"/>
      <c r="E139" s="15"/>
      <c r="F139" s="15"/>
      <c r="G139" s="15"/>
      <c r="H139" s="7"/>
      <c r="I139" s="7"/>
      <c r="J139" s="21"/>
      <c r="K139" s="16"/>
      <c r="L139" s="21"/>
      <c r="M139" s="15"/>
      <c r="N139" s="8"/>
      <c r="O139" s="8"/>
      <c r="P139" s="22"/>
      <c r="Q139" s="8"/>
      <c r="R139" s="9"/>
      <c r="S139" s="9"/>
      <c r="T139" s="7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">
      <c r="A140" s="14"/>
      <c r="B140" s="15"/>
      <c r="C140" s="15"/>
      <c r="D140" s="15"/>
      <c r="E140" s="15"/>
      <c r="F140" s="15"/>
      <c r="G140" s="15"/>
      <c r="H140" s="7"/>
      <c r="I140" s="7"/>
      <c r="J140" s="21"/>
      <c r="K140" s="16"/>
      <c r="L140" s="21"/>
      <c r="M140" s="15"/>
      <c r="N140" s="8"/>
      <c r="O140" s="8"/>
      <c r="P140" s="22"/>
      <c r="Q140" s="8"/>
      <c r="R140" s="9"/>
      <c r="S140" s="9"/>
      <c r="T140" s="7"/>
      <c r="U140" s="3"/>
      <c r="V140" s="30"/>
      <c r="W140" s="30"/>
      <c r="X140" s="30"/>
      <c r="Y140" s="30"/>
      <c r="Z140" s="3"/>
      <c r="AA140" s="3"/>
      <c r="AB140" s="3"/>
      <c r="AC140" s="30"/>
      <c r="AD140" s="30"/>
      <c r="AE140" s="30"/>
      <c r="AF140" s="30"/>
      <c r="AG140" s="3"/>
      <c r="AH140" s="3"/>
      <c r="AI140" s="3"/>
    </row>
    <row r="141" spans="1:35" x14ac:dyDescent="0.2">
      <c r="A141" s="14"/>
      <c r="B141" s="15"/>
      <c r="C141" s="15"/>
      <c r="D141" s="15"/>
      <c r="E141" s="15"/>
      <c r="F141" s="15"/>
      <c r="G141" s="15"/>
      <c r="H141" s="7"/>
      <c r="I141" s="7"/>
      <c r="J141" s="21"/>
      <c r="K141" s="16"/>
      <c r="L141" s="21"/>
      <c r="M141" s="15"/>
      <c r="N141" s="8"/>
      <c r="O141" s="8"/>
      <c r="P141" s="22"/>
      <c r="Q141" s="8"/>
      <c r="R141" s="9"/>
      <c r="S141" s="9"/>
      <c r="T141" s="7"/>
      <c r="U141" s="3"/>
      <c r="V141" s="12"/>
      <c r="W141" s="5"/>
      <c r="X141" s="13"/>
      <c r="Y141" s="11"/>
      <c r="Z141" s="3"/>
      <c r="AA141" s="3"/>
      <c r="AB141" s="3"/>
      <c r="AC141" s="23"/>
      <c r="AD141" s="5"/>
      <c r="AE141" s="13"/>
      <c r="AF141" s="11"/>
      <c r="AG141" s="3"/>
      <c r="AH141" s="3"/>
      <c r="AI141" s="7"/>
    </row>
    <row r="142" spans="1:35" x14ac:dyDescent="0.2">
      <c r="A142" s="14"/>
      <c r="B142" s="15"/>
      <c r="C142" s="15"/>
      <c r="D142" s="15"/>
      <c r="E142" s="15"/>
      <c r="F142" s="15"/>
      <c r="G142" s="15"/>
      <c r="H142" s="7"/>
      <c r="I142" s="7"/>
      <c r="J142" s="21"/>
      <c r="K142" s="16"/>
      <c r="L142" s="21"/>
      <c r="M142" s="15"/>
      <c r="N142" s="8"/>
      <c r="O142" s="8"/>
      <c r="P142" s="22"/>
      <c r="Q142" s="8"/>
      <c r="R142" s="9"/>
      <c r="S142" s="9"/>
      <c r="T142" s="7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7"/>
    </row>
    <row r="143" spans="1:35" x14ac:dyDescent="0.2">
      <c r="A143" s="14"/>
      <c r="B143" s="15"/>
      <c r="C143" s="15"/>
      <c r="D143" s="15"/>
      <c r="E143" s="15"/>
      <c r="F143" s="15"/>
      <c r="G143" s="15"/>
      <c r="H143" s="7"/>
      <c r="I143" s="7"/>
      <c r="J143" s="21"/>
      <c r="K143" s="16"/>
      <c r="L143" s="21"/>
      <c r="M143" s="15"/>
      <c r="N143" s="8"/>
      <c r="O143" s="8"/>
      <c r="P143" s="22"/>
      <c r="Q143" s="8"/>
      <c r="R143" s="9"/>
      <c r="S143" s="9"/>
      <c r="T143" s="7"/>
      <c r="U143" s="3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7"/>
    </row>
    <row r="144" spans="1:35" x14ac:dyDescent="0.2">
      <c r="A144" s="14"/>
      <c r="B144" s="15"/>
      <c r="C144" s="15"/>
      <c r="D144" s="15"/>
      <c r="E144" s="15"/>
      <c r="F144" s="15"/>
      <c r="G144" s="15"/>
      <c r="H144" s="7"/>
      <c r="I144" s="7"/>
      <c r="J144" s="21"/>
      <c r="K144" s="16"/>
      <c r="L144" s="21"/>
      <c r="M144" s="15"/>
      <c r="N144" s="8"/>
      <c r="O144" s="8"/>
      <c r="P144" s="22"/>
      <c r="Q144" s="8"/>
      <c r="R144" s="9"/>
      <c r="S144" s="9"/>
      <c r="T144" s="7"/>
      <c r="U144" s="29"/>
      <c r="V144" s="29"/>
      <c r="W144" s="29"/>
      <c r="X144" s="29"/>
      <c r="Y144" s="29"/>
      <c r="Z144" s="3"/>
      <c r="AA144" s="29"/>
      <c r="AB144" s="29"/>
      <c r="AC144" s="29"/>
      <c r="AD144" s="29"/>
      <c r="AE144" s="29"/>
      <c r="AF144" s="3"/>
      <c r="AG144" s="3"/>
      <c r="AH144" s="3"/>
      <c r="AI144" s="7"/>
    </row>
    <row r="145" spans="1:35" x14ac:dyDescent="0.2">
      <c r="A145" s="14"/>
      <c r="B145" s="15"/>
      <c r="C145" s="15"/>
      <c r="D145" s="15"/>
      <c r="E145" s="15"/>
      <c r="F145" s="15"/>
      <c r="G145" s="15"/>
      <c r="H145" s="7"/>
      <c r="I145" s="7"/>
      <c r="J145" s="21"/>
      <c r="K145" s="16"/>
      <c r="L145" s="21"/>
      <c r="M145" s="15"/>
      <c r="N145" s="8"/>
      <c r="O145" s="8"/>
      <c r="P145" s="22"/>
      <c r="Q145" s="8"/>
      <c r="R145" s="9"/>
      <c r="S145" s="9"/>
      <c r="T145" s="7"/>
      <c r="U145" s="16"/>
      <c r="V145" s="16"/>
      <c r="W145" s="16"/>
      <c r="X145" s="16"/>
      <c r="Y145" s="21"/>
      <c r="Z145" s="3"/>
      <c r="AA145" s="3"/>
      <c r="AB145" s="3"/>
      <c r="AC145" s="3"/>
      <c r="AD145" s="3"/>
      <c r="AE145" s="3"/>
      <c r="AF145" s="3"/>
      <c r="AG145" s="3"/>
      <c r="AH145" s="3"/>
      <c r="AI145" s="7"/>
    </row>
    <row r="146" spans="1:35" x14ac:dyDescent="0.2">
      <c r="A146" s="14"/>
      <c r="B146" s="15"/>
      <c r="C146" s="15"/>
      <c r="D146" s="15"/>
      <c r="E146" s="15"/>
      <c r="F146" s="15"/>
      <c r="G146" s="15"/>
      <c r="H146" s="7"/>
      <c r="I146" s="7"/>
      <c r="J146" s="21"/>
      <c r="K146" s="16"/>
      <c r="L146" s="21"/>
      <c r="M146" s="15"/>
      <c r="N146" s="8"/>
      <c r="O146" s="8"/>
      <c r="P146" s="22"/>
      <c r="Q146" s="8"/>
      <c r="R146" s="9"/>
      <c r="S146" s="9"/>
      <c r="T146" s="7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7"/>
    </row>
    <row r="147" spans="1:35" x14ac:dyDescent="0.2">
      <c r="A147" s="14"/>
      <c r="B147" s="15"/>
      <c r="C147" s="15"/>
      <c r="D147" s="15"/>
      <c r="E147" s="15"/>
      <c r="F147" s="15"/>
      <c r="G147" s="15"/>
      <c r="H147" s="7"/>
      <c r="I147" s="7"/>
      <c r="J147" s="21"/>
      <c r="K147" s="16"/>
      <c r="L147" s="21"/>
      <c r="M147" s="15"/>
      <c r="N147" s="8"/>
      <c r="O147" s="8"/>
      <c r="P147" s="22"/>
      <c r="Q147" s="8"/>
      <c r="R147" s="9"/>
      <c r="S147" s="9"/>
      <c r="T147" s="7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7"/>
    </row>
    <row r="148" spans="1:35" x14ac:dyDescent="0.2">
      <c r="A148" s="14"/>
      <c r="B148" s="15"/>
      <c r="C148" s="15"/>
      <c r="D148" s="15"/>
      <c r="E148" s="15"/>
      <c r="F148" s="15"/>
      <c r="G148" s="15"/>
      <c r="H148" s="7"/>
      <c r="I148" s="7"/>
      <c r="J148" s="21"/>
      <c r="K148" s="16"/>
      <c r="L148" s="21"/>
      <c r="M148" s="15"/>
      <c r="N148" s="8"/>
      <c r="O148" s="8"/>
      <c r="P148" s="22"/>
      <c r="Q148" s="8"/>
      <c r="R148" s="9"/>
      <c r="S148" s="9"/>
      <c r="T148" s="7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7"/>
    </row>
    <row r="149" spans="1:35" x14ac:dyDescent="0.2">
      <c r="A149" s="14"/>
      <c r="B149" s="15"/>
      <c r="C149" s="15"/>
      <c r="D149" s="15"/>
      <c r="E149" s="15"/>
      <c r="F149" s="15"/>
      <c r="G149" s="15"/>
      <c r="H149" s="7"/>
      <c r="I149" s="7"/>
      <c r="J149" s="21"/>
      <c r="K149" s="16"/>
      <c r="L149" s="21"/>
      <c r="M149" s="15"/>
      <c r="N149" s="8"/>
      <c r="O149" s="8"/>
      <c r="P149" s="22"/>
      <c r="Q149" s="8"/>
      <c r="R149" s="9"/>
      <c r="S149" s="9"/>
      <c r="T149" s="7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7"/>
    </row>
    <row r="150" spans="1:35" x14ac:dyDescent="0.2">
      <c r="A150" s="14"/>
      <c r="B150" s="15"/>
      <c r="C150" s="15"/>
      <c r="D150" s="15"/>
      <c r="E150" s="15"/>
      <c r="F150" s="15"/>
      <c r="G150" s="15"/>
      <c r="H150" s="7"/>
      <c r="I150" s="7"/>
      <c r="J150" s="21"/>
      <c r="K150" s="16"/>
      <c r="L150" s="21"/>
      <c r="M150" s="15"/>
      <c r="N150" s="8"/>
      <c r="O150" s="8"/>
      <c r="P150" s="22"/>
      <c r="Q150" s="8"/>
      <c r="R150" s="9"/>
      <c r="S150" s="9"/>
      <c r="T150" s="7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7"/>
    </row>
    <row r="151" spans="1:35" x14ac:dyDescent="0.2">
      <c r="A151" s="14"/>
      <c r="B151" s="15"/>
      <c r="C151" s="15"/>
      <c r="D151" s="15"/>
      <c r="E151" s="15"/>
      <c r="F151" s="15"/>
      <c r="G151" s="15"/>
      <c r="H151" s="7"/>
      <c r="I151" s="7"/>
      <c r="J151" s="21"/>
      <c r="K151" s="16"/>
      <c r="L151" s="21"/>
      <c r="M151" s="15"/>
      <c r="N151" s="8"/>
      <c r="O151" s="8"/>
      <c r="P151" s="22"/>
      <c r="Q151" s="8"/>
      <c r="R151" s="9"/>
      <c r="S151" s="9"/>
      <c r="T151" s="7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7"/>
    </row>
    <row r="152" spans="1:35" x14ac:dyDescent="0.2">
      <c r="A152" s="14"/>
      <c r="B152" s="15"/>
      <c r="C152" s="15"/>
      <c r="D152" s="15"/>
      <c r="E152" s="15"/>
      <c r="F152" s="15"/>
      <c r="G152" s="15"/>
      <c r="H152" s="7"/>
      <c r="I152" s="7"/>
      <c r="J152" s="21"/>
      <c r="K152" s="16"/>
      <c r="L152" s="21"/>
      <c r="M152" s="15"/>
      <c r="N152" s="8"/>
      <c r="O152" s="8"/>
      <c r="P152" s="22"/>
      <c r="Q152" s="8"/>
      <c r="R152" s="9"/>
      <c r="S152" s="9"/>
      <c r="T152" s="7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7"/>
    </row>
    <row r="153" spans="1:35" x14ac:dyDescent="0.2">
      <c r="A153" s="14"/>
      <c r="B153" s="15"/>
      <c r="C153" s="15"/>
      <c r="D153" s="15"/>
      <c r="E153" s="15"/>
      <c r="F153" s="15"/>
      <c r="G153" s="15"/>
      <c r="H153" s="7"/>
      <c r="I153" s="7"/>
      <c r="J153" s="21"/>
      <c r="K153" s="16"/>
      <c r="L153" s="21"/>
      <c r="M153" s="15"/>
      <c r="N153" s="8"/>
      <c r="O153" s="8"/>
      <c r="P153" s="22"/>
      <c r="Q153" s="8"/>
      <c r="R153" s="9"/>
      <c r="S153" s="9"/>
      <c r="T153" s="7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7"/>
    </row>
    <row r="154" spans="1:35" x14ac:dyDescent="0.2">
      <c r="A154" s="14"/>
      <c r="B154" s="15"/>
      <c r="C154" s="15"/>
      <c r="D154" s="15"/>
      <c r="E154" s="15"/>
      <c r="F154" s="15"/>
      <c r="G154" s="15"/>
      <c r="H154" s="7"/>
      <c r="I154" s="7"/>
      <c r="J154" s="21"/>
      <c r="K154" s="16"/>
      <c r="L154" s="21"/>
      <c r="M154" s="15"/>
      <c r="N154" s="8"/>
      <c r="O154" s="8"/>
      <c r="P154" s="22"/>
      <c r="Q154" s="8"/>
      <c r="R154" s="9"/>
      <c r="S154" s="9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2">
      <c r="A155" s="14"/>
      <c r="B155" s="15"/>
      <c r="C155" s="15"/>
      <c r="D155" s="15"/>
      <c r="E155" s="15"/>
      <c r="F155" s="15"/>
      <c r="G155" s="15"/>
      <c r="H155" s="7"/>
      <c r="I155" s="7"/>
      <c r="J155" s="21"/>
      <c r="K155" s="16"/>
      <c r="L155" s="21"/>
      <c r="M155" s="15"/>
      <c r="N155" s="8"/>
      <c r="O155" s="8"/>
      <c r="P155" s="22"/>
      <c r="Q155" s="8"/>
      <c r="R155" s="9"/>
      <c r="S155" s="9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x14ac:dyDescent="0.2">
      <c r="A156" s="14"/>
      <c r="B156" s="15"/>
      <c r="C156" s="15"/>
      <c r="D156" s="15"/>
      <c r="E156" s="15"/>
      <c r="F156" s="15"/>
      <c r="G156" s="15"/>
      <c r="H156" s="7"/>
      <c r="I156" s="7"/>
      <c r="J156" s="21"/>
      <c r="K156" s="16"/>
      <c r="L156" s="21"/>
      <c r="M156" s="15"/>
      <c r="N156" s="8"/>
      <c r="O156" s="8"/>
      <c r="P156" s="22"/>
      <c r="Q156" s="8"/>
      <c r="R156" s="9"/>
      <c r="S156" s="9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x14ac:dyDescent="0.2">
      <c r="A157" s="14"/>
      <c r="B157" s="15"/>
      <c r="C157" s="15"/>
      <c r="D157" s="15"/>
      <c r="E157" s="15"/>
      <c r="F157" s="15"/>
      <c r="G157" s="15"/>
      <c r="H157" s="7"/>
      <c r="I157" s="7"/>
      <c r="J157" s="21"/>
      <c r="K157" s="16"/>
      <c r="L157" s="21"/>
      <c r="M157" s="15"/>
      <c r="N157" s="8"/>
      <c r="O157" s="8"/>
      <c r="P157" s="22"/>
      <c r="Q157" s="8"/>
      <c r="R157" s="9"/>
      <c r="S157" s="9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x14ac:dyDescent="0.2">
      <c r="A158" s="14"/>
      <c r="B158" s="15"/>
      <c r="C158" s="15"/>
      <c r="D158" s="15"/>
      <c r="E158" s="15"/>
      <c r="F158" s="15"/>
      <c r="G158" s="15"/>
      <c r="H158" s="7"/>
      <c r="I158" s="7"/>
      <c r="J158" s="21"/>
      <c r="K158" s="16"/>
      <c r="L158" s="21"/>
      <c r="M158" s="15"/>
      <c r="N158" s="8"/>
      <c r="O158" s="8"/>
      <c r="P158" s="22"/>
      <c r="Q158" s="8"/>
      <c r="R158" s="9"/>
      <c r="S158" s="9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x14ac:dyDescent="0.2">
      <c r="A159" s="14"/>
      <c r="B159" s="15"/>
      <c r="C159" s="15"/>
      <c r="D159" s="15"/>
      <c r="E159" s="15"/>
      <c r="F159" s="15"/>
      <c r="G159" s="15"/>
      <c r="H159" s="7"/>
      <c r="I159" s="7"/>
      <c r="J159" s="21"/>
      <c r="K159" s="16"/>
      <c r="L159" s="21"/>
      <c r="M159" s="15"/>
      <c r="N159" s="8"/>
      <c r="O159" s="8"/>
      <c r="P159" s="22"/>
      <c r="Q159" s="8"/>
      <c r="R159" s="9"/>
      <c r="S159" s="9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x14ac:dyDescent="0.2">
      <c r="A160" s="14"/>
      <c r="B160" s="15"/>
      <c r="C160" s="15"/>
      <c r="D160" s="15"/>
      <c r="E160" s="15"/>
      <c r="F160" s="15"/>
      <c r="G160" s="15"/>
      <c r="H160" s="7"/>
      <c r="I160" s="7"/>
      <c r="J160" s="21"/>
      <c r="K160" s="16"/>
      <c r="L160" s="21"/>
      <c r="M160" s="15"/>
      <c r="N160" s="8"/>
      <c r="O160" s="8"/>
      <c r="P160" s="22"/>
      <c r="Q160" s="8"/>
      <c r="R160" s="9"/>
      <c r="S160" s="9"/>
      <c r="T160" s="7"/>
      <c r="U160" s="7"/>
      <c r="V160" s="26"/>
      <c r="W160" s="26"/>
      <c r="X160" s="26"/>
      <c r="Y160" s="26"/>
      <c r="Z160" s="7"/>
      <c r="AA160" s="7"/>
      <c r="AB160" s="7"/>
      <c r="AC160" s="26"/>
      <c r="AD160" s="26"/>
      <c r="AE160" s="26"/>
      <c r="AF160" s="26"/>
      <c r="AG160" s="7"/>
      <c r="AH160" s="7"/>
      <c r="AI160" s="7"/>
    </row>
    <row r="161" spans="1:35" x14ac:dyDescent="0.2">
      <c r="A161" s="14"/>
      <c r="B161" s="15"/>
      <c r="C161" s="15"/>
      <c r="D161" s="15"/>
      <c r="E161" s="15"/>
      <c r="F161" s="15"/>
      <c r="G161" s="15"/>
      <c r="H161" s="7"/>
      <c r="I161" s="7"/>
      <c r="J161" s="21"/>
      <c r="K161" s="16"/>
      <c r="L161" s="21"/>
      <c r="M161" s="15"/>
      <c r="N161" s="8"/>
      <c r="O161" s="8"/>
      <c r="P161" s="22"/>
      <c r="Q161" s="8"/>
      <c r="R161" s="9"/>
      <c r="S161" s="9"/>
      <c r="T161" s="7"/>
      <c r="U161" s="7"/>
      <c r="V161" s="12"/>
      <c r="W161" s="5"/>
      <c r="X161" s="13"/>
      <c r="Y161" s="11"/>
      <c r="Z161" s="7"/>
      <c r="AA161" s="7"/>
      <c r="AB161" s="7"/>
      <c r="AC161" s="23"/>
      <c r="AD161" s="5"/>
      <c r="AE161" s="13"/>
      <c r="AF161" s="11"/>
      <c r="AG161" s="7"/>
      <c r="AH161" s="7"/>
      <c r="AI161" s="7"/>
    </row>
    <row r="162" spans="1:35" x14ac:dyDescent="0.2">
      <c r="A162" s="14"/>
      <c r="B162" s="15"/>
      <c r="C162" s="15"/>
      <c r="D162" s="15"/>
      <c r="E162" s="15"/>
      <c r="F162" s="15"/>
      <c r="G162" s="15"/>
      <c r="H162" s="7"/>
      <c r="I162" s="7"/>
      <c r="J162" s="21"/>
      <c r="K162" s="16"/>
      <c r="L162" s="21"/>
      <c r="M162" s="15"/>
      <c r="N162" s="8"/>
      <c r="O162" s="8"/>
      <c r="P162" s="22"/>
      <c r="Q162" s="8"/>
      <c r="R162" s="9"/>
      <c r="S162" s="9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x14ac:dyDescent="0.2">
      <c r="A163" s="14"/>
      <c r="B163" s="15"/>
      <c r="C163" s="15"/>
      <c r="D163" s="15"/>
      <c r="E163" s="15"/>
      <c r="F163" s="15"/>
      <c r="G163" s="15"/>
      <c r="H163" s="7"/>
      <c r="I163" s="7"/>
      <c r="J163" s="21"/>
      <c r="K163" s="16"/>
      <c r="L163" s="21"/>
      <c r="M163" s="15"/>
      <c r="N163" s="8"/>
      <c r="O163" s="8"/>
      <c r="P163" s="22"/>
      <c r="Q163" s="8"/>
      <c r="R163" s="9"/>
      <c r="S163" s="9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x14ac:dyDescent="0.2">
      <c r="A164" s="14"/>
      <c r="B164" s="15"/>
      <c r="C164" s="15"/>
      <c r="D164" s="15"/>
      <c r="E164" s="15"/>
      <c r="F164" s="15"/>
      <c r="G164" s="15"/>
      <c r="H164" s="7"/>
      <c r="I164" s="7"/>
      <c r="J164" s="21"/>
      <c r="K164" s="16"/>
      <c r="L164" s="21"/>
      <c r="M164" s="15"/>
      <c r="N164" s="8"/>
      <c r="O164" s="8"/>
      <c r="P164" s="22"/>
      <c r="Q164" s="8"/>
      <c r="R164" s="9"/>
      <c r="S164" s="9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2">
      <c r="A165" s="14"/>
      <c r="B165" s="15"/>
      <c r="C165" s="15"/>
      <c r="D165" s="15"/>
      <c r="E165" s="15"/>
      <c r="F165" s="15"/>
      <c r="G165" s="15"/>
      <c r="H165" s="7"/>
      <c r="I165" s="7"/>
      <c r="J165" s="21"/>
      <c r="K165" s="16"/>
      <c r="L165" s="21"/>
      <c r="M165" s="15"/>
      <c r="N165" s="8"/>
      <c r="O165" s="8"/>
      <c r="P165" s="22"/>
      <c r="Q165" s="8"/>
      <c r="R165" s="9"/>
      <c r="S165" s="9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2">
      <c r="A166" s="14"/>
      <c r="B166" s="15"/>
      <c r="C166" s="15"/>
      <c r="D166" s="15"/>
      <c r="E166" s="15"/>
      <c r="F166" s="15"/>
      <c r="G166" s="15"/>
      <c r="H166" s="7"/>
      <c r="I166" s="7"/>
      <c r="J166" s="21"/>
      <c r="K166" s="16"/>
      <c r="L166" s="21"/>
      <c r="M166" s="15"/>
      <c r="N166" s="8"/>
      <c r="O166" s="8"/>
      <c r="P166" s="22"/>
      <c r="Q166" s="8"/>
      <c r="R166" s="9"/>
      <c r="S166" s="9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x14ac:dyDescent="0.2">
      <c r="A167" s="14"/>
      <c r="B167" s="15"/>
      <c r="C167" s="15"/>
      <c r="D167" s="15"/>
      <c r="E167" s="15"/>
      <c r="F167" s="15"/>
      <c r="G167" s="15"/>
      <c r="H167" s="7"/>
      <c r="I167" s="7"/>
      <c r="J167" s="21"/>
      <c r="K167" s="16"/>
      <c r="L167" s="21"/>
      <c r="M167" s="15"/>
      <c r="N167" s="8"/>
      <c r="O167" s="8"/>
      <c r="P167" s="22"/>
      <c r="Q167" s="8"/>
      <c r="R167" s="9"/>
      <c r="S167" s="9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 s="14"/>
      <c r="B168" s="15"/>
      <c r="C168" s="15"/>
      <c r="D168" s="15"/>
      <c r="E168" s="15"/>
      <c r="F168" s="15"/>
      <c r="G168" s="15"/>
      <c r="H168" s="7"/>
      <c r="I168" s="7"/>
      <c r="J168" s="21"/>
      <c r="K168" s="16"/>
      <c r="L168" s="21"/>
      <c r="M168" s="15"/>
      <c r="N168" s="8"/>
      <c r="O168" s="8"/>
      <c r="P168" s="22"/>
      <c r="Q168" s="8"/>
      <c r="R168" s="9"/>
      <c r="S168" s="9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14"/>
      <c r="B169" s="15"/>
      <c r="C169" s="15"/>
      <c r="D169" s="15"/>
      <c r="E169" s="15"/>
      <c r="F169" s="15"/>
      <c r="G169" s="15"/>
      <c r="H169" s="7"/>
      <c r="I169" s="7"/>
      <c r="J169" s="21"/>
      <c r="K169" s="16"/>
      <c r="L169" s="21"/>
      <c r="M169" s="15"/>
      <c r="N169" s="8"/>
      <c r="O169" s="8"/>
      <c r="P169" s="22"/>
      <c r="Q169" s="8"/>
      <c r="R169" s="9"/>
      <c r="S169" s="9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14"/>
      <c r="B170" s="15"/>
      <c r="C170" s="15"/>
      <c r="D170" s="15"/>
      <c r="E170" s="15"/>
      <c r="F170" s="15"/>
      <c r="G170" s="15"/>
      <c r="H170" s="7"/>
      <c r="I170" s="7"/>
      <c r="J170" s="21"/>
      <c r="K170" s="16"/>
      <c r="L170" s="21"/>
      <c r="M170" s="15"/>
      <c r="N170" s="8"/>
      <c r="O170" s="8"/>
      <c r="P170" s="22"/>
      <c r="Q170" s="8"/>
      <c r="R170" s="9"/>
      <c r="S170" s="9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14"/>
      <c r="B171" s="15"/>
      <c r="C171" s="15"/>
      <c r="D171" s="15"/>
      <c r="E171" s="15"/>
      <c r="F171" s="15"/>
      <c r="G171" s="15"/>
      <c r="H171" s="7"/>
      <c r="I171" s="7"/>
      <c r="J171" s="21"/>
      <c r="K171" s="16"/>
      <c r="L171" s="21"/>
      <c r="M171" s="15"/>
      <c r="N171" s="8"/>
      <c r="O171" s="8"/>
      <c r="P171" s="22"/>
      <c r="Q171" s="8"/>
      <c r="R171" s="9"/>
      <c r="S171" s="9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14"/>
      <c r="B172" s="15"/>
      <c r="C172" s="15"/>
      <c r="D172" s="15"/>
      <c r="E172" s="15"/>
      <c r="F172" s="15"/>
      <c r="G172" s="15"/>
      <c r="H172" s="7"/>
      <c r="I172" s="7"/>
      <c r="J172" s="21"/>
      <c r="K172" s="16"/>
      <c r="L172" s="21"/>
      <c r="M172" s="15"/>
      <c r="N172" s="8"/>
      <c r="O172" s="8"/>
      <c r="P172" s="22"/>
      <c r="Q172" s="8"/>
      <c r="R172" s="9"/>
      <c r="S172" s="9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14"/>
      <c r="B173" s="15"/>
      <c r="C173" s="15"/>
      <c r="D173" s="15"/>
      <c r="E173" s="15"/>
      <c r="F173" s="15"/>
      <c r="G173" s="15"/>
      <c r="H173" s="7"/>
      <c r="I173" s="7"/>
      <c r="J173" s="21"/>
      <c r="K173" s="16"/>
      <c r="L173" s="21"/>
      <c r="M173" s="15"/>
      <c r="N173" s="8"/>
      <c r="O173" s="8"/>
      <c r="P173" s="22"/>
      <c r="Q173" s="8"/>
      <c r="R173" s="9"/>
      <c r="S173" s="9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x14ac:dyDescent="0.2">
      <c r="A174" s="14"/>
      <c r="B174" s="15"/>
      <c r="C174" s="15"/>
      <c r="D174" s="15"/>
      <c r="E174" s="15"/>
      <c r="F174" s="15"/>
      <c r="G174" s="15"/>
      <c r="H174" s="7"/>
      <c r="I174" s="7"/>
      <c r="J174" s="21"/>
      <c r="K174" s="16"/>
      <c r="L174" s="21"/>
      <c r="M174" s="15"/>
      <c r="N174" s="8"/>
      <c r="O174" s="8"/>
      <c r="P174" s="22"/>
      <c r="Q174" s="8"/>
      <c r="R174" s="9"/>
      <c r="S174" s="9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x14ac:dyDescent="0.2">
      <c r="A175" s="14"/>
      <c r="B175" s="15"/>
      <c r="C175" s="15"/>
      <c r="D175" s="15"/>
      <c r="E175" s="15"/>
      <c r="F175" s="15"/>
      <c r="G175" s="15"/>
      <c r="H175" s="7"/>
      <c r="I175" s="7"/>
      <c r="J175" s="21"/>
      <c r="K175" s="16"/>
      <c r="L175" s="21"/>
      <c r="M175" s="15"/>
      <c r="N175" s="8"/>
      <c r="O175" s="8"/>
      <c r="P175" s="22"/>
      <c r="Q175" s="8"/>
      <c r="R175" s="9"/>
      <c r="S175" s="9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 s="14"/>
      <c r="B176" s="15"/>
      <c r="C176" s="15"/>
      <c r="D176" s="15"/>
      <c r="E176" s="15"/>
      <c r="F176" s="15"/>
      <c r="G176" s="15"/>
      <c r="H176" s="7"/>
      <c r="I176" s="7"/>
      <c r="J176" s="21"/>
      <c r="K176" s="16"/>
      <c r="L176" s="21"/>
      <c r="M176" s="15"/>
      <c r="N176" s="8"/>
      <c r="O176" s="8"/>
      <c r="P176" s="22"/>
      <c r="Q176" s="8"/>
      <c r="R176" s="9"/>
      <c r="S176" s="9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2">
      <c r="A177" s="14"/>
      <c r="B177" s="15"/>
      <c r="C177" s="15"/>
      <c r="D177" s="15"/>
      <c r="E177" s="15"/>
      <c r="F177" s="15"/>
      <c r="G177" s="15"/>
      <c r="H177" s="7"/>
      <c r="I177" s="7"/>
      <c r="J177" s="21"/>
      <c r="K177" s="16"/>
      <c r="L177" s="21"/>
      <c r="M177" s="15"/>
      <c r="N177" s="8"/>
      <c r="O177" s="8"/>
      <c r="P177" s="22"/>
      <c r="Q177" s="8"/>
      <c r="R177" s="9"/>
      <c r="S177" s="9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 s="14"/>
      <c r="B178" s="15"/>
      <c r="C178" s="15"/>
      <c r="D178" s="15"/>
      <c r="E178" s="15"/>
      <c r="F178" s="15"/>
      <c r="G178" s="15"/>
      <c r="H178" s="7"/>
      <c r="I178" s="7"/>
      <c r="J178" s="21"/>
      <c r="K178" s="16"/>
      <c r="L178" s="21"/>
      <c r="M178" s="15"/>
      <c r="N178" s="8"/>
      <c r="O178" s="8"/>
      <c r="P178" s="22"/>
      <c r="Q178" s="8"/>
      <c r="R178" s="9"/>
      <c r="S178" s="9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2">
      <c r="A179" s="14"/>
      <c r="B179" s="15"/>
      <c r="C179" s="15"/>
      <c r="D179" s="15"/>
      <c r="E179" s="15"/>
      <c r="F179" s="15"/>
      <c r="G179" s="15"/>
      <c r="H179" s="7"/>
      <c r="I179" s="7"/>
      <c r="J179" s="21"/>
      <c r="K179" s="16"/>
      <c r="L179" s="21"/>
      <c r="M179" s="15"/>
      <c r="N179" s="8"/>
      <c r="O179" s="8"/>
      <c r="P179" s="22"/>
      <c r="Q179" s="8"/>
      <c r="R179" s="9"/>
      <c r="S179" s="9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 s="14"/>
      <c r="B180" s="15"/>
      <c r="C180" s="15"/>
      <c r="D180" s="15"/>
      <c r="E180" s="15"/>
      <c r="F180" s="15"/>
      <c r="G180" s="15"/>
      <c r="H180" s="7"/>
      <c r="I180" s="7"/>
      <c r="J180" s="21"/>
      <c r="K180" s="16"/>
      <c r="L180" s="21"/>
      <c r="M180" s="15"/>
      <c r="N180" s="8"/>
      <c r="O180" s="8"/>
      <c r="P180" s="22"/>
      <c r="Q180" s="8"/>
      <c r="R180" s="9"/>
      <c r="S180" s="9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2">
      <c r="A181" s="14"/>
      <c r="B181" s="15"/>
      <c r="C181" s="15"/>
      <c r="D181" s="15"/>
      <c r="E181" s="15"/>
      <c r="F181" s="15"/>
      <c r="G181" s="15"/>
      <c r="H181" s="7"/>
      <c r="I181" s="7"/>
      <c r="J181" s="21"/>
      <c r="K181" s="16"/>
      <c r="L181" s="21"/>
      <c r="M181" s="15"/>
      <c r="N181" s="8"/>
      <c r="O181" s="8"/>
      <c r="P181" s="22"/>
      <c r="Q181" s="8"/>
      <c r="R181" s="9"/>
      <c r="S181" s="9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 s="14"/>
      <c r="B182" s="15"/>
      <c r="C182" s="15"/>
      <c r="D182" s="15"/>
      <c r="E182" s="15"/>
      <c r="F182" s="15"/>
      <c r="G182" s="15"/>
      <c r="H182" s="7"/>
      <c r="I182" s="7"/>
      <c r="J182" s="21"/>
      <c r="K182" s="16"/>
      <c r="L182" s="21"/>
      <c r="M182" s="15"/>
      <c r="N182" s="8"/>
      <c r="O182" s="8"/>
      <c r="P182" s="22"/>
      <c r="Q182" s="8"/>
      <c r="R182" s="9"/>
      <c r="S182" s="9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2">
      <c r="A183" s="14"/>
      <c r="B183" s="15"/>
      <c r="C183" s="15"/>
      <c r="D183" s="15"/>
      <c r="E183" s="15"/>
      <c r="F183" s="15"/>
      <c r="G183" s="15"/>
      <c r="H183" s="7"/>
      <c r="I183" s="7"/>
      <c r="J183" s="21"/>
      <c r="K183" s="16"/>
      <c r="L183" s="21"/>
      <c r="M183" s="15"/>
      <c r="N183" s="8"/>
      <c r="O183" s="8"/>
      <c r="P183" s="22"/>
      <c r="Q183" s="8"/>
      <c r="R183" s="9"/>
      <c r="S183" s="9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2">
      <c r="A184" s="14"/>
      <c r="B184" s="15"/>
      <c r="C184" s="15"/>
      <c r="D184" s="15"/>
      <c r="E184" s="15"/>
      <c r="F184" s="15"/>
      <c r="G184" s="15"/>
      <c r="H184" s="7"/>
      <c r="I184" s="7"/>
      <c r="J184" s="21"/>
      <c r="K184" s="16"/>
      <c r="L184" s="21"/>
      <c r="M184" s="15"/>
      <c r="N184" s="8"/>
      <c r="O184" s="8"/>
      <c r="P184" s="22"/>
      <c r="Q184" s="8"/>
      <c r="R184" s="9"/>
      <c r="S184" s="9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14"/>
      <c r="B185" s="15"/>
      <c r="C185" s="15"/>
      <c r="D185" s="15"/>
      <c r="E185" s="15"/>
      <c r="F185" s="15"/>
      <c r="G185" s="15"/>
      <c r="H185" s="7"/>
      <c r="I185" s="7"/>
      <c r="J185" s="21"/>
      <c r="K185" s="16"/>
      <c r="L185" s="21"/>
      <c r="M185" s="15"/>
      <c r="N185" s="8"/>
      <c r="O185" s="8"/>
      <c r="P185" s="22"/>
      <c r="Q185" s="8"/>
      <c r="R185" s="9"/>
      <c r="S185" s="9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 s="14"/>
      <c r="B186" s="15"/>
      <c r="C186" s="15"/>
      <c r="D186" s="15"/>
      <c r="E186" s="15"/>
      <c r="F186" s="15"/>
      <c r="G186" s="15"/>
      <c r="H186" s="7"/>
      <c r="I186" s="7"/>
      <c r="J186" s="21"/>
      <c r="K186" s="16"/>
      <c r="L186" s="21"/>
      <c r="M186" s="15"/>
      <c r="N186" s="8"/>
      <c r="O186" s="8"/>
      <c r="P186" s="22"/>
      <c r="Q186" s="8"/>
      <c r="R186" s="9"/>
      <c r="S186" s="9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14"/>
      <c r="B187" s="15"/>
      <c r="C187" s="15"/>
      <c r="D187" s="15"/>
      <c r="E187" s="15"/>
      <c r="F187" s="15"/>
      <c r="G187" s="15"/>
      <c r="H187" s="7"/>
      <c r="I187" s="7"/>
      <c r="J187" s="21"/>
      <c r="K187" s="16"/>
      <c r="L187" s="21"/>
      <c r="M187" s="15"/>
      <c r="N187" s="8"/>
      <c r="O187" s="8"/>
      <c r="P187" s="22"/>
      <c r="Q187" s="8"/>
      <c r="R187" s="9"/>
      <c r="S187" s="9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14"/>
      <c r="B188" s="15"/>
      <c r="C188" s="15"/>
      <c r="D188" s="15"/>
      <c r="E188" s="15"/>
      <c r="F188" s="15"/>
      <c r="G188" s="15"/>
      <c r="H188" s="7"/>
      <c r="I188" s="7"/>
      <c r="J188" s="21"/>
      <c r="K188" s="16"/>
      <c r="L188" s="21"/>
      <c r="M188" s="15"/>
      <c r="N188" s="8"/>
      <c r="O188" s="8"/>
      <c r="P188" s="22"/>
      <c r="Q188" s="8"/>
      <c r="R188" s="9"/>
      <c r="S188" s="9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14"/>
      <c r="B189" s="15"/>
      <c r="C189" s="15"/>
      <c r="D189" s="15"/>
      <c r="E189" s="15"/>
      <c r="F189" s="15"/>
      <c r="G189" s="15"/>
      <c r="H189" s="7"/>
      <c r="I189" s="7"/>
      <c r="J189" s="21"/>
      <c r="K189" s="16"/>
      <c r="L189" s="21"/>
      <c r="M189" s="15"/>
      <c r="N189" s="8"/>
      <c r="O189" s="8"/>
      <c r="P189" s="22"/>
      <c r="Q189" s="8"/>
      <c r="R189" s="9"/>
      <c r="S189" s="9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 s="14"/>
      <c r="B190" s="15"/>
      <c r="C190" s="15"/>
      <c r="D190" s="15"/>
      <c r="E190" s="15"/>
      <c r="F190" s="15"/>
      <c r="G190" s="15"/>
      <c r="H190" s="7"/>
      <c r="I190" s="7"/>
      <c r="J190" s="21"/>
      <c r="K190" s="16"/>
      <c r="L190" s="21"/>
      <c r="M190" s="15"/>
      <c r="N190" s="8"/>
      <c r="O190" s="8"/>
      <c r="P190" s="22"/>
      <c r="Q190" s="8"/>
      <c r="R190" s="9"/>
      <c r="S190" s="9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14"/>
      <c r="B191" s="15"/>
      <c r="C191" s="15"/>
      <c r="D191" s="15"/>
      <c r="E191" s="15"/>
      <c r="F191" s="15"/>
      <c r="G191" s="15"/>
      <c r="H191" s="7"/>
      <c r="I191" s="7"/>
      <c r="J191" s="21"/>
      <c r="K191" s="16"/>
      <c r="L191" s="21"/>
      <c r="M191" s="15"/>
      <c r="N191" s="8"/>
      <c r="O191" s="8"/>
      <c r="P191" s="22"/>
      <c r="Q191" s="8"/>
      <c r="R191" s="9"/>
      <c r="S191" s="9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 s="14"/>
      <c r="B192" s="15"/>
      <c r="C192" s="15"/>
      <c r="D192" s="15"/>
      <c r="E192" s="15"/>
      <c r="F192" s="15"/>
      <c r="G192" s="15"/>
      <c r="H192" s="7"/>
      <c r="I192" s="7"/>
      <c r="J192" s="21"/>
      <c r="K192" s="16"/>
      <c r="L192" s="21"/>
      <c r="M192" s="15"/>
      <c r="N192" s="8"/>
      <c r="O192" s="8"/>
      <c r="P192" s="22"/>
      <c r="Q192" s="8"/>
      <c r="R192" s="9"/>
      <c r="S192" s="9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14"/>
      <c r="B193" s="15"/>
      <c r="C193" s="15"/>
      <c r="D193" s="15"/>
      <c r="E193" s="15"/>
      <c r="F193" s="15"/>
      <c r="G193" s="15"/>
      <c r="H193" s="7"/>
      <c r="I193" s="7"/>
      <c r="J193" s="21"/>
      <c r="K193" s="16"/>
      <c r="L193" s="21"/>
      <c r="M193" s="15"/>
      <c r="N193" s="8"/>
      <c r="O193" s="8"/>
      <c r="P193" s="22"/>
      <c r="Q193" s="8"/>
      <c r="R193" s="9"/>
      <c r="S193" s="9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 s="14"/>
      <c r="B194" s="15"/>
      <c r="C194" s="15"/>
      <c r="D194" s="15"/>
      <c r="E194" s="15"/>
      <c r="F194" s="15"/>
      <c r="G194" s="15"/>
      <c r="H194" s="7"/>
      <c r="I194" s="7"/>
      <c r="J194" s="21"/>
      <c r="K194" s="16"/>
      <c r="L194" s="21"/>
      <c r="M194" s="15"/>
      <c r="N194" s="8"/>
      <c r="O194" s="8"/>
      <c r="P194" s="22"/>
      <c r="Q194" s="8"/>
      <c r="R194" s="9"/>
      <c r="S194" s="9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2">
      <c r="A195" s="14"/>
      <c r="B195" s="15"/>
      <c r="C195" s="15"/>
      <c r="D195" s="15"/>
      <c r="E195" s="15"/>
      <c r="F195" s="15"/>
      <c r="G195" s="15"/>
      <c r="H195" s="7"/>
      <c r="I195" s="7"/>
      <c r="J195" s="21"/>
      <c r="K195" s="16"/>
      <c r="L195" s="21"/>
      <c r="M195" s="15"/>
      <c r="N195" s="8"/>
      <c r="O195" s="8"/>
      <c r="P195" s="22"/>
      <c r="Q195" s="8"/>
      <c r="R195" s="9"/>
      <c r="S195" s="9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 s="14"/>
      <c r="B196" s="15"/>
      <c r="C196" s="15"/>
      <c r="D196" s="15"/>
      <c r="E196" s="15"/>
      <c r="F196" s="15"/>
      <c r="G196" s="15"/>
      <c r="H196" s="7"/>
      <c r="I196" s="7"/>
      <c r="J196" s="21"/>
      <c r="K196" s="16"/>
      <c r="L196" s="21"/>
      <c r="M196" s="15"/>
      <c r="N196" s="8"/>
      <c r="O196" s="8"/>
      <c r="P196" s="22"/>
      <c r="Q196" s="8"/>
      <c r="R196" s="9"/>
      <c r="S196" s="9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2">
      <c r="A197" s="14"/>
      <c r="B197" s="15"/>
      <c r="C197" s="15"/>
      <c r="D197" s="15"/>
      <c r="E197" s="15"/>
      <c r="F197" s="15"/>
      <c r="G197" s="15"/>
      <c r="H197" s="7"/>
      <c r="I197" s="7"/>
      <c r="J197" s="21"/>
      <c r="K197" s="16"/>
      <c r="L197" s="21"/>
      <c r="M197" s="15"/>
      <c r="N197" s="8"/>
      <c r="O197" s="8"/>
      <c r="P197" s="22"/>
      <c r="Q197" s="8"/>
      <c r="R197" s="9"/>
      <c r="S197" s="9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2">
      <c r="A198" s="14"/>
      <c r="B198" s="15"/>
      <c r="C198" s="15"/>
      <c r="D198" s="15"/>
      <c r="E198" s="15"/>
      <c r="F198" s="15"/>
      <c r="G198" s="15"/>
      <c r="H198" s="7"/>
      <c r="I198" s="7"/>
      <c r="J198" s="21"/>
      <c r="K198" s="16"/>
      <c r="L198" s="21"/>
      <c r="M198" s="15"/>
      <c r="N198" s="8"/>
      <c r="O198" s="8"/>
      <c r="P198" s="22"/>
      <c r="Q198" s="8"/>
      <c r="R198" s="9"/>
      <c r="S198" s="9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2">
      <c r="A199" s="14"/>
      <c r="B199" s="15"/>
      <c r="C199" s="15"/>
      <c r="D199" s="15"/>
      <c r="E199" s="15"/>
      <c r="F199" s="15"/>
      <c r="G199" s="15"/>
      <c r="H199" s="7"/>
      <c r="I199" s="7"/>
      <c r="J199" s="21"/>
      <c r="K199" s="16"/>
      <c r="L199" s="21"/>
      <c r="M199" s="15"/>
      <c r="N199" s="8"/>
      <c r="O199" s="8"/>
      <c r="P199" s="22"/>
      <c r="Q199" s="8"/>
      <c r="R199" s="9"/>
      <c r="S199" s="9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2">
      <c r="A200" s="14"/>
      <c r="B200" s="15"/>
      <c r="C200" s="15"/>
      <c r="D200" s="15"/>
      <c r="E200" s="15"/>
      <c r="F200" s="15"/>
      <c r="G200" s="15"/>
      <c r="H200" s="7"/>
      <c r="I200" s="7"/>
      <c r="J200" s="21"/>
      <c r="K200" s="16"/>
      <c r="L200" s="21"/>
      <c r="M200" s="15"/>
      <c r="N200" s="8"/>
      <c r="O200" s="8"/>
      <c r="P200" s="22"/>
      <c r="Q200" s="8"/>
      <c r="R200" s="9"/>
      <c r="S200" s="9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 s="14"/>
      <c r="B201" s="15"/>
      <c r="C201" s="15"/>
      <c r="D201" s="15"/>
      <c r="E201" s="15"/>
      <c r="F201" s="15"/>
      <c r="G201" s="15"/>
      <c r="H201" s="7"/>
      <c r="I201" s="7"/>
      <c r="J201" s="21"/>
      <c r="K201" s="16"/>
      <c r="L201" s="21"/>
      <c r="M201" s="15"/>
      <c r="N201" s="8"/>
      <c r="O201" s="8"/>
      <c r="P201" s="22"/>
      <c r="Q201" s="8"/>
      <c r="R201" s="9"/>
      <c r="S201" s="9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14"/>
      <c r="B202" s="15"/>
      <c r="C202" s="15"/>
      <c r="D202" s="15"/>
      <c r="E202" s="15"/>
      <c r="F202" s="15"/>
      <c r="G202" s="15"/>
      <c r="H202" s="7"/>
      <c r="I202" s="7"/>
      <c r="J202" s="21"/>
      <c r="K202" s="16"/>
      <c r="L202" s="21"/>
      <c r="M202" s="15"/>
      <c r="N202" s="8"/>
      <c r="O202" s="8"/>
      <c r="P202" s="22"/>
      <c r="Q202" s="8"/>
      <c r="R202" s="9"/>
      <c r="S202" s="9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 s="14"/>
      <c r="B203" s="15"/>
      <c r="C203" s="15"/>
      <c r="D203" s="15"/>
      <c r="E203" s="15"/>
      <c r="F203" s="15"/>
      <c r="G203" s="15"/>
      <c r="H203" s="7"/>
      <c r="I203" s="7"/>
      <c r="J203" s="21"/>
      <c r="K203" s="16"/>
      <c r="L203" s="21"/>
      <c r="M203" s="15"/>
      <c r="N203" s="8"/>
      <c r="O203" s="8"/>
      <c r="P203" s="22"/>
      <c r="Q203" s="8"/>
      <c r="R203" s="9"/>
      <c r="S203" s="9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14"/>
      <c r="B204" s="15"/>
      <c r="C204" s="15"/>
      <c r="D204" s="15"/>
      <c r="E204" s="15"/>
      <c r="F204" s="15"/>
      <c r="G204" s="15"/>
      <c r="H204" s="7"/>
      <c r="I204" s="7"/>
      <c r="J204" s="21"/>
      <c r="K204" s="16"/>
      <c r="L204" s="21"/>
      <c r="M204" s="15"/>
      <c r="N204" s="8"/>
      <c r="O204" s="8"/>
      <c r="P204" s="22"/>
      <c r="Q204" s="8"/>
      <c r="R204" s="9"/>
      <c r="S204" s="9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14"/>
      <c r="B205" s="15"/>
      <c r="C205" s="15"/>
      <c r="D205" s="15"/>
      <c r="E205" s="15"/>
      <c r="F205" s="15"/>
      <c r="G205" s="15"/>
      <c r="H205" s="7"/>
      <c r="I205" s="7"/>
      <c r="J205" s="21"/>
      <c r="K205" s="16"/>
      <c r="L205" s="21"/>
      <c r="M205" s="15"/>
      <c r="N205" s="8"/>
      <c r="O205" s="8"/>
      <c r="P205" s="22"/>
      <c r="Q205" s="8"/>
      <c r="R205" s="9"/>
      <c r="S205" s="9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2">
      <c r="A206" s="14"/>
      <c r="B206" s="15"/>
      <c r="C206" s="15"/>
      <c r="D206" s="15"/>
      <c r="E206" s="15"/>
      <c r="F206" s="15"/>
      <c r="G206" s="15"/>
      <c r="H206" s="7"/>
      <c r="I206" s="7"/>
      <c r="J206" s="21"/>
      <c r="K206" s="16"/>
      <c r="L206" s="21"/>
      <c r="M206" s="15"/>
      <c r="N206" s="8"/>
      <c r="O206" s="8"/>
      <c r="P206" s="22"/>
      <c r="Q206" s="8"/>
      <c r="R206" s="9"/>
      <c r="S206" s="9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 s="14"/>
      <c r="B207" s="15"/>
      <c r="C207" s="15"/>
      <c r="D207" s="15"/>
      <c r="E207" s="15"/>
      <c r="F207" s="15"/>
      <c r="G207" s="15"/>
      <c r="H207" s="7"/>
      <c r="I207" s="7"/>
      <c r="J207" s="21"/>
      <c r="K207" s="16"/>
      <c r="L207" s="21"/>
      <c r="M207" s="15"/>
      <c r="N207" s="8"/>
      <c r="O207" s="8"/>
      <c r="P207" s="22"/>
      <c r="Q207" s="8"/>
      <c r="R207" s="9"/>
      <c r="S207" s="9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2">
      <c r="A208" s="14"/>
      <c r="B208" s="15"/>
      <c r="C208" s="15"/>
      <c r="D208" s="15"/>
      <c r="E208" s="15"/>
      <c r="F208" s="15"/>
      <c r="G208" s="15"/>
      <c r="H208" s="7"/>
      <c r="I208" s="7"/>
      <c r="J208" s="21"/>
      <c r="K208" s="16"/>
      <c r="L208" s="21"/>
      <c r="M208" s="15"/>
      <c r="N208" s="8"/>
      <c r="O208" s="8"/>
      <c r="P208" s="22"/>
      <c r="Q208" s="8"/>
      <c r="R208" s="9"/>
      <c r="S208" s="9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2">
      <c r="A209" s="14"/>
      <c r="B209" s="15"/>
      <c r="C209" s="15"/>
      <c r="D209" s="15"/>
      <c r="E209" s="15"/>
      <c r="F209" s="15"/>
      <c r="G209" s="15"/>
      <c r="H209" s="7"/>
      <c r="I209" s="7"/>
      <c r="J209" s="21"/>
      <c r="K209" s="16"/>
      <c r="L209" s="21"/>
      <c r="M209" s="15"/>
      <c r="N209" s="8"/>
      <c r="O209" s="8"/>
      <c r="P209" s="22"/>
      <c r="Q209" s="8"/>
      <c r="R209" s="9"/>
      <c r="S209" s="9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2">
      <c r="A210" s="14"/>
      <c r="B210" s="15"/>
      <c r="C210" s="15"/>
      <c r="D210" s="15"/>
      <c r="E210" s="15"/>
      <c r="F210" s="15"/>
      <c r="G210" s="15"/>
      <c r="H210" s="7"/>
      <c r="I210" s="7"/>
      <c r="J210" s="21"/>
      <c r="K210" s="16"/>
      <c r="L210" s="21"/>
      <c r="M210" s="15"/>
      <c r="N210" s="8"/>
      <c r="O210" s="8"/>
      <c r="P210" s="22"/>
      <c r="Q210" s="8"/>
      <c r="R210" s="9"/>
      <c r="S210" s="9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2">
      <c r="A211" s="14"/>
      <c r="B211" s="15"/>
      <c r="C211" s="15"/>
      <c r="D211" s="15"/>
      <c r="E211" s="15"/>
      <c r="F211" s="15"/>
      <c r="G211" s="15"/>
      <c r="H211" s="7"/>
      <c r="I211" s="7"/>
      <c r="J211" s="21"/>
      <c r="K211" s="16"/>
      <c r="L211" s="21"/>
      <c r="M211" s="15"/>
      <c r="N211" s="8"/>
      <c r="O211" s="8"/>
      <c r="P211" s="22"/>
      <c r="Q211" s="8"/>
      <c r="R211" s="9"/>
      <c r="S211" s="9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2">
      <c r="A212" s="14"/>
      <c r="B212" s="15"/>
      <c r="C212" s="15"/>
      <c r="D212" s="15"/>
      <c r="E212" s="15"/>
      <c r="F212" s="15"/>
      <c r="G212" s="15"/>
      <c r="H212" s="7"/>
      <c r="I212" s="7"/>
      <c r="J212" s="21"/>
      <c r="K212" s="16"/>
      <c r="L212" s="21"/>
      <c r="M212" s="15"/>
      <c r="N212" s="8"/>
      <c r="O212" s="8"/>
      <c r="P212" s="22"/>
      <c r="Q212" s="8"/>
      <c r="R212" s="9"/>
      <c r="S212" s="9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2">
      <c r="A213" s="14"/>
      <c r="B213" s="15"/>
      <c r="C213" s="15"/>
      <c r="D213" s="15"/>
      <c r="E213" s="15"/>
      <c r="F213" s="15"/>
      <c r="G213" s="15"/>
      <c r="H213" s="7"/>
      <c r="I213" s="7"/>
      <c r="J213" s="21"/>
      <c r="K213" s="16"/>
      <c r="L213" s="21"/>
      <c r="M213" s="15"/>
      <c r="N213" s="8"/>
      <c r="O213" s="8"/>
      <c r="P213" s="22"/>
      <c r="Q213" s="8"/>
      <c r="R213" s="9"/>
      <c r="S213" s="9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2">
      <c r="A214" s="14"/>
      <c r="B214" s="15"/>
      <c r="C214" s="15"/>
      <c r="D214" s="15"/>
      <c r="E214" s="15"/>
      <c r="F214" s="15"/>
      <c r="G214" s="15"/>
      <c r="H214" s="7"/>
      <c r="I214" s="7"/>
      <c r="J214" s="21"/>
      <c r="K214" s="16"/>
      <c r="L214" s="21"/>
      <c r="M214" s="15"/>
      <c r="N214" s="8"/>
      <c r="O214" s="8"/>
      <c r="P214" s="22"/>
      <c r="Q214" s="8"/>
      <c r="R214" s="9"/>
      <c r="S214" s="9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 s="14"/>
      <c r="B215" s="15"/>
      <c r="C215" s="15"/>
      <c r="D215" s="15"/>
      <c r="E215" s="15"/>
      <c r="F215" s="15"/>
      <c r="G215" s="15"/>
      <c r="H215" s="7"/>
      <c r="I215" s="7"/>
      <c r="J215" s="21"/>
      <c r="K215" s="16"/>
      <c r="L215" s="21"/>
      <c r="M215" s="15"/>
      <c r="N215" s="8"/>
      <c r="O215" s="8"/>
      <c r="P215" s="22"/>
      <c r="Q215" s="8"/>
      <c r="R215" s="9"/>
      <c r="S215" s="9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14"/>
      <c r="B216" s="15"/>
      <c r="C216" s="15"/>
      <c r="D216" s="15"/>
      <c r="E216" s="15"/>
      <c r="F216" s="15"/>
      <c r="G216" s="15"/>
      <c r="H216" s="7"/>
      <c r="I216" s="7"/>
      <c r="J216" s="21"/>
      <c r="K216" s="16"/>
      <c r="L216" s="21"/>
      <c r="M216" s="15"/>
      <c r="N216" s="8"/>
      <c r="O216" s="8"/>
      <c r="P216" s="22"/>
      <c r="Q216" s="8"/>
      <c r="R216" s="9"/>
      <c r="S216" s="9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14"/>
      <c r="B217" s="15"/>
      <c r="C217" s="15"/>
      <c r="D217" s="15"/>
      <c r="E217" s="15"/>
      <c r="F217" s="15"/>
      <c r="G217" s="15"/>
      <c r="H217" s="7"/>
      <c r="I217" s="7"/>
      <c r="J217" s="21"/>
      <c r="K217" s="16"/>
      <c r="L217" s="21"/>
      <c r="M217" s="15"/>
      <c r="N217" s="8"/>
      <c r="O217" s="8"/>
      <c r="P217" s="22"/>
      <c r="Q217" s="8"/>
      <c r="R217" s="9"/>
      <c r="S217" s="9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14"/>
      <c r="B218" s="15"/>
      <c r="C218" s="15"/>
      <c r="D218" s="15"/>
      <c r="E218" s="15"/>
      <c r="F218" s="15"/>
      <c r="G218" s="15"/>
      <c r="H218" s="7"/>
      <c r="I218" s="7"/>
      <c r="J218" s="21"/>
      <c r="K218" s="16"/>
      <c r="L218" s="21"/>
      <c r="M218" s="15"/>
      <c r="N218" s="8"/>
      <c r="O218" s="8"/>
      <c r="P218" s="22"/>
      <c r="Q218" s="8"/>
      <c r="R218" s="9"/>
      <c r="S218" s="9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14"/>
      <c r="B219" s="15"/>
      <c r="C219" s="15"/>
      <c r="D219" s="15"/>
      <c r="E219" s="15"/>
      <c r="F219" s="15"/>
      <c r="G219" s="15"/>
      <c r="H219" s="7"/>
      <c r="I219" s="7"/>
      <c r="J219" s="21"/>
      <c r="K219" s="16"/>
      <c r="L219" s="21"/>
      <c r="M219" s="15"/>
      <c r="N219" s="8"/>
      <c r="O219" s="8"/>
      <c r="P219" s="22"/>
      <c r="Q219" s="8"/>
      <c r="R219" s="9"/>
      <c r="S219" s="9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2">
      <c r="A220" s="14"/>
      <c r="B220" s="15"/>
      <c r="C220" s="15"/>
      <c r="D220" s="15"/>
      <c r="E220" s="15"/>
      <c r="F220" s="15"/>
      <c r="G220" s="15"/>
      <c r="H220" s="7"/>
      <c r="I220" s="7"/>
      <c r="J220" s="21"/>
      <c r="K220" s="16"/>
      <c r="L220" s="21"/>
      <c r="M220" s="15"/>
      <c r="N220" s="8"/>
      <c r="O220" s="8"/>
      <c r="P220" s="22"/>
      <c r="Q220" s="8"/>
      <c r="R220" s="9"/>
      <c r="S220" s="9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 s="14"/>
      <c r="B221" s="15"/>
      <c r="C221" s="15"/>
      <c r="D221" s="15"/>
      <c r="E221" s="15"/>
      <c r="F221" s="15"/>
      <c r="G221" s="15"/>
      <c r="H221" s="7"/>
      <c r="I221" s="7"/>
      <c r="J221" s="21"/>
      <c r="K221" s="16"/>
      <c r="L221" s="21"/>
      <c r="M221" s="15"/>
      <c r="N221" s="8"/>
      <c r="O221" s="8"/>
      <c r="P221" s="22"/>
      <c r="Q221" s="8"/>
      <c r="R221" s="9"/>
      <c r="S221" s="9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2">
      <c r="A222" s="14"/>
      <c r="B222" s="15"/>
      <c r="C222" s="15"/>
      <c r="D222" s="15"/>
      <c r="E222" s="15"/>
      <c r="F222" s="15"/>
      <c r="G222" s="15"/>
      <c r="H222" s="7"/>
      <c r="I222" s="7"/>
      <c r="J222" s="21"/>
      <c r="K222" s="16"/>
      <c r="L222" s="21"/>
      <c r="M222" s="15"/>
      <c r="N222" s="8"/>
      <c r="O222" s="8"/>
      <c r="P222" s="22"/>
      <c r="Q222" s="8"/>
      <c r="R222" s="9"/>
      <c r="S222" s="9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 s="7"/>
      <c r="B223" s="27"/>
      <c r="C223" s="27"/>
      <c r="D223" s="27"/>
      <c r="E223" s="27"/>
      <c r="F223" s="27"/>
      <c r="G223" s="27"/>
      <c r="H223" s="27"/>
      <c r="I223" s="7"/>
      <c r="J223" s="28"/>
      <c r="K223" s="16"/>
      <c r="L223" s="28"/>
      <c r="M223" s="15"/>
      <c r="N223" s="8"/>
      <c r="O223" s="8"/>
      <c r="P223" s="9"/>
      <c r="Q223" s="8"/>
      <c r="R223" s="9"/>
      <c r="S223" s="9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2">
      <c r="A224" s="14"/>
      <c r="B224" s="5"/>
      <c r="C224" s="5"/>
      <c r="D224" s="5"/>
      <c r="E224" s="5"/>
      <c r="F224" s="5"/>
      <c r="G224" s="5"/>
      <c r="H224" s="5"/>
      <c r="I224" s="7"/>
      <c r="J224" s="28"/>
      <c r="K224" s="16"/>
      <c r="L224" s="28"/>
      <c r="M224" s="15"/>
      <c r="N224" s="8"/>
      <c r="O224" s="8"/>
      <c r="P224" s="9"/>
      <c r="Q224" s="8"/>
      <c r="R224" s="9"/>
      <c r="S224" s="9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 s="14"/>
      <c r="B225" s="5"/>
      <c r="C225" s="5"/>
      <c r="D225" s="5"/>
      <c r="E225" s="5"/>
      <c r="F225" s="5"/>
      <c r="G225" s="5"/>
      <c r="H225" s="5"/>
      <c r="I225" s="7"/>
      <c r="J225" s="21"/>
      <c r="K225" s="16"/>
      <c r="L225" s="21"/>
      <c r="M225" s="15"/>
      <c r="N225" s="8"/>
      <c r="O225" s="8"/>
      <c r="P225" s="9"/>
      <c r="Q225" s="8"/>
      <c r="R225" s="9"/>
      <c r="S225" s="9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">
      <c r="A226" s="14"/>
      <c r="B226" s="5"/>
      <c r="C226" s="5"/>
      <c r="D226" s="5"/>
      <c r="E226" s="5"/>
      <c r="F226" s="5"/>
      <c r="G226" s="5"/>
      <c r="H226" s="5"/>
      <c r="I226" s="7"/>
      <c r="J226" s="21"/>
      <c r="K226" s="16"/>
      <c r="L226" s="21"/>
      <c r="M226" s="15"/>
      <c r="N226" s="8"/>
      <c r="O226" s="8"/>
      <c r="P226" s="9"/>
      <c r="Q226" s="8"/>
      <c r="R226" s="9"/>
      <c r="S226" s="9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x14ac:dyDescent="0.2">
      <c r="A227" s="14"/>
      <c r="B227" s="5"/>
      <c r="C227" s="5"/>
      <c r="D227" s="5"/>
      <c r="E227" s="5"/>
      <c r="F227" s="5"/>
      <c r="G227" s="5"/>
      <c r="H227" s="5"/>
      <c r="I227" s="7"/>
      <c r="J227" s="21"/>
      <c r="K227" s="16"/>
      <c r="L227" s="21"/>
      <c r="M227" s="15"/>
      <c r="N227" s="8"/>
      <c r="O227" s="8"/>
      <c r="P227" s="9"/>
      <c r="Q227" s="8"/>
      <c r="R227" s="9"/>
      <c r="S227" s="9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x14ac:dyDescent="0.2">
      <c r="A228" s="14"/>
      <c r="B228" s="18"/>
      <c r="C228" s="18"/>
      <c r="D228" s="18"/>
      <c r="E228" s="18"/>
      <c r="F228" s="18"/>
      <c r="G228" s="18"/>
      <c r="H228" s="17"/>
      <c r="I228" s="7"/>
      <c r="J228" s="21"/>
      <c r="K228" s="16"/>
      <c r="L228" s="21"/>
      <c r="M228" s="15"/>
      <c r="N228" s="8"/>
      <c r="O228" s="8"/>
      <c r="P228" s="9"/>
      <c r="Q228" s="8"/>
      <c r="R228" s="9"/>
      <c r="S228" s="9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 s="14"/>
      <c r="B229" s="7"/>
      <c r="C229" s="7"/>
      <c r="D229" s="7"/>
      <c r="E229" s="7"/>
      <c r="F229" s="7"/>
      <c r="G229" s="7"/>
      <c r="H229" s="7"/>
      <c r="I229" s="7"/>
      <c r="J229" s="21"/>
      <c r="K229" s="16"/>
      <c r="L229" s="21"/>
      <c r="M229" s="15"/>
      <c r="N229" s="8"/>
      <c r="O229" s="8"/>
      <c r="P229" s="9"/>
      <c r="Q229" s="8"/>
      <c r="R229" s="9"/>
      <c r="S229" s="9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2">
      <c r="A230" s="14"/>
      <c r="B230" s="15"/>
      <c r="C230" s="15"/>
      <c r="D230" s="15"/>
      <c r="E230" s="15"/>
      <c r="F230" s="15"/>
      <c r="G230" s="15"/>
      <c r="H230" s="7"/>
      <c r="I230" s="7"/>
      <c r="J230" s="21"/>
      <c r="K230" s="16"/>
      <c r="L230" s="21"/>
      <c r="M230" s="15"/>
      <c r="N230" s="8"/>
      <c r="O230" s="8"/>
      <c r="P230" s="9"/>
      <c r="Q230" s="8"/>
      <c r="R230" s="9"/>
      <c r="S230" s="9"/>
    </row>
    <row r="231" spans="1:35" x14ac:dyDescent="0.2">
      <c r="A231" s="14"/>
      <c r="B231" s="15"/>
      <c r="C231" s="15"/>
      <c r="D231" s="15"/>
      <c r="E231" s="15"/>
      <c r="F231" s="15"/>
      <c r="G231" s="15"/>
      <c r="H231" s="7"/>
      <c r="I231" s="7"/>
      <c r="J231" s="21"/>
      <c r="K231" s="16"/>
      <c r="L231" s="21"/>
      <c r="M231" s="15"/>
      <c r="N231" s="8"/>
      <c r="O231" s="8"/>
      <c r="P231" s="9"/>
      <c r="Q231" s="8"/>
      <c r="R231" s="9"/>
      <c r="S231" s="9"/>
    </row>
    <row r="232" spans="1:35" x14ac:dyDescent="0.2">
      <c r="A232" s="14"/>
      <c r="B232" s="15"/>
      <c r="C232" s="15"/>
      <c r="D232" s="15"/>
      <c r="E232" s="15"/>
      <c r="F232" s="15"/>
      <c r="G232" s="15"/>
      <c r="H232" s="7"/>
      <c r="I232" s="7"/>
      <c r="J232" s="21"/>
      <c r="K232" s="16"/>
      <c r="L232" s="21"/>
      <c r="M232" s="15"/>
      <c r="N232" s="8"/>
      <c r="O232" s="8"/>
      <c r="P232" s="9"/>
      <c r="Q232" s="8"/>
      <c r="R232" s="9"/>
      <c r="S232" s="9"/>
    </row>
    <row r="233" spans="1:35" x14ac:dyDescent="0.2">
      <c r="A233" s="14"/>
      <c r="B233" s="15"/>
      <c r="C233" s="15"/>
      <c r="D233" s="15"/>
      <c r="E233" s="15"/>
      <c r="F233" s="15"/>
      <c r="G233" s="15"/>
      <c r="H233" s="7"/>
      <c r="I233" s="7"/>
      <c r="J233" s="21"/>
      <c r="K233" s="16"/>
      <c r="L233" s="21"/>
      <c r="M233" s="15"/>
      <c r="N233" s="8"/>
      <c r="O233" s="8"/>
      <c r="P233" s="9"/>
      <c r="Q233" s="8"/>
      <c r="R233" s="9"/>
      <c r="S233" s="9"/>
    </row>
    <row r="234" spans="1:35" x14ac:dyDescent="0.2">
      <c r="A234" s="14"/>
      <c r="B234" s="15"/>
      <c r="C234" s="15"/>
      <c r="D234" s="15"/>
      <c r="E234" s="15"/>
      <c r="F234" s="15"/>
      <c r="G234" s="15"/>
      <c r="H234" s="7"/>
      <c r="I234" s="7"/>
      <c r="J234" s="21"/>
      <c r="K234" s="16"/>
      <c r="L234" s="21"/>
      <c r="M234" s="15"/>
      <c r="N234" s="8"/>
      <c r="O234" s="8"/>
      <c r="P234" s="9"/>
      <c r="Q234" s="8"/>
      <c r="R234" s="9"/>
      <c r="S234" s="9"/>
    </row>
    <row r="235" spans="1:35" x14ac:dyDescent="0.2">
      <c r="A235" s="14"/>
      <c r="B235" s="15"/>
      <c r="C235" s="15"/>
      <c r="D235" s="15"/>
      <c r="E235" s="15"/>
      <c r="F235" s="15"/>
      <c r="G235" s="15"/>
      <c r="H235" s="7"/>
      <c r="I235" s="7"/>
      <c r="J235" s="21"/>
      <c r="K235" s="16"/>
      <c r="L235" s="21"/>
      <c r="M235" s="15"/>
      <c r="N235" s="8"/>
      <c r="O235" s="8"/>
      <c r="P235" s="9"/>
      <c r="Q235" s="8"/>
      <c r="R235" s="9"/>
      <c r="S235" s="9"/>
    </row>
    <row r="236" spans="1:35" x14ac:dyDescent="0.2">
      <c r="A236" s="14"/>
      <c r="B236" s="15"/>
      <c r="C236" s="15"/>
      <c r="D236" s="15"/>
      <c r="E236" s="15"/>
      <c r="F236" s="15"/>
      <c r="G236" s="15"/>
      <c r="H236" s="7"/>
      <c r="I236" s="7"/>
      <c r="J236" s="21"/>
      <c r="K236" s="16"/>
      <c r="L236" s="21"/>
      <c r="M236" s="15"/>
      <c r="N236" s="8"/>
      <c r="O236" s="8"/>
      <c r="P236" s="9"/>
      <c r="Q236" s="8"/>
      <c r="R236" s="9"/>
      <c r="S236" s="9"/>
    </row>
  </sheetData>
  <mergeCells count="18">
    <mergeCell ref="G10:H10"/>
    <mergeCell ref="G11:H11"/>
    <mergeCell ref="J11:N11"/>
    <mergeCell ref="J2:N2"/>
    <mergeCell ref="G3:H3"/>
    <mergeCell ref="J3:N3"/>
    <mergeCell ref="G7:H7"/>
    <mergeCell ref="J7:N7"/>
    <mergeCell ref="I12:N12"/>
    <mergeCell ref="G6:H6"/>
    <mergeCell ref="J6:N6"/>
    <mergeCell ref="J8:N8"/>
    <mergeCell ref="J10:N10"/>
    <mergeCell ref="D7:E7"/>
    <mergeCell ref="D8:E8"/>
    <mergeCell ref="G8:H8"/>
    <mergeCell ref="G9:H9"/>
    <mergeCell ref="J9:N9"/>
  </mergeCells>
  <conditionalFormatting sqref="U78 U96:U99">
    <cfRule type="uniqueValues" priority="26" stopIfTrue="1"/>
  </conditionalFormatting>
  <conditionalFormatting sqref="U60">
    <cfRule type="uniqueValues" priority="25" stopIfTrue="1"/>
  </conditionalFormatting>
  <conditionalFormatting sqref="V121">
    <cfRule type="uniqueValues" priority="24" stopIfTrue="1"/>
  </conditionalFormatting>
  <conditionalFormatting sqref="AC121">
    <cfRule type="uniqueValues" priority="23" stopIfTrue="1"/>
  </conditionalFormatting>
  <conditionalFormatting sqref="V141">
    <cfRule type="uniqueValues" priority="22" stopIfTrue="1"/>
  </conditionalFormatting>
  <conditionalFormatting sqref="AC141">
    <cfRule type="uniqueValues" priority="21" stopIfTrue="1"/>
  </conditionalFormatting>
  <conditionalFormatting sqref="V161">
    <cfRule type="uniqueValues" priority="20" stopIfTrue="1"/>
  </conditionalFormatting>
  <conditionalFormatting sqref="AC161">
    <cfRule type="uniqueValues" priority="19" stopIfTrue="1"/>
  </conditionalFormatting>
  <conditionalFormatting sqref="AA60">
    <cfRule type="uniqueValues" priority="18" stopIfTrue="1"/>
  </conditionalFormatting>
  <conditionalFormatting sqref="U95">
    <cfRule type="uniqueValues" priority="17" stopIfTrue="1"/>
  </conditionalFormatting>
  <conditionalFormatting sqref="AA78">
    <cfRule type="uniqueValues" priority="16" stopIfTrue="1"/>
  </conditionalFormatting>
  <conditionalFormatting sqref="I27">
    <cfRule type="uniqueValues" priority="15" stopIfTrue="1"/>
  </conditionalFormatting>
  <conditionalFormatting sqref="I28">
    <cfRule type="uniqueValues" priority="14" stopIfTrue="1"/>
  </conditionalFormatting>
  <conditionalFormatting sqref="I42 I29">
    <cfRule type="uniqueValues" priority="13" stopIfTrue="1"/>
  </conditionalFormatting>
  <conditionalFormatting sqref="I30">
    <cfRule type="uniqueValues" priority="12" stopIfTrue="1"/>
  </conditionalFormatting>
  <conditionalFormatting sqref="I33">
    <cfRule type="uniqueValues" priority="11" stopIfTrue="1"/>
  </conditionalFormatting>
  <conditionalFormatting sqref="I36">
    <cfRule type="uniqueValues" priority="10" stopIfTrue="1"/>
  </conditionalFormatting>
  <conditionalFormatting sqref="I39">
    <cfRule type="uniqueValues" priority="9" stopIfTrue="1"/>
  </conditionalFormatting>
  <conditionalFormatting sqref="I41">
    <cfRule type="uniqueValues" priority="8" stopIfTrue="1"/>
  </conditionalFormatting>
  <conditionalFormatting sqref="I32">
    <cfRule type="uniqueValues" priority="7" stopIfTrue="1"/>
  </conditionalFormatting>
  <conditionalFormatting sqref="I31">
    <cfRule type="uniqueValues" priority="6" stopIfTrue="1"/>
  </conditionalFormatting>
  <conditionalFormatting sqref="I35">
    <cfRule type="uniqueValues" priority="5" stopIfTrue="1"/>
  </conditionalFormatting>
  <conditionalFormatting sqref="I34">
    <cfRule type="uniqueValues" priority="4" stopIfTrue="1"/>
  </conditionalFormatting>
  <conditionalFormatting sqref="I37">
    <cfRule type="uniqueValues" priority="3" stopIfTrue="1"/>
  </conditionalFormatting>
  <conditionalFormatting sqref="I38">
    <cfRule type="uniqueValues" priority="2" stopIfTrue="1"/>
  </conditionalFormatting>
  <conditionalFormatting sqref="I40">
    <cfRule type="uniqueValues" priority="1" stopIfTrue="1"/>
  </conditionalFormatting>
  <pageMargins left="0.7" right="0.7" top="0.75" bottom="0.75" header="0.3" footer="0.3"/>
  <pageSetup scale="30" fitToWidth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36"/>
  <sheetViews>
    <sheetView workbookViewId="0">
      <selection activeCell="L26" sqref="L26"/>
    </sheetView>
  </sheetViews>
  <sheetFormatPr baseColWidth="10" defaultRowHeight="15" x14ac:dyDescent="0.2"/>
  <cols>
    <col min="1" max="1" width="9.33203125" customWidth="1"/>
    <col min="2" max="2" width="13.5" customWidth="1"/>
    <col min="3" max="3" width="9.5" customWidth="1"/>
    <col min="4" max="4" width="8.6640625" customWidth="1"/>
    <col min="5" max="5" width="9.83203125" customWidth="1"/>
    <col min="6" max="6" width="9.5" customWidth="1"/>
    <col min="7" max="7" width="8.83203125" customWidth="1"/>
    <col min="8" max="8" width="10.83203125" customWidth="1"/>
    <col min="9" max="9" width="13.83203125" customWidth="1"/>
    <col min="10" max="10" width="8.6640625" customWidth="1"/>
    <col min="11" max="11" width="9.5" customWidth="1"/>
    <col min="12" max="12" width="8.6640625" customWidth="1"/>
    <col min="13" max="13" width="8.83203125" customWidth="1"/>
    <col min="14" max="15" width="11.33203125" customWidth="1"/>
    <col min="16" max="16" width="7.1640625" customWidth="1"/>
    <col min="17" max="17" width="9.83203125" bestFit="1" customWidth="1"/>
    <col min="18" max="19" width="10.33203125" customWidth="1"/>
    <col min="20" max="20" width="8.5" customWidth="1"/>
    <col min="21" max="21" width="10.5" bestFit="1" customWidth="1"/>
    <col min="22" max="23" width="8.83203125" customWidth="1"/>
    <col min="24" max="24" width="9.5" bestFit="1" customWidth="1"/>
    <col min="25" max="30" width="8.83203125" customWidth="1"/>
    <col min="31" max="31" width="12.1640625" customWidth="1"/>
    <col min="32" max="256" width="8.83203125" customWidth="1"/>
  </cols>
  <sheetData>
    <row r="1" spans="1:31" ht="20.25" customHeight="1" thickBot="1" x14ac:dyDescent="0.3">
      <c r="B1" s="135" t="s">
        <v>91</v>
      </c>
      <c r="C1" s="135"/>
      <c r="D1" s="135"/>
      <c r="E1" s="135"/>
      <c r="F1" s="135"/>
      <c r="G1" s="135"/>
      <c r="H1" s="135"/>
      <c r="I1" s="135"/>
      <c r="J1" s="136"/>
      <c r="K1" s="136"/>
    </row>
    <row r="2" spans="1:31" ht="16" thickBot="1" x14ac:dyDescent="0.25">
      <c r="A2" s="3"/>
      <c r="B2" s="68" t="s">
        <v>27</v>
      </c>
      <c r="C2" s="69"/>
      <c r="D2" s="69"/>
      <c r="E2" s="70" t="s">
        <v>28</v>
      </c>
      <c r="F2" s="71"/>
      <c r="G2" s="104"/>
      <c r="H2" s="70" t="s">
        <v>32</v>
      </c>
      <c r="I2" s="212" t="s">
        <v>88</v>
      </c>
      <c r="J2" s="294" t="s">
        <v>98</v>
      </c>
      <c r="K2" s="294"/>
      <c r="L2" s="294"/>
      <c r="M2" s="294"/>
      <c r="N2" s="295"/>
      <c r="O2" s="26"/>
      <c r="P2" s="26"/>
      <c r="Q2" s="67"/>
      <c r="R2" s="67"/>
      <c r="S2" s="67"/>
      <c r="T2" s="7"/>
      <c r="U2" s="25"/>
      <c r="V2" s="25"/>
      <c r="W2" s="25"/>
      <c r="X2" s="25"/>
      <c r="Y2" s="25"/>
      <c r="Z2" s="7"/>
      <c r="AA2" s="25"/>
      <c r="AB2" s="25"/>
      <c r="AC2" s="25"/>
      <c r="AD2" s="25"/>
      <c r="AE2" s="25"/>
    </row>
    <row r="3" spans="1:31" x14ac:dyDescent="0.2">
      <c r="B3" s="72" t="s">
        <v>90</v>
      </c>
      <c r="C3" s="73"/>
      <c r="D3" s="73"/>
      <c r="E3" s="74">
        <f>(N88)</f>
        <v>43234</v>
      </c>
      <c r="F3" s="75"/>
      <c r="G3" s="296" t="s">
        <v>29</v>
      </c>
      <c r="H3" s="297"/>
      <c r="I3" s="231" t="s">
        <v>31</v>
      </c>
      <c r="J3" s="343" t="s">
        <v>31</v>
      </c>
      <c r="K3" s="344"/>
      <c r="L3" s="344"/>
      <c r="M3" s="344"/>
      <c r="N3" s="345"/>
      <c r="O3" s="26"/>
      <c r="P3" s="26"/>
      <c r="Q3" s="67"/>
      <c r="R3" s="67"/>
      <c r="S3" s="67"/>
      <c r="T3" s="7"/>
      <c r="U3" s="25"/>
      <c r="V3" s="25"/>
      <c r="W3" s="25"/>
      <c r="X3" s="25"/>
      <c r="Y3" s="25"/>
      <c r="Z3" s="7"/>
      <c r="AA3" s="25"/>
      <c r="AB3" s="25"/>
      <c r="AC3" s="25"/>
      <c r="AD3" s="25"/>
      <c r="AE3" s="25"/>
    </row>
    <row r="4" spans="1:31" x14ac:dyDescent="0.2">
      <c r="A4" s="4"/>
      <c r="B4" s="72" t="s">
        <v>59</v>
      </c>
      <c r="C4" s="73"/>
      <c r="D4" s="73"/>
      <c r="E4" s="76">
        <v>6</v>
      </c>
      <c r="F4" s="75"/>
      <c r="G4" s="229"/>
      <c r="H4" s="227"/>
      <c r="I4" s="228"/>
      <c r="J4" s="230"/>
      <c r="K4" s="226"/>
      <c r="L4" s="226"/>
      <c r="M4" s="226"/>
      <c r="N4" s="232"/>
      <c r="X4" s="2"/>
      <c r="Y4" s="20"/>
      <c r="AA4" s="2"/>
      <c r="AB4" s="2"/>
      <c r="AC4" s="2"/>
      <c r="AD4" s="2"/>
      <c r="AE4" s="55"/>
    </row>
    <row r="5" spans="1:31" x14ac:dyDescent="0.2">
      <c r="A5" s="4"/>
      <c r="B5" s="72" t="s">
        <v>96</v>
      </c>
      <c r="C5" s="81"/>
      <c r="D5" s="81"/>
      <c r="E5" s="81"/>
      <c r="F5" s="75"/>
      <c r="G5" s="213"/>
      <c r="H5" s="214"/>
      <c r="I5" s="221"/>
      <c r="J5" s="222"/>
      <c r="K5" s="223"/>
      <c r="L5" s="223"/>
      <c r="M5" s="223"/>
      <c r="N5" s="224"/>
      <c r="P5" s="19"/>
      <c r="Q5" s="1"/>
      <c r="R5" s="4"/>
      <c r="S5" s="4"/>
      <c r="U5" s="2"/>
      <c r="V5" s="2"/>
      <c r="W5" s="2"/>
      <c r="X5" s="2"/>
      <c r="Y5" s="20"/>
      <c r="AA5" s="2"/>
      <c r="AB5" s="2"/>
      <c r="AC5" s="2"/>
      <c r="AD5" s="2"/>
      <c r="AE5" s="55"/>
    </row>
    <row r="6" spans="1:31" x14ac:dyDescent="0.2">
      <c r="A6" s="4"/>
      <c r="B6" s="72" t="s">
        <v>95</v>
      </c>
      <c r="C6" s="81"/>
      <c r="D6" s="217">
        <f>(D30)</f>
        <v>2.37</v>
      </c>
      <c r="E6" s="215">
        <f>(E30)</f>
        <v>2.7</v>
      </c>
      <c r="F6" s="77"/>
      <c r="G6" s="335" t="s">
        <v>30</v>
      </c>
      <c r="H6" s="336"/>
      <c r="I6" s="78"/>
      <c r="J6" s="337"/>
      <c r="K6" s="338"/>
      <c r="L6" s="338"/>
      <c r="M6" s="338"/>
      <c r="N6" s="339"/>
      <c r="P6" s="19"/>
      <c r="Q6" s="1"/>
      <c r="R6" s="4"/>
      <c r="S6" s="4"/>
      <c r="U6" s="2"/>
      <c r="V6" s="2"/>
      <c r="W6" s="2"/>
      <c r="X6" s="2"/>
      <c r="Y6" s="20"/>
      <c r="AA6" s="2"/>
      <c r="AB6" s="2"/>
      <c r="AC6" s="2"/>
      <c r="AD6" s="2"/>
      <c r="AE6" s="55"/>
    </row>
    <row r="7" spans="1:31" x14ac:dyDescent="0.2">
      <c r="A7" s="4"/>
      <c r="B7" s="72" t="s">
        <v>94</v>
      </c>
      <c r="C7" s="81"/>
      <c r="D7" s="341" t="s">
        <v>31</v>
      </c>
      <c r="E7" s="342"/>
      <c r="F7" s="77"/>
      <c r="G7" s="274" t="s">
        <v>50</v>
      </c>
      <c r="H7" s="275"/>
      <c r="I7" s="158">
        <v>93</v>
      </c>
      <c r="J7" s="276"/>
      <c r="K7" s="277"/>
      <c r="L7" s="277"/>
      <c r="M7" s="277"/>
      <c r="N7" s="278"/>
      <c r="P7" s="19"/>
      <c r="Q7" s="1"/>
      <c r="R7" s="4"/>
      <c r="S7" s="4"/>
      <c r="U7" s="2"/>
      <c r="V7" s="2"/>
      <c r="W7" s="2"/>
      <c r="X7" s="2"/>
      <c r="Y7" s="20"/>
      <c r="AA7" s="2"/>
      <c r="AB7" s="2"/>
      <c r="AC7" s="2"/>
      <c r="AD7" s="2"/>
      <c r="AE7" s="55"/>
    </row>
    <row r="8" spans="1:31" x14ac:dyDescent="0.2">
      <c r="A8" s="4"/>
      <c r="B8" s="225"/>
      <c r="C8" s="81"/>
      <c r="D8" s="341"/>
      <c r="E8" s="342"/>
      <c r="F8" s="77"/>
      <c r="G8" s="267" t="s">
        <v>51</v>
      </c>
      <c r="H8" s="268"/>
      <c r="I8" s="158" t="s">
        <v>52</v>
      </c>
      <c r="J8" s="279"/>
      <c r="K8" s="280"/>
      <c r="L8" s="280"/>
      <c r="M8" s="280"/>
      <c r="N8" s="281"/>
      <c r="P8" s="19"/>
      <c r="Q8" s="1"/>
      <c r="R8" s="4"/>
      <c r="S8" s="4"/>
      <c r="U8" s="2"/>
      <c r="V8" s="2"/>
      <c r="W8" s="2"/>
      <c r="X8" s="2"/>
      <c r="Y8" s="20"/>
      <c r="AA8" s="2"/>
      <c r="AB8" s="2"/>
      <c r="AC8" s="2"/>
      <c r="AD8" s="2"/>
      <c r="AE8" s="55"/>
    </row>
    <row r="9" spans="1:31" x14ac:dyDescent="0.2">
      <c r="A9" s="4"/>
      <c r="B9" s="72" t="s">
        <v>84</v>
      </c>
      <c r="C9" s="73"/>
      <c r="D9" s="73"/>
      <c r="E9" s="126" t="s">
        <v>31</v>
      </c>
      <c r="F9" s="77"/>
      <c r="G9" s="267" t="s">
        <v>46</v>
      </c>
      <c r="H9" s="268"/>
      <c r="I9" s="178">
        <v>91</v>
      </c>
      <c r="J9" s="282"/>
      <c r="K9" s="283"/>
      <c r="L9" s="283"/>
      <c r="M9" s="283"/>
      <c r="N9" s="284"/>
      <c r="P9" s="19"/>
      <c r="Q9" s="1"/>
      <c r="R9" s="4"/>
      <c r="S9" s="4"/>
      <c r="U9" s="2"/>
      <c r="V9" s="2"/>
      <c r="W9" s="2"/>
      <c r="X9" s="2"/>
      <c r="Y9" s="20"/>
      <c r="AA9" s="2"/>
      <c r="AB9" s="2"/>
      <c r="AC9" s="2"/>
      <c r="AD9" s="2"/>
      <c r="AE9" s="55"/>
    </row>
    <row r="10" spans="1:31" x14ac:dyDescent="0.2">
      <c r="A10" s="4"/>
      <c r="B10" s="72" t="s">
        <v>85</v>
      </c>
      <c r="C10" s="73"/>
      <c r="D10" s="73"/>
      <c r="E10" s="126" t="s">
        <v>31</v>
      </c>
      <c r="F10" s="77"/>
      <c r="G10" s="267" t="s">
        <v>48</v>
      </c>
      <c r="H10" s="268"/>
      <c r="I10" s="158" t="s">
        <v>31</v>
      </c>
      <c r="J10" s="288"/>
      <c r="K10" s="289"/>
      <c r="L10" s="289"/>
      <c r="M10" s="289"/>
      <c r="N10" s="290"/>
      <c r="P10" s="19"/>
      <c r="Q10" s="1"/>
      <c r="R10" s="4"/>
      <c r="S10" s="4"/>
      <c r="U10" s="2"/>
      <c r="V10" s="2"/>
      <c r="W10" s="2"/>
      <c r="X10" s="2"/>
      <c r="Y10" s="20"/>
      <c r="AA10" s="2"/>
      <c r="AB10" s="2"/>
      <c r="AC10" s="2"/>
      <c r="AD10" s="2"/>
      <c r="AE10" s="55"/>
    </row>
    <row r="11" spans="1:31" ht="16" thickBot="1" x14ac:dyDescent="0.25">
      <c r="A11" s="4"/>
      <c r="B11" s="83" t="s">
        <v>92</v>
      </c>
      <c r="C11" s="84"/>
      <c r="D11" s="84"/>
      <c r="E11" s="106" t="s">
        <v>31</v>
      </c>
      <c r="F11" s="85"/>
      <c r="G11" s="285" t="s">
        <v>49</v>
      </c>
      <c r="H11" s="286"/>
      <c r="I11" s="216" t="s">
        <v>47</v>
      </c>
      <c r="J11" s="291"/>
      <c r="K11" s="292"/>
      <c r="L11" s="292"/>
      <c r="M11" s="292"/>
      <c r="N11" s="293"/>
      <c r="P11" s="19"/>
      <c r="Q11" s="1"/>
      <c r="R11" s="4"/>
      <c r="S11" s="4"/>
      <c r="U11" s="2"/>
      <c r="V11" s="2"/>
      <c r="W11" s="2"/>
      <c r="X11" s="2"/>
      <c r="Y11" s="20"/>
      <c r="AA11" s="2"/>
      <c r="AB11" s="2"/>
      <c r="AC11" s="2"/>
      <c r="AD11" s="2"/>
      <c r="AE11" s="55"/>
    </row>
    <row r="12" spans="1:31" x14ac:dyDescent="0.2">
      <c r="A12" s="4"/>
      <c r="B12" s="80"/>
      <c r="C12" s="79"/>
      <c r="D12" s="82" t="s">
        <v>77</v>
      </c>
      <c r="E12" s="86"/>
      <c r="F12" s="79"/>
      <c r="G12" s="87"/>
      <c r="H12" s="80"/>
      <c r="I12" s="340" t="s">
        <v>78</v>
      </c>
      <c r="J12" s="340"/>
      <c r="K12" s="340"/>
      <c r="L12" s="340"/>
      <c r="M12" s="340"/>
      <c r="N12" s="340"/>
      <c r="P12" s="19"/>
      <c r="Q12" s="1"/>
      <c r="R12" s="4"/>
      <c r="S12" s="4"/>
      <c r="U12" s="2"/>
      <c r="V12" s="2"/>
      <c r="W12" s="2"/>
      <c r="X12" s="2"/>
      <c r="Y12" s="20"/>
      <c r="AA12" s="2"/>
      <c r="AB12" s="2"/>
      <c r="AC12" s="2"/>
      <c r="AD12" s="2"/>
      <c r="AE12" s="55"/>
    </row>
    <row r="13" spans="1:31" x14ac:dyDescent="0.2">
      <c r="A13" s="4"/>
      <c r="B13" s="80"/>
      <c r="C13" s="88"/>
      <c r="D13" s="88"/>
      <c r="E13" s="88"/>
      <c r="F13" s="88"/>
      <c r="G13" s="88"/>
      <c r="H13" s="80"/>
      <c r="I13" s="88"/>
      <c r="J13" s="88"/>
      <c r="K13" s="88"/>
      <c r="L13" s="88"/>
      <c r="M13" s="88"/>
      <c r="N13" s="80"/>
      <c r="P13" s="19"/>
      <c r="Q13" s="1"/>
      <c r="R13" s="4"/>
      <c r="S13" s="4"/>
      <c r="U13" s="25"/>
      <c r="V13" s="25"/>
      <c r="W13" s="25"/>
      <c r="X13" s="25"/>
      <c r="Y13" s="25"/>
      <c r="AA13" s="25"/>
      <c r="AB13" s="25"/>
      <c r="AC13" s="25"/>
      <c r="AD13" s="25"/>
      <c r="AE13" s="25"/>
    </row>
    <row r="14" spans="1:31" x14ac:dyDescent="0.2">
      <c r="A14" s="4"/>
      <c r="B14" s="80"/>
      <c r="C14" s="88"/>
      <c r="D14" s="88"/>
      <c r="E14" s="88"/>
      <c r="F14" s="88"/>
      <c r="G14" s="88"/>
      <c r="H14" s="80"/>
      <c r="I14" s="88"/>
      <c r="J14" s="88"/>
      <c r="K14" s="88"/>
      <c r="L14" s="88"/>
      <c r="M14" s="88"/>
      <c r="N14" s="80"/>
      <c r="P14" s="19"/>
      <c r="Q14" s="1"/>
      <c r="R14" s="4"/>
      <c r="S14" s="4"/>
      <c r="U14" s="25"/>
      <c r="V14" s="25"/>
      <c r="W14" s="25"/>
      <c r="X14" s="25"/>
      <c r="Y14" s="25"/>
      <c r="AA14" s="25"/>
      <c r="AB14" s="25"/>
      <c r="AC14" s="25"/>
      <c r="AD14" s="25"/>
      <c r="AE14" s="25"/>
    </row>
    <row r="15" spans="1:31" x14ac:dyDescent="0.2">
      <c r="A15" s="4"/>
      <c r="B15" s="80"/>
      <c r="C15" s="88"/>
      <c r="D15" s="88"/>
      <c r="E15" s="88"/>
      <c r="F15" s="88"/>
      <c r="G15" s="88"/>
      <c r="H15" s="80"/>
      <c r="I15" s="88"/>
      <c r="J15" s="88"/>
      <c r="K15" s="88"/>
      <c r="L15" s="88"/>
      <c r="M15" s="88"/>
      <c r="N15" s="80"/>
      <c r="P15" s="19"/>
      <c r="Q15" s="1"/>
      <c r="R15" s="4"/>
      <c r="S15" s="4"/>
      <c r="U15" s="25"/>
      <c r="V15" s="25"/>
      <c r="W15" s="25"/>
      <c r="X15" s="25"/>
      <c r="Y15" s="25"/>
      <c r="AA15" s="25"/>
      <c r="AB15" s="25"/>
      <c r="AC15" s="25"/>
      <c r="AD15" s="25"/>
      <c r="AE15" s="25"/>
    </row>
    <row r="16" spans="1:31" x14ac:dyDescent="0.2">
      <c r="A16" s="4"/>
      <c r="B16" s="80"/>
      <c r="C16" s="88"/>
      <c r="D16" s="88"/>
      <c r="E16" s="88"/>
      <c r="F16" s="88"/>
      <c r="G16" s="88"/>
      <c r="H16" s="80"/>
      <c r="I16" s="88"/>
      <c r="J16" s="88"/>
      <c r="K16" s="88"/>
      <c r="L16" s="88"/>
      <c r="M16" s="88"/>
      <c r="N16" s="80"/>
      <c r="P16" s="19"/>
      <c r="Q16" s="1"/>
      <c r="R16" s="4"/>
      <c r="S16" s="4"/>
      <c r="U16" s="25"/>
      <c r="V16" s="25"/>
      <c r="W16" s="25"/>
      <c r="X16" s="25"/>
      <c r="Y16" s="25"/>
      <c r="AA16" s="25"/>
      <c r="AB16" s="25"/>
      <c r="AC16" s="25"/>
      <c r="AD16" s="25"/>
      <c r="AE16" s="25"/>
    </row>
    <row r="17" spans="1:31" x14ac:dyDescent="0.2">
      <c r="A17" s="4"/>
      <c r="B17" s="80"/>
      <c r="C17" s="88"/>
      <c r="D17" s="88"/>
      <c r="E17" s="88"/>
      <c r="F17" s="88"/>
      <c r="G17" s="88"/>
      <c r="H17" s="80"/>
      <c r="I17" s="88"/>
      <c r="J17" s="88"/>
      <c r="K17" s="88"/>
      <c r="L17" s="88"/>
      <c r="M17" s="88"/>
      <c r="N17" s="80"/>
      <c r="P17" s="19"/>
      <c r="Q17" s="1"/>
      <c r="R17" s="4"/>
      <c r="S17" s="4"/>
      <c r="U17" s="25"/>
      <c r="V17" s="25"/>
      <c r="W17" s="25"/>
      <c r="X17" s="25"/>
      <c r="Y17" s="25"/>
      <c r="AA17" s="25"/>
      <c r="AB17" s="25"/>
      <c r="AC17" s="25"/>
      <c r="AD17" s="25"/>
      <c r="AE17" s="25"/>
    </row>
    <row r="18" spans="1:31" x14ac:dyDescent="0.2">
      <c r="A18" s="4"/>
      <c r="B18" s="80"/>
      <c r="C18" s="88"/>
      <c r="D18" s="88"/>
      <c r="E18" s="88"/>
      <c r="F18" s="88"/>
      <c r="G18" s="88"/>
      <c r="H18" s="80"/>
      <c r="I18" s="88"/>
      <c r="J18" s="88"/>
      <c r="K18" s="88"/>
      <c r="L18" s="88"/>
      <c r="M18" s="88"/>
      <c r="N18" s="80"/>
      <c r="P18" s="19"/>
      <c r="Q18" s="1"/>
      <c r="R18" s="4"/>
      <c r="S18" s="4"/>
      <c r="U18" s="25"/>
      <c r="V18" s="25"/>
      <c r="W18" s="25"/>
      <c r="X18" s="25"/>
      <c r="Y18" s="25"/>
      <c r="AA18" s="25"/>
      <c r="AB18" s="25"/>
      <c r="AC18" s="25"/>
      <c r="AD18" s="25"/>
      <c r="AE18" s="25"/>
    </row>
    <row r="19" spans="1:31" x14ac:dyDescent="0.2">
      <c r="A19" s="4"/>
      <c r="B19" s="80"/>
      <c r="C19" s="88"/>
      <c r="D19" s="88"/>
      <c r="E19" s="88"/>
      <c r="F19" s="88"/>
      <c r="G19" s="88"/>
      <c r="H19" s="80"/>
      <c r="I19" s="88"/>
      <c r="J19" s="88"/>
      <c r="K19" s="88"/>
      <c r="L19" s="88"/>
      <c r="M19" s="88"/>
      <c r="N19" s="80"/>
      <c r="P19" s="19"/>
      <c r="Q19" s="1"/>
      <c r="R19" s="4"/>
      <c r="S19" s="4"/>
      <c r="U19" s="25"/>
      <c r="V19" s="25"/>
      <c r="W19" s="25"/>
      <c r="X19" s="25"/>
      <c r="Y19" s="25"/>
      <c r="AA19" s="25"/>
      <c r="AB19" s="25"/>
      <c r="AC19" s="25"/>
      <c r="AD19" s="25"/>
      <c r="AE19" s="25"/>
    </row>
    <row r="20" spans="1:31" x14ac:dyDescent="0.2">
      <c r="A20" s="7"/>
      <c r="B20" s="80"/>
      <c r="C20" s="88"/>
      <c r="D20" s="88"/>
      <c r="E20" s="88"/>
      <c r="F20" s="88"/>
      <c r="G20" s="88"/>
      <c r="H20" s="80"/>
      <c r="I20" s="88"/>
      <c r="J20" s="88"/>
      <c r="K20" s="88"/>
      <c r="L20" s="88"/>
      <c r="M20" s="88"/>
      <c r="N20" s="80"/>
      <c r="P20" s="25"/>
      <c r="Q20" s="7"/>
      <c r="R20" s="7"/>
      <c r="S20" s="7"/>
      <c r="U20" s="25"/>
      <c r="V20" s="25"/>
      <c r="W20" s="25"/>
      <c r="X20" s="25"/>
      <c r="Y20" s="25"/>
      <c r="AA20" s="25"/>
      <c r="AB20" s="25"/>
      <c r="AC20" s="25"/>
      <c r="AD20" s="25"/>
      <c r="AE20" s="25"/>
    </row>
    <row r="21" spans="1:31" x14ac:dyDescent="0.2">
      <c r="A21" s="7"/>
      <c r="B21" s="81"/>
      <c r="C21" s="88"/>
      <c r="D21" s="88"/>
      <c r="E21" s="88"/>
      <c r="F21" s="88"/>
      <c r="G21" s="88"/>
      <c r="H21" s="80"/>
      <c r="I21" s="88"/>
      <c r="J21" s="88"/>
      <c r="K21" s="88"/>
      <c r="L21" s="88"/>
      <c r="M21" s="88"/>
      <c r="N21" s="80"/>
      <c r="P21" s="25"/>
      <c r="Q21" s="7"/>
      <c r="R21" s="7"/>
      <c r="S21" s="7"/>
      <c r="T21" s="7"/>
      <c r="U21" s="25"/>
      <c r="V21" s="25"/>
      <c r="W21" s="25"/>
      <c r="X21" s="25"/>
      <c r="Y21" s="25"/>
      <c r="AA21" s="25"/>
      <c r="AB21" s="25"/>
      <c r="AC21" s="25"/>
      <c r="AD21" s="25"/>
      <c r="AE21" s="25"/>
    </row>
    <row r="22" spans="1:31" x14ac:dyDescent="0.2">
      <c r="A22" s="7"/>
      <c r="B22" s="80"/>
      <c r="C22" s="88"/>
      <c r="D22" s="88"/>
      <c r="E22" s="88"/>
      <c r="F22" s="88"/>
      <c r="G22" s="88"/>
      <c r="H22" s="80"/>
      <c r="I22" s="88"/>
      <c r="J22" s="88"/>
      <c r="K22" s="88"/>
      <c r="L22" s="88"/>
      <c r="M22" s="88"/>
      <c r="N22" s="80"/>
      <c r="P22" s="25"/>
      <c r="Q22" s="7"/>
      <c r="R22" s="7"/>
      <c r="S22" s="7"/>
      <c r="U22" s="25"/>
      <c r="V22" s="25"/>
      <c r="W22" s="25"/>
      <c r="X22" s="25"/>
      <c r="Y22" s="25"/>
      <c r="AA22" s="25"/>
      <c r="AB22" s="25"/>
      <c r="AC22" s="25"/>
      <c r="AD22" s="25"/>
      <c r="AE22" s="25"/>
    </row>
    <row r="23" spans="1:31" x14ac:dyDescent="0.2">
      <c r="A23" s="7"/>
      <c r="B23" s="80"/>
      <c r="C23" s="88"/>
      <c r="D23" s="88"/>
      <c r="E23" s="88"/>
      <c r="F23" s="88"/>
      <c r="G23" s="88"/>
      <c r="H23" s="80"/>
      <c r="I23" s="88"/>
      <c r="J23" s="88"/>
      <c r="K23" s="88"/>
      <c r="L23" s="88"/>
      <c r="M23" s="88"/>
      <c r="N23" s="80"/>
      <c r="P23" s="25"/>
      <c r="Q23" s="7"/>
      <c r="R23" s="7"/>
      <c r="S23" s="7"/>
      <c r="U23" s="25"/>
      <c r="V23" s="25"/>
      <c r="W23" s="25"/>
      <c r="X23" s="25"/>
      <c r="Y23" s="25"/>
      <c r="AA23" s="25"/>
      <c r="AB23" s="25"/>
      <c r="AC23" s="25"/>
      <c r="AD23" s="25"/>
      <c r="AE23" s="25"/>
    </row>
    <row r="24" spans="1:31" x14ac:dyDescent="0.2">
      <c r="A24" s="7"/>
      <c r="B24" s="80"/>
      <c r="C24" s="88"/>
      <c r="D24" s="88"/>
      <c r="E24" s="88"/>
      <c r="F24" s="88"/>
      <c r="G24" s="88"/>
      <c r="H24" s="80"/>
      <c r="I24" s="88"/>
      <c r="J24" s="88"/>
      <c r="K24" s="88"/>
      <c r="L24" s="88"/>
      <c r="M24" s="88"/>
      <c r="N24" s="80"/>
      <c r="P24" s="25"/>
      <c r="Q24" s="7"/>
      <c r="R24" s="7"/>
      <c r="S24" s="7"/>
      <c r="U24" s="25"/>
      <c r="V24" s="25"/>
      <c r="W24" s="25"/>
      <c r="X24" s="25"/>
      <c r="Y24" s="25"/>
      <c r="AA24" s="25"/>
      <c r="AB24" s="25"/>
      <c r="AC24" s="25"/>
      <c r="AD24" s="25"/>
      <c r="AE24" s="25"/>
    </row>
    <row r="25" spans="1:31" x14ac:dyDescent="0.2">
      <c r="A25" s="7"/>
      <c r="B25" s="80"/>
      <c r="C25" s="88"/>
      <c r="D25" s="88"/>
      <c r="E25" s="88"/>
      <c r="F25" s="88"/>
      <c r="G25" s="88"/>
      <c r="H25" s="80"/>
      <c r="I25" s="88"/>
      <c r="J25" s="88"/>
      <c r="K25" s="88"/>
      <c r="L25" s="88"/>
      <c r="M25" s="88"/>
      <c r="N25" s="80"/>
      <c r="P25" s="25"/>
      <c r="Q25" s="7"/>
      <c r="R25" s="7"/>
      <c r="S25" s="7"/>
      <c r="U25" s="25"/>
      <c r="V25" s="25"/>
      <c r="W25" s="25"/>
      <c r="X25" s="25"/>
      <c r="Y25" s="25"/>
      <c r="AA25" s="25"/>
      <c r="AB25" s="25"/>
      <c r="AC25" s="25"/>
      <c r="AD25" s="25"/>
      <c r="AE25" s="25"/>
    </row>
    <row r="26" spans="1:31" ht="16" thickBot="1" x14ac:dyDescent="0.25">
      <c r="A26" s="7"/>
      <c r="B26" s="117" t="s">
        <v>83</v>
      </c>
      <c r="C26" s="117" t="s">
        <v>3</v>
      </c>
      <c r="D26" s="89" t="s">
        <v>4</v>
      </c>
      <c r="E26" s="89" t="s">
        <v>5</v>
      </c>
      <c r="F26" s="89" t="s">
        <v>11</v>
      </c>
      <c r="G26" s="89" t="s">
        <v>6</v>
      </c>
      <c r="H26" s="165"/>
      <c r="I26" s="91" t="s">
        <v>82</v>
      </c>
      <c r="J26" s="92" t="s">
        <v>8</v>
      </c>
      <c r="K26" s="92" t="s">
        <v>9</v>
      </c>
      <c r="L26" s="92" t="s">
        <v>103</v>
      </c>
      <c r="M26" s="92" t="s">
        <v>10</v>
      </c>
      <c r="N26" s="166"/>
      <c r="P26" s="25"/>
      <c r="Q26" s="7"/>
      <c r="R26" s="7"/>
      <c r="S26" s="7"/>
      <c r="AA26" s="25"/>
      <c r="AB26" s="25"/>
      <c r="AC26" s="25"/>
      <c r="AD26" s="25"/>
      <c r="AE26" s="25"/>
    </row>
    <row r="27" spans="1:31" x14ac:dyDescent="0.2">
      <c r="A27" s="7"/>
      <c r="B27" s="90" t="s">
        <v>33</v>
      </c>
      <c r="C27" s="118">
        <f>AVERAGE(H45:H74)</f>
        <v>2.5490000000000004</v>
      </c>
      <c r="D27" s="105">
        <f>MIN(H45:H75)</f>
        <v>2.4700000000000002</v>
      </c>
      <c r="E27" s="105">
        <f>MAX(H45:H75)</f>
        <v>2.65</v>
      </c>
      <c r="F27" s="105">
        <f>STDEV(H45:H74)*2</f>
        <v>8.8411264690297989E-2</v>
      </c>
      <c r="G27" s="163">
        <f t="shared" ref="G27:G41" si="0">(F27)/C27</f>
        <v>3.4684686029932514E-2</v>
      </c>
      <c r="H27" s="90"/>
      <c r="I27" s="125">
        <f>IF(H74&gt;0, SLOPE(M45:M74,R45:R74), "")</f>
        <v>13.626251390433817</v>
      </c>
      <c r="J27" s="95">
        <f>IF(H44&gt;0, CORREL(M45:M74,P45:P74),"")</f>
        <v>0.38766054397303562</v>
      </c>
      <c r="K27" s="96">
        <f>IF(H74&gt;0, J27^2, "")</f>
        <v>0.15028069735346988</v>
      </c>
      <c r="L27" s="97">
        <f>COUNT(A45:A74)</f>
        <v>30</v>
      </c>
      <c r="M27" s="169">
        <f t="shared" ref="M27:M41" si="1">IF(J27&gt;0, TDIST(J27*SQRT((L27-2)/(1-K27)),(L27-2),1),TDIST(-J27*SQRT((L27-2)/(1-K27)),(L27-2),1))</f>
        <v>1.7144885638724128E-2</v>
      </c>
      <c r="N27" s="164"/>
      <c r="P27" s="25"/>
      <c r="Q27" s="7"/>
      <c r="R27" s="7"/>
      <c r="S27" s="7"/>
      <c r="AA27" s="25"/>
      <c r="AB27" s="25"/>
      <c r="AC27" s="25"/>
      <c r="AD27" s="25"/>
      <c r="AE27" s="25"/>
    </row>
    <row r="28" spans="1:31" x14ac:dyDescent="0.2">
      <c r="A28" s="7"/>
      <c r="B28" s="90" t="s">
        <v>34</v>
      </c>
      <c r="C28" s="118">
        <f>AVERAGE(H45:H81)</f>
        <v>2.5545945945945947</v>
      </c>
      <c r="D28" s="105">
        <f>MIN(H45:H81)</f>
        <v>2.4500000000000002</v>
      </c>
      <c r="E28" s="105">
        <f>MAX(H45:H81)</f>
        <v>2.65</v>
      </c>
      <c r="F28" s="105">
        <f>STDEV(H45:H81)*2</f>
        <v>9.5637579154569496E-2</v>
      </c>
      <c r="G28" s="163">
        <f t="shared" si="0"/>
        <v>3.7437478086321106E-2</v>
      </c>
      <c r="H28" s="90"/>
      <c r="I28" s="125">
        <f>IF(H81&gt;0, SLOPE(M45:M81,R45:R81), "")</f>
        <v>11.666666666666668</v>
      </c>
      <c r="J28" s="95">
        <f>IF(H81&gt;0, CORREL(M45:M81,P45:P81),"")</f>
        <v>0.3772699445055312</v>
      </c>
      <c r="K28" s="96">
        <f>IF(H81&gt;0, J28^2, "")</f>
        <v>0.1423326110272066</v>
      </c>
      <c r="L28" s="97">
        <f>COUNT(A45:A81)</f>
        <v>37</v>
      </c>
      <c r="M28" s="169">
        <f t="shared" si="1"/>
        <v>1.0671102158682447E-2</v>
      </c>
      <c r="N28" s="164"/>
      <c r="P28" s="25"/>
      <c r="Q28" s="7"/>
      <c r="R28" s="7"/>
      <c r="S28" s="7"/>
      <c r="AA28" s="25"/>
      <c r="AB28" s="25"/>
      <c r="AC28" s="25"/>
      <c r="AD28" s="25"/>
      <c r="AE28" s="25"/>
    </row>
    <row r="29" spans="1:31" x14ac:dyDescent="0.2">
      <c r="A29" s="7"/>
      <c r="B29" s="128" t="s">
        <v>35</v>
      </c>
      <c r="C29" s="119">
        <f>AVERAGE(H45:H88)</f>
        <v>2.5540909090909092</v>
      </c>
      <c r="D29" s="98">
        <f>MIN(H45:H88)</f>
        <v>2.37</v>
      </c>
      <c r="E29" s="98">
        <f>MAX(H45:H88)</f>
        <v>2.7</v>
      </c>
      <c r="F29" s="98">
        <f>STDEV(H45:H88)*2</f>
        <v>0.12179419788511192</v>
      </c>
      <c r="G29" s="167">
        <f t="shared" si="0"/>
        <v>4.7685929052722231E-2</v>
      </c>
      <c r="H29" s="128"/>
      <c r="I29" s="187">
        <f>IF(H88&gt;0, SLOPE(M45:M88,R45:R88), "")</f>
        <v>6.3065515542765302</v>
      </c>
      <c r="J29" s="188">
        <f>IF(H88&gt;0, CORREL(M45:M88,P45:P88),"")</f>
        <v>0.18893489786170048</v>
      </c>
      <c r="K29" s="189">
        <f>IF(H88&gt;0, J29^2, "")</f>
        <v>3.5696395630011195E-2</v>
      </c>
      <c r="L29" s="190">
        <f>COUNT(A44:A88)</f>
        <v>44</v>
      </c>
      <c r="M29" s="191">
        <f t="shared" si="1"/>
        <v>0.10967246339676566</v>
      </c>
      <c r="N29" s="164"/>
      <c r="P29" s="25"/>
      <c r="Q29" s="7"/>
      <c r="R29" s="7"/>
      <c r="S29" s="7"/>
      <c r="AA29" s="25"/>
      <c r="AB29" s="25"/>
      <c r="AC29" s="25"/>
      <c r="AD29" s="25"/>
      <c r="AE29" s="25"/>
    </row>
    <row r="30" spans="1:31" x14ac:dyDescent="0.2">
      <c r="A30" s="7"/>
      <c r="B30" s="90" t="s">
        <v>36</v>
      </c>
      <c r="C30" s="192">
        <f>AVERAGE(H45:H95)</f>
        <v>2.5576470588235294</v>
      </c>
      <c r="D30" s="193">
        <f>MIN(H45:H95)</f>
        <v>2.37</v>
      </c>
      <c r="E30" s="193">
        <f>MAX(H45:H95)</f>
        <v>2.7</v>
      </c>
      <c r="F30" s="193">
        <f>STDEV(H45:H95)*2</f>
        <v>0.12057118961304929</v>
      </c>
      <c r="G30" s="194">
        <f t="shared" si="0"/>
        <v>4.714144948072304E-2</v>
      </c>
      <c r="H30" s="195"/>
      <c r="I30" s="196">
        <f>IF(H95&gt;0, SLOPE(M45:M95,R45:R95), "")</f>
        <v>6.3834756265491599</v>
      </c>
      <c r="J30" s="193">
        <f>IF(H95&gt;0, CORREL(M45:M95,P45:P95),"")</f>
        <v>0.22107227374713379</v>
      </c>
      <c r="K30" s="197">
        <f>IF(H95&gt;0, J30^2, "")</f>
        <v>4.8872950219727658E-2</v>
      </c>
      <c r="L30" s="198">
        <f>COUNT(A45:A95)</f>
        <v>51</v>
      </c>
      <c r="M30" s="193">
        <f t="shared" si="1"/>
        <v>5.9499225297473826E-2</v>
      </c>
      <c r="N30" s="164"/>
      <c r="P30" s="25"/>
      <c r="Q30" s="7"/>
      <c r="R30" s="7"/>
      <c r="S30" s="7"/>
      <c r="AA30" s="25"/>
      <c r="AB30" s="25"/>
      <c r="AC30" s="25"/>
      <c r="AD30" s="25"/>
      <c r="AE30" s="25"/>
    </row>
    <row r="31" spans="1:31" x14ac:dyDescent="0.2">
      <c r="A31" s="7"/>
      <c r="B31" s="162" t="s">
        <v>69</v>
      </c>
      <c r="C31" s="192">
        <f>AVERAGE(I54:I95)</f>
        <v>2.700000000000002</v>
      </c>
      <c r="D31" s="193">
        <f>MIN(H54:H95)</f>
        <v>2.37</v>
      </c>
      <c r="E31" s="193">
        <f>MAX(H54:H95)</f>
        <v>2.7</v>
      </c>
      <c r="F31" s="193">
        <f>STDEV(H54:H95)*2</f>
        <v>0.1224194726905992</v>
      </c>
      <c r="G31" s="194">
        <f>(F31)/C31</f>
        <v>4.5340545440962637E-2</v>
      </c>
      <c r="H31" s="195"/>
      <c r="I31" s="196">
        <f>IF(H95&gt;0, SLOPE(M54:M95,R54:R95), "")</f>
        <v>1.4386357010980457</v>
      </c>
      <c r="J31" s="193">
        <f>IF(H95&gt;0, CORREL(M54:M95,P54:P95),"")</f>
        <v>4.0211485860988688E-2</v>
      </c>
      <c r="K31" s="197">
        <f>IF(H95&gt;0, J31^2, "")</f>
        <v>1.6169635951484931E-3</v>
      </c>
      <c r="L31" s="198">
        <f>COUNT(A54:A95)</f>
        <v>42</v>
      </c>
      <c r="M31" s="193">
        <f t="shared" si="1"/>
        <v>0.40019675463767268</v>
      </c>
      <c r="N31" s="164"/>
      <c r="P31" s="25"/>
      <c r="Q31" s="7"/>
      <c r="R31" s="7"/>
      <c r="S31" s="7"/>
      <c r="AA31" s="25"/>
      <c r="AB31" s="25"/>
      <c r="AC31" s="25"/>
      <c r="AD31" s="25"/>
      <c r="AE31" s="25"/>
    </row>
    <row r="32" spans="1:31" x14ac:dyDescent="0.2">
      <c r="A32" s="7"/>
      <c r="B32" s="181" t="s">
        <v>68</v>
      </c>
      <c r="C32" s="199">
        <f>AVERAGE(H68:H95)</f>
        <v>2.5696428571428571</v>
      </c>
      <c r="D32" s="200">
        <f>MIN(H68:H95)</f>
        <v>2.37</v>
      </c>
      <c r="E32" s="200">
        <f>MAX(H68:H95)</f>
        <v>2.7</v>
      </c>
      <c r="F32" s="200">
        <f>STDEV(H68:H95)*2</f>
        <v>0.14031521581197023</v>
      </c>
      <c r="G32" s="201">
        <f>(F32)/C32</f>
        <v>5.4604948474429003E-2</v>
      </c>
      <c r="H32" s="202"/>
      <c r="I32" s="203">
        <f>IF(H95&gt;0, SLOPE(M68:M95,R68:R95), "")</f>
        <v>-4.3724618062270384</v>
      </c>
      <c r="J32" s="200">
        <f>IF(H95&gt;0, CORREL(M68:M95,P68:P95),"")</f>
        <v>-6.9855537315166388E-2</v>
      </c>
      <c r="K32" s="204">
        <f>IF(H95&gt;0, J32^2, "")</f>
        <v>4.8797960935906036E-3</v>
      </c>
      <c r="L32" s="205">
        <f>COUNT(A68:A95)</f>
        <v>28</v>
      </c>
      <c r="M32" s="206">
        <f t="shared" si="1"/>
        <v>0.36196176484005671</v>
      </c>
      <c r="N32" s="164"/>
      <c r="P32" s="25"/>
      <c r="Q32" s="7"/>
      <c r="R32" s="7"/>
      <c r="S32" s="7"/>
      <c r="AA32" s="25"/>
      <c r="AB32" s="25"/>
      <c r="AC32" s="25"/>
      <c r="AD32" s="25"/>
      <c r="AE32" s="25"/>
    </row>
    <row r="33" spans="1:33" x14ac:dyDescent="0.2">
      <c r="A33" s="3"/>
      <c r="B33" s="90" t="s">
        <v>39</v>
      </c>
      <c r="C33" s="192">
        <f>AVERAGE(H45:H102)</f>
        <v>2.5615517241379311</v>
      </c>
      <c r="D33" s="193">
        <f>MIN(H45:H102)</f>
        <v>2.37</v>
      </c>
      <c r="E33" s="193">
        <f>MAX(H45:H102)</f>
        <v>2.75</v>
      </c>
      <c r="F33" s="193">
        <f>STDEV(H45:H102)*2</f>
        <v>0.14469819645757931</v>
      </c>
      <c r="G33" s="194">
        <f t="shared" si="0"/>
        <v>5.6488492929525472E-2</v>
      </c>
      <c r="H33" s="195"/>
      <c r="I33" s="196">
        <f>IF(H102&gt;0, SLOPE(M45:M102,R45:R102), "")</f>
        <v>6.5132891889830065</v>
      </c>
      <c r="J33" s="193">
        <f>IF(H102&gt;0, CORREL(M45:M102,P45:P102),"")</f>
        <v>0.2127216712424487</v>
      </c>
      <c r="K33" s="197">
        <f>IF(H102&gt;0, J33^2, "")</f>
        <v>4.5250509416180425E-2</v>
      </c>
      <c r="L33" s="198">
        <f>COUNT(A45:A102)</f>
        <v>58</v>
      </c>
      <c r="M33" s="193">
        <f t="shared" si="1"/>
        <v>5.4447240088442185E-2</v>
      </c>
      <c r="N33" s="164"/>
      <c r="P33" s="25"/>
      <c r="Q33" s="7"/>
      <c r="R33" s="7"/>
      <c r="S33" s="7"/>
      <c r="AA33" s="25"/>
      <c r="AB33" s="25"/>
      <c r="AC33" s="25"/>
      <c r="AD33" s="25"/>
      <c r="AE33" s="25"/>
    </row>
    <row r="34" spans="1:33" x14ac:dyDescent="0.2">
      <c r="A34" s="3"/>
      <c r="B34" s="162" t="s">
        <v>71</v>
      </c>
      <c r="C34" s="192">
        <f>AVERAGE(H48:H102)</f>
        <v>2.562363636363636</v>
      </c>
      <c r="D34" s="193">
        <f>MIN(H48:H102)</f>
        <v>2.37</v>
      </c>
      <c r="E34" s="193">
        <f>MAX(H48:H102)</f>
        <v>2.75</v>
      </c>
      <c r="F34" s="193">
        <f>STDEV(H48:H102)*2</f>
        <v>0.14696755179107149</v>
      </c>
      <c r="G34" s="194">
        <f t="shared" si="0"/>
        <v>5.7356243159788073E-2</v>
      </c>
      <c r="H34" s="195"/>
      <c r="I34" s="196">
        <f>IF(H102&gt;0, SLOPE(M48:M102,R48:R102), "")</f>
        <v>6.9421249402967877</v>
      </c>
      <c r="J34" s="193">
        <f>IF(H102&gt;0, CORREL(M48:M102,P48:P102),"")</f>
        <v>0.21138320211125733</v>
      </c>
      <c r="K34" s="197">
        <f>IF(H102&gt;0, J34^2, "")</f>
        <v>4.4682858134808663E-2</v>
      </c>
      <c r="L34" s="198">
        <f>COUNT(A48:A102)</f>
        <v>55</v>
      </c>
      <c r="M34" s="193">
        <f t="shared" si="1"/>
        <v>6.0664870743994979E-2</v>
      </c>
      <c r="N34" s="164"/>
      <c r="P34" s="25"/>
      <c r="Q34" s="7"/>
      <c r="R34" s="7"/>
      <c r="S34" s="7"/>
      <c r="AA34" s="25"/>
      <c r="AB34" s="25"/>
      <c r="AC34" s="25"/>
      <c r="AD34" s="25"/>
      <c r="AE34" s="25"/>
    </row>
    <row r="35" spans="1:33" x14ac:dyDescent="0.2">
      <c r="A35" s="3"/>
      <c r="B35" s="181" t="s">
        <v>70</v>
      </c>
      <c r="C35" s="199">
        <f>AVERAGE(H61:H102)</f>
        <v>2.5711904761904756</v>
      </c>
      <c r="D35" s="200">
        <f>MIN(H61:H102)</f>
        <v>2.37</v>
      </c>
      <c r="E35" s="200">
        <f>MAX(H61:H102)</f>
        <v>2.75</v>
      </c>
      <c r="F35" s="200">
        <f>STDEV(H61:H102)*2</f>
        <v>0.15755462891249422</v>
      </c>
      <c r="G35" s="201">
        <f t="shared" si="0"/>
        <v>6.1276918365818674E-2</v>
      </c>
      <c r="H35" s="202"/>
      <c r="I35" s="203">
        <f>IF(H102&gt;0, SLOPE(M61:M102,R61:R102), "")</f>
        <v>1.9843043307655752</v>
      </c>
      <c r="J35" s="200">
        <f>IF(H102&gt;0, CORREL(M61:M102,P61:P102),"")</f>
        <v>4.2667222688057047E-2</v>
      </c>
      <c r="K35" s="204">
        <f>IF(H102&gt;0, J35^2, "")</f>
        <v>1.82049189191225E-3</v>
      </c>
      <c r="L35" s="205">
        <f>COUNT(A61:A102)</f>
        <v>42</v>
      </c>
      <c r="M35" s="206">
        <f t="shared" si="1"/>
        <v>0.39423708831402593</v>
      </c>
      <c r="N35" s="164"/>
      <c r="P35" s="25"/>
      <c r="Q35" s="7"/>
      <c r="R35" s="7"/>
      <c r="S35" s="7"/>
      <c r="AA35" s="25"/>
      <c r="AB35" s="25"/>
      <c r="AC35" s="25"/>
      <c r="AD35" s="25"/>
      <c r="AE35" s="25"/>
    </row>
    <row r="36" spans="1:33" x14ac:dyDescent="0.2">
      <c r="A36" s="3"/>
      <c r="B36" s="90" t="s">
        <v>56</v>
      </c>
      <c r="C36" s="192">
        <f>AVERAGE(H45:H109)</f>
        <v>2.5659999999999998</v>
      </c>
      <c r="D36" s="193">
        <f>MIN(H45:H109)</f>
        <v>2.37</v>
      </c>
      <c r="E36" s="193">
        <f>MAX(H45:H109)</f>
        <v>2.75</v>
      </c>
      <c r="F36" s="193">
        <f>STDEV(H45:H109)*2</f>
        <v>0.15743252522906437</v>
      </c>
      <c r="G36" s="194">
        <f t="shared" si="0"/>
        <v>6.1353283409611992E-2</v>
      </c>
      <c r="H36" s="195"/>
      <c r="I36" s="196">
        <f>IF(H109&gt;0, SLOPE(M45:M109,R45:R109), "")</f>
        <v>7.3125547224030729</v>
      </c>
      <c r="J36" s="193">
        <f>IF(H109&gt;0, CORREL(M45:M109,P45:P109),"")</f>
        <v>0.24565447436321111</v>
      </c>
      <c r="K36" s="197">
        <f>IF(H109&gt;0, J36^2, "")</f>
        <v>6.0346120774665543E-2</v>
      </c>
      <c r="L36" s="198">
        <f>COUNT(A45:A109)</f>
        <v>65</v>
      </c>
      <c r="M36" s="193">
        <f t="shared" si="1"/>
        <v>2.4279748384350503E-2</v>
      </c>
      <c r="N36" s="164"/>
      <c r="P36" s="25"/>
      <c r="Q36" s="7"/>
      <c r="R36" s="7"/>
      <c r="S36" s="7"/>
      <c r="AA36" s="25"/>
      <c r="AB36" s="25"/>
      <c r="AC36" s="25"/>
      <c r="AD36" s="25"/>
      <c r="AE36" s="25"/>
    </row>
    <row r="37" spans="1:33" x14ac:dyDescent="0.2">
      <c r="A37" s="3"/>
      <c r="B37" s="162" t="s">
        <v>73</v>
      </c>
      <c r="C37" s="192">
        <f>AVERAGE(H68:H109)</f>
        <v>2.5785714285714283</v>
      </c>
      <c r="D37" s="193">
        <f>MIN(H68:H109)</f>
        <v>2.37</v>
      </c>
      <c r="E37" s="193">
        <f>MAX(H68:H109)</f>
        <v>2.75</v>
      </c>
      <c r="F37" s="193">
        <f>STDEV(H68:H109)*2</f>
        <v>0.1815688502655661</v>
      </c>
      <c r="G37" s="194">
        <f t="shared" si="0"/>
        <v>7.0414512568363591E-2</v>
      </c>
      <c r="H37" s="195"/>
      <c r="I37" s="196">
        <f>IF(H109&gt;0, SLOPE(M68:M109,R68:R109), "")</f>
        <v>4.5300193994462017</v>
      </c>
      <c r="J37" s="193">
        <f>IF(H109&gt;0, CORREL(M68:M109,P68:P109),"")</f>
        <v>8.4372780364053893E-2</v>
      </c>
      <c r="K37" s="197">
        <f>IF(H109&gt;0, J37^2, "")</f>
        <v>7.1187660663608781E-3</v>
      </c>
      <c r="L37" s="198">
        <f>COUNT(A68:A109)</f>
        <v>42</v>
      </c>
      <c r="M37" s="193">
        <f t="shared" si="1"/>
        <v>0.29762438308587413</v>
      </c>
      <c r="N37" s="164"/>
      <c r="P37" s="25"/>
      <c r="Q37" s="7"/>
      <c r="R37" s="7"/>
      <c r="S37" s="7"/>
      <c r="AA37" s="25"/>
      <c r="AB37" s="25"/>
      <c r="AC37" s="25"/>
      <c r="AD37" s="25"/>
      <c r="AE37" s="25"/>
    </row>
    <row r="38" spans="1:33" x14ac:dyDescent="0.2">
      <c r="A38" s="3"/>
      <c r="B38" s="181" t="s">
        <v>72</v>
      </c>
      <c r="C38" s="199">
        <f>AVERAGE(H82:H109)</f>
        <v>2.5810714285714282</v>
      </c>
      <c r="D38" s="200">
        <f>MIN(H82:H109)</f>
        <v>2.37</v>
      </c>
      <c r="E38" s="200">
        <f>MAX(H82:H109)</f>
        <v>2.75</v>
      </c>
      <c r="F38" s="200">
        <f>STDEV(H82:H109)*2</f>
        <v>0.21189370400967977</v>
      </c>
      <c r="G38" s="201">
        <f t="shared" si="0"/>
        <v>8.2095249927646802E-2</v>
      </c>
      <c r="H38" s="202"/>
      <c r="I38" s="203">
        <f>IF(H109&gt;0, SLOPE(M82:M109,R82:R109), "")</f>
        <v>10.236831699652448</v>
      </c>
      <c r="J38" s="200">
        <f>IF(H109&gt;0, CORREL(M82:M109,P82:P109),"")</f>
        <v>0.11004486540663566</v>
      </c>
      <c r="K38" s="204">
        <f>IF(H109&gt;0, J38^2, "")</f>
        <v>1.2109872402364557E-2</v>
      </c>
      <c r="L38" s="205">
        <f>COUNT(A82:A109)</f>
        <v>28</v>
      </c>
      <c r="M38" s="206">
        <f t="shared" si="1"/>
        <v>0.28860936073738963</v>
      </c>
      <c r="N38" s="164"/>
      <c r="P38" s="25"/>
      <c r="Q38" s="7"/>
      <c r="R38" s="7"/>
      <c r="S38" s="7"/>
      <c r="AA38" s="25"/>
      <c r="AB38" s="25"/>
      <c r="AC38" s="25"/>
      <c r="AD38" s="25"/>
      <c r="AE38" s="25"/>
    </row>
    <row r="39" spans="1:33" x14ac:dyDescent="0.2">
      <c r="A39" s="3"/>
      <c r="B39" s="90" t="s">
        <v>57</v>
      </c>
      <c r="C39" s="192">
        <f>AVERAGE(H45:H116)</f>
        <v>2.5708333333333329</v>
      </c>
      <c r="D39" s="193">
        <f>MIN(H45:H116)</f>
        <v>2.37</v>
      </c>
      <c r="E39" s="193">
        <f>MAX(H45:H116)</f>
        <v>2.75</v>
      </c>
      <c r="F39" s="193">
        <f>STDEV(H45:H116)*2</f>
        <v>0.16447098292815093</v>
      </c>
      <c r="G39" s="194">
        <f t="shared" si="0"/>
        <v>6.3975747006087894E-2</v>
      </c>
      <c r="H39" s="195"/>
      <c r="I39" s="196">
        <f>IF(H116&gt;0, SLOPE(M45:M116,R45:R116), "")</f>
        <v>7.8322252181340124</v>
      </c>
      <c r="J39" s="193">
        <f>IF(H116&gt;0, CORREL(M45:M116,P45:P116),"")</f>
        <v>0.2790042604351054</v>
      </c>
      <c r="K39" s="197">
        <f>IF(H116&gt;0, J39^2, "")</f>
        <v>7.7843377340940115E-2</v>
      </c>
      <c r="L39" s="198">
        <f>COUNT(A45:A116)</f>
        <v>72</v>
      </c>
      <c r="M39" s="193">
        <f t="shared" si="1"/>
        <v>8.8141637983932646E-3</v>
      </c>
      <c r="N39" s="164"/>
      <c r="P39" s="25"/>
      <c r="Q39" s="7"/>
      <c r="R39" s="7"/>
      <c r="S39" s="7"/>
      <c r="AA39" s="25"/>
      <c r="AB39" s="25"/>
      <c r="AC39" s="25"/>
      <c r="AD39" s="25"/>
      <c r="AE39" s="25"/>
    </row>
    <row r="40" spans="1:33" x14ac:dyDescent="0.2">
      <c r="A40" s="3"/>
      <c r="B40" s="162" t="s">
        <v>75</v>
      </c>
      <c r="C40" s="192">
        <f>AVERAGE(H75:H116)</f>
        <v>2.5864285714285709</v>
      </c>
      <c r="D40" s="193">
        <f>MIN(H75:H116)</f>
        <v>2.37</v>
      </c>
      <c r="E40" s="193">
        <f>MAX(H75:H116)</f>
        <v>2.75</v>
      </c>
      <c r="F40" s="193">
        <f>STDEV(H75:H116)*2</f>
        <v>0.19729000214844944</v>
      </c>
      <c r="G40" s="194">
        <f t="shared" si="0"/>
        <v>7.6278929303460169E-2</v>
      </c>
      <c r="H40" s="195"/>
      <c r="I40" s="196">
        <f>IF(H116&gt;0, SLOPE(M75:M116,R75:R116), "")</f>
        <v>7.1188333926620615</v>
      </c>
      <c r="J40" s="193">
        <f>IF(H116&gt;0, CORREL(M75:M116,P75:P116),"")</f>
        <v>0.12282043261100017</v>
      </c>
      <c r="K40" s="197">
        <f>IF(H116&gt;0, J40^2, "")</f>
        <v>1.5084858666753236E-2</v>
      </c>
      <c r="L40" s="198">
        <f>COUNT(A75:A116)</f>
        <v>42</v>
      </c>
      <c r="M40" s="193">
        <f t="shared" si="1"/>
        <v>0.21920328478148099</v>
      </c>
      <c r="N40" s="164"/>
      <c r="P40" s="25"/>
      <c r="Q40" s="7"/>
      <c r="R40" s="7"/>
      <c r="S40" s="7"/>
      <c r="AA40" s="25"/>
      <c r="AB40" s="25"/>
      <c r="AC40" s="25"/>
      <c r="AD40" s="25"/>
      <c r="AE40" s="25"/>
    </row>
    <row r="41" spans="1:33" x14ac:dyDescent="0.2">
      <c r="A41" s="3"/>
      <c r="B41" s="182" t="s">
        <v>74</v>
      </c>
      <c r="C41" s="199">
        <f>AVERAGE(H89:H116)</f>
        <v>2.597142857142857</v>
      </c>
      <c r="D41" s="200">
        <f>MIN(H89:H116)</f>
        <v>2.41</v>
      </c>
      <c r="E41" s="200">
        <f>MAX(H89:H116)</f>
        <v>2.75</v>
      </c>
      <c r="F41" s="200">
        <f>STDEV(H89:H116)*2</f>
        <v>0.20690718211454626</v>
      </c>
      <c r="G41" s="201">
        <f t="shared" si="0"/>
        <v>7.9667231837284039E-2</v>
      </c>
      <c r="H41" s="202"/>
      <c r="I41" s="203">
        <f>IF(H116&gt;0, SLOPE(M89:M116,R89:R116), "")</f>
        <v>4.8659003831417635</v>
      </c>
      <c r="J41" s="200">
        <f>IF(H116&gt;0, CORREL(M89:M116,P89:P116),"")</f>
        <v>5.5272231009417146E-2</v>
      </c>
      <c r="K41" s="204">
        <f>IF(H116&gt;0, J41^2, "")</f>
        <v>3.0550195207583743E-3</v>
      </c>
      <c r="L41" s="205">
        <f>COUNT(A89:A116)</f>
        <v>28</v>
      </c>
      <c r="M41" s="206">
        <f t="shared" si="1"/>
        <v>0.38998730120002406</v>
      </c>
      <c r="N41" s="124"/>
      <c r="P41" s="25"/>
      <c r="Q41" s="7"/>
      <c r="R41" s="7"/>
      <c r="S41" s="7"/>
      <c r="AA41" s="25"/>
      <c r="AB41" s="25"/>
      <c r="AC41" s="25"/>
      <c r="AD41" s="25"/>
      <c r="AE41" s="25"/>
    </row>
    <row r="42" spans="1:33" x14ac:dyDescent="0.2">
      <c r="A42" s="3"/>
      <c r="B42" s="3"/>
      <c r="C42" s="16"/>
      <c r="D42" s="16"/>
      <c r="E42" s="16"/>
      <c r="F42" s="16"/>
      <c r="G42" s="21"/>
      <c r="H42" s="3"/>
      <c r="I42" s="12"/>
      <c r="J42" s="5"/>
      <c r="K42" s="13"/>
      <c r="L42" s="108"/>
      <c r="M42" s="5"/>
      <c r="N42" s="3"/>
      <c r="P42" s="25"/>
      <c r="Q42" s="7"/>
      <c r="R42" s="7"/>
      <c r="S42" s="7"/>
      <c r="AA42" s="25"/>
      <c r="AB42" s="25"/>
      <c r="AC42" s="25"/>
      <c r="AD42" s="25"/>
      <c r="AE42" s="25"/>
    </row>
    <row r="43" spans="1:33" x14ac:dyDescent="0.2">
      <c r="A43" s="7"/>
      <c r="B43" s="25"/>
      <c r="C43" s="25"/>
      <c r="D43" s="25"/>
      <c r="E43" s="25"/>
      <c r="F43" s="25"/>
      <c r="G43" s="25"/>
      <c r="H43" s="25"/>
      <c r="I43" s="25"/>
      <c r="J43" s="26"/>
      <c r="K43" s="26"/>
      <c r="L43" s="26"/>
      <c r="M43" s="26"/>
      <c r="N43" s="25"/>
      <c r="O43" s="25"/>
      <c r="P43" s="25"/>
      <c r="Q43" s="7"/>
      <c r="R43" s="7"/>
      <c r="S43" s="7"/>
      <c r="U43" s="25"/>
      <c r="V43" s="25"/>
      <c r="W43" s="25"/>
      <c r="X43" s="25"/>
      <c r="Y43" s="25"/>
      <c r="AA43" s="25"/>
      <c r="AB43" s="25"/>
      <c r="AC43" s="25"/>
      <c r="AD43" s="25"/>
      <c r="AE43" s="25"/>
    </row>
    <row r="44" spans="1:33" ht="16" thickBot="1" x14ac:dyDescent="0.25">
      <c r="A44" s="48" t="s">
        <v>0</v>
      </c>
      <c r="B44" s="49" t="s">
        <v>13</v>
      </c>
      <c r="C44" s="49" t="s">
        <v>14</v>
      </c>
      <c r="D44" s="49" t="s">
        <v>15</v>
      </c>
      <c r="E44" s="49" t="s">
        <v>16</v>
      </c>
      <c r="F44" s="49" t="s">
        <v>17</v>
      </c>
      <c r="G44" s="49" t="s">
        <v>12</v>
      </c>
      <c r="H44" s="49" t="s">
        <v>18</v>
      </c>
      <c r="I44" s="49" t="s">
        <v>21</v>
      </c>
      <c r="J44" s="50" t="s">
        <v>20</v>
      </c>
      <c r="K44" s="50" t="s">
        <v>3</v>
      </c>
      <c r="L44" s="50" t="s">
        <v>22</v>
      </c>
      <c r="M44" s="50" t="s">
        <v>7</v>
      </c>
      <c r="N44" s="50" t="s">
        <v>1</v>
      </c>
      <c r="O44" s="50" t="s">
        <v>38</v>
      </c>
      <c r="P44" s="50" t="s">
        <v>19</v>
      </c>
      <c r="Q44" s="54" t="s">
        <v>2</v>
      </c>
      <c r="R44" s="54" t="s">
        <v>97</v>
      </c>
      <c r="S44" s="53" t="s">
        <v>23</v>
      </c>
      <c r="T44" s="3"/>
      <c r="U44" s="29"/>
      <c r="V44" s="29"/>
      <c r="W44" s="29"/>
      <c r="X44" s="29"/>
      <c r="Y44" s="29"/>
      <c r="Z44" s="3"/>
      <c r="AA44" s="29"/>
      <c r="AB44" s="29"/>
      <c r="AC44" s="29"/>
      <c r="AD44" s="29"/>
      <c r="AE44" s="29"/>
      <c r="AF44" s="3"/>
      <c r="AG44" s="3"/>
    </row>
    <row r="45" spans="1:33" x14ac:dyDescent="0.2">
      <c r="A45" s="34">
        <v>20</v>
      </c>
      <c r="B45" s="35">
        <v>2.52</v>
      </c>
      <c r="C45" s="35">
        <v>2.3199999999999998</v>
      </c>
      <c r="D45" s="35">
        <v>2.42</v>
      </c>
      <c r="E45" s="35">
        <v>2.5099999999999998</v>
      </c>
      <c r="F45" s="35">
        <v>2.48</v>
      </c>
      <c r="G45" s="35">
        <v>2.5</v>
      </c>
      <c r="H45" s="32">
        <f>MAX(B45:G45)</f>
        <v>2.52</v>
      </c>
      <c r="I45" s="41">
        <f>MAX(H45:H88)</f>
        <v>2.7</v>
      </c>
      <c r="J45" s="37">
        <f t="shared" ref="J45:J88" si="2">(H45-I45)/(I45)</f>
        <v>-6.6666666666666721E-2</v>
      </c>
      <c r="K45" s="36">
        <f>AVERAGE(H45:H88)</f>
        <v>2.5540909090909092</v>
      </c>
      <c r="L45" s="37">
        <f t="shared" ref="L45:L88" si="3">(H45-K45)/(K45)</f>
        <v>-1.3347570742124965E-2</v>
      </c>
      <c r="M45" s="38">
        <f t="shared" ref="M45:M88" si="4">1000*H45</f>
        <v>2520</v>
      </c>
      <c r="N45" s="39">
        <v>43192</v>
      </c>
      <c r="O45" s="39">
        <v>43191</v>
      </c>
      <c r="P45" s="40">
        <f>(N45-O45)</f>
        <v>1</v>
      </c>
      <c r="Q45" s="39">
        <v>40648</v>
      </c>
      <c r="R45" s="41">
        <f>(N45-O45)/7</f>
        <v>0.14285714285714285</v>
      </c>
      <c r="S45" s="41" t="s">
        <v>37</v>
      </c>
      <c r="T45" s="3"/>
      <c r="U45" s="16"/>
      <c r="V45" s="16"/>
      <c r="W45" s="16"/>
      <c r="X45" s="16"/>
      <c r="Y45" s="21"/>
      <c r="Z45" s="3"/>
      <c r="AA45" s="3"/>
      <c r="AB45" s="3"/>
      <c r="AC45" s="3"/>
      <c r="AD45" s="3"/>
      <c r="AE45" s="3"/>
      <c r="AF45" s="3"/>
      <c r="AG45" s="3"/>
    </row>
    <row r="46" spans="1:33" x14ac:dyDescent="0.2">
      <c r="A46" s="34">
        <f t="shared" ref="A46:A88" si="5">(A45)</f>
        <v>20</v>
      </c>
      <c r="B46" s="35">
        <v>2.4</v>
      </c>
      <c r="C46" s="35">
        <v>2.48</v>
      </c>
      <c r="D46" s="35">
        <v>2.44</v>
      </c>
      <c r="E46" s="35">
        <v>2.5099999999999998</v>
      </c>
      <c r="F46" s="35">
        <v>2.4</v>
      </c>
      <c r="G46" s="35">
        <v>2.4900000000000002</v>
      </c>
      <c r="H46" s="32">
        <f>MAX(B46:G46)</f>
        <v>2.5099999999999998</v>
      </c>
      <c r="I46" s="41">
        <f>(I45)</f>
        <v>2.7</v>
      </c>
      <c r="J46" s="37">
        <f t="shared" si="2"/>
        <v>-7.0370370370370514E-2</v>
      </c>
      <c r="K46" s="36">
        <f t="shared" ref="K46:K88" si="6">(K45)</f>
        <v>2.5540909090909092</v>
      </c>
      <c r="L46" s="37">
        <f t="shared" si="3"/>
        <v>-1.7262858159815035E-2</v>
      </c>
      <c r="M46" s="38">
        <f t="shared" si="4"/>
        <v>2510</v>
      </c>
      <c r="N46" s="39">
        <v>43193</v>
      </c>
      <c r="O46" s="39">
        <f>(O45)</f>
        <v>43191</v>
      </c>
      <c r="P46" s="40">
        <f t="shared" ref="P46:P88" si="7">(N46-O46)</f>
        <v>2</v>
      </c>
      <c r="Q46" s="39">
        <f t="shared" ref="Q46:Q88" si="8">(Q45)</f>
        <v>40648</v>
      </c>
      <c r="R46" s="41">
        <f t="shared" ref="R46:R109" si="9">(N46-O46)/7</f>
        <v>0.2857142857142857</v>
      </c>
      <c r="S46" s="41" t="str">
        <f>(S45)</f>
        <v>Pre-Surv</v>
      </c>
      <c r="T46" s="3"/>
      <c r="U46" s="3"/>
      <c r="V46" s="3"/>
      <c r="W46" s="3"/>
      <c r="X46" s="3"/>
      <c r="Y46" s="3"/>
      <c r="Z46" s="3"/>
      <c r="AA46" s="31"/>
      <c r="AB46" s="3"/>
      <c r="AC46" s="3"/>
      <c r="AD46" s="3"/>
      <c r="AE46" s="3"/>
      <c r="AF46" s="3"/>
      <c r="AG46" s="3"/>
    </row>
    <row r="47" spans="1:33" x14ac:dyDescent="0.2">
      <c r="A47" s="34">
        <f t="shared" si="5"/>
        <v>20</v>
      </c>
      <c r="B47" s="35">
        <v>2.4</v>
      </c>
      <c r="C47" s="35">
        <v>2.52</v>
      </c>
      <c r="D47" s="35">
        <v>2.48</v>
      </c>
      <c r="E47" s="35">
        <v>2.59</v>
      </c>
      <c r="F47" s="35">
        <v>2.61</v>
      </c>
      <c r="G47" s="35">
        <v>2.54</v>
      </c>
      <c r="H47" s="32">
        <f>MAX(B47:G47)</f>
        <v>2.61</v>
      </c>
      <c r="I47" s="32">
        <f t="shared" ref="I47:I88" si="10">(I46)</f>
        <v>2.7</v>
      </c>
      <c r="J47" s="37">
        <f t="shared" si="2"/>
        <v>-3.3333333333333444E-2</v>
      </c>
      <c r="K47" s="36">
        <f t="shared" si="6"/>
        <v>2.5540909090909092</v>
      </c>
      <c r="L47" s="37">
        <f t="shared" si="3"/>
        <v>2.1890016017084804E-2</v>
      </c>
      <c r="M47" s="38">
        <f t="shared" si="4"/>
        <v>2610</v>
      </c>
      <c r="N47" s="39">
        <v>43194</v>
      </c>
      <c r="O47" s="39">
        <f t="shared" ref="O47:O88" si="11">(O46)</f>
        <v>43191</v>
      </c>
      <c r="P47" s="40">
        <f t="shared" si="7"/>
        <v>3</v>
      </c>
      <c r="Q47" s="39">
        <f t="shared" si="8"/>
        <v>40648</v>
      </c>
      <c r="R47" s="41">
        <f t="shared" si="9"/>
        <v>0.42857142857142855</v>
      </c>
      <c r="S47" s="41" t="str">
        <f t="shared" ref="S47:S88" si="12">(S46)</f>
        <v>Pre-Surv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">
      <c r="A48" s="34">
        <f t="shared" si="5"/>
        <v>20</v>
      </c>
      <c r="B48" s="35">
        <v>2.42</v>
      </c>
      <c r="C48" s="35">
        <v>2.48</v>
      </c>
      <c r="D48" s="35">
        <v>2.52</v>
      </c>
      <c r="E48" s="35">
        <v>2.5</v>
      </c>
      <c r="F48" s="35">
        <v>2.4700000000000002</v>
      </c>
      <c r="G48" s="35">
        <v>2.4300000000000002</v>
      </c>
      <c r="H48" s="32">
        <f t="shared" ref="H48:H88" si="13">MAX(B48:G48)</f>
        <v>2.52</v>
      </c>
      <c r="I48" s="32">
        <f t="shared" si="10"/>
        <v>2.7</v>
      </c>
      <c r="J48" s="37">
        <f t="shared" si="2"/>
        <v>-6.6666666666666721E-2</v>
      </c>
      <c r="K48" s="36">
        <f t="shared" si="6"/>
        <v>2.5540909090909092</v>
      </c>
      <c r="L48" s="37">
        <f t="shared" si="3"/>
        <v>-1.3347570742124965E-2</v>
      </c>
      <c r="M48" s="38">
        <f t="shared" si="4"/>
        <v>2520</v>
      </c>
      <c r="N48" s="39">
        <v>43195</v>
      </c>
      <c r="O48" s="39">
        <f t="shared" si="11"/>
        <v>43191</v>
      </c>
      <c r="P48" s="40">
        <f t="shared" si="7"/>
        <v>4</v>
      </c>
      <c r="Q48" s="39">
        <f t="shared" si="8"/>
        <v>40648</v>
      </c>
      <c r="R48" s="41">
        <f t="shared" si="9"/>
        <v>0.5714285714285714</v>
      </c>
      <c r="S48" s="41" t="str">
        <f t="shared" si="12"/>
        <v>Pre-Surv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">
      <c r="A49" s="34">
        <f t="shared" si="5"/>
        <v>20</v>
      </c>
      <c r="B49" s="35">
        <v>2.4700000000000002</v>
      </c>
      <c r="C49" s="35">
        <v>2.39</v>
      </c>
      <c r="D49" s="35">
        <v>2.42</v>
      </c>
      <c r="E49" s="35">
        <v>2.48</v>
      </c>
      <c r="F49" s="35">
        <v>2.4300000000000002</v>
      </c>
      <c r="G49" s="35">
        <v>2.5</v>
      </c>
      <c r="H49" s="32">
        <f t="shared" si="13"/>
        <v>2.5</v>
      </c>
      <c r="I49" s="32">
        <f t="shared" si="10"/>
        <v>2.7</v>
      </c>
      <c r="J49" s="37">
        <f t="shared" si="2"/>
        <v>-7.4074074074074139E-2</v>
      </c>
      <c r="K49" s="36">
        <f t="shared" si="6"/>
        <v>2.5540909090909092</v>
      </c>
      <c r="L49" s="37">
        <f t="shared" si="3"/>
        <v>-2.1178145577504932E-2</v>
      </c>
      <c r="M49" s="38">
        <f t="shared" si="4"/>
        <v>2500</v>
      </c>
      <c r="N49" s="39">
        <v>43196</v>
      </c>
      <c r="O49" s="39">
        <f t="shared" si="11"/>
        <v>43191</v>
      </c>
      <c r="P49" s="40">
        <f t="shared" si="7"/>
        <v>5</v>
      </c>
      <c r="Q49" s="39">
        <f t="shared" si="8"/>
        <v>40648</v>
      </c>
      <c r="R49" s="41">
        <f t="shared" si="9"/>
        <v>0.7142857142857143</v>
      </c>
      <c r="S49" s="41" t="str">
        <f t="shared" si="12"/>
        <v>Pre-Surv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">
      <c r="A50" s="34">
        <f t="shared" si="5"/>
        <v>20</v>
      </c>
      <c r="B50" s="35">
        <v>2.41</v>
      </c>
      <c r="C50" s="35">
        <v>2.35</v>
      </c>
      <c r="D50" s="35">
        <v>2.4700000000000002</v>
      </c>
      <c r="E50" s="35">
        <v>2.4</v>
      </c>
      <c r="F50" s="35">
        <v>2.42</v>
      </c>
      <c r="G50" s="35">
        <v>2.42</v>
      </c>
      <c r="H50" s="32">
        <f t="shared" si="13"/>
        <v>2.4700000000000002</v>
      </c>
      <c r="I50" s="32">
        <f t="shared" si="10"/>
        <v>2.7</v>
      </c>
      <c r="J50" s="37">
        <f t="shared" si="2"/>
        <v>-8.5185185185185169E-2</v>
      </c>
      <c r="K50" s="36">
        <f t="shared" si="6"/>
        <v>2.5540909090909092</v>
      </c>
      <c r="L50" s="37">
        <f t="shared" si="3"/>
        <v>-3.2924007830574795E-2</v>
      </c>
      <c r="M50" s="38">
        <f t="shared" si="4"/>
        <v>2470</v>
      </c>
      <c r="N50" s="39">
        <v>43197</v>
      </c>
      <c r="O50" s="39">
        <f t="shared" si="11"/>
        <v>43191</v>
      </c>
      <c r="P50" s="40">
        <f t="shared" si="7"/>
        <v>6</v>
      </c>
      <c r="Q50" s="39">
        <f t="shared" si="8"/>
        <v>40648</v>
      </c>
      <c r="R50" s="41">
        <f t="shared" si="9"/>
        <v>0.8571428571428571</v>
      </c>
      <c r="S50" s="41" t="str">
        <f t="shared" si="12"/>
        <v>Pre-Surv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">
      <c r="A51" s="34">
        <f t="shared" si="5"/>
        <v>20</v>
      </c>
      <c r="B51" s="35">
        <v>2.52</v>
      </c>
      <c r="C51" s="35">
        <v>2.4700000000000002</v>
      </c>
      <c r="D51" s="35">
        <v>2.4</v>
      </c>
      <c r="E51" s="35">
        <v>2.5299999999999998</v>
      </c>
      <c r="F51" s="35">
        <v>2.52</v>
      </c>
      <c r="G51" s="35">
        <v>2.35</v>
      </c>
      <c r="H51" s="32">
        <f t="shared" si="13"/>
        <v>2.5299999999999998</v>
      </c>
      <c r="I51" s="32">
        <f t="shared" si="10"/>
        <v>2.7</v>
      </c>
      <c r="J51" s="37">
        <f t="shared" si="2"/>
        <v>-6.2962962962963095E-2</v>
      </c>
      <c r="K51" s="36">
        <f t="shared" si="6"/>
        <v>2.5540909090909092</v>
      </c>
      <c r="L51" s="37">
        <f t="shared" si="3"/>
        <v>-9.432283324435067E-3</v>
      </c>
      <c r="M51" s="38">
        <f t="shared" si="4"/>
        <v>2530</v>
      </c>
      <c r="N51" s="39">
        <v>43198</v>
      </c>
      <c r="O51" s="39">
        <f t="shared" si="11"/>
        <v>43191</v>
      </c>
      <c r="P51" s="40">
        <f t="shared" si="7"/>
        <v>7</v>
      </c>
      <c r="Q51" s="39">
        <f t="shared" si="8"/>
        <v>40648</v>
      </c>
      <c r="R51" s="41">
        <f t="shared" si="9"/>
        <v>1</v>
      </c>
      <c r="S51" s="41" t="str">
        <f t="shared" si="12"/>
        <v>Pre-Surv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">
      <c r="A52" s="34">
        <f t="shared" si="5"/>
        <v>20</v>
      </c>
      <c r="B52" s="35">
        <v>2.35</v>
      </c>
      <c r="C52" s="35">
        <v>2.38</v>
      </c>
      <c r="D52" s="35">
        <v>2.42</v>
      </c>
      <c r="E52" s="35">
        <v>2.37</v>
      </c>
      <c r="F52" s="35">
        <v>2.5</v>
      </c>
      <c r="G52" s="35">
        <v>2.5099999999999998</v>
      </c>
      <c r="H52" s="32">
        <f t="shared" si="13"/>
        <v>2.5099999999999998</v>
      </c>
      <c r="I52" s="32">
        <f t="shared" si="10"/>
        <v>2.7</v>
      </c>
      <c r="J52" s="37">
        <f t="shared" si="2"/>
        <v>-7.0370370370370514E-2</v>
      </c>
      <c r="K52" s="36">
        <f t="shared" si="6"/>
        <v>2.5540909090909092</v>
      </c>
      <c r="L52" s="37">
        <f t="shared" si="3"/>
        <v>-1.7262858159815035E-2</v>
      </c>
      <c r="M52" s="38">
        <f t="shared" si="4"/>
        <v>2510</v>
      </c>
      <c r="N52" s="39">
        <v>43199</v>
      </c>
      <c r="O52" s="39">
        <f t="shared" si="11"/>
        <v>43191</v>
      </c>
      <c r="P52" s="40">
        <f t="shared" si="7"/>
        <v>8</v>
      </c>
      <c r="Q52" s="39">
        <f t="shared" si="8"/>
        <v>40648</v>
      </c>
      <c r="R52" s="41">
        <f t="shared" si="9"/>
        <v>1.1428571428571428</v>
      </c>
      <c r="S52" s="41" t="str">
        <f t="shared" si="12"/>
        <v>Pre-Surv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">
      <c r="A53" s="34">
        <f t="shared" si="5"/>
        <v>20</v>
      </c>
      <c r="B53" s="35">
        <v>2.39</v>
      </c>
      <c r="C53" s="35">
        <v>2.41</v>
      </c>
      <c r="D53" s="35">
        <v>2.37</v>
      </c>
      <c r="E53" s="35">
        <v>2.25</v>
      </c>
      <c r="F53" s="35">
        <v>2.37</v>
      </c>
      <c r="G53" s="35">
        <v>2.5</v>
      </c>
      <c r="H53" s="32">
        <f t="shared" si="13"/>
        <v>2.5</v>
      </c>
      <c r="I53" s="32">
        <f t="shared" si="10"/>
        <v>2.7</v>
      </c>
      <c r="J53" s="37">
        <f t="shared" si="2"/>
        <v>-7.4074074074074139E-2</v>
      </c>
      <c r="K53" s="36">
        <f t="shared" si="6"/>
        <v>2.5540909090909092</v>
      </c>
      <c r="L53" s="37">
        <f t="shared" si="3"/>
        <v>-2.1178145577504932E-2</v>
      </c>
      <c r="M53" s="38">
        <f t="shared" si="4"/>
        <v>2500</v>
      </c>
      <c r="N53" s="39">
        <v>43200</v>
      </c>
      <c r="O53" s="39">
        <f t="shared" si="11"/>
        <v>43191</v>
      </c>
      <c r="P53" s="40">
        <f t="shared" si="7"/>
        <v>9</v>
      </c>
      <c r="Q53" s="39">
        <f t="shared" si="8"/>
        <v>40648</v>
      </c>
      <c r="R53" s="41">
        <f t="shared" si="9"/>
        <v>1.2857142857142858</v>
      </c>
      <c r="S53" s="41" t="str">
        <f t="shared" si="12"/>
        <v>Pre-Surv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">
      <c r="A54" s="34">
        <f t="shared" si="5"/>
        <v>20</v>
      </c>
      <c r="B54" s="35">
        <v>2.34</v>
      </c>
      <c r="C54" s="35">
        <v>2.52</v>
      </c>
      <c r="D54" s="35">
        <v>2.5</v>
      </c>
      <c r="E54" s="35">
        <v>2.41</v>
      </c>
      <c r="F54" s="35">
        <v>2.4700000000000002</v>
      </c>
      <c r="G54" s="35">
        <v>2.37</v>
      </c>
      <c r="H54" s="32">
        <f t="shared" si="13"/>
        <v>2.52</v>
      </c>
      <c r="I54" s="32">
        <f t="shared" si="10"/>
        <v>2.7</v>
      </c>
      <c r="J54" s="37">
        <f t="shared" si="2"/>
        <v>-6.6666666666666721E-2</v>
      </c>
      <c r="K54" s="36">
        <f t="shared" si="6"/>
        <v>2.5540909090909092</v>
      </c>
      <c r="L54" s="37">
        <f t="shared" si="3"/>
        <v>-1.3347570742124965E-2</v>
      </c>
      <c r="M54" s="38">
        <f t="shared" si="4"/>
        <v>2520</v>
      </c>
      <c r="N54" s="39">
        <v>43201</v>
      </c>
      <c r="O54" s="39">
        <f t="shared" si="11"/>
        <v>43191</v>
      </c>
      <c r="P54" s="40">
        <f t="shared" si="7"/>
        <v>10</v>
      </c>
      <c r="Q54" s="39">
        <f t="shared" si="8"/>
        <v>40648</v>
      </c>
      <c r="R54" s="41">
        <f t="shared" si="9"/>
        <v>1.4285714285714286</v>
      </c>
      <c r="S54" s="41" t="str">
        <f t="shared" si="12"/>
        <v>Pre-Surv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">
      <c r="A55" s="34">
        <f t="shared" si="5"/>
        <v>20</v>
      </c>
      <c r="B55" s="35">
        <v>2.5</v>
      </c>
      <c r="C55" s="35">
        <v>2.37</v>
      </c>
      <c r="D55" s="35">
        <v>2.44</v>
      </c>
      <c r="E55" s="35">
        <v>2.3199999999999998</v>
      </c>
      <c r="F55" s="35">
        <v>2.4700000000000002</v>
      </c>
      <c r="G55" s="35">
        <v>2.5099999999999998</v>
      </c>
      <c r="H55" s="32">
        <f t="shared" si="13"/>
        <v>2.5099999999999998</v>
      </c>
      <c r="I55" s="32">
        <f t="shared" si="10"/>
        <v>2.7</v>
      </c>
      <c r="J55" s="37">
        <f t="shared" si="2"/>
        <v>-7.0370370370370514E-2</v>
      </c>
      <c r="K55" s="36">
        <f t="shared" si="6"/>
        <v>2.5540909090909092</v>
      </c>
      <c r="L55" s="37">
        <f t="shared" si="3"/>
        <v>-1.7262858159815035E-2</v>
      </c>
      <c r="M55" s="38">
        <f t="shared" si="4"/>
        <v>2510</v>
      </c>
      <c r="N55" s="39">
        <v>43202</v>
      </c>
      <c r="O55" s="39">
        <f t="shared" si="11"/>
        <v>43191</v>
      </c>
      <c r="P55" s="40">
        <f t="shared" si="7"/>
        <v>11</v>
      </c>
      <c r="Q55" s="39">
        <f t="shared" si="8"/>
        <v>40648</v>
      </c>
      <c r="R55" s="41">
        <f t="shared" si="9"/>
        <v>1.5714285714285714</v>
      </c>
      <c r="S55" s="41" t="str">
        <f t="shared" si="12"/>
        <v>Pre-Surv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">
      <c r="A56" s="34">
        <f t="shared" si="5"/>
        <v>20</v>
      </c>
      <c r="B56" s="35">
        <v>2.56</v>
      </c>
      <c r="C56" s="35">
        <v>2.39</v>
      </c>
      <c r="D56" s="35">
        <v>2.46</v>
      </c>
      <c r="E56" s="35">
        <v>2.5</v>
      </c>
      <c r="F56" s="35">
        <v>2.42</v>
      </c>
      <c r="G56" s="35">
        <v>2.35</v>
      </c>
      <c r="H56" s="32">
        <f t="shared" si="13"/>
        <v>2.56</v>
      </c>
      <c r="I56" s="32">
        <f t="shared" si="10"/>
        <v>2.7</v>
      </c>
      <c r="J56" s="37">
        <f t="shared" si="2"/>
        <v>-5.1851851851851892E-2</v>
      </c>
      <c r="K56" s="36">
        <f t="shared" si="6"/>
        <v>2.5540909090909092</v>
      </c>
      <c r="L56" s="37">
        <f t="shared" si="3"/>
        <v>2.3135789286349707E-3</v>
      </c>
      <c r="M56" s="38">
        <f t="shared" si="4"/>
        <v>2560</v>
      </c>
      <c r="N56" s="39">
        <v>43203</v>
      </c>
      <c r="O56" s="39">
        <f t="shared" si="11"/>
        <v>43191</v>
      </c>
      <c r="P56" s="40">
        <f t="shared" si="7"/>
        <v>12</v>
      </c>
      <c r="Q56" s="39">
        <f t="shared" si="8"/>
        <v>40648</v>
      </c>
      <c r="R56" s="41">
        <f t="shared" si="9"/>
        <v>1.7142857142857142</v>
      </c>
      <c r="S56" s="41" t="str">
        <f t="shared" si="12"/>
        <v>Pre-Surv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">
      <c r="A57" s="34">
        <f t="shared" si="5"/>
        <v>20</v>
      </c>
      <c r="B57" s="35">
        <v>2.33</v>
      </c>
      <c r="C57" s="35">
        <v>2.4300000000000002</v>
      </c>
      <c r="D57" s="35">
        <v>2.41</v>
      </c>
      <c r="E57" s="35">
        <v>2.54</v>
      </c>
      <c r="F57" s="35">
        <v>2.38</v>
      </c>
      <c r="G57" s="35">
        <v>2.42</v>
      </c>
      <c r="H57" s="32">
        <f t="shared" si="13"/>
        <v>2.54</v>
      </c>
      <c r="I57" s="32">
        <f t="shared" si="10"/>
        <v>2.7</v>
      </c>
      <c r="J57" s="37">
        <f t="shared" si="2"/>
        <v>-5.925925925925931E-2</v>
      </c>
      <c r="K57" s="36">
        <f t="shared" si="6"/>
        <v>2.5540909090909092</v>
      </c>
      <c r="L57" s="37">
        <f t="shared" si="3"/>
        <v>-5.516995906744997E-3</v>
      </c>
      <c r="M57" s="38">
        <f t="shared" si="4"/>
        <v>2540</v>
      </c>
      <c r="N57" s="39">
        <v>43204</v>
      </c>
      <c r="O57" s="39">
        <f t="shared" si="11"/>
        <v>43191</v>
      </c>
      <c r="P57" s="40">
        <f t="shared" si="7"/>
        <v>13</v>
      </c>
      <c r="Q57" s="39">
        <f t="shared" si="8"/>
        <v>40648</v>
      </c>
      <c r="R57" s="41">
        <f t="shared" si="9"/>
        <v>1.8571428571428572</v>
      </c>
      <c r="S57" s="41" t="str">
        <f t="shared" si="12"/>
        <v>Pre-Surv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">
      <c r="A58" s="34">
        <f t="shared" si="5"/>
        <v>20</v>
      </c>
      <c r="B58" s="35">
        <v>2.59</v>
      </c>
      <c r="C58" s="35">
        <v>2.64</v>
      </c>
      <c r="D58" s="35">
        <v>2.61</v>
      </c>
      <c r="E58" s="35">
        <v>2.57</v>
      </c>
      <c r="F58" s="35">
        <v>2.4700000000000002</v>
      </c>
      <c r="G58" s="35">
        <v>2.39</v>
      </c>
      <c r="H58" s="32">
        <f t="shared" si="13"/>
        <v>2.64</v>
      </c>
      <c r="I58" s="32">
        <f t="shared" si="10"/>
        <v>2.7</v>
      </c>
      <c r="J58" s="37">
        <f t="shared" si="2"/>
        <v>-2.222222222222224E-2</v>
      </c>
      <c r="K58" s="36">
        <f t="shared" si="6"/>
        <v>2.5540909090909092</v>
      </c>
      <c r="L58" s="37">
        <f t="shared" si="3"/>
        <v>3.3635878270154844E-2</v>
      </c>
      <c r="M58" s="38">
        <f t="shared" si="4"/>
        <v>2640</v>
      </c>
      <c r="N58" s="39">
        <v>43205</v>
      </c>
      <c r="O58" s="39">
        <f t="shared" si="11"/>
        <v>43191</v>
      </c>
      <c r="P58" s="40">
        <f t="shared" si="7"/>
        <v>14</v>
      </c>
      <c r="Q58" s="39">
        <f t="shared" si="8"/>
        <v>40648</v>
      </c>
      <c r="R58" s="41">
        <f t="shared" si="9"/>
        <v>2</v>
      </c>
      <c r="S58" s="41" t="str">
        <f t="shared" si="12"/>
        <v>Pre-Surv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">
      <c r="A59" s="42">
        <f t="shared" si="5"/>
        <v>20</v>
      </c>
      <c r="B59" s="35">
        <v>2.4700000000000002</v>
      </c>
      <c r="C59" s="35">
        <v>2.37</v>
      </c>
      <c r="D59" s="35">
        <v>2.52</v>
      </c>
      <c r="E59" s="35">
        <v>2.4700000000000002</v>
      </c>
      <c r="F59" s="35">
        <v>2.59</v>
      </c>
      <c r="G59" s="35">
        <v>2.5499999999999998</v>
      </c>
      <c r="H59" s="35">
        <f t="shared" si="13"/>
        <v>2.59</v>
      </c>
      <c r="I59" s="35">
        <f t="shared" si="10"/>
        <v>2.7</v>
      </c>
      <c r="J59" s="37">
        <f t="shared" si="2"/>
        <v>-4.0740740740740855E-2</v>
      </c>
      <c r="K59" s="43">
        <f t="shared" si="6"/>
        <v>2.5540909090909092</v>
      </c>
      <c r="L59" s="37">
        <f t="shared" si="3"/>
        <v>1.4059441181704834E-2</v>
      </c>
      <c r="M59" s="38">
        <f t="shared" si="4"/>
        <v>2590</v>
      </c>
      <c r="N59" s="44">
        <v>43206</v>
      </c>
      <c r="O59" s="44">
        <f t="shared" si="11"/>
        <v>43191</v>
      </c>
      <c r="P59" s="40">
        <f t="shared" si="7"/>
        <v>15</v>
      </c>
      <c r="Q59" s="44">
        <f t="shared" si="8"/>
        <v>40648</v>
      </c>
      <c r="R59" s="41">
        <f t="shared" si="9"/>
        <v>2.1428571428571428</v>
      </c>
      <c r="S59" s="41" t="str">
        <f t="shared" si="12"/>
        <v>Pre-Surv</v>
      </c>
      <c r="T59" s="3"/>
      <c r="U59" s="30"/>
      <c r="V59" s="30"/>
      <c r="W59" s="30"/>
      <c r="X59" s="30"/>
      <c r="Y59" s="30"/>
      <c r="Z59" s="3"/>
      <c r="AA59" s="30"/>
      <c r="AB59" s="30"/>
      <c r="AC59" s="30"/>
      <c r="AD59" s="30"/>
      <c r="AE59" s="30"/>
      <c r="AF59" s="3"/>
      <c r="AG59" s="3"/>
    </row>
    <row r="60" spans="1:33" x14ac:dyDescent="0.2">
      <c r="A60" s="34">
        <f>(A59)</f>
        <v>20</v>
      </c>
      <c r="B60" s="35">
        <v>2.34</v>
      </c>
      <c r="C60" s="35">
        <v>2.4700000000000002</v>
      </c>
      <c r="D60" s="35">
        <v>2.4300000000000002</v>
      </c>
      <c r="E60" s="35">
        <v>2.5</v>
      </c>
      <c r="F60" s="35">
        <v>2.4</v>
      </c>
      <c r="G60" s="35">
        <v>2.5499999999999998</v>
      </c>
      <c r="H60" s="32">
        <f t="shared" si="13"/>
        <v>2.5499999999999998</v>
      </c>
      <c r="I60" s="32">
        <f t="shared" si="10"/>
        <v>2.7</v>
      </c>
      <c r="J60" s="37">
        <f t="shared" si="2"/>
        <v>-5.5555555555555684E-2</v>
      </c>
      <c r="K60" s="36">
        <f t="shared" si="6"/>
        <v>2.5540909090909092</v>
      </c>
      <c r="L60" s="37">
        <f t="shared" si="3"/>
        <v>-1.6017084890551001E-3</v>
      </c>
      <c r="M60" s="38">
        <f t="shared" si="4"/>
        <v>2550</v>
      </c>
      <c r="N60" s="39">
        <v>43207</v>
      </c>
      <c r="O60" s="44">
        <f t="shared" si="11"/>
        <v>43191</v>
      </c>
      <c r="P60" s="40">
        <f t="shared" si="7"/>
        <v>16</v>
      </c>
      <c r="Q60" s="39">
        <f>(Q59)</f>
        <v>40648</v>
      </c>
      <c r="R60" s="41">
        <f t="shared" si="9"/>
        <v>2.2857142857142856</v>
      </c>
      <c r="S60" s="41" t="str">
        <f t="shared" si="12"/>
        <v>Pre-Surv</v>
      </c>
      <c r="T60" s="3"/>
      <c r="U60" s="12"/>
      <c r="V60" s="5"/>
      <c r="W60" s="11"/>
      <c r="X60" s="108"/>
      <c r="Y60" s="11"/>
      <c r="Z60" s="3"/>
      <c r="AA60" s="12"/>
      <c r="AB60" s="5"/>
      <c r="AC60" s="13"/>
      <c r="AD60" s="108"/>
      <c r="AE60" s="11"/>
      <c r="AF60" s="3"/>
      <c r="AG60" s="3"/>
    </row>
    <row r="61" spans="1:33" x14ac:dyDescent="0.2">
      <c r="A61" s="34">
        <f t="shared" si="5"/>
        <v>20</v>
      </c>
      <c r="B61" s="35">
        <v>2.44</v>
      </c>
      <c r="C61" s="35">
        <v>2.37</v>
      </c>
      <c r="D61" s="35">
        <v>2.56</v>
      </c>
      <c r="E61" s="35">
        <v>2.54</v>
      </c>
      <c r="F61" s="35">
        <v>2.34</v>
      </c>
      <c r="G61" s="35">
        <v>2.48</v>
      </c>
      <c r="H61" s="32">
        <f t="shared" si="13"/>
        <v>2.56</v>
      </c>
      <c r="I61" s="32">
        <f t="shared" si="10"/>
        <v>2.7</v>
      </c>
      <c r="J61" s="37">
        <f t="shared" si="2"/>
        <v>-5.1851851851851892E-2</v>
      </c>
      <c r="K61" s="36">
        <f t="shared" si="6"/>
        <v>2.5540909090909092</v>
      </c>
      <c r="L61" s="37">
        <f t="shared" si="3"/>
        <v>2.3135789286349707E-3</v>
      </c>
      <c r="M61" s="38">
        <f t="shared" si="4"/>
        <v>2560</v>
      </c>
      <c r="N61" s="39">
        <v>43208</v>
      </c>
      <c r="O61" s="44">
        <f t="shared" si="11"/>
        <v>43191</v>
      </c>
      <c r="P61" s="40">
        <f t="shared" si="7"/>
        <v>17</v>
      </c>
      <c r="Q61" s="39">
        <f t="shared" si="8"/>
        <v>40648</v>
      </c>
      <c r="R61" s="41">
        <f t="shared" si="9"/>
        <v>2.4285714285714284</v>
      </c>
      <c r="S61" s="41" t="str">
        <f t="shared" si="12"/>
        <v>Pre-Surv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">
      <c r="A62" s="34">
        <f t="shared" si="5"/>
        <v>20</v>
      </c>
      <c r="B62" s="35">
        <v>2.61</v>
      </c>
      <c r="C62" s="35">
        <v>2.41</v>
      </c>
      <c r="D62" s="35">
        <v>2.34</v>
      </c>
      <c r="E62" s="35">
        <v>2.61</v>
      </c>
      <c r="F62" s="35">
        <v>2.56</v>
      </c>
      <c r="G62" s="35">
        <v>2.34</v>
      </c>
      <c r="H62" s="32">
        <f t="shared" si="13"/>
        <v>2.61</v>
      </c>
      <c r="I62" s="32">
        <f t="shared" si="10"/>
        <v>2.7</v>
      </c>
      <c r="J62" s="37">
        <f t="shared" si="2"/>
        <v>-3.3333333333333444E-2</v>
      </c>
      <c r="K62" s="36">
        <f t="shared" si="6"/>
        <v>2.5540909090909092</v>
      </c>
      <c r="L62" s="37">
        <f t="shared" si="3"/>
        <v>2.1890016017084804E-2</v>
      </c>
      <c r="M62" s="38">
        <f t="shared" si="4"/>
        <v>2610</v>
      </c>
      <c r="N62" s="39">
        <v>43209</v>
      </c>
      <c r="O62" s="44">
        <f t="shared" si="11"/>
        <v>43191</v>
      </c>
      <c r="P62" s="40">
        <f t="shared" si="7"/>
        <v>18</v>
      </c>
      <c r="Q62" s="39">
        <f t="shared" si="8"/>
        <v>40648</v>
      </c>
      <c r="R62" s="41">
        <f t="shared" si="9"/>
        <v>2.5714285714285716</v>
      </c>
      <c r="S62" s="41" t="str">
        <f t="shared" si="12"/>
        <v>Pre-Surv</v>
      </c>
      <c r="T62" s="3"/>
      <c r="U62" s="29"/>
      <c r="V62" s="29"/>
      <c r="W62" s="29"/>
      <c r="X62" s="29"/>
      <c r="Y62" s="29"/>
      <c r="Z62" s="3"/>
      <c r="AA62" s="3"/>
      <c r="AB62" s="3"/>
      <c r="AC62" s="3"/>
      <c r="AD62" s="3"/>
      <c r="AE62" s="3"/>
      <c r="AF62" s="3"/>
      <c r="AG62" s="3"/>
    </row>
    <row r="63" spans="1:33" x14ac:dyDescent="0.2">
      <c r="A63" s="34">
        <f t="shared" si="5"/>
        <v>20</v>
      </c>
      <c r="B63" s="35">
        <v>2.5</v>
      </c>
      <c r="C63" s="35">
        <v>2.38</v>
      </c>
      <c r="D63" s="35">
        <v>2.34</v>
      </c>
      <c r="E63" s="35">
        <v>2.57</v>
      </c>
      <c r="F63" s="35">
        <v>2.4300000000000002</v>
      </c>
      <c r="G63" s="35">
        <v>2.4700000000000002</v>
      </c>
      <c r="H63" s="32">
        <f t="shared" si="13"/>
        <v>2.57</v>
      </c>
      <c r="I63" s="32">
        <f t="shared" si="10"/>
        <v>2.7</v>
      </c>
      <c r="J63" s="37">
        <f t="shared" si="2"/>
        <v>-4.8148148148148273E-2</v>
      </c>
      <c r="K63" s="36">
        <f t="shared" si="6"/>
        <v>2.5540909090909092</v>
      </c>
      <c r="L63" s="37">
        <f t="shared" si="3"/>
        <v>6.2288663463248677E-3</v>
      </c>
      <c r="M63" s="38">
        <f t="shared" si="4"/>
        <v>2570</v>
      </c>
      <c r="N63" s="39">
        <v>43210</v>
      </c>
      <c r="O63" s="44">
        <f t="shared" si="11"/>
        <v>43191</v>
      </c>
      <c r="P63" s="40">
        <f t="shared" si="7"/>
        <v>19</v>
      </c>
      <c r="Q63" s="39">
        <f t="shared" si="8"/>
        <v>40648</v>
      </c>
      <c r="R63" s="41">
        <f t="shared" si="9"/>
        <v>2.7142857142857144</v>
      </c>
      <c r="S63" s="41" t="str">
        <f t="shared" si="12"/>
        <v>Pre-Surv</v>
      </c>
      <c r="T63" s="3"/>
      <c r="U63" s="121"/>
      <c r="V63" s="121"/>
      <c r="W63" s="121"/>
      <c r="X63" s="122"/>
      <c r="Y63" s="21"/>
      <c r="Z63" s="3"/>
      <c r="AA63" s="21"/>
      <c r="AB63" s="21"/>
      <c r="AC63" s="21"/>
      <c r="AD63" s="21"/>
      <c r="AE63" s="21"/>
      <c r="AF63" s="3"/>
      <c r="AG63" s="3"/>
    </row>
    <row r="64" spans="1:33" x14ac:dyDescent="0.2">
      <c r="A64" s="34">
        <f t="shared" si="5"/>
        <v>20</v>
      </c>
      <c r="B64" s="35">
        <v>2.42</v>
      </c>
      <c r="C64" s="35">
        <v>2.5099999999999998</v>
      </c>
      <c r="D64" s="35">
        <v>2.37</v>
      </c>
      <c r="E64" s="35">
        <v>2.46</v>
      </c>
      <c r="F64" s="35">
        <v>2.34</v>
      </c>
      <c r="G64" s="35">
        <v>2.4</v>
      </c>
      <c r="H64" s="32">
        <f t="shared" si="13"/>
        <v>2.5099999999999998</v>
      </c>
      <c r="I64" s="32">
        <f t="shared" si="10"/>
        <v>2.7</v>
      </c>
      <c r="J64" s="37">
        <f t="shared" si="2"/>
        <v>-7.0370370370370514E-2</v>
      </c>
      <c r="K64" s="36">
        <f t="shared" si="6"/>
        <v>2.5540909090909092</v>
      </c>
      <c r="L64" s="37">
        <f t="shared" si="3"/>
        <v>-1.7262858159815035E-2</v>
      </c>
      <c r="M64" s="38">
        <f t="shared" si="4"/>
        <v>2510</v>
      </c>
      <c r="N64" s="39">
        <v>43211</v>
      </c>
      <c r="O64" s="44">
        <f t="shared" si="11"/>
        <v>43191</v>
      </c>
      <c r="P64" s="40">
        <f t="shared" si="7"/>
        <v>20</v>
      </c>
      <c r="Q64" s="39">
        <f t="shared" si="8"/>
        <v>40648</v>
      </c>
      <c r="R64" s="41">
        <f t="shared" si="9"/>
        <v>2.8571428571428572</v>
      </c>
      <c r="S64" s="41" t="str">
        <f t="shared" si="12"/>
        <v>Pre-Surv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">
      <c r="A65" s="34">
        <f t="shared" si="5"/>
        <v>20</v>
      </c>
      <c r="B65" s="35">
        <v>2.5499999999999998</v>
      </c>
      <c r="C65" s="35">
        <v>2.4300000000000002</v>
      </c>
      <c r="D65" s="35">
        <v>2.3199999999999998</v>
      </c>
      <c r="E65" s="35">
        <v>2.4500000000000002</v>
      </c>
      <c r="F65" s="35">
        <v>2.59</v>
      </c>
      <c r="G65" s="35">
        <v>2.5099999999999998</v>
      </c>
      <c r="H65" s="32">
        <f t="shared" si="13"/>
        <v>2.59</v>
      </c>
      <c r="I65" s="32">
        <f t="shared" si="10"/>
        <v>2.7</v>
      </c>
      <c r="J65" s="37">
        <f t="shared" si="2"/>
        <v>-4.0740740740740855E-2</v>
      </c>
      <c r="K65" s="36">
        <f t="shared" si="6"/>
        <v>2.5540909090909092</v>
      </c>
      <c r="L65" s="37">
        <f t="shared" si="3"/>
        <v>1.4059441181704834E-2</v>
      </c>
      <c r="M65" s="38">
        <f t="shared" si="4"/>
        <v>2590</v>
      </c>
      <c r="N65" s="39">
        <v>43212</v>
      </c>
      <c r="O65" s="44">
        <f t="shared" si="11"/>
        <v>43191</v>
      </c>
      <c r="P65" s="40">
        <f t="shared" si="7"/>
        <v>21</v>
      </c>
      <c r="Q65" s="39">
        <f t="shared" si="8"/>
        <v>40648</v>
      </c>
      <c r="R65" s="41">
        <f t="shared" si="9"/>
        <v>3</v>
      </c>
      <c r="S65" s="41" t="str">
        <f t="shared" si="12"/>
        <v>Pre-Surv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">
      <c r="A66" s="34">
        <f t="shared" si="5"/>
        <v>20</v>
      </c>
      <c r="B66" s="35">
        <v>2.2999999999999998</v>
      </c>
      <c r="C66" s="35">
        <v>2.35</v>
      </c>
      <c r="D66" s="35">
        <v>2.39</v>
      </c>
      <c r="E66" s="35">
        <v>2.38</v>
      </c>
      <c r="F66" s="35">
        <v>2.5499999999999998</v>
      </c>
      <c r="G66" s="35">
        <v>2.31</v>
      </c>
      <c r="H66" s="32">
        <f t="shared" si="13"/>
        <v>2.5499999999999998</v>
      </c>
      <c r="I66" s="32">
        <f t="shared" si="10"/>
        <v>2.7</v>
      </c>
      <c r="J66" s="37">
        <f t="shared" si="2"/>
        <v>-5.5555555555555684E-2</v>
      </c>
      <c r="K66" s="36">
        <f t="shared" si="6"/>
        <v>2.5540909090909092</v>
      </c>
      <c r="L66" s="37">
        <f t="shared" si="3"/>
        <v>-1.6017084890551001E-3</v>
      </c>
      <c r="M66" s="38">
        <f t="shared" si="4"/>
        <v>2550</v>
      </c>
      <c r="N66" s="39">
        <v>43213</v>
      </c>
      <c r="O66" s="44">
        <f t="shared" si="11"/>
        <v>43191</v>
      </c>
      <c r="P66" s="40">
        <f t="shared" si="7"/>
        <v>22</v>
      </c>
      <c r="Q66" s="39">
        <f t="shared" si="8"/>
        <v>40648</v>
      </c>
      <c r="R66" s="41">
        <f t="shared" si="9"/>
        <v>3.1428571428571428</v>
      </c>
      <c r="S66" s="41" t="str">
        <f t="shared" si="12"/>
        <v>Pre-Surv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">
      <c r="A67" s="34">
        <f t="shared" si="5"/>
        <v>20</v>
      </c>
      <c r="B67" s="35">
        <v>2.38</v>
      </c>
      <c r="C67" s="35">
        <v>2.4300000000000002</v>
      </c>
      <c r="D67" s="35">
        <v>2.37</v>
      </c>
      <c r="E67" s="35">
        <v>2.2999999999999998</v>
      </c>
      <c r="F67" s="35">
        <v>2.4500000000000002</v>
      </c>
      <c r="G67" s="35">
        <v>2.52</v>
      </c>
      <c r="H67" s="32">
        <f t="shared" si="13"/>
        <v>2.52</v>
      </c>
      <c r="I67" s="32">
        <f t="shared" si="10"/>
        <v>2.7</v>
      </c>
      <c r="J67" s="37">
        <f t="shared" si="2"/>
        <v>-6.6666666666666721E-2</v>
      </c>
      <c r="K67" s="36">
        <f t="shared" si="6"/>
        <v>2.5540909090909092</v>
      </c>
      <c r="L67" s="37">
        <f t="shared" si="3"/>
        <v>-1.3347570742124965E-2</v>
      </c>
      <c r="M67" s="38">
        <f t="shared" si="4"/>
        <v>2520</v>
      </c>
      <c r="N67" s="39">
        <v>43214</v>
      </c>
      <c r="O67" s="44">
        <f t="shared" si="11"/>
        <v>43191</v>
      </c>
      <c r="P67" s="40">
        <f t="shared" si="7"/>
        <v>23</v>
      </c>
      <c r="Q67" s="39">
        <f t="shared" si="8"/>
        <v>40648</v>
      </c>
      <c r="R67" s="41">
        <f t="shared" si="9"/>
        <v>3.2857142857142856</v>
      </c>
      <c r="S67" s="41" t="str">
        <f t="shared" si="12"/>
        <v>Pre-Surv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">
      <c r="A68" s="34">
        <f t="shared" si="5"/>
        <v>20</v>
      </c>
      <c r="B68" s="35">
        <v>2.57</v>
      </c>
      <c r="C68" s="35">
        <v>2.34</v>
      </c>
      <c r="D68" s="35">
        <v>2.5299999999999998</v>
      </c>
      <c r="E68" s="35">
        <v>2.4500000000000002</v>
      </c>
      <c r="F68" s="35">
        <v>2.38</v>
      </c>
      <c r="G68" s="35">
        <v>2.44</v>
      </c>
      <c r="H68" s="32">
        <f t="shared" si="13"/>
        <v>2.57</v>
      </c>
      <c r="I68" s="32">
        <f t="shared" si="10"/>
        <v>2.7</v>
      </c>
      <c r="J68" s="37">
        <f t="shared" si="2"/>
        <v>-4.8148148148148273E-2</v>
      </c>
      <c r="K68" s="36">
        <f t="shared" si="6"/>
        <v>2.5540909090909092</v>
      </c>
      <c r="L68" s="37">
        <f t="shared" si="3"/>
        <v>6.2288663463248677E-3</v>
      </c>
      <c r="M68" s="38">
        <f t="shared" si="4"/>
        <v>2570</v>
      </c>
      <c r="N68" s="39">
        <v>43215</v>
      </c>
      <c r="O68" s="44">
        <f t="shared" si="11"/>
        <v>43191</v>
      </c>
      <c r="P68" s="40">
        <f t="shared" si="7"/>
        <v>24</v>
      </c>
      <c r="Q68" s="39">
        <f t="shared" si="8"/>
        <v>40648</v>
      </c>
      <c r="R68" s="41">
        <f t="shared" si="9"/>
        <v>3.4285714285714284</v>
      </c>
      <c r="S68" s="41" t="str">
        <f t="shared" si="12"/>
        <v>Pre-Surv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">
      <c r="A69" s="34">
        <f t="shared" si="5"/>
        <v>20</v>
      </c>
      <c r="B69" s="35">
        <v>2.2799999999999998</v>
      </c>
      <c r="C69" s="35">
        <v>2.3199999999999998</v>
      </c>
      <c r="D69" s="35">
        <v>2.42</v>
      </c>
      <c r="E69" s="35">
        <v>2.6</v>
      </c>
      <c r="F69" s="35">
        <v>2.27</v>
      </c>
      <c r="G69" s="35">
        <v>2.3199999999999998</v>
      </c>
      <c r="H69" s="32">
        <f t="shared" si="13"/>
        <v>2.6</v>
      </c>
      <c r="I69" s="32">
        <f t="shared" si="10"/>
        <v>2.7</v>
      </c>
      <c r="J69" s="37">
        <f t="shared" si="2"/>
        <v>-3.703703703703707E-2</v>
      </c>
      <c r="K69" s="36">
        <f t="shared" si="6"/>
        <v>2.5540909090909092</v>
      </c>
      <c r="L69" s="37">
        <f t="shared" si="3"/>
        <v>1.7974728599394904E-2</v>
      </c>
      <c r="M69" s="38">
        <f t="shared" si="4"/>
        <v>2600</v>
      </c>
      <c r="N69" s="39">
        <v>43216</v>
      </c>
      <c r="O69" s="44">
        <f t="shared" si="11"/>
        <v>43191</v>
      </c>
      <c r="P69" s="40">
        <f t="shared" si="7"/>
        <v>25</v>
      </c>
      <c r="Q69" s="39">
        <f t="shared" si="8"/>
        <v>40648</v>
      </c>
      <c r="R69" s="41">
        <f t="shared" si="9"/>
        <v>3.5714285714285716</v>
      </c>
      <c r="S69" s="41" t="str">
        <f t="shared" si="12"/>
        <v>Pre-Surv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">
      <c r="A70" s="34">
        <f t="shared" si="5"/>
        <v>20</v>
      </c>
      <c r="B70" s="35">
        <v>2.35</v>
      </c>
      <c r="C70" s="35">
        <v>2.54</v>
      </c>
      <c r="D70" s="35">
        <v>2.4700000000000002</v>
      </c>
      <c r="E70" s="35">
        <v>2.4300000000000002</v>
      </c>
      <c r="F70" s="35">
        <v>2.37</v>
      </c>
      <c r="G70" s="35">
        <v>2.5099999999999998</v>
      </c>
      <c r="H70" s="32">
        <f t="shared" si="13"/>
        <v>2.54</v>
      </c>
      <c r="I70" s="32">
        <f t="shared" si="10"/>
        <v>2.7</v>
      </c>
      <c r="J70" s="37">
        <f t="shared" si="2"/>
        <v>-5.925925925925931E-2</v>
      </c>
      <c r="K70" s="36">
        <f t="shared" si="6"/>
        <v>2.5540909090909092</v>
      </c>
      <c r="L70" s="37">
        <f t="shared" si="3"/>
        <v>-5.516995906744997E-3</v>
      </c>
      <c r="M70" s="38">
        <f t="shared" si="4"/>
        <v>2540</v>
      </c>
      <c r="N70" s="39">
        <v>43217</v>
      </c>
      <c r="O70" s="44">
        <f t="shared" si="11"/>
        <v>43191</v>
      </c>
      <c r="P70" s="40">
        <f t="shared" si="7"/>
        <v>26</v>
      </c>
      <c r="Q70" s="39">
        <f t="shared" si="8"/>
        <v>40648</v>
      </c>
      <c r="R70" s="41">
        <f t="shared" si="9"/>
        <v>3.7142857142857144</v>
      </c>
      <c r="S70" s="41" t="str">
        <f t="shared" si="12"/>
        <v>Pre-Surv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">
      <c r="A71" s="34">
        <f t="shared" si="5"/>
        <v>20</v>
      </c>
      <c r="B71" s="35">
        <v>2.4300000000000002</v>
      </c>
      <c r="C71" s="35">
        <v>2.4</v>
      </c>
      <c r="D71" s="35">
        <v>2.4</v>
      </c>
      <c r="E71" s="35">
        <v>2.4</v>
      </c>
      <c r="F71" s="35">
        <v>2.5</v>
      </c>
      <c r="G71" s="35">
        <v>2.5</v>
      </c>
      <c r="H71" s="32">
        <f t="shared" si="13"/>
        <v>2.5</v>
      </c>
      <c r="I71" s="32">
        <f t="shared" si="10"/>
        <v>2.7</v>
      </c>
      <c r="J71" s="37">
        <f t="shared" si="2"/>
        <v>-7.4074074074074139E-2</v>
      </c>
      <c r="K71" s="36">
        <f t="shared" si="6"/>
        <v>2.5540909090909092</v>
      </c>
      <c r="L71" s="37">
        <f t="shared" si="3"/>
        <v>-2.1178145577504932E-2</v>
      </c>
      <c r="M71" s="38">
        <f t="shared" si="4"/>
        <v>2500</v>
      </c>
      <c r="N71" s="39">
        <v>43218</v>
      </c>
      <c r="O71" s="44">
        <f t="shared" si="11"/>
        <v>43191</v>
      </c>
      <c r="P71" s="40">
        <f t="shared" si="7"/>
        <v>27</v>
      </c>
      <c r="Q71" s="39">
        <f t="shared" si="8"/>
        <v>40648</v>
      </c>
      <c r="R71" s="41">
        <f t="shared" si="9"/>
        <v>3.8571428571428572</v>
      </c>
      <c r="S71" s="41" t="str">
        <f t="shared" si="12"/>
        <v>Pre-Surv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">
      <c r="A72" s="34">
        <f t="shared" si="5"/>
        <v>20</v>
      </c>
      <c r="B72" s="35">
        <v>2.65</v>
      </c>
      <c r="C72" s="35">
        <v>2.56</v>
      </c>
      <c r="D72" s="35">
        <v>2.6</v>
      </c>
      <c r="E72" s="35">
        <v>2.4300000000000002</v>
      </c>
      <c r="F72" s="35">
        <v>2.48</v>
      </c>
      <c r="G72" s="35">
        <v>2.5</v>
      </c>
      <c r="H72" s="32">
        <f t="shared" si="13"/>
        <v>2.65</v>
      </c>
      <c r="I72" s="32">
        <f t="shared" si="10"/>
        <v>2.7</v>
      </c>
      <c r="J72" s="37">
        <f t="shared" si="2"/>
        <v>-1.8518518518518615E-2</v>
      </c>
      <c r="K72" s="36">
        <f t="shared" si="6"/>
        <v>2.5540909090909092</v>
      </c>
      <c r="L72" s="37">
        <f t="shared" si="3"/>
        <v>3.7551165687844737E-2</v>
      </c>
      <c r="M72" s="38">
        <f t="shared" si="4"/>
        <v>2650</v>
      </c>
      <c r="N72" s="39">
        <v>43219</v>
      </c>
      <c r="O72" s="44">
        <f t="shared" si="11"/>
        <v>43191</v>
      </c>
      <c r="P72" s="40">
        <f t="shared" si="7"/>
        <v>28</v>
      </c>
      <c r="Q72" s="39">
        <f t="shared" si="8"/>
        <v>40648</v>
      </c>
      <c r="R72" s="41">
        <f t="shared" si="9"/>
        <v>4</v>
      </c>
      <c r="S72" s="41" t="str">
        <f t="shared" si="12"/>
        <v>Pre-Surv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">
      <c r="A73" s="34">
        <f t="shared" si="5"/>
        <v>20</v>
      </c>
      <c r="B73" s="35">
        <v>2.5499999999999998</v>
      </c>
      <c r="C73" s="35">
        <v>2.54</v>
      </c>
      <c r="D73" s="35">
        <v>2.5499999999999998</v>
      </c>
      <c r="E73" s="35">
        <v>2.56</v>
      </c>
      <c r="F73" s="35">
        <v>2.5499999999999998</v>
      </c>
      <c r="G73" s="35">
        <v>2.4700000000000002</v>
      </c>
      <c r="H73" s="32">
        <f t="shared" si="13"/>
        <v>2.56</v>
      </c>
      <c r="I73" s="32">
        <f t="shared" si="10"/>
        <v>2.7</v>
      </c>
      <c r="J73" s="37">
        <f t="shared" si="2"/>
        <v>-5.1851851851851892E-2</v>
      </c>
      <c r="K73" s="36">
        <f t="shared" si="6"/>
        <v>2.5540909090909092</v>
      </c>
      <c r="L73" s="37">
        <f t="shared" si="3"/>
        <v>2.3135789286349707E-3</v>
      </c>
      <c r="M73" s="38">
        <f t="shared" si="4"/>
        <v>2560</v>
      </c>
      <c r="N73" s="39">
        <v>43220</v>
      </c>
      <c r="O73" s="44">
        <f t="shared" si="11"/>
        <v>43191</v>
      </c>
      <c r="P73" s="40">
        <f t="shared" si="7"/>
        <v>29</v>
      </c>
      <c r="Q73" s="39">
        <f t="shared" si="8"/>
        <v>40648</v>
      </c>
      <c r="R73" s="41">
        <f t="shared" si="9"/>
        <v>4.1428571428571432</v>
      </c>
      <c r="S73" s="41" t="str">
        <f t="shared" si="12"/>
        <v>Pre-Surv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">
      <c r="A74" s="109">
        <f t="shared" si="5"/>
        <v>20</v>
      </c>
      <c r="B74" s="110">
        <v>2.5499999999999998</v>
      </c>
      <c r="C74" s="110">
        <v>2.4500000000000002</v>
      </c>
      <c r="D74" s="110">
        <v>2.35</v>
      </c>
      <c r="E74" s="110">
        <v>2.4700000000000002</v>
      </c>
      <c r="F74" s="110">
        <v>2.56</v>
      </c>
      <c r="G74" s="110">
        <v>2.4</v>
      </c>
      <c r="H74" s="110">
        <f t="shared" si="13"/>
        <v>2.56</v>
      </c>
      <c r="I74" s="110">
        <f t="shared" si="10"/>
        <v>2.7</v>
      </c>
      <c r="J74" s="111">
        <f t="shared" si="2"/>
        <v>-5.1851851851851892E-2</v>
      </c>
      <c r="K74" s="112">
        <f t="shared" si="6"/>
        <v>2.5540909090909092</v>
      </c>
      <c r="L74" s="111">
        <f t="shared" si="3"/>
        <v>2.3135789286349707E-3</v>
      </c>
      <c r="M74" s="113">
        <f t="shared" si="4"/>
        <v>2560</v>
      </c>
      <c r="N74" s="114">
        <v>43221</v>
      </c>
      <c r="O74" s="114">
        <f t="shared" si="11"/>
        <v>43191</v>
      </c>
      <c r="P74" s="115">
        <f t="shared" si="7"/>
        <v>30</v>
      </c>
      <c r="Q74" s="114">
        <f t="shared" si="8"/>
        <v>40648</v>
      </c>
      <c r="R74" s="41">
        <f t="shared" si="9"/>
        <v>4.2857142857142856</v>
      </c>
      <c r="S74" s="116" t="str">
        <f t="shared" si="12"/>
        <v>Pre-Surv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">
      <c r="A75" s="42">
        <f t="shared" si="5"/>
        <v>20</v>
      </c>
      <c r="B75" s="35">
        <v>2.5</v>
      </c>
      <c r="C75" s="35">
        <v>2.35</v>
      </c>
      <c r="D75" s="35">
        <v>2.42</v>
      </c>
      <c r="E75" s="35">
        <v>2.6</v>
      </c>
      <c r="F75" s="35">
        <v>2.5</v>
      </c>
      <c r="G75" s="35">
        <v>2.34</v>
      </c>
      <c r="H75" s="35">
        <f t="shared" si="13"/>
        <v>2.6</v>
      </c>
      <c r="I75" s="35">
        <f t="shared" si="10"/>
        <v>2.7</v>
      </c>
      <c r="J75" s="37">
        <f t="shared" si="2"/>
        <v>-3.703703703703707E-2</v>
      </c>
      <c r="K75" s="43">
        <f t="shared" si="6"/>
        <v>2.5540909090909092</v>
      </c>
      <c r="L75" s="37">
        <f t="shared" si="3"/>
        <v>1.7974728599394904E-2</v>
      </c>
      <c r="M75" s="38">
        <f t="shared" si="4"/>
        <v>2600</v>
      </c>
      <c r="N75" s="44">
        <v>43222</v>
      </c>
      <c r="O75" s="44">
        <f t="shared" si="11"/>
        <v>43191</v>
      </c>
      <c r="P75" s="47">
        <f t="shared" si="7"/>
        <v>31</v>
      </c>
      <c r="Q75" s="44">
        <f t="shared" si="8"/>
        <v>40648</v>
      </c>
      <c r="R75" s="41">
        <f t="shared" si="9"/>
        <v>4.4285714285714288</v>
      </c>
      <c r="S75" s="45" t="str">
        <f t="shared" si="12"/>
        <v>Pre-Surv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">
      <c r="A76" s="42">
        <f t="shared" si="5"/>
        <v>20</v>
      </c>
      <c r="B76" s="35">
        <v>2.4700000000000002</v>
      </c>
      <c r="C76" s="35">
        <v>2.62</v>
      </c>
      <c r="D76" s="46">
        <v>2.54</v>
      </c>
      <c r="E76" s="35">
        <v>2.2799999999999998</v>
      </c>
      <c r="F76" s="35">
        <v>2.44</v>
      </c>
      <c r="G76" s="35">
        <v>2.35</v>
      </c>
      <c r="H76" s="35">
        <f t="shared" si="13"/>
        <v>2.62</v>
      </c>
      <c r="I76" s="35">
        <f t="shared" si="10"/>
        <v>2.7</v>
      </c>
      <c r="J76" s="37">
        <f t="shared" si="2"/>
        <v>-2.9629629629629655E-2</v>
      </c>
      <c r="K76" s="43">
        <f t="shared" si="6"/>
        <v>2.5540909090909092</v>
      </c>
      <c r="L76" s="37">
        <f t="shared" si="3"/>
        <v>2.5805303434774874E-2</v>
      </c>
      <c r="M76" s="38">
        <f t="shared" si="4"/>
        <v>2620</v>
      </c>
      <c r="N76" s="44">
        <v>43223</v>
      </c>
      <c r="O76" s="44">
        <f t="shared" si="11"/>
        <v>43191</v>
      </c>
      <c r="P76" s="47">
        <f t="shared" si="7"/>
        <v>32</v>
      </c>
      <c r="Q76" s="44">
        <f t="shared" si="8"/>
        <v>40648</v>
      </c>
      <c r="R76" s="41">
        <f t="shared" si="9"/>
        <v>4.5714285714285712</v>
      </c>
      <c r="S76" s="45" t="str">
        <f t="shared" si="12"/>
        <v>Pre-Surv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">
      <c r="A77" s="34">
        <f t="shared" si="5"/>
        <v>20</v>
      </c>
      <c r="B77" s="35">
        <v>2.54</v>
      </c>
      <c r="C77" s="35">
        <v>2.4500000000000002</v>
      </c>
      <c r="D77" s="35">
        <v>2.35</v>
      </c>
      <c r="E77" s="35">
        <v>2.48</v>
      </c>
      <c r="F77" s="35">
        <v>2.57</v>
      </c>
      <c r="G77" s="35">
        <v>2.4</v>
      </c>
      <c r="H77" s="32">
        <f t="shared" si="13"/>
        <v>2.57</v>
      </c>
      <c r="I77" s="32">
        <f t="shared" si="10"/>
        <v>2.7</v>
      </c>
      <c r="J77" s="37">
        <f t="shared" si="2"/>
        <v>-4.8148148148148273E-2</v>
      </c>
      <c r="K77" s="36">
        <f t="shared" si="6"/>
        <v>2.5540909090909092</v>
      </c>
      <c r="L77" s="37">
        <f t="shared" si="3"/>
        <v>6.2288663463248677E-3</v>
      </c>
      <c r="M77" s="38">
        <f t="shared" si="4"/>
        <v>2570</v>
      </c>
      <c r="N77" s="39">
        <v>43224</v>
      </c>
      <c r="O77" s="44">
        <f t="shared" si="11"/>
        <v>43191</v>
      </c>
      <c r="P77" s="40">
        <f t="shared" si="7"/>
        <v>33</v>
      </c>
      <c r="Q77" s="39">
        <f t="shared" si="8"/>
        <v>40648</v>
      </c>
      <c r="R77" s="41">
        <f t="shared" si="9"/>
        <v>4.7142857142857144</v>
      </c>
      <c r="S77" s="41" t="str">
        <f t="shared" si="12"/>
        <v>Pre-Surv</v>
      </c>
      <c r="T77" s="3"/>
      <c r="U77" s="30"/>
      <c r="V77" s="30"/>
      <c r="W77" s="30"/>
      <c r="X77" s="30"/>
      <c r="Y77" s="30"/>
      <c r="Z77" s="3"/>
      <c r="AA77" s="30"/>
      <c r="AB77" s="30"/>
      <c r="AC77" s="30"/>
      <c r="AD77" s="30"/>
      <c r="AE77" s="30"/>
      <c r="AF77" s="3"/>
      <c r="AG77" s="3"/>
    </row>
    <row r="78" spans="1:33" x14ac:dyDescent="0.2">
      <c r="A78" s="42">
        <f t="shared" si="5"/>
        <v>20</v>
      </c>
      <c r="B78" s="35">
        <v>2.38</v>
      </c>
      <c r="C78" s="35">
        <v>2.2999999999999998</v>
      </c>
      <c r="D78" s="35">
        <v>2.6</v>
      </c>
      <c r="E78" s="35">
        <v>2.5</v>
      </c>
      <c r="F78" s="35">
        <v>2.6</v>
      </c>
      <c r="G78" s="35">
        <v>2.5</v>
      </c>
      <c r="H78" s="35">
        <f t="shared" si="13"/>
        <v>2.6</v>
      </c>
      <c r="I78" s="35">
        <f t="shared" si="10"/>
        <v>2.7</v>
      </c>
      <c r="J78" s="37">
        <f t="shared" si="2"/>
        <v>-3.703703703703707E-2</v>
      </c>
      <c r="K78" s="43">
        <f t="shared" si="6"/>
        <v>2.5540909090909092</v>
      </c>
      <c r="L78" s="37">
        <f t="shared" si="3"/>
        <v>1.7974728599394904E-2</v>
      </c>
      <c r="M78" s="38">
        <f t="shared" si="4"/>
        <v>2600</v>
      </c>
      <c r="N78" s="44">
        <v>43225</v>
      </c>
      <c r="O78" s="44">
        <f t="shared" si="11"/>
        <v>43191</v>
      </c>
      <c r="P78" s="47">
        <f t="shared" si="7"/>
        <v>34</v>
      </c>
      <c r="Q78" s="44">
        <f t="shared" si="8"/>
        <v>40648</v>
      </c>
      <c r="R78" s="41">
        <f t="shared" si="9"/>
        <v>4.8571428571428568</v>
      </c>
      <c r="S78" s="41" t="str">
        <f t="shared" si="12"/>
        <v>Pre-Surv</v>
      </c>
      <c r="T78" s="3"/>
      <c r="U78" s="23"/>
      <c r="V78" s="5"/>
      <c r="W78" s="13"/>
      <c r="X78" s="108"/>
      <c r="Y78" s="11"/>
      <c r="Z78" s="3"/>
      <c r="AA78" s="12"/>
      <c r="AB78" s="5"/>
      <c r="AC78" s="13"/>
      <c r="AD78" s="108"/>
      <c r="AE78" s="11"/>
      <c r="AF78" s="3"/>
      <c r="AG78" s="3"/>
    </row>
    <row r="79" spans="1:33" x14ac:dyDescent="0.2">
      <c r="A79" s="42">
        <f t="shared" si="5"/>
        <v>20</v>
      </c>
      <c r="B79" s="35">
        <v>2.4300000000000002</v>
      </c>
      <c r="C79" s="35">
        <v>2.56</v>
      </c>
      <c r="D79" s="35">
        <v>2.35</v>
      </c>
      <c r="E79" s="35">
        <v>2.61</v>
      </c>
      <c r="F79" s="35">
        <v>2.44</v>
      </c>
      <c r="G79" s="35">
        <v>2.6</v>
      </c>
      <c r="H79" s="35">
        <f t="shared" si="13"/>
        <v>2.61</v>
      </c>
      <c r="I79" s="35">
        <f t="shared" si="10"/>
        <v>2.7</v>
      </c>
      <c r="J79" s="37">
        <f t="shared" si="2"/>
        <v>-3.3333333333333444E-2</v>
      </c>
      <c r="K79" s="43">
        <f t="shared" si="6"/>
        <v>2.5540909090909092</v>
      </c>
      <c r="L79" s="37">
        <f t="shared" si="3"/>
        <v>2.1890016017084804E-2</v>
      </c>
      <c r="M79" s="38">
        <f t="shared" si="4"/>
        <v>2610</v>
      </c>
      <c r="N79" s="44">
        <v>43226</v>
      </c>
      <c r="O79" s="44">
        <f t="shared" si="11"/>
        <v>43191</v>
      </c>
      <c r="P79" s="47">
        <f t="shared" si="7"/>
        <v>35</v>
      </c>
      <c r="Q79" s="44">
        <f t="shared" si="8"/>
        <v>40648</v>
      </c>
      <c r="R79" s="41">
        <f t="shared" si="9"/>
        <v>5</v>
      </c>
      <c r="S79" s="41" t="str">
        <f t="shared" si="12"/>
        <v>Pre-Surv</v>
      </c>
      <c r="T79" s="3"/>
      <c r="U79" s="29"/>
      <c r="V79" s="29"/>
      <c r="W79" s="29"/>
      <c r="X79" s="29"/>
      <c r="Y79" s="29"/>
      <c r="Z79" s="3"/>
      <c r="AA79" s="3"/>
      <c r="AB79" s="3"/>
      <c r="AC79" s="3"/>
      <c r="AD79" s="3"/>
      <c r="AE79" s="3"/>
      <c r="AF79" s="3"/>
      <c r="AG79" s="3"/>
    </row>
    <row r="80" spans="1:33" x14ac:dyDescent="0.2">
      <c r="A80" s="42">
        <f t="shared" si="5"/>
        <v>20</v>
      </c>
      <c r="B80" s="35">
        <v>2.46</v>
      </c>
      <c r="C80" s="35">
        <v>2.41</v>
      </c>
      <c r="D80" s="35">
        <v>2.23</v>
      </c>
      <c r="E80" s="35">
        <v>2.33</v>
      </c>
      <c r="F80" s="35">
        <v>2.42</v>
      </c>
      <c r="G80" s="35">
        <v>2.6</v>
      </c>
      <c r="H80" s="35">
        <f t="shared" si="13"/>
        <v>2.6</v>
      </c>
      <c r="I80" s="35">
        <f t="shared" si="10"/>
        <v>2.7</v>
      </c>
      <c r="J80" s="37">
        <f t="shared" si="2"/>
        <v>-3.703703703703707E-2</v>
      </c>
      <c r="K80" s="43">
        <f t="shared" si="6"/>
        <v>2.5540909090909092</v>
      </c>
      <c r="L80" s="37">
        <f t="shared" si="3"/>
        <v>1.7974728599394904E-2</v>
      </c>
      <c r="M80" s="38">
        <f t="shared" si="4"/>
        <v>2600</v>
      </c>
      <c r="N80" s="44">
        <v>43227</v>
      </c>
      <c r="O80" s="44">
        <f t="shared" si="11"/>
        <v>43191</v>
      </c>
      <c r="P80" s="47">
        <f t="shared" si="7"/>
        <v>36</v>
      </c>
      <c r="Q80" s="44">
        <f t="shared" si="8"/>
        <v>40648</v>
      </c>
      <c r="R80" s="41">
        <f t="shared" si="9"/>
        <v>5.1428571428571432</v>
      </c>
      <c r="S80" s="41" t="str">
        <f t="shared" si="12"/>
        <v>Pre-Surv</v>
      </c>
      <c r="T80" s="3"/>
      <c r="U80" s="121"/>
      <c r="V80" s="121"/>
      <c r="W80" s="121"/>
      <c r="X80" s="122"/>
      <c r="Y80" s="21"/>
      <c r="Z80" s="3"/>
      <c r="AA80" s="21"/>
      <c r="AB80" s="21"/>
      <c r="AC80" s="21"/>
      <c r="AD80" s="21"/>
      <c r="AE80" s="21"/>
      <c r="AF80" s="3"/>
      <c r="AG80" s="3"/>
    </row>
    <row r="81" spans="1:33" x14ac:dyDescent="0.2">
      <c r="A81" s="109">
        <f t="shared" si="5"/>
        <v>20</v>
      </c>
      <c r="B81" s="110">
        <v>2.4</v>
      </c>
      <c r="C81" s="110">
        <v>2.15</v>
      </c>
      <c r="D81" s="110">
        <v>2.34</v>
      </c>
      <c r="E81" s="110">
        <v>2.4500000000000002</v>
      </c>
      <c r="F81" s="110">
        <v>2.37</v>
      </c>
      <c r="G81" s="110">
        <v>2.35</v>
      </c>
      <c r="H81" s="110">
        <f t="shared" si="13"/>
        <v>2.4500000000000002</v>
      </c>
      <c r="I81" s="110">
        <f t="shared" si="10"/>
        <v>2.7</v>
      </c>
      <c r="J81" s="111">
        <f t="shared" si="2"/>
        <v>-9.2592592592592587E-2</v>
      </c>
      <c r="K81" s="112">
        <f t="shared" si="6"/>
        <v>2.5540909090909092</v>
      </c>
      <c r="L81" s="111">
        <f t="shared" si="3"/>
        <v>-4.0754582665954761E-2</v>
      </c>
      <c r="M81" s="113">
        <f t="shared" si="4"/>
        <v>2450</v>
      </c>
      <c r="N81" s="114">
        <v>43228</v>
      </c>
      <c r="O81" s="114">
        <f t="shared" si="11"/>
        <v>43191</v>
      </c>
      <c r="P81" s="115">
        <f t="shared" si="7"/>
        <v>37</v>
      </c>
      <c r="Q81" s="114">
        <f t="shared" si="8"/>
        <v>40648</v>
      </c>
      <c r="R81" s="41">
        <f t="shared" si="9"/>
        <v>5.2857142857142856</v>
      </c>
      <c r="S81" s="116" t="str">
        <f t="shared" si="12"/>
        <v>Pre-Surv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">
      <c r="A82" s="42">
        <f t="shared" si="5"/>
        <v>20</v>
      </c>
      <c r="B82" s="35">
        <v>2.5</v>
      </c>
      <c r="C82" s="35">
        <v>2.34</v>
      </c>
      <c r="D82" s="35">
        <v>2.56</v>
      </c>
      <c r="E82" s="35">
        <v>2.4300000000000002</v>
      </c>
      <c r="F82" s="35">
        <v>2.4</v>
      </c>
      <c r="G82" s="35">
        <v>2.5</v>
      </c>
      <c r="H82" s="35">
        <f t="shared" si="13"/>
        <v>2.56</v>
      </c>
      <c r="I82" s="35">
        <f t="shared" si="10"/>
        <v>2.7</v>
      </c>
      <c r="J82" s="37">
        <f t="shared" si="2"/>
        <v>-5.1851851851851892E-2</v>
      </c>
      <c r="K82" s="43">
        <f t="shared" si="6"/>
        <v>2.5540909090909092</v>
      </c>
      <c r="L82" s="37">
        <f t="shared" si="3"/>
        <v>2.3135789286349707E-3</v>
      </c>
      <c r="M82" s="38">
        <f t="shared" si="4"/>
        <v>2560</v>
      </c>
      <c r="N82" s="44">
        <v>43229</v>
      </c>
      <c r="O82" s="44">
        <f t="shared" si="11"/>
        <v>43191</v>
      </c>
      <c r="P82" s="47">
        <f t="shared" si="7"/>
        <v>38</v>
      </c>
      <c r="Q82" s="44">
        <f t="shared" si="8"/>
        <v>40648</v>
      </c>
      <c r="R82" s="41">
        <f t="shared" si="9"/>
        <v>5.4285714285714288</v>
      </c>
      <c r="S82" s="45" t="str">
        <f t="shared" si="12"/>
        <v>Pre-Surv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">
      <c r="A83" s="42">
        <f t="shared" si="5"/>
        <v>20</v>
      </c>
      <c r="B83" s="35">
        <v>2.5</v>
      </c>
      <c r="C83" s="35">
        <v>2.37</v>
      </c>
      <c r="D83" s="35">
        <v>2.5299999999999998</v>
      </c>
      <c r="E83" s="35">
        <v>2.4</v>
      </c>
      <c r="F83" s="35">
        <v>2.5099999999999998</v>
      </c>
      <c r="G83" s="35">
        <v>2.4900000000000002</v>
      </c>
      <c r="H83" s="35">
        <f t="shared" si="13"/>
        <v>2.5299999999999998</v>
      </c>
      <c r="I83" s="35">
        <f t="shared" si="10"/>
        <v>2.7</v>
      </c>
      <c r="J83" s="37">
        <f t="shared" si="2"/>
        <v>-6.2962962962963095E-2</v>
      </c>
      <c r="K83" s="43">
        <f t="shared" si="6"/>
        <v>2.5540909090909092</v>
      </c>
      <c r="L83" s="37">
        <f t="shared" si="3"/>
        <v>-9.432283324435067E-3</v>
      </c>
      <c r="M83" s="38">
        <f t="shared" si="4"/>
        <v>2530</v>
      </c>
      <c r="N83" s="44">
        <v>43230</v>
      </c>
      <c r="O83" s="44">
        <f t="shared" si="11"/>
        <v>43191</v>
      </c>
      <c r="P83" s="47">
        <f t="shared" si="7"/>
        <v>39</v>
      </c>
      <c r="Q83" s="44">
        <f t="shared" si="8"/>
        <v>40648</v>
      </c>
      <c r="R83" s="41">
        <f t="shared" si="9"/>
        <v>5.5714285714285712</v>
      </c>
      <c r="S83" s="41" t="str">
        <f t="shared" si="12"/>
        <v>Pre-Surv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">
      <c r="A84" s="42">
        <f t="shared" si="5"/>
        <v>20</v>
      </c>
      <c r="B84" s="35">
        <v>2.62</v>
      </c>
      <c r="C84" s="35">
        <v>2.6</v>
      </c>
      <c r="D84" s="35">
        <v>2.56</v>
      </c>
      <c r="E84" s="35">
        <v>2.5</v>
      </c>
      <c r="F84" s="35">
        <v>2.64</v>
      </c>
      <c r="G84" s="35">
        <v>2.6</v>
      </c>
      <c r="H84" s="35">
        <f t="shared" si="13"/>
        <v>2.64</v>
      </c>
      <c r="I84" s="35">
        <f t="shared" si="10"/>
        <v>2.7</v>
      </c>
      <c r="J84" s="37">
        <f t="shared" si="2"/>
        <v>-2.222222222222224E-2</v>
      </c>
      <c r="K84" s="43">
        <f t="shared" si="6"/>
        <v>2.5540909090909092</v>
      </c>
      <c r="L84" s="37">
        <f t="shared" si="3"/>
        <v>3.3635878270154844E-2</v>
      </c>
      <c r="M84" s="38">
        <f t="shared" si="4"/>
        <v>2640</v>
      </c>
      <c r="N84" s="44">
        <v>43231</v>
      </c>
      <c r="O84" s="44">
        <f t="shared" si="11"/>
        <v>43191</v>
      </c>
      <c r="P84" s="47">
        <f t="shared" si="7"/>
        <v>40</v>
      </c>
      <c r="Q84" s="44">
        <f t="shared" si="8"/>
        <v>40648</v>
      </c>
      <c r="R84" s="41">
        <f t="shared" si="9"/>
        <v>5.7142857142857144</v>
      </c>
      <c r="S84" s="41" t="str">
        <f t="shared" si="12"/>
        <v>Pre-Surv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">
      <c r="A85" s="42">
        <f t="shared" si="5"/>
        <v>20</v>
      </c>
      <c r="B85" s="35">
        <v>2.2000000000000002</v>
      </c>
      <c r="C85" s="35">
        <v>2.2999999999999998</v>
      </c>
      <c r="D85" s="35">
        <v>2.35</v>
      </c>
      <c r="E85" s="35">
        <v>2.27</v>
      </c>
      <c r="F85" s="35">
        <v>2.2200000000000002</v>
      </c>
      <c r="G85" s="35">
        <v>2.37</v>
      </c>
      <c r="H85" s="35">
        <f t="shared" si="13"/>
        <v>2.37</v>
      </c>
      <c r="I85" s="35">
        <f t="shared" si="10"/>
        <v>2.7</v>
      </c>
      <c r="J85" s="37">
        <f t="shared" si="2"/>
        <v>-0.12222222222222225</v>
      </c>
      <c r="K85" s="43">
        <f t="shared" si="6"/>
        <v>2.5540909090909092</v>
      </c>
      <c r="L85" s="37">
        <f t="shared" si="3"/>
        <v>-7.2076882007474627E-2</v>
      </c>
      <c r="M85" s="38">
        <f t="shared" si="4"/>
        <v>2370</v>
      </c>
      <c r="N85" s="44">
        <v>43233</v>
      </c>
      <c r="O85" s="44">
        <f t="shared" si="11"/>
        <v>43191</v>
      </c>
      <c r="P85" s="47">
        <f t="shared" si="7"/>
        <v>42</v>
      </c>
      <c r="Q85" s="44">
        <f t="shared" si="8"/>
        <v>40648</v>
      </c>
      <c r="R85" s="41">
        <f t="shared" si="9"/>
        <v>6</v>
      </c>
      <c r="S85" s="45" t="str">
        <f t="shared" si="12"/>
        <v>Pre-Surv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">
      <c r="A86" s="42">
        <f t="shared" si="5"/>
        <v>20</v>
      </c>
      <c r="B86" s="35">
        <v>2.2999999999999998</v>
      </c>
      <c r="C86" s="35">
        <v>2.42</v>
      </c>
      <c r="D86" s="35">
        <v>2.37</v>
      </c>
      <c r="E86" s="35">
        <v>2.7</v>
      </c>
      <c r="F86" s="35">
        <v>2.34</v>
      </c>
      <c r="G86" s="35">
        <v>2.4900000000000002</v>
      </c>
      <c r="H86" s="35">
        <f t="shared" si="13"/>
        <v>2.7</v>
      </c>
      <c r="I86" s="35">
        <f t="shared" si="10"/>
        <v>2.7</v>
      </c>
      <c r="J86" s="37">
        <f t="shared" si="2"/>
        <v>0</v>
      </c>
      <c r="K86" s="43">
        <f t="shared" si="6"/>
        <v>2.5540909090909092</v>
      </c>
      <c r="L86" s="37">
        <f t="shared" si="3"/>
        <v>5.7127602776294743E-2</v>
      </c>
      <c r="M86" s="38">
        <f t="shared" si="4"/>
        <v>2700</v>
      </c>
      <c r="N86" s="44">
        <v>43233</v>
      </c>
      <c r="O86" s="44">
        <f t="shared" si="11"/>
        <v>43191</v>
      </c>
      <c r="P86" s="47">
        <f t="shared" si="7"/>
        <v>42</v>
      </c>
      <c r="Q86" s="44">
        <f t="shared" si="8"/>
        <v>40648</v>
      </c>
      <c r="R86" s="41">
        <f t="shared" si="9"/>
        <v>6</v>
      </c>
      <c r="S86" s="41" t="str">
        <f t="shared" si="12"/>
        <v>Pre-Surv</v>
      </c>
    </row>
    <row r="87" spans="1:33" x14ac:dyDescent="0.2">
      <c r="A87" s="42">
        <f t="shared" si="5"/>
        <v>20</v>
      </c>
      <c r="B87" s="35">
        <v>2.61</v>
      </c>
      <c r="C87" s="35">
        <v>2.5099999999999998</v>
      </c>
      <c r="D87" s="35">
        <v>2.34</v>
      </c>
      <c r="E87" s="35">
        <v>2.4700000000000002</v>
      </c>
      <c r="F87" s="35">
        <v>2.4300000000000002</v>
      </c>
      <c r="G87" s="35">
        <v>2.56</v>
      </c>
      <c r="H87" s="35">
        <f t="shared" si="13"/>
        <v>2.61</v>
      </c>
      <c r="I87" s="35">
        <f t="shared" si="10"/>
        <v>2.7</v>
      </c>
      <c r="J87" s="37">
        <f t="shared" si="2"/>
        <v>-3.3333333333333444E-2</v>
      </c>
      <c r="K87" s="43">
        <f t="shared" si="6"/>
        <v>2.5540909090909092</v>
      </c>
      <c r="L87" s="37">
        <f t="shared" si="3"/>
        <v>2.1890016017084804E-2</v>
      </c>
      <c r="M87" s="38">
        <f t="shared" si="4"/>
        <v>2610</v>
      </c>
      <c r="N87" s="44">
        <v>43232</v>
      </c>
      <c r="O87" s="44">
        <f t="shared" si="11"/>
        <v>43191</v>
      </c>
      <c r="P87" s="47">
        <f t="shared" si="7"/>
        <v>41</v>
      </c>
      <c r="Q87" s="44">
        <f t="shared" si="8"/>
        <v>40648</v>
      </c>
      <c r="R87" s="41">
        <f t="shared" si="9"/>
        <v>5.8571428571428568</v>
      </c>
      <c r="S87" s="41" t="str">
        <f t="shared" si="12"/>
        <v>Pre-Surv</v>
      </c>
    </row>
    <row r="88" spans="1:33" x14ac:dyDescent="0.2">
      <c r="A88" s="109">
        <f t="shared" si="5"/>
        <v>20</v>
      </c>
      <c r="B88" s="110">
        <v>2.4500000000000002</v>
      </c>
      <c r="C88" s="110">
        <v>2.35</v>
      </c>
      <c r="D88" s="110">
        <v>2.4500000000000002</v>
      </c>
      <c r="E88" s="110">
        <v>2.4</v>
      </c>
      <c r="F88" s="110">
        <v>2.36</v>
      </c>
      <c r="G88" s="110">
        <v>2.44</v>
      </c>
      <c r="H88" s="110">
        <f t="shared" si="13"/>
        <v>2.4500000000000002</v>
      </c>
      <c r="I88" s="110">
        <f t="shared" si="10"/>
        <v>2.7</v>
      </c>
      <c r="J88" s="111">
        <f t="shared" si="2"/>
        <v>-9.2592592592592587E-2</v>
      </c>
      <c r="K88" s="112">
        <f t="shared" si="6"/>
        <v>2.5540909090909092</v>
      </c>
      <c r="L88" s="111">
        <f t="shared" si="3"/>
        <v>-4.0754582665954761E-2</v>
      </c>
      <c r="M88" s="113">
        <f t="shared" si="4"/>
        <v>2450</v>
      </c>
      <c r="N88" s="114">
        <v>43234</v>
      </c>
      <c r="O88" s="114">
        <f t="shared" si="11"/>
        <v>43191</v>
      </c>
      <c r="P88" s="115">
        <f t="shared" si="7"/>
        <v>43</v>
      </c>
      <c r="Q88" s="114">
        <f t="shared" si="8"/>
        <v>40648</v>
      </c>
      <c r="R88" s="41">
        <f t="shared" si="9"/>
        <v>6.1428571428571432</v>
      </c>
      <c r="S88" s="116" t="str">
        <f t="shared" si="12"/>
        <v>Pre-Surv</v>
      </c>
    </row>
    <row r="89" spans="1:33" x14ac:dyDescent="0.2">
      <c r="A89" s="14">
        <f t="shared" ref="A89:A109" si="14">(A88)</f>
        <v>20</v>
      </c>
      <c r="B89" s="3">
        <v>2.5</v>
      </c>
      <c r="C89" s="3">
        <v>2.35</v>
      </c>
      <c r="D89" s="3">
        <v>2.42</v>
      </c>
      <c r="E89" s="3">
        <v>2.6</v>
      </c>
      <c r="F89" s="3">
        <v>2.5</v>
      </c>
      <c r="G89" s="3">
        <v>2.34</v>
      </c>
      <c r="H89" s="3">
        <f t="shared" ref="H89:H111" si="15">MAX(B89:G89)</f>
        <v>2.6</v>
      </c>
      <c r="I89" s="3">
        <f t="shared" ref="I89:I110" si="16">(I88)</f>
        <v>2.7</v>
      </c>
      <c r="J89" s="21">
        <f t="shared" ref="J89:J108" si="17">(H89-I89)/(I89)</f>
        <v>-3.703703703703707E-2</v>
      </c>
      <c r="K89" s="16">
        <f t="shared" ref="K89:K109" si="18">(K88)</f>
        <v>2.5540909090909092</v>
      </c>
      <c r="L89" s="21">
        <f t="shared" ref="L89:L108" si="19">(H89-K89)/(K89)</f>
        <v>1.7974728599394904E-2</v>
      </c>
      <c r="M89" s="15">
        <f t="shared" ref="M89:M108" si="20">1000*H89</f>
        <v>2600</v>
      </c>
      <c r="N89" s="51">
        <f t="shared" ref="N89:N116" si="21">(N88+1)</f>
        <v>43235</v>
      </c>
      <c r="O89" s="51">
        <f t="shared" ref="O89:O110" si="22">(O88)</f>
        <v>43191</v>
      </c>
      <c r="P89" s="107">
        <f t="shared" ref="P89:P109" si="23">(N89-O89)</f>
        <v>44</v>
      </c>
      <c r="Q89" s="51">
        <f t="shared" ref="Q89:Q109" si="24">(Q88)</f>
        <v>40648</v>
      </c>
      <c r="R89" s="41">
        <f t="shared" si="9"/>
        <v>6.2857142857142856</v>
      </c>
      <c r="S89" s="120" t="str">
        <f t="shared" ref="S89:S110" si="25">(S88)</f>
        <v>Pre-Surv</v>
      </c>
    </row>
    <row r="90" spans="1:33" x14ac:dyDescent="0.2">
      <c r="A90" s="14">
        <f t="shared" si="14"/>
        <v>20</v>
      </c>
      <c r="B90" s="3">
        <v>2.4700000000000002</v>
      </c>
      <c r="C90" s="3">
        <v>2.62</v>
      </c>
      <c r="D90" s="175">
        <v>2.54</v>
      </c>
      <c r="E90" s="3">
        <v>2.2799999999999998</v>
      </c>
      <c r="F90" s="3">
        <v>2.44</v>
      </c>
      <c r="G90" s="3">
        <v>2.35</v>
      </c>
      <c r="H90" s="3">
        <f t="shared" si="15"/>
        <v>2.62</v>
      </c>
      <c r="I90" s="3">
        <f t="shared" si="16"/>
        <v>2.7</v>
      </c>
      <c r="J90" s="21">
        <f t="shared" si="17"/>
        <v>-2.9629629629629655E-2</v>
      </c>
      <c r="K90" s="16">
        <f t="shared" si="18"/>
        <v>2.5540909090909092</v>
      </c>
      <c r="L90" s="21">
        <f t="shared" si="19"/>
        <v>2.5805303434774874E-2</v>
      </c>
      <c r="M90" s="15">
        <f t="shared" si="20"/>
        <v>2620</v>
      </c>
      <c r="N90" s="51">
        <f t="shared" si="21"/>
        <v>43236</v>
      </c>
      <c r="O90" s="51">
        <f t="shared" si="22"/>
        <v>43191</v>
      </c>
      <c r="P90" s="107">
        <f t="shared" si="23"/>
        <v>45</v>
      </c>
      <c r="Q90" s="51">
        <f t="shared" si="24"/>
        <v>40648</v>
      </c>
      <c r="R90" s="41">
        <f t="shared" si="9"/>
        <v>6.4285714285714288</v>
      </c>
      <c r="S90" s="120" t="str">
        <f t="shared" si="25"/>
        <v>Pre-Surv</v>
      </c>
    </row>
    <row r="91" spans="1:33" x14ac:dyDescent="0.2">
      <c r="A91" s="62">
        <f t="shared" si="14"/>
        <v>20</v>
      </c>
      <c r="B91" s="3">
        <v>2.54</v>
      </c>
      <c r="C91" s="3">
        <v>2.4500000000000002</v>
      </c>
      <c r="D91" s="3">
        <v>2.35</v>
      </c>
      <c r="E91" s="3">
        <v>2.48</v>
      </c>
      <c r="F91" s="3">
        <v>2.57</v>
      </c>
      <c r="G91" s="3">
        <v>2.4</v>
      </c>
      <c r="H91" s="10">
        <f t="shared" si="15"/>
        <v>2.57</v>
      </c>
      <c r="I91" s="10">
        <f t="shared" si="16"/>
        <v>2.7</v>
      </c>
      <c r="J91" s="21">
        <f t="shared" si="17"/>
        <v>-4.8148148148148273E-2</v>
      </c>
      <c r="K91" s="24">
        <f t="shared" si="18"/>
        <v>2.5540909090909092</v>
      </c>
      <c r="L91" s="21">
        <f t="shared" si="19"/>
        <v>6.2288663463248677E-3</v>
      </c>
      <c r="M91" s="15">
        <f t="shared" si="20"/>
        <v>2570</v>
      </c>
      <c r="N91" s="51">
        <f t="shared" si="21"/>
        <v>43237</v>
      </c>
      <c r="O91" s="51">
        <f t="shared" si="22"/>
        <v>43191</v>
      </c>
      <c r="P91" s="172">
        <f t="shared" si="23"/>
        <v>46</v>
      </c>
      <c r="Q91" s="171">
        <f t="shared" si="24"/>
        <v>40648</v>
      </c>
      <c r="R91" s="41">
        <f t="shared" si="9"/>
        <v>6.5714285714285712</v>
      </c>
      <c r="S91" s="52" t="str">
        <f t="shared" si="25"/>
        <v>Pre-Surv</v>
      </c>
    </row>
    <row r="92" spans="1:33" x14ac:dyDescent="0.2">
      <c r="A92" s="14">
        <f t="shared" si="14"/>
        <v>20</v>
      </c>
      <c r="B92" s="3">
        <v>2.38</v>
      </c>
      <c r="C92" s="3">
        <v>2.2999999999999998</v>
      </c>
      <c r="D92" s="3">
        <v>2.6</v>
      </c>
      <c r="E92" s="3">
        <v>2.5</v>
      </c>
      <c r="F92" s="3">
        <v>2.6</v>
      </c>
      <c r="G92" s="3">
        <v>2.5</v>
      </c>
      <c r="H92" s="3">
        <f t="shared" si="15"/>
        <v>2.6</v>
      </c>
      <c r="I92" s="3">
        <f t="shared" si="16"/>
        <v>2.7</v>
      </c>
      <c r="J92" s="21">
        <f t="shared" si="17"/>
        <v>-3.703703703703707E-2</v>
      </c>
      <c r="K92" s="16">
        <f t="shared" si="18"/>
        <v>2.5540909090909092</v>
      </c>
      <c r="L92" s="21">
        <f t="shared" si="19"/>
        <v>1.7974728599394904E-2</v>
      </c>
      <c r="M92" s="15">
        <f t="shared" si="20"/>
        <v>2600</v>
      </c>
      <c r="N92" s="51">
        <f t="shared" si="21"/>
        <v>43238</v>
      </c>
      <c r="O92" s="51">
        <f t="shared" si="22"/>
        <v>43191</v>
      </c>
      <c r="P92" s="107">
        <f t="shared" si="23"/>
        <v>47</v>
      </c>
      <c r="Q92" s="51">
        <f t="shared" si="24"/>
        <v>40648</v>
      </c>
      <c r="R92" s="41">
        <f t="shared" si="9"/>
        <v>6.7142857142857144</v>
      </c>
      <c r="S92" s="52" t="str">
        <f t="shared" si="25"/>
        <v>Pre-Surv</v>
      </c>
    </row>
    <row r="93" spans="1:33" x14ac:dyDescent="0.2">
      <c r="A93" s="14">
        <f t="shared" si="14"/>
        <v>20</v>
      </c>
      <c r="B93" s="3">
        <v>2.4300000000000002</v>
      </c>
      <c r="C93" s="3">
        <v>2.56</v>
      </c>
      <c r="D93" s="3">
        <v>2.35</v>
      </c>
      <c r="E93" s="3">
        <v>2.61</v>
      </c>
      <c r="F93" s="3">
        <v>2.44</v>
      </c>
      <c r="G93" s="3">
        <v>2.6</v>
      </c>
      <c r="H93" s="3">
        <f t="shared" si="15"/>
        <v>2.61</v>
      </c>
      <c r="I93" s="3">
        <f t="shared" si="16"/>
        <v>2.7</v>
      </c>
      <c r="J93" s="21">
        <f t="shared" si="17"/>
        <v>-3.3333333333333444E-2</v>
      </c>
      <c r="K93" s="16">
        <f t="shared" si="18"/>
        <v>2.5540909090909092</v>
      </c>
      <c r="L93" s="21">
        <f t="shared" si="19"/>
        <v>2.1890016017084804E-2</v>
      </c>
      <c r="M93" s="15">
        <f t="shared" si="20"/>
        <v>2610</v>
      </c>
      <c r="N93" s="51">
        <f t="shared" si="21"/>
        <v>43239</v>
      </c>
      <c r="O93" s="51">
        <f t="shared" si="22"/>
        <v>43191</v>
      </c>
      <c r="P93" s="107">
        <f t="shared" si="23"/>
        <v>48</v>
      </c>
      <c r="Q93" s="51">
        <f t="shared" si="24"/>
        <v>40648</v>
      </c>
      <c r="R93" s="41">
        <f t="shared" si="9"/>
        <v>6.8571428571428568</v>
      </c>
      <c r="S93" s="52" t="str">
        <f t="shared" si="25"/>
        <v>Pre-Surv</v>
      </c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3" x14ac:dyDescent="0.2">
      <c r="A94" s="14">
        <f t="shared" si="14"/>
        <v>20</v>
      </c>
      <c r="B94" s="3">
        <v>2.46</v>
      </c>
      <c r="C94" s="3">
        <v>2.41</v>
      </c>
      <c r="D94" s="3">
        <v>2.23</v>
      </c>
      <c r="E94" s="3">
        <v>2.33</v>
      </c>
      <c r="F94" s="3">
        <v>2.42</v>
      </c>
      <c r="G94" s="3">
        <v>2.6</v>
      </c>
      <c r="H94" s="3">
        <f t="shared" si="15"/>
        <v>2.6</v>
      </c>
      <c r="I94" s="3">
        <f t="shared" si="16"/>
        <v>2.7</v>
      </c>
      <c r="J94" s="21">
        <f t="shared" si="17"/>
        <v>-3.703703703703707E-2</v>
      </c>
      <c r="K94" s="16">
        <f t="shared" si="18"/>
        <v>2.5540909090909092</v>
      </c>
      <c r="L94" s="21">
        <f t="shared" si="19"/>
        <v>1.7974728599394904E-2</v>
      </c>
      <c r="M94" s="15">
        <f t="shared" si="20"/>
        <v>2600</v>
      </c>
      <c r="N94" s="51">
        <f t="shared" si="21"/>
        <v>43240</v>
      </c>
      <c r="O94" s="51">
        <f t="shared" si="22"/>
        <v>43191</v>
      </c>
      <c r="P94" s="107">
        <f t="shared" si="23"/>
        <v>49</v>
      </c>
      <c r="Q94" s="51">
        <f t="shared" si="24"/>
        <v>40648</v>
      </c>
      <c r="R94" s="41">
        <f t="shared" si="9"/>
        <v>7</v>
      </c>
      <c r="S94" s="52" t="str">
        <f t="shared" si="25"/>
        <v>Pre-Surv</v>
      </c>
      <c r="U94" s="26"/>
      <c r="V94" s="26"/>
      <c r="W94" s="26"/>
      <c r="X94" s="26"/>
      <c r="Y94" s="7"/>
      <c r="Z94" s="7"/>
      <c r="AA94" s="7"/>
      <c r="AB94" s="7"/>
      <c r="AC94" s="7"/>
      <c r="AD94" s="7"/>
      <c r="AE94" s="7"/>
      <c r="AF94" s="7"/>
    </row>
    <row r="95" spans="1:33" x14ac:dyDescent="0.2">
      <c r="A95" s="63">
        <f t="shared" si="14"/>
        <v>20</v>
      </c>
      <c r="B95" s="56">
        <v>2.4</v>
      </c>
      <c r="C95" s="56">
        <v>2.15</v>
      </c>
      <c r="D95" s="56">
        <v>2.34</v>
      </c>
      <c r="E95" s="56">
        <v>2.46</v>
      </c>
      <c r="F95" s="56">
        <v>2.37</v>
      </c>
      <c r="G95" s="56">
        <v>2.35</v>
      </c>
      <c r="H95" s="56">
        <f t="shared" si="15"/>
        <v>2.46</v>
      </c>
      <c r="I95" s="56">
        <f t="shared" si="16"/>
        <v>2.7</v>
      </c>
      <c r="J95" s="58">
        <f t="shared" si="17"/>
        <v>-8.8888888888888962E-2</v>
      </c>
      <c r="K95" s="59">
        <f t="shared" si="18"/>
        <v>2.5540909090909092</v>
      </c>
      <c r="L95" s="58">
        <f t="shared" si="19"/>
        <v>-3.6839295248264868E-2</v>
      </c>
      <c r="M95" s="60">
        <f t="shared" si="20"/>
        <v>2460</v>
      </c>
      <c r="N95" s="173">
        <f t="shared" si="21"/>
        <v>43241</v>
      </c>
      <c r="O95" s="173">
        <f t="shared" si="22"/>
        <v>43191</v>
      </c>
      <c r="P95" s="174">
        <f t="shared" si="23"/>
        <v>50</v>
      </c>
      <c r="Q95" s="173">
        <f t="shared" si="24"/>
        <v>40648</v>
      </c>
      <c r="R95" s="41">
        <f t="shared" si="9"/>
        <v>7.1428571428571432</v>
      </c>
      <c r="S95" s="66" t="str">
        <f t="shared" si="25"/>
        <v>Pre-Surv</v>
      </c>
      <c r="T95" s="7"/>
      <c r="U95" s="23"/>
      <c r="V95" s="5"/>
      <c r="W95" s="13"/>
      <c r="X95" s="11"/>
      <c r="Y95" s="7"/>
      <c r="Z95" s="7"/>
      <c r="AA95" s="7"/>
      <c r="AB95" s="7"/>
      <c r="AC95" s="7"/>
      <c r="AD95" s="7"/>
      <c r="AE95" s="7"/>
      <c r="AF95" s="7"/>
    </row>
    <row r="96" spans="1:33" x14ac:dyDescent="0.2">
      <c r="A96" s="14">
        <f t="shared" si="14"/>
        <v>20</v>
      </c>
      <c r="B96" s="3">
        <v>2.73</v>
      </c>
      <c r="C96" s="3">
        <v>2.35</v>
      </c>
      <c r="D96" s="3">
        <v>2.42</v>
      </c>
      <c r="E96" s="3">
        <v>2.4500000000000002</v>
      </c>
      <c r="F96" s="3">
        <v>2.5</v>
      </c>
      <c r="G96" s="3">
        <v>2.34</v>
      </c>
      <c r="H96" s="3">
        <f t="shared" si="15"/>
        <v>2.73</v>
      </c>
      <c r="I96" s="3">
        <f t="shared" si="16"/>
        <v>2.7</v>
      </c>
      <c r="J96" s="21">
        <f t="shared" si="17"/>
        <v>1.1111111111111039E-2</v>
      </c>
      <c r="K96" s="16">
        <f t="shared" si="18"/>
        <v>2.5540909090909092</v>
      </c>
      <c r="L96" s="21">
        <f t="shared" si="19"/>
        <v>6.8873465029364603E-2</v>
      </c>
      <c r="M96" s="15">
        <f t="shared" si="20"/>
        <v>2730</v>
      </c>
      <c r="N96" s="51">
        <f t="shared" si="21"/>
        <v>43242</v>
      </c>
      <c r="O96" s="51">
        <f t="shared" si="22"/>
        <v>43191</v>
      </c>
      <c r="P96" s="107">
        <f t="shared" si="23"/>
        <v>51</v>
      </c>
      <c r="Q96" s="51">
        <f t="shared" si="24"/>
        <v>40648</v>
      </c>
      <c r="R96" s="41">
        <f t="shared" si="9"/>
        <v>7.2857142857142856</v>
      </c>
      <c r="S96" s="120" t="str">
        <f t="shared" si="25"/>
        <v>Pre-Surv</v>
      </c>
      <c r="T96" s="7"/>
      <c r="U96" s="12"/>
      <c r="V96" s="5"/>
      <c r="W96" s="13"/>
      <c r="X96" s="11"/>
      <c r="Y96" s="7"/>
      <c r="Z96" s="7"/>
      <c r="AA96" s="7"/>
      <c r="AB96" s="7"/>
      <c r="AC96" s="7"/>
      <c r="AD96" s="7"/>
      <c r="AE96" s="7"/>
    </row>
    <row r="97" spans="1:36" x14ac:dyDescent="0.2">
      <c r="A97" s="14">
        <f t="shared" si="14"/>
        <v>20</v>
      </c>
      <c r="B97" s="3">
        <v>2.4700000000000002</v>
      </c>
      <c r="C97" s="3">
        <v>2.58</v>
      </c>
      <c r="D97" s="175">
        <v>2.54</v>
      </c>
      <c r="E97" s="3">
        <v>2.2799999999999998</v>
      </c>
      <c r="F97" s="3">
        <v>2.44</v>
      </c>
      <c r="G97" s="3">
        <v>2.35</v>
      </c>
      <c r="H97" s="3">
        <f t="shared" si="15"/>
        <v>2.58</v>
      </c>
      <c r="I97" s="3">
        <f t="shared" si="16"/>
        <v>2.7</v>
      </c>
      <c r="J97" s="21">
        <f t="shared" si="17"/>
        <v>-4.4444444444444481E-2</v>
      </c>
      <c r="K97" s="16">
        <f t="shared" si="18"/>
        <v>2.5540909090909092</v>
      </c>
      <c r="L97" s="21">
        <f t="shared" si="19"/>
        <v>1.0144153764014938E-2</v>
      </c>
      <c r="M97" s="15">
        <f t="shared" si="20"/>
        <v>2580</v>
      </c>
      <c r="N97" s="51">
        <f t="shared" si="21"/>
        <v>43243</v>
      </c>
      <c r="O97" s="51">
        <f t="shared" si="22"/>
        <v>43191</v>
      </c>
      <c r="P97" s="107">
        <f t="shared" si="23"/>
        <v>52</v>
      </c>
      <c r="Q97" s="51">
        <f t="shared" si="24"/>
        <v>40648</v>
      </c>
      <c r="R97" s="41">
        <f t="shared" si="9"/>
        <v>7.4285714285714288</v>
      </c>
      <c r="S97" s="120" t="str">
        <f t="shared" si="25"/>
        <v>Pre-Surv</v>
      </c>
      <c r="T97" s="3"/>
      <c r="U97" s="12"/>
      <c r="V97" s="5"/>
      <c r="W97" s="13"/>
      <c r="X97" s="11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2">
      <c r="A98" s="62">
        <f t="shared" si="14"/>
        <v>20</v>
      </c>
      <c r="B98" s="3">
        <v>2.54</v>
      </c>
      <c r="C98" s="3">
        <v>2.4500000000000002</v>
      </c>
      <c r="D98" s="3">
        <v>2.35</v>
      </c>
      <c r="E98" s="3">
        <v>2.48</v>
      </c>
      <c r="F98" s="3">
        <v>2.69</v>
      </c>
      <c r="G98" s="3">
        <v>2.4</v>
      </c>
      <c r="H98" s="10">
        <f t="shared" si="15"/>
        <v>2.69</v>
      </c>
      <c r="I98" s="10">
        <f t="shared" si="16"/>
        <v>2.7</v>
      </c>
      <c r="J98" s="21">
        <f t="shared" si="17"/>
        <v>-3.7037037037037888E-3</v>
      </c>
      <c r="K98" s="24">
        <f t="shared" si="18"/>
        <v>2.5540909090909092</v>
      </c>
      <c r="L98" s="21">
        <f t="shared" si="19"/>
        <v>5.321231535860467E-2</v>
      </c>
      <c r="M98" s="15">
        <f t="shared" si="20"/>
        <v>2690</v>
      </c>
      <c r="N98" s="51">
        <f t="shared" si="21"/>
        <v>43244</v>
      </c>
      <c r="O98" s="51">
        <f t="shared" si="22"/>
        <v>43191</v>
      </c>
      <c r="P98" s="172">
        <f t="shared" si="23"/>
        <v>53</v>
      </c>
      <c r="Q98" s="171">
        <f t="shared" si="24"/>
        <v>40648</v>
      </c>
      <c r="R98" s="41">
        <f t="shared" si="9"/>
        <v>7.5714285714285712</v>
      </c>
      <c r="S98" s="52" t="str">
        <f t="shared" si="25"/>
        <v>Pre-Surv</v>
      </c>
      <c r="T98" s="3"/>
      <c r="U98" s="12"/>
      <c r="V98" s="5"/>
      <c r="W98" s="13"/>
      <c r="X98" s="11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2">
      <c r="A99" s="14">
        <f t="shared" si="14"/>
        <v>20</v>
      </c>
      <c r="B99" s="3">
        <v>2.38</v>
      </c>
      <c r="C99" s="3">
        <v>2.2999999999999998</v>
      </c>
      <c r="D99" s="3">
        <v>2.2999999999999998</v>
      </c>
      <c r="E99" s="3">
        <v>2.5</v>
      </c>
      <c r="F99" s="3">
        <v>2.2000000000000002</v>
      </c>
      <c r="G99" s="3">
        <v>2.5</v>
      </c>
      <c r="H99" s="3">
        <f t="shared" si="15"/>
        <v>2.5</v>
      </c>
      <c r="I99" s="3">
        <f t="shared" si="16"/>
        <v>2.7</v>
      </c>
      <c r="J99" s="21">
        <f t="shared" si="17"/>
        <v>-7.4074074074074139E-2</v>
      </c>
      <c r="K99" s="16">
        <f t="shared" si="18"/>
        <v>2.5540909090909092</v>
      </c>
      <c r="L99" s="21">
        <f t="shared" si="19"/>
        <v>-2.1178145577504932E-2</v>
      </c>
      <c r="M99" s="15">
        <f t="shared" si="20"/>
        <v>2500</v>
      </c>
      <c r="N99" s="51">
        <f t="shared" si="21"/>
        <v>43245</v>
      </c>
      <c r="O99" s="51">
        <f t="shared" si="22"/>
        <v>43191</v>
      </c>
      <c r="P99" s="107">
        <f t="shared" si="23"/>
        <v>54</v>
      </c>
      <c r="Q99" s="51">
        <f t="shared" si="24"/>
        <v>40648</v>
      </c>
      <c r="R99" s="41">
        <f t="shared" si="9"/>
        <v>7.7142857142857144</v>
      </c>
      <c r="S99" s="52" t="str">
        <f t="shared" si="25"/>
        <v>Pre-Surv</v>
      </c>
      <c r="T99" s="3"/>
      <c r="U99" s="12"/>
      <c r="V99" s="5"/>
      <c r="W99" s="13"/>
      <c r="X99" s="11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x14ac:dyDescent="0.2">
      <c r="A100" s="14">
        <f t="shared" si="14"/>
        <v>20</v>
      </c>
      <c r="B100" s="3">
        <v>2.2000000000000002</v>
      </c>
      <c r="C100" s="3">
        <v>2.2999999999999998</v>
      </c>
      <c r="D100" s="3">
        <v>2.4700000000000002</v>
      </c>
      <c r="E100" s="3">
        <v>2.2000000000000002</v>
      </c>
      <c r="F100" s="3">
        <v>2.2999999999999998</v>
      </c>
      <c r="G100" s="3">
        <v>2.1</v>
      </c>
      <c r="H100" s="3">
        <f t="shared" si="15"/>
        <v>2.4700000000000002</v>
      </c>
      <c r="I100" s="3">
        <f t="shared" si="16"/>
        <v>2.7</v>
      </c>
      <c r="J100" s="21">
        <f t="shared" si="17"/>
        <v>-8.5185185185185169E-2</v>
      </c>
      <c r="K100" s="16">
        <f t="shared" si="18"/>
        <v>2.5540909090909092</v>
      </c>
      <c r="L100" s="21">
        <f t="shared" si="19"/>
        <v>-3.2924007830574795E-2</v>
      </c>
      <c r="M100" s="15">
        <f t="shared" si="20"/>
        <v>2470</v>
      </c>
      <c r="N100" s="51">
        <f t="shared" si="21"/>
        <v>43246</v>
      </c>
      <c r="O100" s="51">
        <f t="shared" si="22"/>
        <v>43191</v>
      </c>
      <c r="P100" s="107">
        <f t="shared" si="23"/>
        <v>55</v>
      </c>
      <c r="Q100" s="51">
        <f t="shared" si="24"/>
        <v>40648</v>
      </c>
      <c r="R100" s="41">
        <f t="shared" si="9"/>
        <v>7.8571428571428568</v>
      </c>
      <c r="S100" s="52" t="str">
        <f t="shared" si="25"/>
        <v>Pre-Surv</v>
      </c>
      <c r="T100" s="7"/>
      <c r="U100" s="3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6" x14ac:dyDescent="0.2">
      <c r="A101" s="14">
        <f t="shared" si="14"/>
        <v>20</v>
      </c>
      <c r="B101" s="3">
        <v>2.46</v>
      </c>
      <c r="C101" s="3">
        <v>2.41</v>
      </c>
      <c r="D101" s="3">
        <v>2.23</v>
      </c>
      <c r="E101" s="3">
        <v>2.33</v>
      </c>
      <c r="F101" s="3">
        <v>2.42</v>
      </c>
      <c r="G101" s="3">
        <v>2.75</v>
      </c>
      <c r="H101" s="3">
        <f t="shared" si="15"/>
        <v>2.75</v>
      </c>
      <c r="I101" s="3">
        <f t="shared" si="16"/>
        <v>2.7</v>
      </c>
      <c r="J101" s="21">
        <f t="shared" si="17"/>
        <v>1.8518518518518452E-2</v>
      </c>
      <c r="K101" s="16">
        <f t="shared" si="18"/>
        <v>2.5540909090909092</v>
      </c>
      <c r="L101" s="21">
        <f t="shared" si="19"/>
        <v>7.6704039864744569E-2</v>
      </c>
      <c r="M101" s="15">
        <f t="shared" si="20"/>
        <v>2750</v>
      </c>
      <c r="N101" s="51">
        <f t="shared" si="21"/>
        <v>43247</v>
      </c>
      <c r="O101" s="51">
        <f t="shared" si="22"/>
        <v>43191</v>
      </c>
      <c r="P101" s="107">
        <f t="shared" si="23"/>
        <v>56</v>
      </c>
      <c r="Q101" s="51">
        <f t="shared" si="24"/>
        <v>40648</v>
      </c>
      <c r="R101" s="41">
        <f t="shared" si="9"/>
        <v>8</v>
      </c>
      <c r="S101" s="52" t="str">
        <f t="shared" si="25"/>
        <v>Pre-Surv</v>
      </c>
      <c r="T101" s="7"/>
      <c r="U101" s="29"/>
      <c r="V101" s="29"/>
      <c r="W101" s="29"/>
      <c r="X101" s="29"/>
      <c r="Y101" s="29"/>
      <c r="Z101" s="3"/>
      <c r="AA101" s="29"/>
      <c r="AB101" s="29"/>
      <c r="AC101" s="29"/>
      <c r="AD101" s="29"/>
      <c r="AE101" s="29"/>
      <c r="AF101" s="3"/>
      <c r="AG101" s="3"/>
      <c r="AH101" s="3"/>
      <c r="AI101" s="3"/>
    </row>
    <row r="102" spans="1:36" x14ac:dyDescent="0.2">
      <c r="A102" s="63">
        <f t="shared" si="14"/>
        <v>20</v>
      </c>
      <c r="B102" s="56">
        <v>2.4</v>
      </c>
      <c r="C102" s="56">
        <v>2.15</v>
      </c>
      <c r="D102" s="56">
        <v>2.34</v>
      </c>
      <c r="E102" s="56">
        <v>2.41</v>
      </c>
      <c r="F102" s="56">
        <v>2.37</v>
      </c>
      <c r="G102" s="56">
        <v>2.35</v>
      </c>
      <c r="H102" s="56">
        <f t="shared" si="15"/>
        <v>2.41</v>
      </c>
      <c r="I102" s="56">
        <f t="shared" si="16"/>
        <v>2.7</v>
      </c>
      <c r="J102" s="58">
        <f t="shared" si="17"/>
        <v>-0.10740740740740741</v>
      </c>
      <c r="K102" s="59">
        <f t="shared" si="18"/>
        <v>2.5540909090909092</v>
      </c>
      <c r="L102" s="58">
        <f t="shared" si="19"/>
        <v>-5.6415732336714701E-2</v>
      </c>
      <c r="M102" s="60">
        <f t="shared" si="20"/>
        <v>2410</v>
      </c>
      <c r="N102" s="173">
        <f t="shared" si="21"/>
        <v>43248</v>
      </c>
      <c r="O102" s="173">
        <f t="shared" si="22"/>
        <v>43191</v>
      </c>
      <c r="P102" s="174">
        <f t="shared" si="23"/>
        <v>57</v>
      </c>
      <c r="Q102" s="173">
        <f t="shared" si="24"/>
        <v>40648</v>
      </c>
      <c r="R102" s="41">
        <f t="shared" si="9"/>
        <v>8.1428571428571423</v>
      </c>
      <c r="S102" s="66" t="str">
        <f t="shared" si="25"/>
        <v>Pre-Surv</v>
      </c>
      <c r="T102" s="7"/>
      <c r="U102" s="16"/>
      <c r="V102" s="16"/>
      <c r="W102" s="16"/>
      <c r="X102" s="16"/>
      <c r="Y102" s="21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6" x14ac:dyDescent="0.2">
      <c r="A103" s="14">
        <f t="shared" si="14"/>
        <v>20</v>
      </c>
      <c r="B103" s="3">
        <v>2.65</v>
      </c>
      <c r="C103" s="3">
        <v>2.35</v>
      </c>
      <c r="D103" s="3">
        <v>2.42</v>
      </c>
      <c r="E103" s="3">
        <v>2.2000000000000002</v>
      </c>
      <c r="F103" s="3">
        <v>2.34</v>
      </c>
      <c r="G103" s="3">
        <v>2.34</v>
      </c>
      <c r="H103" s="3">
        <f t="shared" si="15"/>
        <v>2.65</v>
      </c>
      <c r="I103" s="3">
        <f t="shared" si="16"/>
        <v>2.7</v>
      </c>
      <c r="J103" s="21">
        <f t="shared" si="17"/>
        <v>-1.8518518518518615E-2</v>
      </c>
      <c r="K103" s="16">
        <f t="shared" si="18"/>
        <v>2.5540909090909092</v>
      </c>
      <c r="L103" s="21">
        <f t="shared" si="19"/>
        <v>3.7551165687844737E-2</v>
      </c>
      <c r="M103" s="15">
        <f t="shared" si="20"/>
        <v>2650</v>
      </c>
      <c r="N103" s="51">
        <f t="shared" si="21"/>
        <v>43249</v>
      </c>
      <c r="O103" s="51">
        <f t="shared" si="22"/>
        <v>43191</v>
      </c>
      <c r="P103" s="107">
        <f t="shared" si="23"/>
        <v>58</v>
      </c>
      <c r="Q103" s="51">
        <f t="shared" si="24"/>
        <v>40648</v>
      </c>
      <c r="R103" s="41">
        <f t="shared" si="9"/>
        <v>8.2857142857142865</v>
      </c>
      <c r="S103" s="120" t="str">
        <f t="shared" si="25"/>
        <v>Pre-Surv</v>
      </c>
      <c r="T103" s="7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6" x14ac:dyDescent="0.2">
      <c r="A104" s="14">
        <f t="shared" si="14"/>
        <v>20</v>
      </c>
      <c r="B104" s="3">
        <v>2.4700000000000002</v>
      </c>
      <c r="C104" s="3">
        <v>2.2000000000000002</v>
      </c>
      <c r="D104" s="175">
        <v>2.4</v>
      </c>
      <c r="E104" s="3">
        <v>2.2799999999999998</v>
      </c>
      <c r="F104" s="3">
        <v>2.44</v>
      </c>
      <c r="G104" s="3">
        <v>2.35</v>
      </c>
      <c r="H104" s="3">
        <f t="shared" si="15"/>
        <v>2.4700000000000002</v>
      </c>
      <c r="I104" s="3">
        <f t="shared" si="16"/>
        <v>2.7</v>
      </c>
      <c r="J104" s="21">
        <f t="shared" si="17"/>
        <v>-8.5185185185185169E-2</v>
      </c>
      <c r="K104" s="16">
        <f t="shared" si="18"/>
        <v>2.5540909090909092</v>
      </c>
      <c r="L104" s="21">
        <f t="shared" si="19"/>
        <v>-3.2924007830574795E-2</v>
      </c>
      <c r="M104" s="15">
        <f t="shared" si="20"/>
        <v>2470</v>
      </c>
      <c r="N104" s="51">
        <f t="shared" si="21"/>
        <v>43250</v>
      </c>
      <c r="O104" s="51">
        <f t="shared" si="22"/>
        <v>43191</v>
      </c>
      <c r="P104" s="107">
        <f t="shared" si="23"/>
        <v>59</v>
      </c>
      <c r="Q104" s="51">
        <f t="shared" si="24"/>
        <v>40648</v>
      </c>
      <c r="R104" s="41">
        <f t="shared" si="9"/>
        <v>8.4285714285714288</v>
      </c>
      <c r="S104" s="120" t="str">
        <f t="shared" si="25"/>
        <v>Pre-Surv</v>
      </c>
      <c r="T104" s="7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6" x14ac:dyDescent="0.2">
      <c r="A105" s="62">
        <f t="shared" si="14"/>
        <v>20</v>
      </c>
      <c r="B105" s="3">
        <v>2.2999999999999998</v>
      </c>
      <c r="C105" s="3">
        <v>2.4500000000000002</v>
      </c>
      <c r="D105" s="3">
        <v>2.35</v>
      </c>
      <c r="E105" s="3">
        <v>2.6</v>
      </c>
      <c r="F105" s="3">
        <v>2.2999999999999998</v>
      </c>
      <c r="G105" s="3">
        <v>2.4</v>
      </c>
      <c r="H105" s="10">
        <f t="shared" si="15"/>
        <v>2.6</v>
      </c>
      <c r="I105" s="10">
        <f t="shared" si="16"/>
        <v>2.7</v>
      </c>
      <c r="J105" s="21">
        <f t="shared" si="17"/>
        <v>-3.703703703703707E-2</v>
      </c>
      <c r="K105" s="24">
        <f t="shared" si="18"/>
        <v>2.5540909090909092</v>
      </c>
      <c r="L105" s="21">
        <f t="shared" si="19"/>
        <v>1.7974728599394904E-2</v>
      </c>
      <c r="M105" s="15">
        <f t="shared" si="20"/>
        <v>2600</v>
      </c>
      <c r="N105" s="51">
        <f t="shared" si="21"/>
        <v>43251</v>
      </c>
      <c r="O105" s="51">
        <f t="shared" si="22"/>
        <v>43191</v>
      </c>
      <c r="P105" s="172">
        <f t="shared" si="23"/>
        <v>60</v>
      </c>
      <c r="Q105" s="171">
        <f t="shared" si="24"/>
        <v>40648</v>
      </c>
      <c r="R105" s="41">
        <f t="shared" si="9"/>
        <v>8.5714285714285712</v>
      </c>
      <c r="S105" s="52" t="str">
        <f t="shared" si="25"/>
        <v>Pre-Surv</v>
      </c>
      <c r="T105" s="7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6" x14ac:dyDescent="0.2">
      <c r="A106" s="14">
        <f t="shared" si="14"/>
        <v>20</v>
      </c>
      <c r="B106" s="3">
        <v>2.38</v>
      </c>
      <c r="C106" s="3">
        <v>2.2999999999999998</v>
      </c>
      <c r="D106" s="3">
        <v>2.7</v>
      </c>
      <c r="E106" s="3">
        <v>2.5</v>
      </c>
      <c r="F106" s="3">
        <v>2.4</v>
      </c>
      <c r="G106" s="3">
        <v>2.5</v>
      </c>
      <c r="H106" s="3">
        <f t="shared" si="15"/>
        <v>2.7</v>
      </c>
      <c r="I106" s="3">
        <f t="shared" si="16"/>
        <v>2.7</v>
      </c>
      <c r="J106" s="21">
        <f t="shared" si="17"/>
        <v>0</v>
      </c>
      <c r="K106" s="16">
        <f t="shared" si="18"/>
        <v>2.5540909090909092</v>
      </c>
      <c r="L106" s="21">
        <f t="shared" si="19"/>
        <v>5.7127602776294743E-2</v>
      </c>
      <c r="M106" s="15">
        <f t="shared" si="20"/>
        <v>2700</v>
      </c>
      <c r="N106" s="51">
        <f t="shared" si="21"/>
        <v>43252</v>
      </c>
      <c r="O106" s="51">
        <f t="shared" si="22"/>
        <v>43191</v>
      </c>
      <c r="P106" s="107">
        <f t="shared" si="23"/>
        <v>61</v>
      </c>
      <c r="Q106" s="51">
        <f t="shared" si="24"/>
        <v>40648</v>
      </c>
      <c r="R106" s="41">
        <f t="shared" si="9"/>
        <v>8.7142857142857135</v>
      </c>
      <c r="S106" s="52" t="str">
        <f t="shared" si="25"/>
        <v>Pre-Surv</v>
      </c>
      <c r="T106" s="7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6" x14ac:dyDescent="0.2">
      <c r="A107" s="14">
        <f t="shared" si="14"/>
        <v>20</v>
      </c>
      <c r="B107" s="3">
        <v>2.4300000000000002</v>
      </c>
      <c r="C107" s="3">
        <v>2.2999999999999998</v>
      </c>
      <c r="D107" s="3">
        <v>2.35</v>
      </c>
      <c r="E107" s="3">
        <v>2.65</v>
      </c>
      <c r="F107" s="3">
        <v>2.2999999999999998</v>
      </c>
      <c r="G107" s="3">
        <v>2.35</v>
      </c>
      <c r="H107" s="3">
        <f t="shared" si="15"/>
        <v>2.65</v>
      </c>
      <c r="I107" s="3">
        <f t="shared" si="16"/>
        <v>2.7</v>
      </c>
      <c r="J107" s="21">
        <f t="shared" si="17"/>
        <v>-1.8518518518518615E-2</v>
      </c>
      <c r="K107" s="16">
        <f t="shared" si="18"/>
        <v>2.5540909090909092</v>
      </c>
      <c r="L107" s="21">
        <f t="shared" si="19"/>
        <v>3.7551165687844737E-2</v>
      </c>
      <c r="M107" s="15">
        <f t="shared" si="20"/>
        <v>2650</v>
      </c>
      <c r="N107" s="51">
        <f t="shared" si="21"/>
        <v>43253</v>
      </c>
      <c r="O107" s="51">
        <f t="shared" si="22"/>
        <v>43191</v>
      </c>
      <c r="P107" s="107">
        <f t="shared" si="23"/>
        <v>62</v>
      </c>
      <c r="Q107" s="51">
        <f t="shared" si="24"/>
        <v>40648</v>
      </c>
      <c r="R107" s="41">
        <f t="shared" si="9"/>
        <v>8.8571428571428577</v>
      </c>
      <c r="S107" s="52" t="str">
        <f t="shared" si="25"/>
        <v>Pre-Surv</v>
      </c>
      <c r="T107" s="7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6" x14ac:dyDescent="0.2">
      <c r="A108" s="14">
        <f t="shared" si="14"/>
        <v>20</v>
      </c>
      <c r="B108" s="3">
        <v>2.2999999999999998</v>
      </c>
      <c r="C108" s="3">
        <v>2.41</v>
      </c>
      <c r="D108" s="3">
        <v>2.23</v>
      </c>
      <c r="E108" s="3">
        <v>2.33</v>
      </c>
      <c r="F108" s="3">
        <v>2.2999999999999998</v>
      </c>
      <c r="G108" s="3">
        <v>2.2000000000000002</v>
      </c>
      <c r="H108" s="3">
        <f t="shared" si="15"/>
        <v>2.41</v>
      </c>
      <c r="I108" s="3">
        <f t="shared" si="16"/>
        <v>2.7</v>
      </c>
      <c r="J108" s="21">
        <f t="shared" si="17"/>
        <v>-0.10740740740740741</v>
      </c>
      <c r="K108" s="16">
        <f t="shared" si="18"/>
        <v>2.5540909090909092</v>
      </c>
      <c r="L108" s="21">
        <f t="shared" si="19"/>
        <v>-5.6415732336714701E-2</v>
      </c>
      <c r="M108" s="15">
        <f t="shared" si="20"/>
        <v>2410</v>
      </c>
      <c r="N108" s="51">
        <f t="shared" si="21"/>
        <v>43254</v>
      </c>
      <c r="O108" s="51">
        <f t="shared" si="22"/>
        <v>43191</v>
      </c>
      <c r="P108" s="107">
        <f t="shared" si="23"/>
        <v>63</v>
      </c>
      <c r="Q108" s="51">
        <f t="shared" si="24"/>
        <v>40648</v>
      </c>
      <c r="R108" s="41">
        <f t="shared" si="9"/>
        <v>9</v>
      </c>
      <c r="S108" s="52" t="str">
        <f t="shared" si="25"/>
        <v>Pre-Surv</v>
      </c>
      <c r="T108" s="7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6" x14ac:dyDescent="0.2">
      <c r="A109" s="63">
        <f t="shared" si="14"/>
        <v>20</v>
      </c>
      <c r="B109" s="56">
        <v>2.2000000000000002</v>
      </c>
      <c r="C109" s="56">
        <v>2.15</v>
      </c>
      <c r="D109" s="56">
        <v>2.34</v>
      </c>
      <c r="E109" s="56">
        <v>2.2999999999999998</v>
      </c>
      <c r="F109" s="56">
        <v>2.74</v>
      </c>
      <c r="G109" s="56">
        <v>2.35</v>
      </c>
      <c r="H109" s="56">
        <f t="shared" si="15"/>
        <v>2.74</v>
      </c>
      <c r="I109" s="56">
        <f t="shared" si="16"/>
        <v>2.7</v>
      </c>
      <c r="J109" s="58">
        <f t="shared" ref="J109:J116" si="26">(H109-I109)/(I109)</f>
        <v>1.4814814814814828E-2</v>
      </c>
      <c r="K109" s="59">
        <f t="shared" si="18"/>
        <v>2.5540909090909092</v>
      </c>
      <c r="L109" s="58">
        <f t="shared" ref="L109:L116" si="27">(H109-K109)/(K109)</f>
        <v>7.2788752447054683E-2</v>
      </c>
      <c r="M109" s="60">
        <f t="shared" ref="M109:M116" si="28">1000*H109</f>
        <v>2740</v>
      </c>
      <c r="N109" s="173">
        <f t="shared" si="21"/>
        <v>43255</v>
      </c>
      <c r="O109" s="173">
        <f t="shared" si="22"/>
        <v>43191</v>
      </c>
      <c r="P109" s="174">
        <f t="shared" si="23"/>
        <v>64</v>
      </c>
      <c r="Q109" s="173">
        <f t="shared" si="24"/>
        <v>40648</v>
      </c>
      <c r="R109" s="41">
        <f t="shared" si="9"/>
        <v>9.1428571428571423</v>
      </c>
      <c r="S109" s="66" t="str">
        <f t="shared" si="25"/>
        <v>Pre-Surv</v>
      </c>
      <c r="T109" s="7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6" x14ac:dyDescent="0.2">
      <c r="A110" s="14">
        <f t="shared" ref="A110:A116" si="29">(A109)</f>
        <v>20</v>
      </c>
      <c r="B110" s="3">
        <v>2.5</v>
      </c>
      <c r="C110" s="3">
        <v>2.35</v>
      </c>
      <c r="D110" s="3">
        <v>2.42</v>
      </c>
      <c r="E110" s="3">
        <v>2.6</v>
      </c>
      <c r="F110" s="3">
        <v>2.5</v>
      </c>
      <c r="G110" s="3">
        <v>2.34</v>
      </c>
      <c r="H110" s="3">
        <f t="shared" si="15"/>
        <v>2.6</v>
      </c>
      <c r="I110" s="3">
        <f t="shared" si="16"/>
        <v>2.7</v>
      </c>
      <c r="J110" s="21">
        <f t="shared" si="26"/>
        <v>-3.703703703703707E-2</v>
      </c>
      <c r="K110" s="16">
        <f t="shared" ref="K110:K116" si="30">(K109)</f>
        <v>2.5540909090909092</v>
      </c>
      <c r="L110" s="21">
        <f t="shared" si="27"/>
        <v>1.7974728599394904E-2</v>
      </c>
      <c r="M110" s="15">
        <f t="shared" si="28"/>
        <v>2600</v>
      </c>
      <c r="N110" s="51">
        <f t="shared" si="21"/>
        <v>43256</v>
      </c>
      <c r="O110" s="51">
        <f t="shared" si="22"/>
        <v>43191</v>
      </c>
      <c r="P110" s="107">
        <f t="shared" ref="P110:P116" si="31">(N110-O110)</f>
        <v>65</v>
      </c>
      <c r="Q110" s="51">
        <f t="shared" ref="Q110:Q116" si="32">(Q109)</f>
        <v>40648</v>
      </c>
      <c r="R110" s="41">
        <f t="shared" ref="R110:R116" si="33">(N110-O110)/7</f>
        <v>9.2857142857142865</v>
      </c>
      <c r="S110" s="120" t="str">
        <f t="shared" si="25"/>
        <v>Pre-Surv</v>
      </c>
      <c r="T110" s="7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6" x14ac:dyDescent="0.2">
      <c r="A111" s="14">
        <f t="shared" si="29"/>
        <v>20</v>
      </c>
      <c r="B111" s="3">
        <v>2.4700000000000002</v>
      </c>
      <c r="C111" s="3">
        <v>2.62</v>
      </c>
      <c r="D111" s="175">
        <v>2.54</v>
      </c>
      <c r="E111" s="3">
        <v>2.2799999999999998</v>
      </c>
      <c r="F111" s="3">
        <v>2.44</v>
      </c>
      <c r="G111" s="3">
        <v>2.35</v>
      </c>
      <c r="H111" s="3">
        <f t="shared" si="15"/>
        <v>2.62</v>
      </c>
      <c r="I111" s="3">
        <f t="shared" ref="I111:I116" si="34">(I110)</f>
        <v>2.7</v>
      </c>
      <c r="J111" s="21">
        <f t="shared" si="26"/>
        <v>-2.9629629629629655E-2</v>
      </c>
      <c r="K111" s="16">
        <f t="shared" si="30"/>
        <v>2.5540909090909092</v>
      </c>
      <c r="L111" s="21">
        <f t="shared" si="27"/>
        <v>2.5805303434774874E-2</v>
      </c>
      <c r="M111" s="15">
        <f t="shared" si="28"/>
        <v>2620</v>
      </c>
      <c r="N111" s="51">
        <f t="shared" si="21"/>
        <v>43257</v>
      </c>
      <c r="O111" s="51">
        <f t="shared" ref="O111:O116" si="35">(O110)</f>
        <v>43191</v>
      </c>
      <c r="P111" s="107">
        <f t="shared" si="31"/>
        <v>66</v>
      </c>
      <c r="Q111" s="51">
        <f t="shared" si="32"/>
        <v>40648</v>
      </c>
      <c r="R111" s="41">
        <f t="shared" si="33"/>
        <v>9.4285714285714288</v>
      </c>
      <c r="S111" s="120" t="str">
        <f t="shared" ref="S111:S116" si="36">(S110)</f>
        <v>Pre-Surv</v>
      </c>
      <c r="T111" s="7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6" x14ac:dyDescent="0.2">
      <c r="A112" s="62">
        <f t="shared" si="29"/>
        <v>20</v>
      </c>
      <c r="B112" s="3">
        <v>2.54</v>
      </c>
      <c r="C112" s="3">
        <v>2.4500000000000002</v>
      </c>
      <c r="D112" s="3">
        <v>2.35</v>
      </c>
      <c r="E112" s="3">
        <v>2.48</v>
      </c>
      <c r="F112" s="3">
        <v>2.75</v>
      </c>
      <c r="G112" s="3">
        <v>2.4</v>
      </c>
      <c r="H112" s="10">
        <f>MAX(B112:G112)</f>
        <v>2.75</v>
      </c>
      <c r="I112" s="10">
        <f t="shared" si="34"/>
        <v>2.7</v>
      </c>
      <c r="J112" s="21">
        <f t="shared" si="26"/>
        <v>1.8518518518518452E-2</v>
      </c>
      <c r="K112" s="24">
        <f t="shared" si="30"/>
        <v>2.5540909090909092</v>
      </c>
      <c r="L112" s="21">
        <f t="shared" si="27"/>
        <v>7.6704039864744569E-2</v>
      </c>
      <c r="M112" s="15">
        <f t="shared" si="28"/>
        <v>2750</v>
      </c>
      <c r="N112" s="51">
        <f t="shared" si="21"/>
        <v>43258</v>
      </c>
      <c r="O112" s="51">
        <f t="shared" si="35"/>
        <v>43191</v>
      </c>
      <c r="P112" s="172">
        <f t="shared" si="31"/>
        <v>67</v>
      </c>
      <c r="Q112" s="171">
        <f t="shared" si="32"/>
        <v>40648</v>
      </c>
      <c r="R112" s="41">
        <f t="shared" si="33"/>
        <v>9.5714285714285712</v>
      </c>
      <c r="S112" s="52" t="str">
        <f t="shared" si="36"/>
        <v>Pre-Surv</v>
      </c>
      <c r="T112" s="7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">
      <c r="A113" s="14">
        <f t="shared" si="29"/>
        <v>20</v>
      </c>
      <c r="B113" s="3">
        <v>2.38</v>
      </c>
      <c r="C113" s="3">
        <v>2.2999999999999998</v>
      </c>
      <c r="D113" s="3">
        <v>2.6</v>
      </c>
      <c r="E113" s="3">
        <v>2.5</v>
      </c>
      <c r="F113" s="3">
        <v>2.6</v>
      </c>
      <c r="G113" s="3">
        <v>2.5</v>
      </c>
      <c r="H113" s="3">
        <f>MAX(B113:G113)</f>
        <v>2.6</v>
      </c>
      <c r="I113" s="3">
        <f t="shared" si="34"/>
        <v>2.7</v>
      </c>
      <c r="J113" s="21">
        <f t="shared" si="26"/>
        <v>-3.703703703703707E-2</v>
      </c>
      <c r="K113" s="16">
        <f t="shared" si="30"/>
        <v>2.5540909090909092</v>
      </c>
      <c r="L113" s="21">
        <f t="shared" si="27"/>
        <v>1.7974728599394904E-2</v>
      </c>
      <c r="M113" s="15">
        <f t="shared" si="28"/>
        <v>2600</v>
      </c>
      <c r="N113" s="51">
        <f t="shared" si="21"/>
        <v>43259</v>
      </c>
      <c r="O113" s="51">
        <f t="shared" si="35"/>
        <v>43191</v>
      </c>
      <c r="P113" s="107">
        <f t="shared" si="31"/>
        <v>68</v>
      </c>
      <c r="Q113" s="51">
        <f t="shared" si="32"/>
        <v>40648</v>
      </c>
      <c r="R113" s="41">
        <f t="shared" si="33"/>
        <v>9.7142857142857135</v>
      </c>
      <c r="S113" s="52" t="str">
        <f t="shared" si="36"/>
        <v>Pre-Surv</v>
      </c>
      <c r="T113" s="7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">
      <c r="A114" s="14">
        <f t="shared" si="29"/>
        <v>20</v>
      </c>
      <c r="B114" s="3">
        <v>2.4300000000000002</v>
      </c>
      <c r="C114" s="3">
        <v>2.56</v>
      </c>
      <c r="D114" s="3">
        <v>2.35</v>
      </c>
      <c r="E114" s="3">
        <v>2.72</v>
      </c>
      <c r="F114" s="3">
        <v>2.44</v>
      </c>
      <c r="G114" s="3">
        <v>2.6</v>
      </c>
      <c r="H114" s="3">
        <f>MAX(B114:G114)</f>
        <v>2.72</v>
      </c>
      <c r="I114" s="3">
        <f t="shared" si="34"/>
        <v>2.7</v>
      </c>
      <c r="J114" s="21">
        <f t="shared" si="26"/>
        <v>7.4074074074074138E-3</v>
      </c>
      <c r="K114" s="16">
        <f t="shared" si="30"/>
        <v>2.5540909090909092</v>
      </c>
      <c r="L114" s="21">
        <f t="shared" si="27"/>
        <v>6.4958177611674717E-2</v>
      </c>
      <c r="M114" s="15">
        <f t="shared" si="28"/>
        <v>2720</v>
      </c>
      <c r="N114" s="51">
        <f t="shared" si="21"/>
        <v>43260</v>
      </c>
      <c r="O114" s="51">
        <f t="shared" si="35"/>
        <v>43191</v>
      </c>
      <c r="P114" s="107">
        <f t="shared" si="31"/>
        <v>69</v>
      </c>
      <c r="Q114" s="51">
        <f t="shared" si="32"/>
        <v>40648</v>
      </c>
      <c r="R114" s="41">
        <f t="shared" si="33"/>
        <v>9.8571428571428577</v>
      </c>
      <c r="S114" s="52" t="str">
        <f t="shared" si="36"/>
        <v>Pre-Surv</v>
      </c>
      <c r="T114" s="7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2">
      <c r="A115" s="14">
        <f t="shared" si="29"/>
        <v>20</v>
      </c>
      <c r="B115" s="3">
        <v>2.46</v>
      </c>
      <c r="C115" s="3">
        <v>2.41</v>
      </c>
      <c r="D115" s="3">
        <v>2.23</v>
      </c>
      <c r="E115" s="3">
        <v>2.33</v>
      </c>
      <c r="F115" s="3">
        <v>2.42</v>
      </c>
      <c r="G115" s="3">
        <v>2.6</v>
      </c>
      <c r="H115" s="3">
        <f>MAX(B115:G115)</f>
        <v>2.6</v>
      </c>
      <c r="I115" s="3">
        <f t="shared" si="34"/>
        <v>2.7</v>
      </c>
      <c r="J115" s="21">
        <f t="shared" si="26"/>
        <v>-3.703703703703707E-2</v>
      </c>
      <c r="K115" s="16">
        <f t="shared" si="30"/>
        <v>2.5540909090909092</v>
      </c>
      <c r="L115" s="21">
        <f t="shared" si="27"/>
        <v>1.7974728599394904E-2</v>
      </c>
      <c r="M115" s="15">
        <f t="shared" si="28"/>
        <v>2600</v>
      </c>
      <c r="N115" s="51">
        <f t="shared" si="21"/>
        <v>43261</v>
      </c>
      <c r="O115" s="51">
        <f t="shared" si="35"/>
        <v>43191</v>
      </c>
      <c r="P115" s="107">
        <f t="shared" si="31"/>
        <v>70</v>
      </c>
      <c r="Q115" s="51">
        <f t="shared" si="32"/>
        <v>40648</v>
      </c>
      <c r="R115" s="41">
        <f t="shared" si="33"/>
        <v>10</v>
      </c>
      <c r="S115" s="52" t="str">
        <f t="shared" si="36"/>
        <v>Pre-Surv</v>
      </c>
      <c r="T115" s="7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">
      <c r="A116" s="63">
        <f t="shared" si="29"/>
        <v>20</v>
      </c>
      <c r="B116" s="56">
        <v>2.2000000000000002</v>
      </c>
      <c r="C116" s="56">
        <v>2.15</v>
      </c>
      <c r="D116" s="56">
        <v>2.34</v>
      </c>
      <c r="E116" s="56">
        <v>2.2999999999999998</v>
      </c>
      <c r="F116" s="56">
        <v>2.42</v>
      </c>
      <c r="G116" s="56">
        <v>2.35</v>
      </c>
      <c r="H116" s="56">
        <f>MAX(B116:G116)</f>
        <v>2.42</v>
      </c>
      <c r="I116" s="56">
        <f t="shared" si="34"/>
        <v>2.7</v>
      </c>
      <c r="J116" s="58">
        <f t="shared" si="26"/>
        <v>-0.10370370370370378</v>
      </c>
      <c r="K116" s="59">
        <f t="shared" si="30"/>
        <v>2.5540909090909092</v>
      </c>
      <c r="L116" s="58">
        <f t="shared" si="27"/>
        <v>-5.2500444919024801E-2</v>
      </c>
      <c r="M116" s="60">
        <f t="shared" si="28"/>
        <v>2420</v>
      </c>
      <c r="N116" s="173">
        <f t="shared" si="21"/>
        <v>43262</v>
      </c>
      <c r="O116" s="173">
        <f t="shared" si="35"/>
        <v>43191</v>
      </c>
      <c r="P116" s="174">
        <f t="shared" si="31"/>
        <v>71</v>
      </c>
      <c r="Q116" s="173">
        <f t="shared" si="32"/>
        <v>40648</v>
      </c>
      <c r="R116" s="41">
        <f t="shared" si="33"/>
        <v>10.142857142857142</v>
      </c>
      <c r="S116" s="66" t="str">
        <f t="shared" si="36"/>
        <v>Pre-Surv</v>
      </c>
      <c r="T116" s="7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">
      <c r="A117" s="6"/>
      <c r="B117" s="3"/>
      <c r="C117" s="3"/>
      <c r="D117" s="3"/>
      <c r="E117" s="3"/>
      <c r="F117" s="3"/>
      <c r="G117" s="3"/>
      <c r="H117" s="7"/>
      <c r="I117" s="7"/>
      <c r="J117" s="21"/>
      <c r="K117" s="16"/>
      <c r="L117" s="21"/>
      <c r="M117" s="15"/>
      <c r="N117" s="8"/>
      <c r="O117" s="8"/>
      <c r="P117" s="22"/>
      <c r="Q117" s="8"/>
      <c r="R117" s="9"/>
      <c r="S117" s="9"/>
      <c r="T117" s="7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">
      <c r="A118" s="6"/>
      <c r="B118" s="3"/>
      <c r="C118" s="3"/>
      <c r="D118" s="3"/>
      <c r="E118" s="3"/>
      <c r="F118" s="3"/>
      <c r="G118" s="3"/>
      <c r="H118" s="7"/>
      <c r="I118" s="7"/>
      <c r="J118" s="21"/>
      <c r="K118" s="16"/>
      <c r="L118" s="21"/>
      <c r="M118" s="15"/>
      <c r="N118" s="8"/>
      <c r="O118" s="8"/>
      <c r="P118" s="22"/>
      <c r="Q118" s="8"/>
      <c r="R118" s="9"/>
      <c r="S118" s="9"/>
      <c r="T118" s="7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">
      <c r="A119" s="6"/>
      <c r="B119" s="3"/>
      <c r="C119" s="3"/>
      <c r="D119" s="3"/>
      <c r="E119" s="3"/>
      <c r="F119" s="3"/>
      <c r="G119" s="3"/>
      <c r="H119" s="7"/>
      <c r="I119" s="7"/>
      <c r="J119" s="21"/>
      <c r="K119" s="16"/>
      <c r="L119" s="21"/>
      <c r="M119" s="15"/>
      <c r="N119" s="8"/>
      <c r="O119" s="8"/>
      <c r="P119" s="22"/>
      <c r="Q119" s="8"/>
      <c r="R119" s="9"/>
      <c r="S119" s="9"/>
      <c r="T119" s="7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">
      <c r="A120" s="14"/>
      <c r="B120" s="3"/>
      <c r="C120" s="3"/>
      <c r="D120" s="3"/>
      <c r="E120" s="3"/>
      <c r="F120" s="3"/>
      <c r="G120" s="3"/>
      <c r="H120" s="7"/>
      <c r="I120" s="7"/>
      <c r="J120" s="21"/>
      <c r="K120" s="16"/>
      <c r="L120" s="21"/>
      <c r="M120" s="15"/>
      <c r="N120" s="8"/>
      <c r="O120" s="8"/>
      <c r="P120" s="22"/>
      <c r="Q120" s="8"/>
      <c r="R120" s="9"/>
      <c r="S120" s="9"/>
      <c r="T120" s="7"/>
      <c r="U120" s="3"/>
      <c r="V120" s="30"/>
      <c r="W120" s="30"/>
      <c r="X120" s="30"/>
      <c r="Y120" s="30"/>
      <c r="Z120" s="3"/>
      <c r="AA120" s="3"/>
      <c r="AB120" s="3"/>
      <c r="AC120" s="30"/>
      <c r="AD120" s="30"/>
      <c r="AE120" s="30"/>
      <c r="AF120" s="30"/>
      <c r="AG120" s="3"/>
      <c r="AH120" s="3"/>
      <c r="AI120" s="3"/>
    </row>
    <row r="121" spans="1:35" x14ac:dyDescent="0.2">
      <c r="A121" s="14"/>
      <c r="B121" s="3"/>
      <c r="C121" s="3"/>
      <c r="D121" s="3"/>
      <c r="E121" s="3"/>
      <c r="F121" s="3"/>
      <c r="G121" s="3"/>
      <c r="H121" s="7"/>
      <c r="I121" s="7"/>
      <c r="J121" s="21"/>
      <c r="K121" s="16"/>
      <c r="L121" s="21"/>
      <c r="M121" s="15"/>
      <c r="N121" s="8"/>
      <c r="O121" s="8"/>
      <c r="P121" s="22"/>
      <c r="Q121" s="8"/>
      <c r="R121" s="9"/>
      <c r="S121" s="9"/>
      <c r="T121" s="7"/>
      <c r="U121" s="3"/>
      <c r="V121" s="12"/>
      <c r="W121" s="5"/>
      <c r="X121" s="13"/>
      <c r="Y121" s="11"/>
      <c r="Z121" s="3"/>
      <c r="AA121" s="3"/>
      <c r="AB121" s="3"/>
      <c r="AC121" s="23"/>
      <c r="AD121" s="5"/>
      <c r="AE121" s="13"/>
      <c r="AF121" s="11"/>
      <c r="AG121" s="3"/>
      <c r="AH121" s="3"/>
      <c r="AI121" s="3"/>
    </row>
    <row r="122" spans="1:35" x14ac:dyDescent="0.2">
      <c r="A122" s="14"/>
      <c r="B122" s="3"/>
      <c r="C122" s="3"/>
      <c r="D122" s="3"/>
      <c r="E122" s="3"/>
      <c r="F122" s="3"/>
      <c r="G122" s="3"/>
      <c r="H122" s="7"/>
      <c r="I122" s="7"/>
      <c r="J122" s="21"/>
      <c r="K122" s="16"/>
      <c r="L122" s="21"/>
      <c r="M122" s="15"/>
      <c r="N122" s="8"/>
      <c r="O122" s="8"/>
      <c r="P122" s="22"/>
      <c r="Q122" s="8"/>
      <c r="R122" s="9"/>
      <c r="S122" s="9"/>
      <c r="T122" s="7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">
      <c r="A123" s="14"/>
      <c r="B123" s="3"/>
      <c r="C123" s="3"/>
      <c r="D123" s="3"/>
      <c r="E123" s="3"/>
      <c r="F123" s="3"/>
      <c r="G123" s="3"/>
      <c r="H123" s="7"/>
      <c r="I123" s="7"/>
      <c r="J123" s="21"/>
      <c r="K123" s="16"/>
      <c r="L123" s="21"/>
      <c r="M123" s="15"/>
      <c r="N123" s="8"/>
      <c r="O123" s="8"/>
      <c r="P123" s="22"/>
      <c r="Q123" s="8"/>
      <c r="R123" s="9"/>
      <c r="S123" s="9"/>
      <c r="T123" s="7"/>
      <c r="U123" s="3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">
      <c r="A124" s="14"/>
      <c r="B124" s="3"/>
      <c r="C124" s="3"/>
      <c r="D124" s="3"/>
      <c r="E124" s="3"/>
      <c r="F124" s="3"/>
      <c r="G124" s="3"/>
      <c r="H124" s="7"/>
      <c r="I124" s="7"/>
      <c r="J124" s="21"/>
      <c r="K124" s="16"/>
      <c r="L124" s="21"/>
      <c r="M124" s="15"/>
      <c r="N124" s="8"/>
      <c r="O124" s="8"/>
      <c r="P124" s="22"/>
      <c r="Q124" s="8"/>
      <c r="R124" s="9"/>
      <c r="S124" s="9"/>
      <c r="T124" s="7"/>
      <c r="U124" s="29"/>
      <c r="V124" s="29"/>
      <c r="W124" s="29"/>
      <c r="X124" s="29"/>
      <c r="Y124" s="29"/>
      <c r="Z124" s="3"/>
      <c r="AA124" s="29"/>
      <c r="AB124" s="29"/>
      <c r="AC124" s="29"/>
      <c r="AD124" s="29"/>
      <c r="AE124" s="29"/>
      <c r="AF124" s="3"/>
      <c r="AG124" s="3"/>
      <c r="AH124" s="3"/>
      <c r="AI124" s="3"/>
    </row>
    <row r="125" spans="1:35" x14ac:dyDescent="0.2">
      <c r="A125" s="14"/>
      <c r="B125" s="3"/>
      <c r="C125" s="3"/>
      <c r="D125" s="3"/>
      <c r="E125" s="3"/>
      <c r="F125" s="3"/>
      <c r="G125" s="3"/>
      <c r="H125" s="7"/>
      <c r="I125" s="7"/>
      <c r="J125" s="21"/>
      <c r="K125" s="16"/>
      <c r="L125" s="21"/>
      <c r="M125" s="15"/>
      <c r="N125" s="8"/>
      <c r="O125" s="8"/>
      <c r="P125" s="22"/>
      <c r="Q125" s="8"/>
      <c r="R125" s="9"/>
      <c r="S125" s="9"/>
      <c r="T125" s="7"/>
      <c r="U125" s="16"/>
      <c r="V125" s="16"/>
      <c r="W125" s="16"/>
      <c r="X125" s="16"/>
      <c r="Y125" s="21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">
      <c r="A126" s="14"/>
      <c r="B126" s="3"/>
      <c r="C126" s="3"/>
      <c r="D126" s="3"/>
      <c r="E126" s="3"/>
      <c r="F126" s="3"/>
      <c r="G126" s="3"/>
      <c r="H126" s="7"/>
      <c r="I126" s="7"/>
      <c r="J126" s="21"/>
      <c r="K126" s="16"/>
      <c r="L126" s="21"/>
      <c r="M126" s="15"/>
      <c r="N126" s="8"/>
      <c r="O126" s="8"/>
      <c r="P126" s="22"/>
      <c r="Q126" s="8"/>
      <c r="R126" s="9"/>
      <c r="S126" s="9"/>
      <c r="T126" s="7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">
      <c r="A127" s="14"/>
      <c r="B127" s="3"/>
      <c r="C127" s="3"/>
      <c r="D127" s="3"/>
      <c r="E127" s="3"/>
      <c r="F127" s="3"/>
      <c r="G127" s="3"/>
      <c r="H127" s="7"/>
      <c r="I127" s="7"/>
      <c r="J127" s="21"/>
      <c r="K127" s="16"/>
      <c r="L127" s="21"/>
      <c r="M127" s="15"/>
      <c r="N127" s="8"/>
      <c r="O127" s="8"/>
      <c r="P127" s="22"/>
      <c r="Q127" s="8"/>
      <c r="R127" s="9"/>
      <c r="S127" s="9"/>
      <c r="T127" s="7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">
      <c r="A128" s="14"/>
      <c r="B128" s="3"/>
      <c r="C128" s="3"/>
      <c r="D128" s="3"/>
      <c r="E128" s="3"/>
      <c r="F128" s="3"/>
      <c r="G128" s="3"/>
      <c r="H128" s="3"/>
      <c r="I128" s="7"/>
      <c r="J128" s="21"/>
      <c r="K128" s="16"/>
      <c r="L128" s="21"/>
      <c r="M128" s="15"/>
      <c r="N128" s="8"/>
      <c r="O128" s="8"/>
      <c r="P128" s="22"/>
      <c r="Q128" s="8"/>
      <c r="R128" s="9"/>
      <c r="S128" s="9"/>
      <c r="T128" s="7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">
      <c r="A129" s="14"/>
      <c r="B129" s="3"/>
      <c r="C129" s="3"/>
      <c r="D129" s="3"/>
      <c r="E129" s="3"/>
      <c r="F129" s="3"/>
      <c r="G129" s="3"/>
      <c r="H129" s="3"/>
      <c r="I129" s="7"/>
      <c r="J129" s="21"/>
      <c r="K129" s="16"/>
      <c r="L129" s="21"/>
      <c r="M129" s="15"/>
      <c r="N129" s="8"/>
      <c r="O129" s="8"/>
      <c r="P129" s="22"/>
      <c r="Q129" s="8"/>
      <c r="R129" s="9"/>
      <c r="S129" s="9"/>
      <c r="T129" s="7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">
      <c r="A130" s="14"/>
      <c r="B130" s="3"/>
      <c r="C130" s="3"/>
      <c r="D130" s="3"/>
      <c r="E130" s="3"/>
      <c r="F130" s="3"/>
      <c r="G130" s="3"/>
      <c r="H130" s="3"/>
      <c r="I130" s="7"/>
      <c r="J130" s="21"/>
      <c r="K130" s="16"/>
      <c r="L130" s="21"/>
      <c r="M130" s="15"/>
      <c r="N130" s="8"/>
      <c r="O130" s="8"/>
      <c r="P130" s="22"/>
      <c r="Q130" s="8"/>
      <c r="R130" s="9"/>
      <c r="S130" s="9"/>
      <c r="T130" s="7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">
      <c r="A131" s="14"/>
      <c r="B131" s="15"/>
      <c r="C131" s="15"/>
      <c r="D131" s="15"/>
      <c r="E131" s="15"/>
      <c r="F131" s="15"/>
      <c r="G131" s="15"/>
      <c r="H131" s="3"/>
      <c r="I131" s="7"/>
      <c r="J131" s="21"/>
      <c r="K131" s="16"/>
      <c r="L131" s="21"/>
      <c r="M131" s="15"/>
      <c r="N131" s="8"/>
      <c r="O131" s="8"/>
      <c r="P131" s="22"/>
      <c r="Q131" s="8"/>
      <c r="R131" s="9"/>
      <c r="S131" s="9"/>
      <c r="T131" s="7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14"/>
      <c r="B132" s="15"/>
      <c r="C132" s="15"/>
      <c r="D132" s="15"/>
      <c r="E132" s="15"/>
      <c r="F132" s="15"/>
      <c r="G132" s="15"/>
      <c r="H132" s="7"/>
      <c r="I132" s="7"/>
      <c r="J132" s="21"/>
      <c r="K132" s="16"/>
      <c r="L132" s="21"/>
      <c r="M132" s="15"/>
      <c r="N132" s="8"/>
      <c r="O132" s="8"/>
      <c r="P132" s="22"/>
      <c r="Q132" s="8"/>
      <c r="R132" s="9"/>
      <c r="S132" s="9"/>
      <c r="T132" s="7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">
      <c r="A133" s="14"/>
      <c r="B133" s="15"/>
      <c r="C133" s="15"/>
      <c r="D133" s="15"/>
      <c r="E133" s="15"/>
      <c r="F133" s="15"/>
      <c r="G133" s="15"/>
      <c r="H133" s="7"/>
      <c r="I133" s="7"/>
      <c r="J133" s="21"/>
      <c r="K133" s="16"/>
      <c r="L133" s="21"/>
      <c r="M133" s="15"/>
      <c r="N133" s="8"/>
      <c r="O133" s="8"/>
      <c r="P133" s="22"/>
      <c r="Q133" s="8"/>
      <c r="R133" s="9"/>
      <c r="S133" s="9"/>
      <c r="T133" s="7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">
      <c r="A134" s="14"/>
      <c r="B134" s="15"/>
      <c r="C134" s="15"/>
      <c r="D134" s="15"/>
      <c r="E134" s="15"/>
      <c r="F134" s="15"/>
      <c r="G134" s="15"/>
      <c r="H134" s="7"/>
      <c r="I134" s="7"/>
      <c r="J134" s="21"/>
      <c r="K134" s="16"/>
      <c r="L134" s="21"/>
      <c r="M134" s="15"/>
      <c r="N134" s="8"/>
      <c r="O134" s="8"/>
      <c r="P134" s="22"/>
      <c r="Q134" s="8"/>
      <c r="R134" s="9"/>
      <c r="S134" s="9"/>
      <c r="T134" s="7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">
      <c r="A135" s="14"/>
      <c r="B135" s="15"/>
      <c r="C135" s="15"/>
      <c r="D135" s="15"/>
      <c r="E135" s="15"/>
      <c r="F135" s="15"/>
      <c r="G135" s="15"/>
      <c r="H135" s="7"/>
      <c r="I135" s="7"/>
      <c r="J135" s="21"/>
      <c r="K135" s="16"/>
      <c r="L135" s="21"/>
      <c r="M135" s="15"/>
      <c r="N135" s="8"/>
      <c r="O135" s="8"/>
      <c r="P135" s="22"/>
      <c r="Q135" s="8"/>
      <c r="R135" s="9"/>
      <c r="S135" s="9"/>
      <c r="T135" s="7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">
      <c r="A136" s="14"/>
      <c r="B136" s="15"/>
      <c r="C136" s="15"/>
      <c r="D136" s="15"/>
      <c r="E136" s="15"/>
      <c r="F136" s="15"/>
      <c r="G136" s="15"/>
      <c r="H136" s="7"/>
      <c r="I136" s="7"/>
      <c r="J136" s="21"/>
      <c r="K136" s="16"/>
      <c r="L136" s="21"/>
      <c r="M136" s="15"/>
      <c r="N136" s="8"/>
      <c r="O136" s="8"/>
      <c r="P136" s="22"/>
      <c r="Q136" s="8"/>
      <c r="R136" s="9"/>
      <c r="S136" s="9"/>
      <c r="T136" s="7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">
      <c r="A137" s="14"/>
      <c r="B137" s="15"/>
      <c r="C137" s="15"/>
      <c r="D137" s="15"/>
      <c r="E137" s="15"/>
      <c r="F137" s="15"/>
      <c r="G137" s="15"/>
      <c r="H137" s="7"/>
      <c r="I137" s="7"/>
      <c r="J137" s="21"/>
      <c r="K137" s="16"/>
      <c r="L137" s="21"/>
      <c r="M137" s="15"/>
      <c r="N137" s="8"/>
      <c r="O137" s="8"/>
      <c r="P137" s="22"/>
      <c r="Q137" s="8"/>
      <c r="R137" s="9"/>
      <c r="S137" s="9"/>
      <c r="T137" s="7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">
      <c r="A138" s="14"/>
      <c r="B138" s="15"/>
      <c r="C138" s="15"/>
      <c r="D138" s="15"/>
      <c r="E138" s="15"/>
      <c r="F138" s="15"/>
      <c r="G138" s="15"/>
      <c r="H138" s="7"/>
      <c r="I138" s="7"/>
      <c r="J138" s="21"/>
      <c r="K138" s="16"/>
      <c r="L138" s="21"/>
      <c r="M138" s="15"/>
      <c r="N138" s="8"/>
      <c r="O138" s="8"/>
      <c r="P138" s="22"/>
      <c r="Q138" s="8"/>
      <c r="R138" s="9"/>
      <c r="S138" s="9"/>
      <c r="T138" s="7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">
      <c r="A139" s="14"/>
      <c r="B139" s="15"/>
      <c r="C139" s="15"/>
      <c r="D139" s="15"/>
      <c r="E139" s="15"/>
      <c r="F139" s="15"/>
      <c r="G139" s="15"/>
      <c r="H139" s="7"/>
      <c r="I139" s="7"/>
      <c r="J139" s="21"/>
      <c r="K139" s="16"/>
      <c r="L139" s="21"/>
      <c r="M139" s="15"/>
      <c r="N139" s="8"/>
      <c r="O139" s="8"/>
      <c r="P139" s="22"/>
      <c r="Q139" s="8"/>
      <c r="R139" s="9"/>
      <c r="S139" s="9"/>
      <c r="T139" s="7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">
      <c r="A140" s="14"/>
      <c r="B140" s="15"/>
      <c r="C140" s="15"/>
      <c r="D140" s="15"/>
      <c r="E140" s="15"/>
      <c r="F140" s="15"/>
      <c r="G140" s="15"/>
      <c r="H140" s="7"/>
      <c r="I140" s="7"/>
      <c r="J140" s="21"/>
      <c r="K140" s="16"/>
      <c r="L140" s="21"/>
      <c r="M140" s="15"/>
      <c r="N140" s="8"/>
      <c r="O140" s="8"/>
      <c r="P140" s="22"/>
      <c r="Q140" s="8"/>
      <c r="R140" s="9"/>
      <c r="S140" s="9"/>
      <c r="T140" s="7"/>
      <c r="U140" s="3"/>
      <c r="V140" s="30"/>
      <c r="W140" s="30"/>
      <c r="X140" s="30"/>
      <c r="Y140" s="30"/>
      <c r="Z140" s="3"/>
      <c r="AA140" s="3"/>
      <c r="AB140" s="3"/>
      <c r="AC140" s="30"/>
      <c r="AD140" s="30"/>
      <c r="AE140" s="30"/>
      <c r="AF140" s="30"/>
      <c r="AG140" s="3"/>
      <c r="AH140" s="3"/>
      <c r="AI140" s="3"/>
    </row>
    <row r="141" spans="1:35" x14ac:dyDescent="0.2">
      <c r="A141" s="14"/>
      <c r="B141" s="15"/>
      <c r="C141" s="15"/>
      <c r="D141" s="15"/>
      <c r="E141" s="15"/>
      <c r="F141" s="15"/>
      <c r="G141" s="15"/>
      <c r="H141" s="7"/>
      <c r="I141" s="7"/>
      <c r="J141" s="21"/>
      <c r="K141" s="16"/>
      <c r="L141" s="21"/>
      <c r="M141" s="15"/>
      <c r="N141" s="8"/>
      <c r="O141" s="8"/>
      <c r="P141" s="22"/>
      <c r="Q141" s="8"/>
      <c r="R141" s="9"/>
      <c r="S141" s="9"/>
      <c r="T141" s="7"/>
      <c r="U141" s="3"/>
      <c r="V141" s="12"/>
      <c r="W141" s="5"/>
      <c r="X141" s="13"/>
      <c r="Y141" s="11"/>
      <c r="Z141" s="3"/>
      <c r="AA141" s="3"/>
      <c r="AB141" s="3"/>
      <c r="AC141" s="23"/>
      <c r="AD141" s="5"/>
      <c r="AE141" s="13"/>
      <c r="AF141" s="11"/>
      <c r="AG141" s="3"/>
      <c r="AH141" s="3"/>
      <c r="AI141" s="7"/>
    </row>
    <row r="142" spans="1:35" x14ac:dyDescent="0.2">
      <c r="A142" s="14"/>
      <c r="B142" s="15"/>
      <c r="C142" s="15"/>
      <c r="D142" s="15"/>
      <c r="E142" s="15"/>
      <c r="F142" s="15"/>
      <c r="G142" s="15"/>
      <c r="H142" s="7"/>
      <c r="I142" s="7"/>
      <c r="J142" s="21"/>
      <c r="K142" s="16"/>
      <c r="L142" s="21"/>
      <c r="M142" s="15"/>
      <c r="N142" s="8"/>
      <c r="O142" s="8"/>
      <c r="P142" s="22"/>
      <c r="Q142" s="8"/>
      <c r="R142" s="9"/>
      <c r="S142" s="9"/>
      <c r="T142" s="7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7"/>
    </row>
    <row r="143" spans="1:35" x14ac:dyDescent="0.2">
      <c r="A143" s="14"/>
      <c r="B143" s="15"/>
      <c r="C143" s="15"/>
      <c r="D143" s="15"/>
      <c r="E143" s="15"/>
      <c r="F143" s="15"/>
      <c r="G143" s="15"/>
      <c r="H143" s="7"/>
      <c r="I143" s="7"/>
      <c r="J143" s="21"/>
      <c r="K143" s="16"/>
      <c r="L143" s="21"/>
      <c r="M143" s="15"/>
      <c r="N143" s="8"/>
      <c r="O143" s="8"/>
      <c r="P143" s="22"/>
      <c r="Q143" s="8"/>
      <c r="R143" s="9"/>
      <c r="S143" s="9"/>
      <c r="T143" s="7"/>
      <c r="U143" s="3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7"/>
    </row>
    <row r="144" spans="1:35" x14ac:dyDescent="0.2">
      <c r="A144" s="14"/>
      <c r="B144" s="15"/>
      <c r="C144" s="15"/>
      <c r="D144" s="15"/>
      <c r="E144" s="15"/>
      <c r="F144" s="15"/>
      <c r="G144" s="15"/>
      <c r="H144" s="7"/>
      <c r="I144" s="7"/>
      <c r="J144" s="21"/>
      <c r="K144" s="16"/>
      <c r="L144" s="21"/>
      <c r="M144" s="15"/>
      <c r="N144" s="8"/>
      <c r="O144" s="8"/>
      <c r="P144" s="22"/>
      <c r="Q144" s="8"/>
      <c r="R144" s="9"/>
      <c r="S144" s="9"/>
      <c r="T144" s="7"/>
      <c r="U144" s="29"/>
      <c r="V144" s="29"/>
      <c r="W144" s="29"/>
      <c r="X144" s="29"/>
      <c r="Y144" s="29"/>
      <c r="Z144" s="3"/>
      <c r="AA144" s="29"/>
      <c r="AB144" s="29"/>
      <c r="AC144" s="29"/>
      <c r="AD144" s="29"/>
      <c r="AE144" s="29"/>
      <c r="AF144" s="3"/>
      <c r="AG144" s="3"/>
      <c r="AH144" s="3"/>
      <c r="AI144" s="7"/>
    </row>
    <row r="145" spans="1:35" x14ac:dyDescent="0.2">
      <c r="A145" s="14"/>
      <c r="B145" s="15"/>
      <c r="C145" s="15"/>
      <c r="D145" s="15"/>
      <c r="E145" s="15"/>
      <c r="F145" s="15"/>
      <c r="G145" s="15"/>
      <c r="H145" s="7"/>
      <c r="I145" s="7"/>
      <c r="J145" s="21"/>
      <c r="K145" s="16"/>
      <c r="L145" s="21"/>
      <c r="M145" s="15"/>
      <c r="N145" s="8"/>
      <c r="O145" s="8"/>
      <c r="P145" s="22"/>
      <c r="Q145" s="8"/>
      <c r="R145" s="9"/>
      <c r="S145" s="9"/>
      <c r="T145" s="7"/>
      <c r="U145" s="16"/>
      <c r="V145" s="16"/>
      <c r="W145" s="16"/>
      <c r="X145" s="16"/>
      <c r="Y145" s="21"/>
      <c r="Z145" s="3"/>
      <c r="AA145" s="3"/>
      <c r="AB145" s="3"/>
      <c r="AC145" s="3"/>
      <c r="AD145" s="3"/>
      <c r="AE145" s="3"/>
      <c r="AF145" s="3"/>
      <c r="AG145" s="3"/>
      <c r="AH145" s="3"/>
      <c r="AI145" s="7"/>
    </row>
    <row r="146" spans="1:35" x14ac:dyDescent="0.2">
      <c r="A146" s="14"/>
      <c r="B146" s="15"/>
      <c r="C146" s="15"/>
      <c r="D146" s="15"/>
      <c r="E146" s="15"/>
      <c r="F146" s="15"/>
      <c r="G146" s="15"/>
      <c r="H146" s="7"/>
      <c r="I146" s="7"/>
      <c r="J146" s="21"/>
      <c r="K146" s="16"/>
      <c r="L146" s="21"/>
      <c r="M146" s="15"/>
      <c r="N146" s="8"/>
      <c r="O146" s="8"/>
      <c r="P146" s="22"/>
      <c r="Q146" s="8"/>
      <c r="R146" s="9"/>
      <c r="S146" s="9"/>
      <c r="T146" s="7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7"/>
    </row>
    <row r="147" spans="1:35" x14ac:dyDescent="0.2">
      <c r="A147" s="14"/>
      <c r="B147" s="15"/>
      <c r="C147" s="15"/>
      <c r="D147" s="15"/>
      <c r="E147" s="15"/>
      <c r="F147" s="15"/>
      <c r="G147" s="15"/>
      <c r="H147" s="7"/>
      <c r="I147" s="7"/>
      <c r="J147" s="21"/>
      <c r="K147" s="16"/>
      <c r="L147" s="21"/>
      <c r="M147" s="15"/>
      <c r="N147" s="8"/>
      <c r="O147" s="8"/>
      <c r="P147" s="22"/>
      <c r="Q147" s="8"/>
      <c r="R147" s="9"/>
      <c r="S147" s="9"/>
      <c r="T147" s="7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7"/>
    </row>
    <row r="148" spans="1:35" x14ac:dyDescent="0.2">
      <c r="A148" s="14"/>
      <c r="B148" s="15"/>
      <c r="C148" s="15"/>
      <c r="D148" s="15"/>
      <c r="E148" s="15"/>
      <c r="F148" s="15"/>
      <c r="G148" s="15"/>
      <c r="H148" s="7"/>
      <c r="I148" s="7"/>
      <c r="J148" s="21"/>
      <c r="K148" s="16"/>
      <c r="L148" s="21"/>
      <c r="M148" s="15"/>
      <c r="N148" s="8"/>
      <c r="O148" s="8"/>
      <c r="P148" s="22"/>
      <c r="Q148" s="8"/>
      <c r="R148" s="9"/>
      <c r="S148" s="9"/>
      <c r="T148" s="7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7"/>
    </row>
    <row r="149" spans="1:35" x14ac:dyDescent="0.2">
      <c r="A149" s="14"/>
      <c r="B149" s="15"/>
      <c r="C149" s="15"/>
      <c r="D149" s="15"/>
      <c r="E149" s="15"/>
      <c r="F149" s="15"/>
      <c r="G149" s="15"/>
      <c r="H149" s="7"/>
      <c r="I149" s="7"/>
      <c r="J149" s="21"/>
      <c r="K149" s="16"/>
      <c r="L149" s="21"/>
      <c r="M149" s="15"/>
      <c r="N149" s="8"/>
      <c r="O149" s="8"/>
      <c r="P149" s="22"/>
      <c r="Q149" s="8"/>
      <c r="R149" s="9"/>
      <c r="S149" s="9"/>
      <c r="T149" s="7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7"/>
    </row>
    <row r="150" spans="1:35" x14ac:dyDescent="0.2">
      <c r="A150" s="14"/>
      <c r="B150" s="15"/>
      <c r="C150" s="15"/>
      <c r="D150" s="15"/>
      <c r="E150" s="15"/>
      <c r="F150" s="15"/>
      <c r="G150" s="15"/>
      <c r="H150" s="7"/>
      <c r="I150" s="7"/>
      <c r="J150" s="21"/>
      <c r="K150" s="16"/>
      <c r="L150" s="21"/>
      <c r="M150" s="15"/>
      <c r="N150" s="8"/>
      <c r="O150" s="8"/>
      <c r="P150" s="22"/>
      <c r="Q150" s="8"/>
      <c r="R150" s="9"/>
      <c r="S150" s="9"/>
      <c r="T150" s="7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7"/>
    </row>
    <row r="151" spans="1:35" x14ac:dyDescent="0.2">
      <c r="A151" s="14"/>
      <c r="B151" s="15"/>
      <c r="C151" s="15"/>
      <c r="D151" s="15"/>
      <c r="E151" s="15"/>
      <c r="F151" s="15"/>
      <c r="G151" s="15"/>
      <c r="H151" s="7"/>
      <c r="I151" s="7"/>
      <c r="J151" s="21"/>
      <c r="K151" s="16"/>
      <c r="L151" s="21"/>
      <c r="M151" s="15"/>
      <c r="N151" s="8"/>
      <c r="O151" s="8"/>
      <c r="P151" s="22"/>
      <c r="Q151" s="8"/>
      <c r="R151" s="9"/>
      <c r="S151" s="9"/>
      <c r="T151" s="7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7"/>
    </row>
    <row r="152" spans="1:35" x14ac:dyDescent="0.2">
      <c r="A152" s="14"/>
      <c r="B152" s="15"/>
      <c r="C152" s="15"/>
      <c r="D152" s="15"/>
      <c r="E152" s="15"/>
      <c r="F152" s="15"/>
      <c r="G152" s="15"/>
      <c r="H152" s="7"/>
      <c r="I152" s="7"/>
      <c r="J152" s="21"/>
      <c r="K152" s="16"/>
      <c r="L152" s="21"/>
      <c r="M152" s="15"/>
      <c r="N152" s="8"/>
      <c r="O152" s="8"/>
      <c r="P152" s="22"/>
      <c r="Q152" s="8"/>
      <c r="R152" s="9"/>
      <c r="S152" s="9"/>
      <c r="T152" s="7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7"/>
    </row>
    <row r="153" spans="1:35" x14ac:dyDescent="0.2">
      <c r="A153" s="14"/>
      <c r="B153" s="15"/>
      <c r="C153" s="15"/>
      <c r="D153" s="15"/>
      <c r="E153" s="15"/>
      <c r="F153" s="15"/>
      <c r="G153" s="15"/>
      <c r="H153" s="7"/>
      <c r="I153" s="7"/>
      <c r="J153" s="21"/>
      <c r="K153" s="16"/>
      <c r="L153" s="21"/>
      <c r="M153" s="15"/>
      <c r="N153" s="8"/>
      <c r="O153" s="8"/>
      <c r="P153" s="22"/>
      <c r="Q153" s="8"/>
      <c r="R153" s="9"/>
      <c r="S153" s="9"/>
      <c r="T153" s="7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7"/>
    </row>
    <row r="154" spans="1:35" x14ac:dyDescent="0.2">
      <c r="A154" s="14"/>
      <c r="B154" s="15"/>
      <c r="C154" s="15"/>
      <c r="D154" s="15"/>
      <c r="E154" s="15"/>
      <c r="F154" s="15"/>
      <c r="G154" s="15"/>
      <c r="H154" s="7"/>
      <c r="I154" s="7"/>
      <c r="J154" s="21"/>
      <c r="K154" s="16"/>
      <c r="L154" s="21"/>
      <c r="M154" s="15"/>
      <c r="N154" s="8"/>
      <c r="O154" s="8"/>
      <c r="P154" s="22"/>
      <c r="Q154" s="8"/>
      <c r="R154" s="9"/>
      <c r="S154" s="9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2">
      <c r="A155" s="14"/>
      <c r="B155" s="15"/>
      <c r="C155" s="15"/>
      <c r="D155" s="15"/>
      <c r="E155" s="15"/>
      <c r="F155" s="15"/>
      <c r="G155" s="15"/>
      <c r="H155" s="7"/>
      <c r="I155" s="7"/>
      <c r="J155" s="21"/>
      <c r="K155" s="16"/>
      <c r="L155" s="21"/>
      <c r="M155" s="15"/>
      <c r="N155" s="8"/>
      <c r="O155" s="8"/>
      <c r="P155" s="22"/>
      <c r="Q155" s="8"/>
      <c r="R155" s="9"/>
      <c r="S155" s="9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x14ac:dyDescent="0.2">
      <c r="A156" s="14"/>
      <c r="B156" s="15"/>
      <c r="C156" s="15"/>
      <c r="D156" s="15"/>
      <c r="E156" s="15"/>
      <c r="F156" s="15"/>
      <c r="G156" s="15"/>
      <c r="H156" s="7"/>
      <c r="I156" s="7"/>
      <c r="J156" s="21"/>
      <c r="K156" s="16"/>
      <c r="L156" s="21"/>
      <c r="M156" s="15"/>
      <c r="N156" s="8"/>
      <c r="O156" s="8"/>
      <c r="P156" s="22"/>
      <c r="Q156" s="8"/>
      <c r="R156" s="9"/>
      <c r="S156" s="9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x14ac:dyDescent="0.2">
      <c r="A157" s="14"/>
      <c r="B157" s="15"/>
      <c r="C157" s="15"/>
      <c r="D157" s="15"/>
      <c r="E157" s="15"/>
      <c r="F157" s="15"/>
      <c r="G157" s="15"/>
      <c r="H157" s="7"/>
      <c r="I157" s="7"/>
      <c r="J157" s="21"/>
      <c r="K157" s="16"/>
      <c r="L157" s="21"/>
      <c r="M157" s="15"/>
      <c r="N157" s="8"/>
      <c r="O157" s="8"/>
      <c r="P157" s="22"/>
      <c r="Q157" s="8"/>
      <c r="R157" s="9"/>
      <c r="S157" s="9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x14ac:dyDescent="0.2">
      <c r="A158" s="14"/>
      <c r="B158" s="15"/>
      <c r="C158" s="15"/>
      <c r="D158" s="15"/>
      <c r="E158" s="15"/>
      <c r="F158" s="15"/>
      <c r="G158" s="15"/>
      <c r="H158" s="7"/>
      <c r="I158" s="7"/>
      <c r="J158" s="21"/>
      <c r="K158" s="16"/>
      <c r="L158" s="21"/>
      <c r="M158" s="15"/>
      <c r="N158" s="8"/>
      <c r="O158" s="8"/>
      <c r="P158" s="22"/>
      <c r="Q158" s="8"/>
      <c r="R158" s="9"/>
      <c r="S158" s="9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x14ac:dyDescent="0.2">
      <c r="A159" s="14"/>
      <c r="B159" s="15"/>
      <c r="C159" s="15"/>
      <c r="D159" s="15"/>
      <c r="E159" s="15"/>
      <c r="F159" s="15"/>
      <c r="G159" s="15"/>
      <c r="H159" s="7"/>
      <c r="I159" s="7"/>
      <c r="J159" s="21"/>
      <c r="K159" s="16"/>
      <c r="L159" s="21"/>
      <c r="M159" s="15"/>
      <c r="N159" s="8"/>
      <c r="O159" s="8"/>
      <c r="P159" s="22"/>
      <c r="Q159" s="8"/>
      <c r="R159" s="9"/>
      <c r="S159" s="9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x14ac:dyDescent="0.2">
      <c r="A160" s="14"/>
      <c r="B160" s="15"/>
      <c r="C160" s="15"/>
      <c r="D160" s="15"/>
      <c r="E160" s="15"/>
      <c r="F160" s="15"/>
      <c r="G160" s="15"/>
      <c r="H160" s="7"/>
      <c r="I160" s="7"/>
      <c r="J160" s="21"/>
      <c r="K160" s="16"/>
      <c r="L160" s="21"/>
      <c r="M160" s="15"/>
      <c r="N160" s="8"/>
      <c r="O160" s="8"/>
      <c r="P160" s="22"/>
      <c r="Q160" s="8"/>
      <c r="R160" s="9"/>
      <c r="S160" s="9"/>
      <c r="T160" s="7"/>
      <c r="U160" s="7"/>
      <c r="V160" s="26"/>
      <c r="W160" s="26"/>
      <c r="X160" s="26"/>
      <c r="Y160" s="26"/>
      <c r="Z160" s="7"/>
      <c r="AA160" s="7"/>
      <c r="AB160" s="7"/>
      <c r="AC160" s="26"/>
      <c r="AD160" s="26"/>
      <c r="AE160" s="26"/>
      <c r="AF160" s="26"/>
      <c r="AG160" s="7"/>
      <c r="AH160" s="7"/>
      <c r="AI160" s="7"/>
    </row>
    <row r="161" spans="1:35" x14ac:dyDescent="0.2">
      <c r="A161" s="14"/>
      <c r="B161" s="15"/>
      <c r="C161" s="15"/>
      <c r="D161" s="15"/>
      <c r="E161" s="15"/>
      <c r="F161" s="15"/>
      <c r="G161" s="15"/>
      <c r="H161" s="7"/>
      <c r="I161" s="7"/>
      <c r="J161" s="21"/>
      <c r="K161" s="16"/>
      <c r="L161" s="21"/>
      <c r="M161" s="15"/>
      <c r="N161" s="8"/>
      <c r="O161" s="8"/>
      <c r="P161" s="22"/>
      <c r="Q161" s="8"/>
      <c r="R161" s="9"/>
      <c r="S161" s="9"/>
      <c r="T161" s="7"/>
      <c r="U161" s="7"/>
      <c r="V161" s="12"/>
      <c r="W161" s="5"/>
      <c r="X161" s="13"/>
      <c r="Y161" s="11"/>
      <c r="Z161" s="7"/>
      <c r="AA161" s="7"/>
      <c r="AB161" s="7"/>
      <c r="AC161" s="23"/>
      <c r="AD161" s="5"/>
      <c r="AE161" s="13"/>
      <c r="AF161" s="11"/>
      <c r="AG161" s="7"/>
      <c r="AH161" s="7"/>
      <c r="AI161" s="7"/>
    </row>
    <row r="162" spans="1:35" x14ac:dyDescent="0.2">
      <c r="A162" s="14"/>
      <c r="B162" s="15"/>
      <c r="C162" s="15"/>
      <c r="D162" s="15"/>
      <c r="E162" s="15"/>
      <c r="F162" s="15"/>
      <c r="G162" s="15"/>
      <c r="H162" s="7"/>
      <c r="I162" s="7"/>
      <c r="J162" s="21"/>
      <c r="K162" s="16"/>
      <c r="L162" s="21"/>
      <c r="M162" s="15"/>
      <c r="N162" s="8"/>
      <c r="O162" s="8"/>
      <c r="P162" s="22"/>
      <c r="Q162" s="8"/>
      <c r="R162" s="9"/>
      <c r="S162" s="9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x14ac:dyDescent="0.2">
      <c r="A163" s="14"/>
      <c r="B163" s="15"/>
      <c r="C163" s="15"/>
      <c r="D163" s="15"/>
      <c r="E163" s="15"/>
      <c r="F163" s="15"/>
      <c r="G163" s="15"/>
      <c r="H163" s="7"/>
      <c r="I163" s="7"/>
      <c r="J163" s="21"/>
      <c r="K163" s="16"/>
      <c r="L163" s="21"/>
      <c r="M163" s="15"/>
      <c r="N163" s="8"/>
      <c r="O163" s="8"/>
      <c r="P163" s="22"/>
      <c r="Q163" s="8"/>
      <c r="R163" s="9"/>
      <c r="S163" s="9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x14ac:dyDescent="0.2">
      <c r="A164" s="14"/>
      <c r="B164" s="15"/>
      <c r="C164" s="15"/>
      <c r="D164" s="15"/>
      <c r="E164" s="15"/>
      <c r="F164" s="15"/>
      <c r="G164" s="15"/>
      <c r="H164" s="7"/>
      <c r="I164" s="7"/>
      <c r="J164" s="21"/>
      <c r="K164" s="16"/>
      <c r="L164" s="21"/>
      <c r="M164" s="15"/>
      <c r="N164" s="8"/>
      <c r="O164" s="8"/>
      <c r="P164" s="22"/>
      <c r="Q164" s="8"/>
      <c r="R164" s="9"/>
      <c r="S164" s="9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2">
      <c r="A165" s="14"/>
      <c r="B165" s="15"/>
      <c r="C165" s="15"/>
      <c r="D165" s="15"/>
      <c r="E165" s="15"/>
      <c r="F165" s="15"/>
      <c r="G165" s="15"/>
      <c r="H165" s="7"/>
      <c r="I165" s="7"/>
      <c r="J165" s="21"/>
      <c r="K165" s="16"/>
      <c r="L165" s="21"/>
      <c r="M165" s="15"/>
      <c r="N165" s="8"/>
      <c r="O165" s="8"/>
      <c r="P165" s="22"/>
      <c r="Q165" s="8"/>
      <c r="R165" s="9"/>
      <c r="S165" s="9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2">
      <c r="A166" s="14"/>
      <c r="B166" s="15"/>
      <c r="C166" s="15"/>
      <c r="D166" s="15"/>
      <c r="E166" s="15"/>
      <c r="F166" s="15"/>
      <c r="G166" s="15"/>
      <c r="H166" s="7"/>
      <c r="I166" s="7"/>
      <c r="J166" s="21"/>
      <c r="K166" s="16"/>
      <c r="L166" s="21"/>
      <c r="M166" s="15"/>
      <c r="N166" s="8"/>
      <c r="O166" s="8"/>
      <c r="P166" s="22"/>
      <c r="Q166" s="8"/>
      <c r="R166" s="9"/>
      <c r="S166" s="9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x14ac:dyDescent="0.2">
      <c r="A167" s="14"/>
      <c r="B167" s="15"/>
      <c r="C167" s="15"/>
      <c r="D167" s="15"/>
      <c r="E167" s="15"/>
      <c r="F167" s="15"/>
      <c r="G167" s="15"/>
      <c r="H167" s="7"/>
      <c r="I167" s="7"/>
      <c r="J167" s="21"/>
      <c r="K167" s="16"/>
      <c r="L167" s="21"/>
      <c r="M167" s="15"/>
      <c r="N167" s="8"/>
      <c r="O167" s="8"/>
      <c r="P167" s="22"/>
      <c r="Q167" s="8"/>
      <c r="R167" s="9"/>
      <c r="S167" s="9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">
      <c r="A168" s="14"/>
      <c r="B168" s="15"/>
      <c r="C168" s="15"/>
      <c r="D168" s="15"/>
      <c r="E168" s="15"/>
      <c r="F168" s="15"/>
      <c r="G168" s="15"/>
      <c r="H168" s="7"/>
      <c r="I168" s="7"/>
      <c r="J168" s="21"/>
      <c r="K168" s="16"/>
      <c r="L168" s="21"/>
      <c r="M168" s="15"/>
      <c r="N168" s="8"/>
      <c r="O168" s="8"/>
      <c r="P168" s="22"/>
      <c r="Q168" s="8"/>
      <c r="R168" s="9"/>
      <c r="S168" s="9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14"/>
      <c r="B169" s="15"/>
      <c r="C169" s="15"/>
      <c r="D169" s="15"/>
      <c r="E169" s="15"/>
      <c r="F169" s="15"/>
      <c r="G169" s="15"/>
      <c r="H169" s="7"/>
      <c r="I169" s="7"/>
      <c r="J169" s="21"/>
      <c r="K169" s="16"/>
      <c r="L169" s="21"/>
      <c r="M169" s="15"/>
      <c r="N169" s="8"/>
      <c r="O169" s="8"/>
      <c r="P169" s="22"/>
      <c r="Q169" s="8"/>
      <c r="R169" s="9"/>
      <c r="S169" s="9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14"/>
      <c r="B170" s="15"/>
      <c r="C170" s="15"/>
      <c r="D170" s="15"/>
      <c r="E170" s="15"/>
      <c r="F170" s="15"/>
      <c r="G170" s="15"/>
      <c r="H170" s="7"/>
      <c r="I170" s="7"/>
      <c r="J170" s="21"/>
      <c r="K170" s="16"/>
      <c r="L170" s="21"/>
      <c r="M170" s="15"/>
      <c r="N170" s="8"/>
      <c r="O170" s="8"/>
      <c r="P170" s="22"/>
      <c r="Q170" s="8"/>
      <c r="R170" s="9"/>
      <c r="S170" s="9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14"/>
      <c r="B171" s="15"/>
      <c r="C171" s="15"/>
      <c r="D171" s="15"/>
      <c r="E171" s="15"/>
      <c r="F171" s="15"/>
      <c r="G171" s="15"/>
      <c r="H171" s="7"/>
      <c r="I171" s="7"/>
      <c r="J171" s="21"/>
      <c r="K171" s="16"/>
      <c r="L171" s="21"/>
      <c r="M171" s="15"/>
      <c r="N171" s="8"/>
      <c r="O171" s="8"/>
      <c r="P171" s="22"/>
      <c r="Q171" s="8"/>
      <c r="R171" s="9"/>
      <c r="S171" s="9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14"/>
      <c r="B172" s="15"/>
      <c r="C172" s="15"/>
      <c r="D172" s="15"/>
      <c r="E172" s="15"/>
      <c r="F172" s="15"/>
      <c r="G172" s="15"/>
      <c r="H172" s="7"/>
      <c r="I172" s="7"/>
      <c r="J172" s="21"/>
      <c r="K172" s="16"/>
      <c r="L172" s="21"/>
      <c r="M172" s="15"/>
      <c r="N172" s="8"/>
      <c r="O172" s="8"/>
      <c r="P172" s="22"/>
      <c r="Q172" s="8"/>
      <c r="R172" s="9"/>
      <c r="S172" s="9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14"/>
      <c r="B173" s="15"/>
      <c r="C173" s="15"/>
      <c r="D173" s="15"/>
      <c r="E173" s="15"/>
      <c r="F173" s="15"/>
      <c r="G173" s="15"/>
      <c r="H173" s="7"/>
      <c r="I173" s="7"/>
      <c r="J173" s="21"/>
      <c r="K173" s="16"/>
      <c r="L173" s="21"/>
      <c r="M173" s="15"/>
      <c r="N173" s="8"/>
      <c r="O173" s="8"/>
      <c r="P173" s="22"/>
      <c r="Q173" s="8"/>
      <c r="R173" s="9"/>
      <c r="S173" s="9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x14ac:dyDescent="0.2">
      <c r="A174" s="14"/>
      <c r="B174" s="15"/>
      <c r="C174" s="15"/>
      <c r="D174" s="15"/>
      <c r="E174" s="15"/>
      <c r="F174" s="15"/>
      <c r="G174" s="15"/>
      <c r="H174" s="7"/>
      <c r="I174" s="7"/>
      <c r="J174" s="21"/>
      <c r="K174" s="16"/>
      <c r="L174" s="21"/>
      <c r="M174" s="15"/>
      <c r="N174" s="8"/>
      <c r="O174" s="8"/>
      <c r="P174" s="22"/>
      <c r="Q174" s="8"/>
      <c r="R174" s="9"/>
      <c r="S174" s="9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x14ac:dyDescent="0.2">
      <c r="A175" s="14"/>
      <c r="B175" s="15"/>
      <c r="C175" s="15"/>
      <c r="D175" s="15"/>
      <c r="E175" s="15"/>
      <c r="F175" s="15"/>
      <c r="G175" s="15"/>
      <c r="H175" s="7"/>
      <c r="I175" s="7"/>
      <c r="J175" s="21"/>
      <c r="K175" s="16"/>
      <c r="L175" s="21"/>
      <c r="M175" s="15"/>
      <c r="N175" s="8"/>
      <c r="O175" s="8"/>
      <c r="P175" s="22"/>
      <c r="Q175" s="8"/>
      <c r="R175" s="9"/>
      <c r="S175" s="9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">
      <c r="A176" s="14"/>
      <c r="B176" s="15"/>
      <c r="C176" s="15"/>
      <c r="D176" s="15"/>
      <c r="E176" s="15"/>
      <c r="F176" s="15"/>
      <c r="G176" s="15"/>
      <c r="H176" s="7"/>
      <c r="I176" s="7"/>
      <c r="J176" s="21"/>
      <c r="K176" s="16"/>
      <c r="L176" s="21"/>
      <c r="M176" s="15"/>
      <c r="N176" s="8"/>
      <c r="O176" s="8"/>
      <c r="P176" s="22"/>
      <c r="Q176" s="8"/>
      <c r="R176" s="9"/>
      <c r="S176" s="9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2">
      <c r="A177" s="14"/>
      <c r="B177" s="15"/>
      <c r="C177" s="15"/>
      <c r="D177" s="15"/>
      <c r="E177" s="15"/>
      <c r="F177" s="15"/>
      <c r="G177" s="15"/>
      <c r="H177" s="7"/>
      <c r="I177" s="7"/>
      <c r="J177" s="21"/>
      <c r="K177" s="16"/>
      <c r="L177" s="21"/>
      <c r="M177" s="15"/>
      <c r="N177" s="8"/>
      <c r="O177" s="8"/>
      <c r="P177" s="22"/>
      <c r="Q177" s="8"/>
      <c r="R177" s="9"/>
      <c r="S177" s="9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2">
      <c r="A178" s="14"/>
      <c r="B178" s="15"/>
      <c r="C178" s="15"/>
      <c r="D178" s="15"/>
      <c r="E178" s="15"/>
      <c r="F178" s="15"/>
      <c r="G178" s="15"/>
      <c r="H178" s="7"/>
      <c r="I178" s="7"/>
      <c r="J178" s="21"/>
      <c r="K178" s="16"/>
      <c r="L178" s="21"/>
      <c r="M178" s="15"/>
      <c r="N178" s="8"/>
      <c r="O178" s="8"/>
      <c r="P178" s="22"/>
      <c r="Q178" s="8"/>
      <c r="R178" s="9"/>
      <c r="S178" s="9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2">
      <c r="A179" s="14"/>
      <c r="B179" s="15"/>
      <c r="C179" s="15"/>
      <c r="D179" s="15"/>
      <c r="E179" s="15"/>
      <c r="F179" s="15"/>
      <c r="G179" s="15"/>
      <c r="H179" s="7"/>
      <c r="I179" s="7"/>
      <c r="J179" s="21"/>
      <c r="K179" s="16"/>
      <c r="L179" s="21"/>
      <c r="M179" s="15"/>
      <c r="N179" s="8"/>
      <c r="O179" s="8"/>
      <c r="P179" s="22"/>
      <c r="Q179" s="8"/>
      <c r="R179" s="9"/>
      <c r="S179" s="9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2">
      <c r="A180" s="14"/>
      <c r="B180" s="15"/>
      <c r="C180" s="15"/>
      <c r="D180" s="15"/>
      <c r="E180" s="15"/>
      <c r="F180" s="15"/>
      <c r="G180" s="15"/>
      <c r="H180" s="7"/>
      <c r="I180" s="7"/>
      <c r="J180" s="21"/>
      <c r="K180" s="16"/>
      <c r="L180" s="21"/>
      <c r="M180" s="15"/>
      <c r="N180" s="8"/>
      <c r="O180" s="8"/>
      <c r="P180" s="22"/>
      <c r="Q180" s="8"/>
      <c r="R180" s="9"/>
      <c r="S180" s="9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2">
      <c r="A181" s="14"/>
      <c r="B181" s="15"/>
      <c r="C181" s="15"/>
      <c r="D181" s="15"/>
      <c r="E181" s="15"/>
      <c r="F181" s="15"/>
      <c r="G181" s="15"/>
      <c r="H181" s="7"/>
      <c r="I181" s="7"/>
      <c r="J181" s="21"/>
      <c r="K181" s="16"/>
      <c r="L181" s="21"/>
      <c r="M181" s="15"/>
      <c r="N181" s="8"/>
      <c r="O181" s="8"/>
      <c r="P181" s="22"/>
      <c r="Q181" s="8"/>
      <c r="R181" s="9"/>
      <c r="S181" s="9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2">
      <c r="A182" s="14"/>
      <c r="B182" s="15"/>
      <c r="C182" s="15"/>
      <c r="D182" s="15"/>
      <c r="E182" s="15"/>
      <c r="F182" s="15"/>
      <c r="G182" s="15"/>
      <c r="H182" s="7"/>
      <c r="I182" s="7"/>
      <c r="J182" s="21"/>
      <c r="K182" s="16"/>
      <c r="L182" s="21"/>
      <c r="M182" s="15"/>
      <c r="N182" s="8"/>
      <c r="O182" s="8"/>
      <c r="P182" s="22"/>
      <c r="Q182" s="8"/>
      <c r="R182" s="9"/>
      <c r="S182" s="9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2">
      <c r="A183" s="14"/>
      <c r="B183" s="15"/>
      <c r="C183" s="15"/>
      <c r="D183" s="15"/>
      <c r="E183" s="15"/>
      <c r="F183" s="15"/>
      <c r="G183" s="15"/>
      <c r="H183" s="7"/>
      <c r="I183" s="7"/>
      <c r="J183" s="21"/>
      <c r="K183" s="16"/>
      <c r="L183" s="21"/>
      <c r="M183" s="15"/>
      <c r="N183" s="8"/>
      <c r="O183" s="8"/>
      <c r="P183" s="22"/>
      <c r="Q183" s="8"/>
      <c r="R183" s="9"/>
      <c r="S183" s="9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x14ac:dyDescent="0.2">
      <c r="A184" s="14"/>
      <c r="B184" s="15"/>
      <c r="C184" s="15"/>
      <c r="D184" s="15"/>
      <c r="E184" s="15"/>
      <c r="F184" s="15"/>
      <c r="G184" s="15"/>
      <c r="H184" s="7"/>
      <c r="I184" s="7"/>
      <c r="J184" s="21"/>
      <c r="K184" s="16"/>
      <c r="L184" s="21"/>
      <c r="M184" s="15"/>
      <c r="N184" s="8"/>
      <c r="O184" s="8"/>
      <c r="P184" s="22"/>
      <c r="Q184" s="8"/>
      <c r="R184" s="9"/>
      <c r="S184" s="9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14"/>
      <c r="B185" s="15"/>
      <c r="C185" s="15"/>
      <c r="D185" s="15"/>
      <c r="E185" s="15"/>
      <c r="F185" s="15"/>
      <c r="G185" s="15"/>
      <c r="H185" s="7"/>
      <c r="I185" s="7"/>
      <c r="J185" s="21"/>
      <c r="K185" s="16"/>
      <c r="L185" s="21"/>
      <c r="M185" s="15"/>
      <c r="N185" s="8"/>
      <c r="O185" s="8"/>
      <c r="P185" s="22"/>
      <c r="Q185" s="8"/>
      <c r="R185" s="9"/>
      <c r="S185" s="9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2">
      <c r="A186" s="14"/>
      <c r="B186" s="15"/>
      <c r="C186" s="15"/>
      <c r="D186" s="15"/>
      <c r="E186" s="15"/>
      <c r="F186" s="15"/>
      <c r="G186" s="15"/>
      <c r="H186" s="7"/>
      <c r="I186" s="7"/>
      <c r="J186" s="21"/>
      <c r="K186" s="16"/>
      <c r="L186" s="21"/>
      <c r="M186" s="15"/>
      <c r="N186" s="8"/>
      <c r="O186" s="8"/>
      <c r="P186" s="22"/>
      <c r="Q186" s="8"/>
      <c r="R186" s="9"/>
      <c r="S186" s="9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14"/>
      <c r="B187" s="15"/>
      <c r="C187" s="15"/>
      <c r="D187" s="15"/>
      <c r="E187" s="15"/>
      <c r="F187" s="15"/>
      <c r="G187" s="15"/>
      <c r="H187" s="7"/>
      <c r="I187" s="7"/>
      <c r="J187" s="21"/>
      <c r="K187" s="16"/>
      <c r="L187" s="21"/>
      <c r="M187" s="15"/>
      <c r="N187" s="8"/>
      <c r="O187" s="8"/>
      <c r="P187" s="22"/>
      <c r="Q187" s="8"/>
      <c r="R187" s="9"/>
      <c r="S187" s="9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14"/>
      <c r="B188" s="15"/>
      <c r="C188" s="15"/>
      <c r="D188" s="15"/>
      <c r="E188" s="15"/>
      <c r="F188" s="15"/>
      <c r="G188" s="15"/>
      <c r="H188" s="7"/>
      <c r="I188" s="7"/>
      <c r="J188" s="21"/>
      <c r="K188" s="16"/>
      <c r="L188" s="21"/>
      <c r="M188" s="15"/>
      <c r="N188" s="8"/>
      <c r="O188" s="8"/>
      <c r="P188" s="22"/>
      <c r="Q188" s="8"/>
      <c r="R188" s="9"/>
      <c r="S188" s="9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14"/>
      <c r="B189" s="15"/>
      <c r="C189" s="15"/>
      <c r="D189" s="15"/>
      <c r="E189" s="15"/>
      <c r="F189" s="15"/>
      <c r="G189" s="15"/>
      <c r="H189" s="7"/>
      <c r="I189" s="7"/>
      <c r="J189" s="21"/>
      <c r="K189" s="16"/>
      <c r="L189" s="21"/>
      <c r="M189" s="15"/>
      <c r="N189" s="8"/>
      <c r="O189" s="8"/>
      <c r="P189" s="22"/>
      <c r="Q189" s="8"/>
      <c r="R189" s="9"/>
      <c r="S189" s="9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2">
      <c r="A190" s="14"/>
      <c r="B190" s="15"/>
      <c r="C190" s="15"/>
      <c r="D190" s="15"/>
      <c r="E190" s="15"/>
      <c r="F190" s="15"/>
      <c r="G190" s="15"/>
      <c r="H190" s="7"/>
      <c r="I190" s="7"/>
      <c r="J190" s="21"/>
      <c r="K190" s="16"/>
      <c r="L190" s="21"/>
      <c r="M190" s="15"/>
      <c r="N190" s="8"/>
      <c r="O190" s="8"/>
      <c r="P190" s="22"/>
      <c r="Q190" s="8"/>
      <c r="R190" s="9"/>
      <c r="S190" s="9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14"/>
      <c r="B191" s="15"/>
      <c r="C191" s="15"/>
      <c r="D191" s="15"/>
      <c r="E191" s="15"/>
      <c r="F191" s="15"/>
      <c r="G191" s="15"/>
      <c r="H191" s="7"/>
      <c r="I191" s="7"/>
      <c r="J191" s="21"/>
      <c r="K191" s="16"/>
      <c r="L191" s="21"/>
      <c r="M191" s="15"/>
      <c r="N191" s="8"/>
      <c r="O191" s="8"/>
      <c r="P191" s="22"/>
      <c r="Q191" s="8"/>
      <c r="R191" s="9"/>
      <c r="S191" s="9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2">
      <c r="A192" s="14"/>
      <c r="B192" s="15"/>
      <c r="C192" s="15"/>
      <c r="D192" s="15"/>
      <c r="E192" s="15"/>
      <c r="F192" s="15"/>
      <c r="G192" s="15"/>
      <c r="H192" s="7"/>
      <c r="I192" s="7"/>
      <c r="J192" s="21"/>
      <c r="K192" s="16"/>
      <c r="L192" s="21"/>
      <c r="M192" s="15"/>
      <c r="N192" s="8"/>
      <c r="O192" s="8"/>
      <c r="P192" s="22"/>
      <c r="Q192" s="8"/>
      <c r="R192" s="9"/>
      <c r="S192" s="9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14"/>
      <c r="B193" s="15"/>
      <c r="C193" s="15"/>
      <c r="D193" s="15"/>
      <c r="E193" s="15"/>
      <c r="F193" s="15"/>
      <c r="G193" s="15"/>
      <c r="H193" s="7"/>
      <c r="I193" s="7"/>
      <c r="J193" s="21"/>
      <c r="K193" s="16"/>
      <c r="L193" s="21"/>
      <c r="M193" s="15"/>
      <c r="N193" s="8"/>
      <c r="O193" s="8"/>
      <c r="P193" s="22"/>
      <c r="Q193" s="8"/>
      <c r="R193" s="9"/>
      <c r="S193" s="9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2">
      <c r="A194" s="14"/>
      <c r="B194" s="15"/>
      <c r="C194" s="15"/>
      <c r="D194" s="15"/>
      <c r="E194" s="15"/>
      <c r="F194" s="15"/>
      <c r="G194" s="15"/>
      <c r="H194" s="7"/>
      <c r="I194" s="7"/>
      <c r="J194" s="21"/>
      <c r="K194" s="16"/>
      <c r="L194" s="21"/>
      <c r="M194" s="15"/>
      <c r="N194" s="8"/>
      <c r="O194" s="8"/>
      <c r="P194" s="22"/>
      <c r="Q194" s="8"/>
      <c r="R194" s="9"/>
      <c r="S194" s="9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2">
      <c r="A195" s="14"/>
      <c r="B195" s="15"/>
      <c r="C195" s="15"/>
      <c r="D195" s="15"/>
      <c r="E195" s="15"/>
      <c r="F195" s="15"/>
      <c r="G195" s="15"/>
      <c r="H195" s="7"/>
      <c r="I195" s="7"/>
      <c r="J195" s="21"/>
      <c r="K195" s="16"/>
      <c r="L195" s="21"/>
      <c r="M195" s="15"/>
      <c r="N195" s="8"/>
      <c r="O195" s="8"/>
      <c r="P195" s="22"/>
      <c r="Q195" s="8"/>
      <c r="R195" s="9"/>
      <c r="S195" s="9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2">
      <c r="A196" s="14"/>
      <c r="B196" s="15"/>
      <c r="C196" s="15"/>
      <c r="D196" s="15"/>
      <c r="E196" s="15"/>
      <c r="F196" s="15"/>
      <c r="G196" s="15"/>
      <c r="H196" s="7"/>
      <c r="I196" s="7"/>
      <c r="J196" s="21"/>
      <c r="K196" s="16"/>
      <c r="L196" s="21"/>
      <c r="M196" s="15"/>
      <c r="N196" s="8"/>
      <c r="O196" s="8"/>
      <c r="P196" s="22"/>
      <c r="Q196" s="8"/>
      <c r="R196" s="9"/>
      <c r="S196" s="9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2">
      <c r="A197" s="14"/>
      <c r="B197" s="15"/>
      <c r="C197" s="15"/>
      <c r="D197" s="15"/>
      <c r="E197" s="15"/>
      <c r="F197" s="15"/>
      <c r="G197" s="15"/>
      <c r="H197" s="7"/>
      <c r="I197" s="7"/>
      <c r="J197" s="21"/>
      <c r="K197" s="16"/>
      <c r="L197" s="21"/>
      <c r="M197" s="15"/>
      <c r="N197" s="8"/>
      <c r="O197" s="8"/>
      <c r="P197" s="22"/>
      <c r="Q197" s="8"/>
      <c r="R197" s="9"/>
      <c r="S197" s="9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2">
      <c r="A198" s="14"/>
      <c r="B198" s="15"/>
      <c r="C198" s="15"/>
      <c r="D198" s="15"/>
      <c r="E198" s="15"/>
      <c r="F198" s="15"/>
      <c r="G198" s="15"/>
      <c r="H198" s="7"/>
      <c r="I198" s="7"/>
      <c r="J198" s="21"/>
      <c r="K198" s="16"/>
      <c r="L198" s="21"/>
      <c r="M198" s="15"/>
      <c r="N198" s="8"/>
      <c r="O198" s="8"/>
      <c r="P198" s="22"/>
      <c r="Q198" s="8"/>
      <c r="R198" s="9"/>
      <c r="S198" s="9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2">
      <c r="A199" s="14"/>
      <c r="B199" s="15"/>
      <c r="C199" s="15"/>
      <c r="D199" s="15"/>
      <c r="E199" s="15"/>
      <c r="F199" s="15"/>
      <c r="G199" s="15"/>
      <c r="H199" s="7"/>
      <c r="I199" s="7"/>
      <c r="J199" s="21"/>
      <c r="K199" s="16"/>
      <c r="L199" s="21"/>
      <c r="M199" s="15"/>
      <c r="N199" s="8"/>
      <c r="O199" s="8"/>
      <c r="P199" s="22"/>
      <c r="Q199" s="8"/>
      <c r="R199" s="9"/>
      <c r="S199" s="9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2">
      <c r="A200" s="14"/>
      <c r="B200" s="15"/>
      <c r="C200" s="15"/>
      <c r="D200" s="15"/>
      <c r="E200" s="15"/>
      <c r="F200" s="15"/>
      <c r="G200" s="15"/>
      <c r="H200" s="7"/>
      <c r="I200" s="7"/>
      <c r="J200" s="21"/>
      <c r="K200" s="16"/>
      <c r="L200" s="21"/>
      <c r="M200" s="15"/>
      <c r="N200" s="8"/>
      <c r="O200" s="8"/>
      <c r="P200" s="22"/>
      <c r="Q200" s="8"/>
      <c r="R200" s="9"/>
      <c r="S200" s="9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2">
      <c r="A201" s="14"/>
      <c r="B201" s="15"/>
      <c r="C201" s="15"/>
      <c r="D201" s="15"/>
      <c r="E201" s="15"/>
      <c r="F201" s="15"/>
      <c r="G201" s="15"/>
      <c r="H201" s="7"/>
      <c r="I201" s="7"/>
      <c r="J201" s="21"/>
      <c r="K201" s="16"/>
      <c r="L201" s="21"/>
      <c r="M201" s="15"/>
      <c r="N201" s="8"/>
      <c r="O201" s="8"/>
      <c r="P201" s="22"/>
      <c r="Q201" s="8"/>
      <c r="R201" s="9"/>
      <c r="S201" s="9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14"/>
      <c r="B202" s="15"/>
      <c r="C202" s="15"/>
      <c r="D202" s="15"/>
      <c r="E202" s="15"/>
      <c r="F202" s="15"/>
      <c r="G202" s="15"/>
      <c r="H202" s="7"/>
      <c r="I202" s="7"/>
      <c r="J202" s="21"/>
      <c r="K202" s="16"/>
      <c r="L202" s="21"/>
      <c r="M202" s="15"/>
      <c r="N202" s="8"/>
      <c r="O202" s="8"/>
      <c r="P202" s="22"/>
      <c r="Q202" s="8"/>
      <c r="R202" s="9"/>
      <c r="S202" s="9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2">
      <c r="A203" s="14"/>
      <c r="B203" s="15"/>
      <c r="C203" s="15"/>
      <c r="D203" s="15"/>
      <c r="E203" s="15"/>
      <c r="F203" s="15"/>
      <c r="G203" s="15"/>
      <c r="H203" s="7"/>
      <c r="I203" s="7"/>
      <c r="J203" s="21"/>
      <c r="K203" s="16"/>
      <c r="L203" s="21"/>
      <c r="M203" s="15"/>
      <c r="N203" s="8"/>
      <c r="O203" s="8"/>
      <c r="P203" s="22"/>
      <c r="Q203" s="8"/>
      <c r="R203" s="9"/>
      <c r="S203" s="9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14"/>
      <c r="B204" s="15"/>
      <c r="C204" s="15"/>
      <c r="D204" s="15"/>
      <c r="E204" s="15"/>
      <c r="F204" s="15"/>
      <c r="G204" s="15"/>
      <c r="H204" s="7"/>
      <c r="I204" s="7"/>
      <c r="J204" s="21"/>
      <c r="K204" s="16"/>
      <c r="L204" s="21"/>
      <c r="M204" s="15"/>
      <c r="N204" s="8"/>
      <c r="O204" s="8"/>
      <c r="P204" s="22"/>
      <c r="Q204" s="8"/>
      <c r="R204" s="9"/>
      <c r="S204" s="9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14"/>
      <c r="B205" s="15"/>
      <c r="C205" s="15"/>
      <c r="D205" s="15"/>
      <c r="E205" s="15"/>
      <c r="F205" s="15"/>
      <c r="G205" s="15"/>
      <c r="H205" s="7"/>
      <c r="I205" s="7"/>
      <c r="J205" s="21"/>
      <c r="K205" s="16"/>
      <c r="L205" s="21"/>
      <c r="M205" s="15"/>
      <c r="N205" s="8"/>
      <c r="O205" s="8"/>
      <c r="P205" s="22"/>
      <c r="Q205" s="8"/>
      <c r="R205" s="9"/>
      <c r="S205" s="9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2">
      <c r="A206" s="14"/>
      <c r="B206" s="15"/>
      <c r="C206" s="15"/>
      <c r="D206" s="15"/>
      <c r="E206" s="15"/>
      <c r="F206" s="15"/>
      <c r="G206" s="15"/>
      <c r="H206" s="7"/>
      <c r="I206" s="7"/>
      <c r="J206" s="21"/>
      <c r="K206" s="16"/>
      <c r="L206" s="21"/>
      <c r="M206" s="15"/>
      <c r="N206" s="8"/>
      <c r="O206" s="8"/>
      <c r="P206" s="22"/>
      <c r="Q206" s="8"/>
      <c r="R206" s="9"/>
      <c r="S206" s="9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2">
      <c r="A207" s="14"/>
      <c r="B207" s="15"/>
      <c r="C207" s="15"/>
      <c r="D207" s="15"/>
      <c r="E207" s="15"/>
      <c r="F207" s="15"/>
      <c r="G207" s="15"/>
      <c r="H207" s="7"/>
      <c r="I207" s="7"/>
      <c r="J207" s="21"/>
      <c r="K207" s="16"/>
      <c r="L207" s="21"/>
      <c r="M207" s="15"/>
      <c r="N207" s="8"/>
      <c r="O207" s="8"/>
      <c r="P207" s="22"/>
      <c r="Q207" s="8"/>
      <c r="R207" s="9"/>
      <c r="S207" s="9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2">
      <c r="A208" s="14"/>
      <c r="B208" s="15"/>
      <c r="C208" s="15"/>
      <c r="D208" s="15"/>
      <c r="E208" s="15"/>
      <c r="F208" s="15"/>
      <c r="G208" s="15"/>
      <c r="H208" s="7"/>
      <c r="I208" s="7"/>
      <c r="J208" s="21"/>
      <c r="K208" s="16"/>
      <c r="L208" s="21"/>
      <c r="M208" s="15"/>
      <c r="N208" s="8"/>
      <c r="O208" s="8"/>
      <c r="P208" s="22"/>
      <c r="Q208" s="8"/>
      <c r="R208" s="9"/>
      <c r="S208" s="9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2">
      <c r="A209" s="14"/>
      <c r="B209" s="15"/>
      <c r="C209" s="15"/>
      <c r="D209" s="15"/>
      <c r="E209" s="15"/>
      <c r="F209" s="15"/>
      <c r="G209" s="15"/>
      <c r="H209" s="7"/>
      <c r="I209" s="7"/>
      <c r="J209" s="21"/>
      <c r="K209" s="16"/>
      <c r="L209" s="21"/>
      <c r="M209" s="15"/>
      <c r="N209" s="8"/>
      <c r="O209" s="8"/>
      <c r="P209" s="22"/>
      <c r="Q209" s="8"/>
      <c r="R209" s="9"/>
      <c r="S209" s="9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2">
      <c r="A210" s="14"/>
      <c r="B210" s="15"/>
      <c r="C210" s="15"/>
      <c r="D210" s="15"/>
      <c r="E210" s="15"/>
      <c r="F210" s="15"/>
      <c r="G210" s="15"/>
      <c r="H210" s="7"/>
      <c r="I210" s="7"/>
      <c r="J210" s="21"/>
      <c r="K210" s="16"/>
      <c r="L210" s="21"/>
      <c r="M210" s="15"/>
      <c r="N210" s="8"/>
      <c r="O210" s="8"/>
      <c r="P210" s="22"/>
      <c r="Q210" s="8"/>
      <c r="R210" s="9"/>
      <c r="S210" s="9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2">
      <c r="A211" s="14"/>
      <c r="B211" s="15"/>
      <c r="C211" s="15"/>
      <c r="D211" s="15"/>
      <c r="E211" s="15"/>
      <c r="F211" s="15"/>
      <c r="G211" s="15"/>
      <c r="H211" s="7"/>
      <c r="I211" s="7"/>
      <c r="J211" s="21"/>
      <c r="K211" s="16"/>
      <c r="L211" s="21"/>
      <c r="M211" s="15"/>
      <c r="N211" s="8"/>
      <c r="O211" s="8"/>
      <c r="P211" s="22"/>
      <c r="Q211" s="8"/>
      <c r="R211" s="9"/>
      <c r="S211" s="9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2">
      <c r="A212" s="14"/>
      <c r="B212" s="15"/>
      <c r="C212" s="15"/>
      <c r="D212" s="15"/>
      <c r="E212" s="15"/>
      <c r="F212" s="15"/>
      <c r="G212" s="15"/>
      <c r="H212" s="7"/>
      <c r="I212" s="7"/>
      <c r="J212" s="21"/>
      <c r="K212" s="16"/>
      <c r="L212" s="21"/>
      <c r="M212" s="15"/>
      <c r="N212" s="8"/>
      <c r="O212" s="8"/>
      <c r="P212" s="22"/>
      <c r="Q212" s="8"/>
      <c r="R212" s="9"/>
      <c r="S212" s="9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2">
      <c r="A213" s="14"/>
      <c r="B213" s="15"/>
      <c r="C213" s="15"/>
      <c r="D213" s="15"/>
      <c r="E213" s="15"/>
      <c r="F213" s="15"/>
      <c r="G213" s="15"/>
      <c r="H213" s="7"/>
      <c r="I213" s="7"/>
      <c r="J213" s="21"/>
      <c r="K213" s="16"/>
      <c r="L213" s="21"/>
      <c r="M213" s="15"/>
      <c r="N213" s="8"/>
      <c r="O213" s="8"/>
      <c r="P213" s="22"/>
      <c r="Q213" s="8"/>
      <c r="R213" s="9"/>
      <c r="S213" s="9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2">
      <c r="A214" s="14"/>
      <c r="B214" s="15"/>
      <c r="C214" s="15"/>
      <c r="D214" s="15"/>
      <c r="E214" s="15"/>
      <c r="F214" s="15"/>
      <c r="G214" s="15"/>
      <c r="H214" s="7"/>
      <c r="I214" s="7"/>
      <c r="J214" s="21"/>
      <c r="K214" s="16"/>
      <c r="L214" s="21"/>
      <c r="M214" s="15"/>
      <c r="N214" s="8"/>
      <c r="O214" s="8"/>
      <c r="P214" s="22"/>
      <c r="Q214" s="8"/>
      <c r="R214" s="9"/>
      <c r="S214" s="9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2">
      <c r="A215" s="14"/>
      <c r="B215" s="15"/>
      <c r="C215" s="15"/>
      <c r="D215" s="15"/>
      <c r="E215" s="15"/>
      <c r="F215" s="15"/>
      <c r="G215" s="15"/>
      <c r="H215" s="7"/>
      <c r="I215" s="7"/>
      <c r="J215" s="21"/>
      <c r="K215" s="16"/>
      <c r="L215" s="21"/>
      <c r="M215" s="15"/>
      <c r="N215" s="8"/>
      <c r="O215" s="8"/>
      <c r="P215" s="22"/>
      <c r="Q215" s="8"/>
      <c r="R215" s="9"/>
      <c r="S215" s="9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14"/>
      <c r="B216" s="15"/>
      <c r="C216" s="15"/>
      <c r="D216" s="15"/>
      <c r="E216" s="15"/>
      <c r="F216" s="15"/>
      <c r="G216" s="15"/>
      <c r="H216" s="7"/>
      <c r="I216" s="7"/>
      <c r="J216" s="21"/>
      <c r="K216" s="16"/>
      <c r="L216" s="21"/>
      <c r="M216" s="15"/>
      <c r="N216" s="8"/>
      <c r="O216" s="8"/>
      <c r="P216" s="22"/>
      <c r="Q216" s="8"/>
      <c r="R216" s="9"/>
      <c r="S216" s="9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14"/>
      <c r="B217" s="15"/>
      <c r="C217" s="15"/>
      <c r="D217" s="15"/>
      <c r="E217" s="15"/>
      <c r="F217" s="15"/>
      <c r="G217" s="15"/>
      <c r="H217" s="7"/>
      <c r="I217" s="7"/>
      <c r="J217" s="21"/>
      <c r="K217" s="16"/>
      <c r="L217" s="21"/>
      <c r="M217" s="15"/>
      <c r="N217" s="8"/>
      <c r="O217" s="8"/>
      <c r="P217" s="22"/>
      <c r="Q217" s="8"/>
      <c r="R217" s="9"/>
      <c r="S217" s="9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14"/>
      <c r="B218" s="15"/>
      <c r="C218" s="15"/>
      <c r="D218" s="15"/>
      <c r="E218" s="15"/>
      <c r="F218" s="15"/>
      <c r="G218" s="15"/>
      <c r="H218" s="7"/>
      <c r="I218" s="7"/>
      <c r="J218" s="21"/>
      <c r="K218" s="16"/>
      <c r="L218" s="21"/>
      <c r="M218" s="15"/>
      <c r="N218" s="8"/>
      <c r="O218" s="8"/>
      <c r="P218" s="22"/>
      <c r="Q218" s="8"/>
      <c r="R218" s="9"/>
      <c r="S218" s="9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14"/>
      <c r="B219" s="15"/>
      <c r="C219" s="15"/>
      <c r="D219" s="15"/>
      <c r="E219" s="15"/>
      <c r="F219" s="15"/>
      <c r="G219" s="15"/>
      <c r="H219" s="7"/>
      <c r="I219" s="7"/>
      <c r="J219" s="21"/>
      <c r="K219" s="16"/>
      <c r="L219" s="21"/>
      <c r="M219" s="15"/>
      <c r="N219" s="8"/>
      <c r="O219" s="8"/>
      <c r="P219" s="22"/>
      <c r="Q219" s="8"/>
      <c r="R219" s="9"/>
      <c r="S219" s="9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x14ac:dyDescent="0.2">
      <c r="A220" s="14"/>
      <c r="B220" s="15"/>
      <c r="C220" s="15"/>
      <c r="D220" s="15"/>
      <c r="E220" s="15"/>
      <c r="F220" s="15"/>
      <c r="G220" s="15"/>
      <c r="H220" s="7"/>
      <c r="I220" s="7"/>
      <c r="J220" s="21"/>
      <c r="K220" s="16"/>
      <c r="L220" s="21"/>
      <c r="M220" s="15"/>
      <c r="N220" s="8"/>
      <c r="O220" s="8"/>
      <c r="P220" s="22"/>
      <c r="Q220" s="8"/>
      <c r="R220" s="9"/>
      <c r="S220" s="9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x14ac:dyDescent="0.2">
      <c r="A221" s="14"/>
      <c r="B221" s="15"/>
      <c r="C221" s="15"/>
      <c r="D221" s="15"/>
      <c r="E221" s="15"/>
      <c r="F221" s="15"/>
      <c r="G221" s="15"/>
      <c r="H221" s="7"/>
      <c r="I221" s="7"/>
      <c r="J221" s="21"/>
      <c r="K221" s="16"/>
      <c r="L221" s="21"/>
      <c r="M221" s="15"/>
      <c r="N221" s="8"/>
      <c r="O221" s="8"/>
      <c r="P221" s="22"/>
      <c r="Q221" s="8"/>
      <c r="R221" s="9"/>
      <c r="S221" s="9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x14ac:dyDescent="0.2">
      <c r="A222" s="14"/>
      <c r="B222" s="15"/>
      <c r="C222" s="15"/>
      <c r="D222" s="15"/>
      <c r="E222" s="15"/>
      <c r="F222" s="15"/>
      <c r="G222" s="15"/>
      <c r="H222" s="7"/>
      <c r="I222" s="7"/>
      <c r="J222" s="21"/>
      <c r="K222" s="16"/>
      <c r="L222" s="21"/>
      <c r="M222" s="15"/>
      <c r="N222" s="8"/>
      <c r="O222" s="8"/>
      <c r="P222" s="22"/>
      <c r="Q222" s="8"/>
      <c r="R222" s="9"/>
      <c r="S222" s="9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x14ac:dyDescent="0.2">
      <c r="A223" s="7"/>
      <c r="B223" s="27"/>
      <c r="C223" s="27"/>
      <c r="D223" s="27"/>
      <c r="E223" s="27"/>
      <c r="F223" s="27"/>
      <c r="G223" s="27"/>
      <c r="H223" s="27"/>
      <c r="I223" s="7"/>
      <c r="J223" s="28"/>
      <c r="K223" s="16"/>
      <c r="L223" s="28"/>
      <c r="M223" s="15"/>
      <c r="N223" s="8"/>
      <c r="O223" s="8"/>
      <c r="P223" s="9"/>
      <c r="Q223" s="8"/>
      <c r="R223" s="9"/>
      <c r="S223" s="9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x14ac:dyDescent="0.2">
      <c r="A224" s="14"/>
      <c r="B224" s="5"/>
      <c r="C224" s="5"/>
      <c r="D224" s="5"/>
      <c r="E224" s="5"/>
      <c r="F224" s="5"/>
      <c r="G224" s="5"/>
      <c r="H224" s="5"/>
      <c r="I224" s="7"/>
      <c r="J224" s="28"/>
      <c r="K224" s="16"/>
      <c r="L224" s="28"/>
      <c r="M224" s="15"/>
      <c r="N224" s="8"/>
      <c r="O224" s="8"/>
      <c r="P224" s="9"/>
      <c r="Q224" s="8"/>
      <c r="R224" s="9"/>
      <c r="S224" s="9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2">
      <c r="A225" s="14"/>
      <c r="B225" s="5"/>
      <c r="C225" s="5"/>
      <c r="D225" s="5"/>
      <c r="E225" s="5"/>
      <c r="F225" s="5"/>
      <c r="G225" s="5"/>
      <c r="H225" s="5"/>
      <c r="I225" s="7"/>
      <c r="J225" s="21"/>
      <c r="K225" s="16"/>
      <c r="L225" s="21"/>
      <c r="M225" s="15"/>
      <c r="N225" s="8"/>
      <c r="O225" s="8"/>
      <c r="P225" s="9"/>
      <c r="Q225" s="8"/>
      <c r="R225" s="9"/>
      <c r="S225" s="9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2">
      <c r="A226" s="14"/>
      <c r="B226" s="5"/>
      <c r="C226" s="5"/>
      <c r="D226" s="5"/>
      <c r="E226" s="5"/>
      <c r="F226" s="5"/>
      <c r="G226" s="5"/>
      <c r="H226" s="5"/>
      <c r="I226" s="7"/>
      <c r="J226" s="21"/>
      <c r="K226" s="16"/>
      <c r="L226" s="21"/>
      <c r="M226" s="15"/>
      <c r="N226" s="8"/>
      <c r="O226" s="8"/>
      <c r="P226" s="9"/>
      <c r="Q226" s="8"/>
      <c r="R226" s="9"/>
      <c r="S226" s="9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x14ac:dyDescent="0.2">
      <c r="A227" s="14"/>
      <c r="B227" s="5"/>
      <c r="C227" s="5"/>
      <c r="D227" s="5"/>
      <c r="E227" s="5"/>
      <c r="F227" s="5"/>
      <c r="G227" s="5"/>
      <c r="H227" s="5"/>
      <c r="I227" s="7"/>
      <c r="J227" s="21"/>
      <c r="K227" s="16"/>
      <c r="L227" s="21"/>
      <c r="M227" s="15"/>
      <c r="N227" s="8"/>
      <c r="O227" s="8"/>
      <c r="P227" s="9"/>
      <c r="Q227" s="8"/>
      <c r="R227" s="9"/>
      <c r="S227" s="9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x14ac:dyDescent="0.2">
      <c r="A228" s="14"/>
      <c r="B228" s="18"/>
      <c r="C228" s="18"/>
      <c r="D228" s="18"/>
      <c r="E228" s="18"/>
      <c r="F228" s="18"/>
      <c r="G228" s="18"/>
      <c r="H228" s="17"/>
      <c r="I228" s="7"/>
      <c r="J228" s="21"/>
      <c r="K228" s="16"/>
      <c r="L228" s="21"/>
      <c r="M228" s="15"/>
      <c r="N228" s="8"/>
      <c r="O228" s="8"/>
      <c r="P228" s="9"/>
      <c r="Q228" s="8"/>
      <c r="R228" s="9"/>
      <c r="S228" s="9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2">
      <c r="A229" s="14"/>
      <c r="B229" s="7"/>
      <c r="C229" s="7"/>
      <c r="D229" s="7"/>
      <c r="E229" s="7"/>
      <c r="F229" s="7"/>
      <c r="G229" s="7"/>
      <c r="H229" s="7"/>
      <c r="I229" s="7"/>
      <c r="J229" s="21"/>
      <c r="K229" s="16"/>
      <c r="L229" s="21"/>
      <c r="M229" s="15"/>
      <c r="N229" s="8"/>
      <c r="O229" s="8"/>
      <c r="P229" s="9"/>
      <c r="Q229" s="8"/>
      <c r="R229" s="9"/>
      <c r="S229" s="9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2">
      <c r="A230" s="14"/>
      <c r="B230" s="15"/>
      <c r="C230" s="15"/>
      <c r="D230" s="15"/>
      <c r="E230" s="15"/>
      <c r="F230" s="15"/>
      <c r="G230" s="15"/>
      <c r="H230" s="7"/>
      <c r="I230" s="7"/>
      <c r="J230" s="21"/>
      <c r="K230" s="16"/>
      <c r="L230" s="21"/>
      <c r="M230" s="15"/>
      <c r="N230" s="8"/>
      <c r="O230" s="8"/>
      <c r="P230" s="9"/>
      <c r="Q230" s="8"/>
      <c r="R230" s="9"/>
      <c r="S230" s="9"/>
    </row>
    <row r="231" spans="1:35" x14ac:dyDescent="0.2">
      <c r="A231" s="14"/>
      <c r="B231" s="15"/>
      <c r="C231" s="15"/>
      <c r="D231" s="15"/>
      <c r="E231" s="15"/>
      <c r="F231" s="15"/>
      <c r="G231" s="15"/>
      <c r="H231" s="7"/>
      <c r="I231" s="7"/>
      <c r="J231" s="21"/>
      <c r="K231" s="16"/>
      <c r="L231" s="21"/>
      <c r="M231" s="15"/>
      <c r="N231" s="8"/>
      <c r="O231" s="8"/>
      <c r="P231" s="9"/>
      <c r="Q231" s="8"/>
      <c r="R231" s="9"/>
      <c r="S231" s="9"/>
    </row>
    <row r="232" spans="1:35" x14ac:dyDescent="0.2">
      <c r="A232" s="14"/>
      <c r="B232" s="15"/>
      <c r="C232" s="15"/>
      <c r="D232" s="15"/>
      <c r="E232" s="15"/>
      <c r="F232" s="15"/>
      <c r="G232" s="15"/>
      <c r="H232" s="7"/>
      <c r="I232" s="7"/>
      <c r="J232" s="21"/>
      <c r="K232" s="16"/>
      <c r="L232" s="21"/>
      <c r="M232" s="15"/>
      <c r="N232" s="8"/>
      <c r="O232" s="8"/>
      <c r="P232" s="9"/>
      <c r="Q232" s="8"/>
      <c r="R232" s="9"/>
      <c r="S232" s="9"/>
    </row>
    <row r="233" spans="1:35" x14ac:dyDescent="0.2">
      <c r="A233" s="14"/>
      <c r="B233" s="15"/>
      <c r="C233" s="15"/>
      <c r="D233" s="15"/>
      <c r="E233" s="15"/>
      <c r="F233" s="15"/>
      <c r="G233" s="15"/>
      <c r="H233" s="7"/>
      <c r="I233" s="7"/>
      <c r="J233" s="21"/>
      <c r="K233" s="16"/>
      <c r="L233" s="21"/>
      <c r="M233" s="15"/>
      <c r="N233" s="8"/>
      <c r="O233" s="8"/>
      <c r="P233" s="9"/>
      <c r="Q233" s="8"/>
      <c r="R233" s="9"/>
      <c r="S233" s="9"/>
    </row>
    <row r="234" spans="1:35" x14ac:dyDescent="0.2">
      <c r="A234" s="14"/>
      <c r="B234" s="15"/>
      <c r="C234" s="15"/>
      <c r="D234" s="15"/>
      <c r="E234" s="15"/>
      <c r="F234" s="15"/>
      <c r="G234" s="15"/>
      <c r="H234" s="7"/>
      <c r="I234" s="7"/>
      <c r="J234" s="21"/>
      <c r="K234" s="16"/>
      <c r="L234" s="21"/>
      <c r="M234" s="15"/>
      <c r="N234" s="8"/>
      <c r="O234" s="8"/>
      <c r="P234" s="9"/>
      <c r="Q234" s="8"/>
      <c r="R234" s="9"/>
      <c r="S234" s="9"/>
    </row>
    <row r="235" spans="1:35" x14ac:dyDescent="0.2">
      <c r="A235" s="14"/>
      <c r="B235" s="15"/>
      <c r="C235" s="15"/>
      <c r="D235" s="15"/>
      <c r="E235" s="15"/>
      <c r="F235" s="15"/>
      <c r="G235" s="15"/>
      <c r="H235" s="7"/>
      <c r="I235" s="7"/>
      <c r="J235" s="21"/>
      <c r="K235" s="16"/>
      <c r="L235" s="21"/>
      <c r="M235" s="15"/>
      <c r="N235" s="8"/>
      <c r="O235" s="8"/>
      <c r="P235" s="9"/>
      <c r="Q235" s="8"/>
      <c r="R235" s="9"/>
      <c r="S235" s="9"/>
    </row>
    <row r="236" spans="1:35" x14ac:dyDescent="0.2">
      <c r="A236" s="14"/>
      <c r="B236" s="15"/>
      <c r="C236" s="15"/>
      <c r="D236" s="15"/>
      <c r="E236" s="15"/>
      <c r="F236" s="15"/>
      <c r="G236" s="15"/>
      <c r="H236" s="7"/>
      <c r="I236" s="7"/>
      <c r="J236" s="21"/>
      <c r="K236" s="16"/>
      <c r="L236" s="21"/>
      <c r="M236" s="15"/>
      <c r="N236" s="8"/>
      <c r="O236" s="8"/>
      <c r="P236" s="9"/>
      <c r="Q236" s="8"/>
      <c r="R236" s="9"/>
      <c r="S236" s="9"/>
    </row>
  </sheetData>
  <mergeCells count="18">
    <mergeCell ref="J2:N2"/>
    <mergeCell ref="G3:H3"/>
    <mergeCell ref="J3:N3"/>
    <mergeCell ref="I12:N12"/>
    <mergeCell ref="G6:H6"/>
    <mergeCell ref="G7:H7"/>
    <mergeCell ref="J7:N7"/>
    <mergeCell ref="G9:H9"/>
    <mergeCell ref="G11:H11"/>
    <mergeCell ref="J11:N11"/>
    <mergeCell ref="J6:N6"/>
    <mergeCell ref="D8:E8"/>
    <mergeCell ref="G8:H8"/>
    <mergeCell ref="J8:N8"/>
    <mergeCell ref="J9:N9"/>
    <mergeCell ref="G10:H10"/>
    <mergeCell ref="J10:N10"/>
    <mergeCell ref="D7:E7"/>
  </mergeCells>
  <conditionalFormatting sqref="U78 U96:U99">
    <cfRule type="uniqueValues" priority="26" stopIfTrue="1"/>
  </conditionalFormatting>
  <conditionalFormatting sqref="U60">
    <cfRule type="uniqueValues" priority="25" stopIfTrue="1"/>
  </conditionalFormatting>
  <conditionalFormatting sqref="V121">
    <cfRule type="uniqueValues" priority="24" stopIfTrue="1"/>
  </conditionalFormatting>
  <conditionalFormatting sqref="AC121">
    <cfRule type="uniqueValues" priority="23" stopIfTrue="1"/>
  </conditionalFormatting>
  <conditionalFormatting sqref="V141">
    <cfRule type="uniqueValues" priority="22" stopIfTrue="1"/>
  </conditionalFormatting>
  <conditionalFormatting sqref="AC141">
    <cfRule type="uniqueValues" priority="21" stopIfTrue="1"/>
  </conditionalFormatting>
  <conditionalFormatting sqref="V161">
    <cfRule type="uniqueValues" priority="20" stopIfTrue="1"/>
  </conditionalFormatting>
  <conditionalFormatting sqref="AC161">
    <cfRule type="uniqueValues" priority="19" stopIfTrue="1"/>
  </conditionalFormatting>
  <conditionalFormatting sqref="AA60">
    <cfRule type="uniqueValues" priority="18" stopIfTrue="1"/>
  </conditionalFormatting>
  <conditionalFormatting sqref="U95">
    <cfRule type="uniqueValues" priority="17" stopIfTrue="1"/>
  </conditionalFormatting>
  <conditionalFormatting sqref="AA78">
    <cfRule type="uniqueValues" priority="16" stopIfTrue="1"/>
  </conditionalFormatting>
  <conditionalFormatting sqref="I27">
    <cfRule type="uniqueValues" priority="15" stopIfTrue="1"/>
  </conditionalFormatting>
  <conditionalFormatting sqref="I28">
    <cfRule type="uniqueValues" priority="14" stopIfTrue="1"/>
  </conditionalFormatting>
  <conditionalFormatting sqref="I42 I29">
    <cfRule type="uniqueValues" priority="13" stopIfTrue="1"/>
  </conditionalFormatting>
  <conditionalFormatting sqref="I30">
    <cfRule type="uniqueValues" priority="12" stopIfTrue="1"/>
  </conditionalFormatting>
  <conditionalFormatting sqref="I33">
    <cfRule type="uniqueValues" priority="11" stopIfTrue="1"/>
  </conditionalFormatting>
  <conditionalFormatting sqref="I36">
    <cfRule type="uniqueValues" priority="10" stopIfTrue="1"/>
  </conditionalFormatting>
  <conditionalFormatting sqref="I39">
    <cfRule type="uniqueValues" priority="9" stopIfTrue="1"/>
  </conditionalFormatting>
  <conditionalFormatting sqref="I41">
    <cfRule type="uniqueValues" priority="8" stopIfTrue="1"/>
  </conditionalFormatting>
  <conditionalFormatting sqref="I32">
    <cfRule type="uniqueValues" priority="7" stopIfTrue="1"/>
  </conditionalFormatting>
  <conditionalFormatting sqref="I31">
    <cfRule type="uniqueValues" priority="6" stopIfTrue="1"/>
  </conditionalFormatting>
  <conditionalFormatting sqref="I35">
    <cfRule type="uniqueValues" priority="5" stopIfTrue="1"/>
  </conditionalFormatting>
  <conditionalFormatting sqref="I34">
    <cfRule type="uniqueValues" priority="4" stopIfTrue="1"/>
  </conditionalFormatting>
  <conditionalFormatting sqref="I37">
    <cfRule type="uniqueValues" priority="3" stopIfTrue="1"/>
  </conditionalFormatting>
  <conditionalFormatting sqref="I38">
    <cfRule type="uniqueValues" priority="2" stopIfTrue="1"/>
  </conditionalFormatting>
  <conditionalFormatting sqref="I40">
    <cfRule type="uniqueValues" priority="1" stopIfTrue="1"/>
  </conditionalFormatting>
  <pageMargins left="0.7" right="0.7" top="0.75" bottom="0.75" header="0.3" footer="0.3"/>
  <pageSetup scale="30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 Datasheet (Monthly)</vt:lpstr>
      <vt:lpstr>Report Datasheet M (V+AMI-P+)</vt:lpstr>
      <vt:lpstr>Report Datasheet (V+AMI-P+)</vt:lpstr>
      <vt:lpstr>Report Datasheet (V+AMI-P-)</vt:lpstr>
      <vt:lpstr>Report Datasheet (V+AMI+-)</vt:lpstr>
      <vt:lpstr>Report Datasheet (Conv 10 wks)</vt:lpstr>
      <vt:lpstr>Report Datasheet (Conv 6 wks)</vt:lpstr>
    </vt:vector>
  </TitlesOfParts>
  <Company>Washington University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ODT</dc:creator>
  <cp:lastModifiedBy>Li, Dingwen</cp:lastModifiedBy>
  <cp:lastPrinted>2019-10-10T01:50:19Z</cp:lastPrinted>
  <dcterms:created xsi:type="dcterms:W3CDTF">2017-11-13T17:33:09Z</dcterms:created>
  <dcterms:modified xsi:type="dcterms:W3CDTF">2019-10-15T21:11:36Z</dcterms:modified>
</cp:coreProperties>
</file>