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eamrealty-my.sharepoint.com/personal/jgilles_streamdatacenters_com/Documents/Documents/GitHub/baker/"/>
    </mc:Choice>
  </mc:AlternateContent>
  <xr:revisionPtr revIDLastSave="2696" documentId="8_{0EA9A5FB-C638-4B36-B461-94A22AD010CE}" xr6:coauthVersionLast="47" xr6:coauthVersionMax="47" xr10:uidLastSave="{9F9C18F5-A0F6-4481-AF49-41BF6BCDDF91}"/>
  <bookViews>
    <workbookView xWindow="-28920" yWindow="15" windowWidth="29040" windowHeight="15840" activeTab="1" xr2:uid="{F613AA21-5772-4279-AB7F-8475EF583609}"/>
  </bookViews>
  <sheets>
    <sheet name="Sheet7" sheetId="7" r:id="rId1"/>
    <sheet name="Sheet5" sheetId="5" r:id="rId2"/>
    <sheet name="Sheet6" sheetId="6" r:id="rId3"/>
    <sheet name="Sheet4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5" l="1" a="1"/>
  <c r="N15" i="5" s="1"/>
  <c r="N19" i="5" s="1" a="1"/>
  <c r="N19" i="5" s="1"/>
  <c r="N16" i="5" a="1"/>
  <c r="N16" i="5"/>
  <c r="N17" i="5" s="1" a="1"/>
  <c r="N17" i="5" s="1"/>
  <c r="N18" i="5" s="1" a="1"/>
  <c r="N18" i="5" s="1"/>
  <c r="N14" i="5" a="1"/>
  <c r="N14" i="5" s="1"/>
  <c r="M15" i="5" a="1"/>
  <c r="M15" i="5"/>
  <c r="M16" i="5" a="1"/>
  <c r="M16" i="5" s="1"/>
  <c r="M17" i="5" a="1"/>
  <c r="M17" i="5"/>
  <c r="M18" i="5" a="1"/>
  <c r="M18" i="5" s="1"/>
  <c r="M19" i="5" a="1"/>
  <c r="M19" i="5"/>
  <c r="M23" i="5" a="1"/>
  <c r="M23" i="5" s="1"/>
  <c r="M24" i="5" a="1"/>
  <c r="M24" i="5" s="1"/>
  <c r="M25" i="5" a="1"/>
  <c r="M25" i="5"/>
  <c r="N25" i="5" s="1" a="1"/>
  <c r="N25" i="5" s="1"/>
  <c r="M26" i="5" a="1"/>
  <c r="M26" i="5" s="1"/>
  <c r="M27" i="5" a="1"/>
  <c r="M27" i="5"/>
  <c r="N27" i="5" s="1" a="1"/>
  <c r="N27" i="5" s="1"/>
  <c r="M14" i="5" a="1"/>
  <c r="M14" i="5" s="1"/>
  <c r="M13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S13" i="5" s="1"/>
  <c r="J13" i="5"/>
  <c r="L13" i="5"/>
  <c r="T13" i="5"/>
  <c r="U13" i="5" s="1"/>
  <c r="I14" i="5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J14" i="5"/>
  <c r="Q14" i="5"/>
  <c r="J15" i="5"/>
  <c r="Q15" i="5"/>
  <c r="J16" i="5"/>
  <c r="Q16" i="5"/>
  <c r="J17" i="5"/>
  <c r="Q17" i="5"/>
  <c r="J18" i="5"/>
  <c r="Q18" i="5"/>
  <c r="J19" i="5"/>
  <c r="Q19" i="5"/>
  <c r="J20" i="5"/>
  <c r="M20" i="5" s="1" a="1"/>
  <c r="M20" i="5" s="1"/>
  <c r="Q20" i="5"/>
  <c r="J21" i="5"/>
  <c r="M21" i="5" s="1" a="1"/>
  <c r="M21" i="5" s="1"/>
  <c r="Q21" i="5"/>
  <c r="J22" i="5"/>
  <c r="M22" i="5" s="1" a="1"/>
  <c r="M22" i="5" s="1"/>
  <c r="Q22" i="5"/>
  <c r="J23" i="5"/>
  <c r="L23" i="5" s="1" a="1"/>
  <c r="L23" i="5" s="1"/>
  <c r="Q23" i="5"/>
  <c r="J24" i="5"/>
  <c r="L24" i="5" s="1" a="1"/>
  <c r="L24" i="5" s="1"/>
  <c r="Q24" i="5"/>
  <c r="J25" i="5"/>
  <c r="L25" i="5" s="1" a="1"/>
  <c r="L25" i="5" s="1"/>
  <c r="Q25" i="5"/>
  <c r="J26" i="5"/>
  <c r="L26" i="5" s="1" a="1"/>
  <c r="L26" i="5" s="1"/>
  <c r="Q26" i="5"/>
  <c r="J27" i="5"/>
  <c r="L27" i="5" s="1" a="1"/>
  <c r="L27" i="5" s="1"/>
  <c r="Q27" i="5"/>
  <c r="N24" i="5" l="1" a="1"/>
  <c r="N24" i="5" s="1"/>
  <c r="P24" i="5" s="1" a="1"/>
  <c r="P24" i="5" s="1"/>
  <c r="N23" i="5" a="1"/>
  <c r="N23" i="5" s="1"/>
  <c r="P23" i="5" s="1" a="1"/>
  <c r="P23" i="5" s="1"/>
  <c r="N26" i="5" a="1"/>
  <c r="N26" i="5" s="1"/>
  <c r="N20" i="5" a="1"/>
  <c r="N20" i="5" s="1"/>
  <c r="O18" i="5" a="1"/>
  <c r="O18" i="5" s="1"/>
  <c r="P18" i="5" a="1"/>
  <c r="P18" i="5" s="1"/>
  <c r="P19" i="5" a="1"/>
  <c r="P19" i="5" s="1"/>
  <c r="O19" i="5" a="1"/>
  <c r="O19" i="5" s="1"/>
  <c r="T19" i="5" s="1"/>
  <c r="O16" i="5" a="1"/>
  <c r="O16" i="5" s="1"/>
  <c r="P16" i="5" a="1"/>
  <c r="P16" i="5" s="1"/>
  <c r="P14" i="5" a="1"/>
  <c r="P14" i="5" s="1"/>
  <c r="O14" i="5" a="1"/>
  <c r="O14" i="5" s="1"/>
  <c r="R14" i="5"/>
  <c r="L22" i="5" a="1"/>
  <c r="L22" i="5" s="1"/>
  <c r="L21" i="5" a="1"/>
  <c r="L21" i="5" s="1"/>
  <c r="L20" i="5" a="1"/>
  <c r="L20" i="5" s="1"/>
  <c r="L14" i="5" a="1"/>
  <c r="L14" i="5" s="1"/>
  <c r="L18" i="5" a="1"/>
  <c r="L18" i="5" s="1"/>
  <c r="L15" i="5" a="1"/>
  <c r="L15" i="5" s="1"/>
  <c r="P15" i="5" s="1" a="1"/>
  <c r="P15" i="5" s="1"/>
  <c r="T18" i="5"/>
  <c r="L19" i="5" a="1"/>
  <c r="L19" i="5" s="1"/>
  <c r="O24" i="5" a="1"/>
  <c r="O24" i="5" s="1"/>
  <c r="O27" i="5" a="1"/>
  <c r="O27" i="5" s="1"/>
  <c r="P27" i="5" a="1"/>
  <c r="P27" i="5" s="1"/>
  <c r="O26" i="5" a="1"/>
  <c r="O26" i="5" s="1"/>
  <c r="P26" i="5" a="1"/>
  <c r="P26" i="5" s="1"/>
  <c r="O25" i="5" a="1"/>
  <c r="O25" i="5" s="1"/>
  <c r="P25" i="5" a="1"/>
  <c r="P25" i="5" s="1"/>
  <c r="O23" i="5" a="1"/>
  <c r="O23" i="5" s="1"/>
  <c r="L16" i="5" a="1"/>
  <c r="L16" i="5" s="1"/>
  <c r="L17" i="5" a="1"/>
  <c r="L17" i="5" s="1"/>
  <c r="T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C23" i="3"/>
  <c r="T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C22" i="3"/>
  <c r="T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C21" i="3"/>
  <c r="T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C20" i="3"/>
  <c r="T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C15" i="3"/>
  <c r="T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C14" i="3"/>
  <c r="T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C13" i="3"/>
  <c r="T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C12" i="3"/>
  <c r="E4" i="3"/>
  <c r="E5" i="3"/>
  <c r="E6" i="3"/>
  <c r="E7" i="3"/>
  <c r="C5" i="3"/>
  <c r="F5" i="3"/>
  <c r="G5" i="3"/>
  <c r="H5" i="3"/>
  <c r="I5" i="3"/>
  <c r="J5" i="3"/>
  <c r="K5" i="3"/>
  <c r="L5" i="3"/>
  <c r="M5" i="3"/>
  <c r="N5" i="3"/>
  <c r="O5" i="3"/>
  <c r="P5" i="3"/>
  <c r="Q5" i="3"/>
  <c r="R5" i="3"/>
  <c r="T5" i="3"/>
  <c r="C6" i="3"/>
  <c r="F6" i="3"/>
  <c r="G6" i="3"/>
  <c r="H6" i="3"/>
  <c r="I6" i="3"/>
  <c r="J6" i="3"/>
  <c r="K6" i="3"/>
  <c r="L6" i="3"/>
  <c r="M6" i="3"/>
  <c r="N6" i="3"/>
  <c r="O6" i="3"/>
  <c r="P6" i="3"/>
  <c r="Q6" i="3"/>
  <c r="R6" i="3"/>
  <c r="T6" i="3"/>
  <c r="C7" i="3"/>
  <c r="F7" i="3"/>
  <c r="G7" i="3"/>
  <c r="H7" i="3"/>
  <c r="I7" i="3"/>
  <c r="J7" i="3"/>
  <c r="K7" i="3"/>
  <c r="L7" i="3"/>
  <c r="M7" i="3"/>
  <c r="N7" i="3"/>
  <c r="O7" i="3"/>
  <c r="P7" i="3"/>
  <c r="Q7" i="3"/>
  <c r="R7" i="3"/>
  <c r="T7" i="3"/>
  <c r="F4" i="3"/>
  <c r="G4" i="3"/>
  <c r="H4" i="3"/>
  <c r="I4" i="3"/>
  <c r="J4" i="3"/>
  <c r="K4" i="3"/>
  <c r="L4" i="3"/>
  <c r="M4" i="3"/>
  <c r="N4" i="3"/>
  <c r="O4" i="3"/>
  <c r="P4" i="3"/>
  <c r="Q4" i="3"/>
  <c r="R4" i="3"/>
  <c r="T4" i="3"/>
  <c r="C4" i="3"/>
  <c r="Y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D15" i="2"/>
  <c r="Y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D14" i="2"/>
  <c r="Y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D13" i="2"/>
  <c r="Y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D12" i="2"/>
  <c r="D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Y5" i="2"/>
  <c r="D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Y6" i="2"/>
  <c r="D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Y7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Y4" i="2"/>
  <c r="D4" i="2"/>
  <c r="AP28" i="1"/>
  <c r="AP27" i="1"/>
  <c r="AP26" i="1"/>
  <c r="AP25" i="1"/>
  <c r="AN24" i="1"/>
  <c r="AN9" i="1"/>
  <c r="AP13" i="1"/>
  <c r="AP11" i="1"/>
  <c r="AP12" i="1"/>
  <c r="AP10" i="1"/>
  <c r="T14" i="5" l="1"/>
  <c r="U14" i="5" s="1"/>
  <c r="R15" i="5" s="1"/>
  <c r="N21" i="5" a="1"/>
  <c r="N21" i="5" s="1"/>
  <c r="N22" i="5" s="1" a="1"/>
  <c r="N22" i="5" s="1"/>
  <c r="O20" i="5" a="1"/>
  <c r="O20" i="5" s="1"/>
  <c r="P20" i="5" a="1"/>
  <c r="P20" i="5" s="1"/>
  <c r="T16" i="5"/>
  <c r="S14" i="5"/>
  <c r="S15" i="5"/>
  <c r="R16" i="5"/>
  <c r="S16" i="5" s="1"/>
  <c r="O15" i="5" a="1"/>
  <c r="O15" i="5" s="1"/>
  <c r="O17" i="5" s="1" a="1"/>
  <c r="O17" i="5" s="1"/>
  <c r="T23" i="5"/>
  <c r="T25" i="5"/>
  <c r="T26" i="5"/>
  <c r="P17" i="5" a="1"/>
  <c r="P17" i="5" s="1"/>
  <c r="T27" i="5"/>
  <c r="T24" i="5"/>
  <c r="O22" i="5" l="1" a="1"/>
  <c r="O22" i="5" s="1"/>
  <c r="P22" i="5" a="1"/>
  <c r="P22" i="5" s="1"/>
  <c r="T20" i="5"/>
  <c r="P21" i="5" a="1"/>
  <c r="P21" i="5" s="1"/>
  <c r="O21" i="5" a="1"/>
  <c r="O21" i="5" s="1"/>
  <c r="T15" i="5"/>
  <c r="U15" i="5" s="1"/>
  <c r="U16" i="5"/>
  <c r="R17" i="5" s="1"/>
  <c r="S17" i="5" s="1"/>
  <c r="T17" i="5"/>
  <c r="T22" i="5" l="1"/>
  <c r="T21" i="5"/>
  <c r="U17" i="5"/>
  <c r="R18" i="5" s="1"/>
  <c r="S18" i="5" s="1"/>
  <c r="U18" i="5" l="1"/>
  <c r="R19" i="5" s="1"/>
  <c r="S19" i="5" s="1"/>
  <c r="U19" i="5" l="1"/>
  <c r="R20" i="5" s="1"/>
  <c r="S20" i="5" s="1"/>
  <c r="U20" i="5" l="1"/>
  <c r="R21" i="5" s="1"/>
  <c r="S21" i="5" s="1"/>
  <c r="U21" i="5" l="1"/>
  <c r="R22" i="5" s="1"/>
  <c r="S22" i="5" s="1"/>
  <c r="U22" i="5" l="1"/>
  <c r="R23" i="5" s="1"/>
  <c r="S23" i="5" s="1"/>
  <c r="U23" i="5" l="1"/>
  <c r="R24" i="5" s="1"/>
  <c r="S24" i="5" s="1"/>
  <c r="U24" i="5" l="1"/>
  <c r="R25" i="5" s="1"/>
  <c r="S25" i="5" s="1"/>
  <c r="U25" i="5" l="1"/>
  <c r="R26" i="5" s="1"/>
  <c r="S26" i="5" s="1"/>
  <c r="U26" i="5" l="1"/>
  <c r="R27" i="5" s="1"/>
  <c r="S27" i="5" l="1"/>
  <c r="S10" i="5" s="1"/>
  <c r="U2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<sst xmlns="http://schemas.openxmlformats.org/spreadsheetml/2006/main" count="878" uniqueCount="216">
  <si>
    <t>4h</t>
  </si>
  <si>
    <t>3h</t>
  </si>
  <si>
    <t>5c</t>
  </si>
  <si>
    <t>2h</t>
  </si>
  <si>
    <t>9c</t>
  </si>
  <si>
    <t>10c</t>
  </si>
  <si>
    <t>7s</t>
  </si>
  <si>
    <t>Ks</t>
  </si>
  <si>
    <t>6d</t>
  </si>
  <si>
    <t>Kc</t>
  </si>
  <si>
    <t>7c</t>
  </si>
  <si>
    <t>5h</t>
  </si>
  <si>
    <t>5d</t>
  </si>
  <si>
    <t>Kh</t>
  </si>
  <si>
    <t>Qh</t>
  </si>
  <si>
    <t>Jh</t>
  </si>
  <si>
    <t>10h</t>
  </si>
  <si>
    <t>9h</t>
  </si>
  <si>
    <t>8h</t>
  </si>
  <si>
    <t>7h</t>
  </si>
  <si>
    <t>Qd</t>
  </si>
  <si>
    <t>Jd</t>
  </si>
  <si>
    <t>10d</t>
  </si>
  <si>
    <t>9d</t>
  </si>
  <si>
    <t>8d</t>
  </si>
  <si>
    <t>Kd</t>
  </si>
  <si>
    <t>Qc</t>
  </si>
  <si>
    <t>Jc</t>
  </si>
  <si>
    <t>8c</t>
  </si>
  <si>
    <t>c</t>
  </si>
  <si>
    <t>Qs</t>
  </si>
  <si>
    <t>Js</t>
  </si>
  <si>
    <t>10s</t>
  </si>
  <si>
    <t>9s</t>
  </si>
  <si>
    <t>8s</t>
  </si>
  <si>
    <t>4s</t>
  </si>
  <si>
    <t>6h</t>
  </si>
  <si>
    <t>6c</t>
  </si>
  <si>
    <t>#1</t>
  </si>
  <si>
    <t>#2</t>
  </si>
  <si>
    <t>#0</t>
  </si>
  <si>
    <t>#3</t>
  </si>
  <si>
    <t>#4</t>
  </si>
  <si>
    <t>#5</t>
  </si>
  <si>
    <t>#6</t>
  </si>
  <si>
    <t>#7</t>
  </si>
  <si>
    <t>6s</t>
  </si>
  <si>
    <t>5s</t>
  </si>
  <si>
    <t>7d</t>
  </si>
  <si>
    <t>h</t>
  </si>
  <si>
    <t>s</t>
  </si>
  <si>
    <t xml:space="preserve">best </t>
  </si>
  <si>
    <t>Rules</t>
  </si>
  <si>
    <t>1) pursue immediate stack move</t>
  </si>
  <si>
    <t>2) pursue shortest move</t>
  </si>
  <si>
    <t>3) Ignore too long of moves</t>
  </si>
  <si>
    <t>4) Don't look further if a "best" is found.</t>
  </si>
  <si>
    <t>4c</t>
  </si>
  <si>
    <t>2c</t>
  </si>
  <si>
    <t>3c</t>
  </si>
  <si>
    <t>Spades</t>
  </si>
  <si>
    <t>Diamonds</t>
  </si>
  <si>
    <t>Clubs</t>
  </si>
  <si>
    <t>Hearts</t>
  </si>
  <si>
    <t>A</t>
  </si>
  <si>
    <t>J</t>
  </si>
  <si>
    <t>Q</t>
  </si>
  <si>
    <t>K</t>
  </si>
  <si>
    <t>-</t>
  </si>
  <si>
    <t>Foundation</t>
  </si>
  <si>
    <t>Freecell</t>
  </si>
  <si>
    <t>Column</t>
  </si>
  <si>
    <t>*16 \ *1</t>
  </si>
  <si>
    <t>Card</t>
  </si>
  <si>
    <t>Suit</t>
  </si>
  <si>
    <t>PARENT</t>
  </si>
  <si>
    <t>CHILD</t>
  </si>
  <si>
    <t>Column Child</t>
  </si>
  <si>
    <t>C0</t>
  </si>
  <si>
    <t>C1</t>
  </si>
  <si>
    <t>C2</t>
  </si>
  <si>
    <t>C3</t>
  </si>
  <si>
    <t>C4</t>
  </si>
  <si>
    <t>C5</t>
  </si>
  <si>
    <t>C6</t>
  </si>
  <si>
    <t>C7</t>
  </si>
  <si>
    <t>Foundation Child</t>
  </si>
  <si>
    <t>FC1</t>
  </si>
  <si>
    <t>FC2</t>
  </si>
  <si>
    <t>FC3</t>
  </si>
  <si>
    <t>FC0</t>
  </si>
  <si>
    <t>F0</t>
  </si>
  <si>
    <t>F1</t>
  </si>
  <si>
    <t>F2</t>
  </si>
  <si>
    <t>F3</t>
  </si>
  <si>
    <t>Metadata</t>
  </si>
  <si>
    <t>Empty</t>
  </si>
  <si>
    <t>Freecell Child</t>
  </si>
  <si>
    <t>Stored</t>
  </si>
  <si>
    <t>Referenced</t>
  </si>
  <si>
    <t>Stored / Referenced</t>
  </si>
  <si>
    <t>Parent</t>
  </si>
  <si>
    <t>STORED PARENT</t>
  </si>
  <si>
    <t>none</t>
  </si>
  <si>
    <t>STORED CHILD</t>
  </si>
  <si>
    <t>WHEN REFERENCED</t>
  </si>
  <si>
    <t>C = Column</t>
  </si>
  <si>
    <t>FC = Freecell</t>
  </si>
  <si>
    <t>F = Foundation</t>
  </si>
  <si>
    <t>Ad</t>
  </si>
  <si>
    <t>Ac</t>
  </si>
  <si>
    <t>3d</t>
  </si>
  <si>
    <t>2d</t>
  </si>
  <si>
    <t>2s</t>
  </si>
  <si>
    <t>4d</t>
  </si>
  <si>
    <t>As</t>
  </si>
  <si>
    <t>3s</t>
  </si>
  <si>
    <t>0s</t>
  </si>
  <si>
    <t>0d</t>
  </si>
  <si>
    <t>0c</t>
  </si>
  <si>
    <t>Ah</t>
  </si>
  <si>
    <t>X</t>
  </si>
  <si>
    <t>Alt Column</t>
  </si>
  <si>
    <t>Alt Parent</t>
  </si>
  <si>
    <t>To F</t>
  </si>
  <si>
    <t>Take FC</t>
  </si>
  <si>
    <t>To EC</t>
  </si>
  <si>
    <t>(2) bits suit</t>
  </si>
  <si>
    <t>(4) bits value</t>
  </si>
  <si>
    <t>Can we design an algorythm where unpack is always allowed, but if re-pack is possible, it will be allowed for?</t>
  </si>
  <si>
    <t>Inputs:</t>
  </si>
  <si>
    <t>3) Target column type - "open column" or "higer card"</t>
  </si>
  <si>
    <t>4) Allow unpack only? - when enabeled allowed to ignore packing of the cards after unpacking</t>
  </si>
  <si>
    <t>5) Return Option: "unpack &amp; repack" or "unpack"</t>
  </si>
  <si>
    <t>Need to build up the moves required</t>
  </si>
  <si>
    <t>1) Open freecells count</t>
  </si>
  <si>
    <t>2) Open columns count</t>
  </si>
  <si>
    <t>Fast forward the pack / unpack option if there are enough open freecells or columns</t>
  </si>
  <si>
    <t>Return options:</t>
  </si>
  <si>
    <t>1) Moves required to do the thing</t>
  </si>
  <si>
    <t>0) Things that need to be moved count</t>
  </si>
  <si>
    <t>1) Unpack</t>
  </si>
  <si>
    <t>2) Pack</t>
  </si>
  <si>
    <t>Steps:</t>
  </si>
  <si>
    <t>Options:</t>
  </si>
  <si>
    <t>2) Just do it --- then we don't need to return anything that won't actually not be useful</t>
  </si>
  <si>
    <t>1) Possibility check - lookup in a table - or make the table</t>
  </si>
  <si>
    <t>A) Move some fraction</t>
  </si>
  <si>
    <t>B) Unpack the remainder</t>
  </si>
  <si>
    <t>stop here if unpacking only</t>
  </si>
  <si>
    <t>C) Repack the remainder</t>
  </si>
  <si>
    <t>D) Move some fraction onto the remainder</t>
  </si>
  <si>
    <t>openColumns</t>
  </si>
  <si>
    <t>openFreecells</t>
  </si>
  <si>
    <t>stack size</t>
  </si>
  <si>
    <t>moves</t>
  </si>
  <si>
    <t>Before</t>
  </si>
  <si>
    <t>After</t>
  </si>
  <si>
    <t>source e/c</t>
  </si>
  <si>
    <t>destination e/c</t>
  </si>
  <si>
    <t>e</t>
  </si>
  <si>
    <t>Delta</t>
  </si>
  <si>
    <t>Type A/B/C</t>
  </si>
  <si>
    <t>Type:</t>
  </si>
  <si>
    <t>Source</t>
  </si>
  <si>
    <t>Destination</t>
  </si>
  <si>
    <t>Description</t>
  </si>
  <si>
    <t>Move first portion</t>
  </si>
  <si>
    <t>Move second portion</t>
  </si>
  <si>
    <t>Move first onto second</t>
  </si>
  <si>
    <t>parent</t>
  </si>
  <si>
    <t>Empty column</t>
  </si>
  <si>
    <t>Another column card</t>
  </si>
  <si>
    <t>Level</t>
  </si>
  <si>
    <t>Parent Offset</t>
  </si>
  <si>
    <t>Row</t>
  </si>
  <si>
    <t>***Removal from the base source could create more columns or even more freecells, that likely needs to be accounted for</t>
  </si>
  <si>
    <t>---</t>
  </si>
  <si>
    <t>match BEFORE</t>
  </si>
  <si>
    <t>match AFTER</t>
  </si>
  <si>
    <t>Size</t>
  </si>
  <si>
    <t>Sibling Offset</t>
  </si>
  <si>
    <t>Total Moves</t>
  </si>
  <si>
    <t>A) If offloading reveals a foundationable card, make sure to include in the calculation</t>
  </si>
  <si>
    <t>B) If offloading allows the whole stack to be moved, only offload</t>
  </si>
  <si>
    <t>2nd) try to only offload</t>
  </si>
  <si>
    <t>* maybe see if one is better than the other at achieving the goals</t>
  </si>
  <si>
    <t>1st) try to move the whole stack</t>
  </si>
  <si>
    <t>1) Everything moves to the "columns" when it is moved --- it is then marked with places that it could have been moved to instead</t>
  </si>
  <si>
    <t>Possible places that it could have been moved to:</t>
  </si>
  <si>
    <t>A) An empty column (if avaliable)</t>
  </si>
  <si>
    <t>B) It's parent card</t>
  </si>
  <si>
    <t>2) Later, when an additonal space is needed to move something to an open cell, iterate through the options of where a card can be moved to</t>
  </si>
  <si>
    <t>Now, how do we add the card "move" into the move sequence? Do we need some sort of pass back mechanism?</t>
  </si>
  <si>
    <t>Each turn what we are actually doing is moving a card from a column *either* to an empty column or to its higher --- all freecell moves happen automatically on the side</t>
  </si>
  <si>
    <t>So what we actually need is a record of each card that was moved &amp; if it was moved to an empty column or to a higher card</t>
  </si>
  <si>
    <t>Probably add a tracker of the number of columns vs number of freecells as this should be limited to 12 total and 8 columns</t>
  </si>
  <si>
    <t>open Columns</t>
  </si>
  <si>
    <t>higher open</t>
  </si>
  <si>
    <t>Also keep a timeline of when each of these moves is happening</t>
  </si>
  <si>
    <t>isColumn</t>
  </si>
  <si>
    <t>Before gets capped by the new number of open columns</t>
  </si>
  <si>
    <t>After gets reduced by (1)</t>
  </si>
  <si>
    <t>TIMELINE:</t>
  </si>
  <si>
    <t>higher open initially</t>
  </si>
  <si>
    <t>isColumn &lt;= 8</t>
  </si>
  <si>
    <t>timeline.length - higher open initially  &lt;= 12</t>
  </si>
  <si>
    <t>First try to put onto a pure column</t>
  </si>
  <si>
    <t>&lt; If I later want to place something on top of it, did it have the possiblity to be a column when it was placed down</t>
  </si>
  <si>
    <t>&lt; If I later need more space to put cards into the timeline, could I have instead put this card somewhere else?</t>
  </si>
  <si>
    <t>^ If higher was open initally, cannot move this card onto the higher number because that would just be more steps for the same result</t>
  </si>
  <si>
    <t>Options for each card move:</t>
  </si>
  <si>
    <t>1) Move onto an empty in the timeline -- mark as not movable onto higher if #2 was an option</t>
  </si>
  <si>
    <t>2) (if higer open initally not marked) Move onto a higher</t>
  </si>
  <si>
    <t>When items are inserted into the timeline, they should be sorted</t>
  </si>
  <si>
    <t>Change non-column to column if needed / helpful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</si>
</sst>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1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0" borderId="0" xfId="0" applyAlignment="1">
      <alignment horizontal="left"/>
    </xf>
    <xf numFmtId="0" fontId="0" fillId="14" borderId="0" xfId="0" applyFill="1"/>
    <xf numFmtId="0" fontId="0" fillId="12" borderId="0" xfId="0" applyFill="1"/>
    <xf numFmtId="0" fontId="0" fillId="12" borderId="0" xfId="0" applyFill="1" applyAlignment="1">
      <alignment horizontal="right" wrapText="1"/>
    </xf>
    <xf numFmtId="0" fontId="3" fillId="0" borderId="0" xfId="0" applyFont="1" applyAlignment="1">
      <alignment horizontal="left"/>
    </xf>
    <xf numFmtId="0" fontId="0" fillId="12" borderId="0" xfId="0" applyFill="1" applyAlignment="1">
      <alignment horizontal="right"/>
    </xf>
    <xf numFmtId="0" fontId="3" fillId="14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18" borderId="0" xfId="0" applyFill="1"/>
    <xf numFmtId="0" fontId="1" fillId="0" borderId="0" xfId="0" applyFont="1"/>
    <xf numFmtId="0" fontId="0" fillId="19" borderId="0" xfId="0" applyFill="1" applyAlignment="1">
      <alignment horizontal="center" vertical="center"/>
    </xf>
    <xf numFmtId="0" fontId="0" fillId="2" borderId="0" xfId="0" applyFill="1"/>
    <xf numFmtId="0" fontId="0" fillId="16" borderId="0" xfId="0" applyFill="1"/>
    <xf numFmtId="0" fontId="1" fillId="0" borderId="0" xfId="0" quotePrefix="1" applyFont="1"/>
    <xf numFmtId="0" fontId="0" fillId="0" borderId="0" xfId="0" quotePrefix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15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font>
        <color theme="8"/>
      </font>
    </dxf>
    <dxf>
      <font>
        <color theme="3" tint="0.499984740745262"/>
      </font>
    </dxf>
    <dxf>
      <font>
        <color theme="2" tint="-0.749961851863155"/>
      </font>
    </dxf>
    <dxf>
      <font>
        <color rgb="FFFF0000"/>
      </font>
    </dxf>
    <dxf>
      <font>
        <color theme="8"/>
      </font>
    </dxf>
    <dxf>
      <font>
        <color theme="3" tint="0.499984740745262"/>
      </font>
    </dxf>
    <dxf>
      <font>
        <color theme="2" tint="-0.749961851863155"/>
      </font>
    </dxf>
    <dxf>
      <font>
        <color rgb="FFFF0000"/>
      </font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ont>
        <color theme="8"/>
      </font>
    </dxf>
    <dxf>
      <font>
        <color theme="3" tint="0.499984740745262"/>
      </font>
    </dxf>
    <dxf>
      <font>
        <color theme="2" tint="-0.749961851863155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</xdr:row>
      <xdr:rowOff>219075</xdr:rowOff>
    </xdr:from>
    <xdr:to>
      <xdr:col>3</xdr:col>
      <xdr:colOff>342900</xdr:colOff>
      <xdr:row>4</xdr:row>
      <xdr:rowOff>180975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0B73E44-039A-4398-8504-D5146B3F2768}"/>
            </a:ext>
          </a:extLst>
        </xdr:cNvPr>
        <xdr:cNvCxnSpPr/>
      </xdr:nvCxnSpPr>
      <xdr:spPr>
        <a:xfrm flipV="1">
          <a:off x="1571625" y="904875"/>
          <a:ext cx="0" cy="647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4</xdr:row>
      <xdr:rowOff>200025</xdr:rowOff>
    </xdr:from>
    <xdr:to>
      <xdr:col>3</xdr:col>
      <xdr:colOff>76200</xdr:colOff>
      <xdr:row>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E8089C1-CE5C-47D4-8F5E-85A2459BE537}"/>
            </a:ext>
          </a:extLst>
        </xdr:cNvPr>
        <xdr:cNvCxnSpPr/>
      </xdr:nvCxnSpPr>
      <xdr:spPr>
        <a:xfrm flipV="1">
          <a:off x="1333500" y="1571625"/>
          <a:ext cx="0" cy="600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2</xdr:row>
      <xdr:rowOff>161925</xdr:rowOff>
    </xdr:from>
    <xdr:to>
      <xdr:col>5</xdr:col>
      <xdr:colOff>323850</xdr:colOff>
      <xdr:row>3</xdr:row>
      <xdr:rowOff>171450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DCB1961-447D-43D4-BA93-695096334DAA}"/>
            </a:ext>
          </a:extLst>
        </xdr:cNvPr>
        <xdr:cNvCxnSpPr/>
      </xdr:nvCxnSpPr>
      <xdr:spPr>
        <a:xfrm flipV="1">
          <a:off x="2419350" y="847725"/>
          <a:ext cx="0" cy="352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6</xdr:row>
      <xdr:rowOff>142875</xdr:rowOff>
    </xdr:from>
    <xdr:to>
      <xdr:col>15</xdr:col>
      <xdr:colOff>342900</xdr:colOff>
      <xdr:row>8</xdr:row>
      <xdr:rowOff>209550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9F87417-8F3E-4E2E-868A-DC7D5EDB3B39}"/>
            </a:ext>
          </a:extLst>
        </xdr:cNvPr>
        <xdr:cNvCxnSpPr/>
      </xdr:nvCxnSpPr>
      <xdr:spPr>
        <a:xfrm flipV="1">
          <a:off x="6343650" y="2200275"/>
          <a:ext cx="0" cy="7524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190500</xdr:rowOff>
    </xdr:from>
    <xdr:to>
      <xdr:col>3</xdr:col>
      <xdr:colOff>19050</xdr:colOff>
      <xdr:row>12</xdr:row>
      <xdr:rowOff>200025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ED6432A5-8EAA-4C13-96E5-93652E087B78}"/>
            </a:ext>
          </a:extLst>
        </xdr:cNvPr>
        <xdr:cNvCxnSpPr/>
      </xdr:nvCxnSpPr>
      <xdr:spPr>
        <a:xfrm>
          <a:off x="838200" y="4305300"/>
          <a:ext cx="43815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190500</xdr:rowOff>
    </xdr:from>
    <xdr:to>
      <xdr:col>7</xdr:col>
      <xdr:colOff>9525</xdr:colOff>
      <xdr:row>13</xdr:row>
      <xdr:rowOff>142875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51551DB7-B6F9-4615-8409-E15281C2D636}"/>
            </a:ext>
          </a:extLst>
        </xdr:cNvPr>
        <xdr:cNvCxnSpPr/>
      </xdr:nvCxnSpPr>
      <xdr:spPr>
        <a:xfrm>
          <a:off x="2524125" y="3962400"/>
          <a:ext cx="419100" cy="6381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161925</xdr:rowOff>
    </xdr:from>
    <xdr:to>
      <xdr:col>11</xdr:col>
      <xdr:colOff>9525</xdr:colOff>
      <xdr:row>17</xdr:row>
      <xdr:rowOff>180975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396C9530-4B08-49FE-8C40-6BD9F62D32EC}"/>
            </a:ext>
          </a:extLst>
        </xdr:cNvPr>
        <xdr:cNvCxnSpPr/>
      </xdr:nvCxnSpPr>
      <xdr:spPr>
        <a:xfrm>
          <a:off x="4191000" y="3933825"/>
          <a:ext cx="428625" cy="2076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161925</xdr:rowOff>
    </xdr:from>
    <xdr:to>
      <xdr:col>15</xdr:col>
      <xdr:colOff>9525</xdr:colOff>
      <xdr:row>14</xdr:row>
      <xdr:rowOff>209550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19D4654B-B52F-4C38-9C74-824DDE97A783}"/>
            </a:ext>
          </a:extLst>
        </xdr:cNvPr>
        <xdr:cNvCxnSpPr/>
      </xdr:nvCxnSpPr>
      <xdr:spPr>
        <a:xfrm>
          <a:off x="5867400" y="3933825"/>
          <a:ext cx="428625" cy="10763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190500</xdr:rowOff>
    </xdr:from>
    <xdr:to>
      <xdr:col>3</xdr:col>
      <xdr:colOff>0</xdr:colOff>
      <xdr:row>22</xdr:row>
      <xdr:rowOff>200025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25F4790E-4B94-4038-942A-A4CF950CD50C}"/>
            </a:ext>
          </a:extLst>
        </xdr:cNvPr>
        <xdr:cNvCxnSpPr/>
      </xdr:nvCxnSpPr>
      <xdr:spPr>
        <a:xfrm flipH="1" flipV="1">
          <a:off x="838200" y="4648200"/>
          <a:ext cx="419100" cy="3524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200025</xdr:rowOff>
    </xdr:from>
    <xdr:to>
      <xdr:col>3</xdr:col>
      <xdr:colOff>0</xdr:colOff>
      <xdr:row>23</xdr:row>
      <xdr:rowOff>161925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4180D964-13CF-4852-95E6-03B420D1FFD3}"/>
            </a:ext>
          </a:extLst>
        </xdr:cNvPr>
        <xdr:cNvCxnSpPr/>
      </xdr:nvCxnSpPr>
      <xdr:spPr>
        <a:xfrm flipH="1">
          <a:off x="838200" y="4314825"/>
          <a:ext cx="419100" cy="990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21</xdr:row>
      <xdr:rowOff>142875</xdr:rowOff>
    </xdr:from>
    <xdr:to>
      <xdr:col>7</xdr:col>
      <xdr:colOff>9525</xdr:colOff>
      <xdr:row>26</xdr:row>
      <xdr:rowOff>142875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D8FECF3E-6F11-423C-A326-99AADFB41DE0}"/>
            </a:ext>
          </a:extLst>
        </xdr:cNvPr>
        <xdr:cNvCxnSpPr/>
      </xdr:nvCxnSpPr>
      <xdr:spPr>
        <a:xfrm flipH="1" flipV="1">
          <a:off x="2524125" y="4600575"/>
          <a:ext cx="419100" cy="1714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21</xdr:row>
      <xdr:rowOff>161925</xdr:rowOff>
    </xdr:from>
    <xdr:to>
      <xdr:col>10</xdr:col>
      <xdr:colOff>390525</xdr:colOff>
      <xdr:row>23</xdr:row>
      <xdr:rowOff>161925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778FD985-32F2-4D8E-8302-6B21912A11F8}"/>
            </a:ext>
          </a:extLst>
        </xdr:cNvPr>
        <xdr:cNvCxnSpPr/>
      </xdr:nvCxnSpPr>
      <xdr:spPr>
        <a:xfrm flipH="1" flipV="1">
          <a:off x="4200525" y="4619625"/>
          <a:ext cx="381000" cy="6858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200025</xdr:rowOff>
    </xdr:from>
    <xdr:to>
      <xdr:col>10</xdr:col>
      <xdr:colOff>409575</xdr:colOff>
      <xdr:row>23</xdr:row>
      <xdr:rowOff>180975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54AA3376-00F0-4B76-B1EB-A18895ABBD4D}"/>
            </a:ext>
          </a:extLst>
        </xdr:cNvPr>
        <xdr:cNvCxnSpPr/>
      </xdr:nvCxnSpPr>
      <xdr:spPr>
        <a:xfrm flipH="1">
          <a:off x="4191000" y="4314825"/>
          <a:ext cx="409575" cy="10096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142875</xdr:rowOff>
    </xdr:from>
    <xdr:to>
      <xdr:col>11</xdr:col>
      <xdr:colOff>0</xdr:colOff>
      <xdr:row>24</xdr:row>
      <xdr:rowOff>180975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1647AF8C-C643-4272-A96B-4EED5D9251D0}"/>
            </a:ext>
          </a:extLst>
        </xdr:cNvPr>
        <xdr:cNvCxnSpPr/>
      </xdr:nvCxnSpPr>
      <xdr:spPr>
        <a:xfrm flipH="1" flipV="1">
          <a:off x="4191000" y="4257675"/>
          <a:ext cx="419100" cy="1409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21</xdr:row>
      <xdr:rowOff>171450</xdr:rowOff>
    </xdr:from>
    <xdr:to>
      <xdr:col>15</xdr:col>
      <xdr:colOff>0</xdr:colOff>
      <xdr:row>22</xdr:row>
      <xdr:rowOff>171450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2DA4748F-8F7C-490C-B217-44EB36908A5D}"/>
            </a:ext>
          </a:extLst>
        </xdr:cNvPr>
        <xdr:cNvCxnSpPr/>
      </xdr:nvCxnSpPr>
      <xdr:spPr>
        <a:xfrm flipH="1">
          <a:off x="5876925" y="4629150"/>
          <a:ext cx="409575" cy="342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22</xdr:row>
      <xdr:rowOff>152400</xdr:rowOff>
    </xdr:from>
    <xdr:to>
      <xdr:col>19</xdr:col>
      <xdr:colOff>0</xdr:colOff>
      <xdr:row>25</xdr:row>
      <xdr:rowOff>200025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73875508-A51E-4EAD-8F8C-0A2571F5D4E6}"/>
            </a:ext>
          </a:extLst>
        </xdr:cNvPr>
        <xdr:cNvCxnSpPr/>
      </xdr:nvCxnSpPr>
      <xdr:spPr>
        <a:xfrm flipH="1" flipV="1">
          <a:off x="7553325" y="4953000"/>
          <a:ext cx="409575" cy="10763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152400</xdr:rowOff>
    </xdr:from>
    <xdr:to>
      <xdr:col>23</xdr:col>
      <xdr:colOff>19050</xdr:colOff>
      <xdr:row>24</xdr:row>
      <xdr:rowOff>171450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125248E2-3F60-49A5-BF09-6D4022E8F4F7}"/>
            </a:ext>
          </a:extLst>
        </xdr:cNvPr>
        <xdr:cNvCxnSpPr/>
      </xdr:nvCxnSpPr>
      <xdr:spPr>
        <a:xfrm flipH="1" flipV="1">
          <a:off x="9220200" y="4267200"/>
          <a:ext cx="438150" cy="1390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21</xdr:row>
      <xdr:rowOff>180975</xdr:rowOff>
    </xdr:from>
    <xdr:to>
      <xdr:col>27</xdr:col>
      <xdr:colOff>0</xdr:colOff>
      <xdr:row>22</xdr:row>
      <xdr:rowOff>161925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60437799-8E87-42DF-AEB9-A3BD6906397F}"/>
            </a:ext>
          </a:extLst>
        </xdr:cNvPr>
        <xdr:cNvCxnSpPr/>
      </xdr:nvCxnSpPr>
      <xdr:spPr>
        <a:xfrm flipH="1">
          <a:off x="10906125" y="4638675"/>
          <a:ext cx="409575" cy="3238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180975</xdr:rowOff>
    </xdr:from>
    <xdr:to>
      <xdr:col>15</xdr:col>
      <xdr:colOff>9525</xdr:colOff>
      <xdr:row>23</xdr:row>
      <xdr:rowOff>171450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45B73564-385C-4B03-A2B1-D5B706B46130}"/>
            </a:ext>
          </a:extLst>
        </xdr:cNvPr>
        <xdr:cNvCxnSpPr/>
      </xdr:nvCxnSpPr>
      <xdr:spPr>
        <a:xfrm>
          <a:off x="5867400" y="4295775"/>
          <a:ext cx="428625" cy="10191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180975</xdr:rowOff>
    </xdr:from>
    <xdr:to>
      <xdr:col>22</xdr:col>
      <xdr:colOff>409575</xdr:colOff>
      <xdr:row>21</xdr:row>
      <xdr:rowOff>152400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B7D13AED-6405-4020-A207-C77CB76317F8}"/>
            </a:ext>
          </a:extLst>
        </xdr:cNvPr>
        <xdr:cNvCxnSpPr/>
      </xdr:nvCxnSpPr>
      <xdr:spPr>
        <a:xfrm flipH="1">
          <a:off x="9220200" y="4295775"/>
          <a:ext cx="409575" cy="3143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20</xdr:row>
      <xdr:rowOff>209550</xdr:rowOff>
    </xdr:from>
    <xdr:to>
      <xdr:col>27</xdr:col>
      <xdr:colOff>19050</xdr:colOff>
      <xdr:row>22</xdr:row>
      <xdr:rowOff>180975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3CD26DCD-72FB-422A-B28B-04ABDC5D8CF9}"/>
            </a:ext>
          </a:extLst>
        </xdr:cNvPr>
        <xdr:cNvCxnSpPr/>
      </xdr:nvCxnSpPr>
      <xdr:spPr>
        <a:xfrm flipH="1" flipV="1">
          <a:off x="10906125" y="4324350"/>
          <a:ext cx="428625" cy="6572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171450</xdr:rowOff>
    </xdr:from>
    <xdr:to>
      <xdr:col>3</xdr:col>
      <xdr:colOff>0</xdr:colOff>
      <xdr:row>35</xdr:row>
      <xdr:rowOff>190500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C32A2357-3055-4102-A9D3-B734F59C6396}"/>
            </a:ext>
          </a:extLst>
        </xdr:cNvPr>
        <xdr:cNvCxnSpPr/>
      </xdr:nvCxnSpPr>
      <xdr:spPr>
        <a:xfrm flipH="1" flipV="1">
          <a:off x="838200" y="5314950"/>
          <a:ext cx="419100" cy="1390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171450</xdr:rowOff>
    </xdr:from>
    <xdr:to>
      <xdr:col>19</xdr:col>
      <xdr:colOff>0</xdr:colOff>
      <xdr:row>35</xdr:row>
      <xdr:rowOff>180975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D482122D-6AF9-4F90-BB57-E7948DB42083}"/>
            </a:ext>
          </a:extLst>
        </xdr:cNvPr>
        <xdr:cNvCxnSpPr/>
      </xdr:nvCxnSpPr>
      <xdr:spPr>
        <a:xfrm flipV="1">
          <a:off x="7543800" y="5657850"/>
          <a:ext cx="419100" cy="10382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161925</xdr:rowOff>
    </xdr:from>
    <xdr:to>
      <xdr:col>7</xdr:col>
      <xdr:colOff>0</xdr:colOff>
      <xdr:row>34</xdr:row>
      <xdr:rowOff>180975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109BD319-28E0-493E-823E-849935716401}"/>
            </a:ext>
          </a:extLst>
        </xdr:cNvPr>
        <xdr:cNvCxnSpPr/>
      </xdr:nvCxnSpPr>
      <xdr:spPr>
        <a:xfrm flipH="1" flipV="1">
          <a:off x="2514600" y="4962525"/>
          <a:ext cx="419100" cy="1390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32</xdr:row>
      <xdr:rowOff>171450</xdr:rowOff>
    </xdr:from>
    <xdr:to>
      <xdr:col>11</xdr:col>
      <xdr:colOff>0</xdr:colOff>
      <xdr:row>33</xdr:row>
      <xdr:rowOff>190500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81DF6931-F30E-4649-B1E4-18E7EE2B9BB4}"/>
            </a:ext>
          </a:extLst>
        </xdr:cNvPr>
        <xdr:cNvCxnSpPr/>
      </xdr:nvCxnSpPr>
      <xdr:spPr>
        <a:xfrm flipH="1" flipV="1">
          <a:off x="4181475" y="5657850"/>
          <a:ext cx="428625" cy="361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31</xdr:row>
      <xdr:rowOff>161925</xdr:rowOff>
    </xdr:from>
    <xdr:to>
      <xdr:col>15</xdr:col>
      <xdr:colOff>9525</xdr:colOff>
      <xdr:row>33</xdr:row>
      <xdr:rowOff>161925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D7F1F319-C759-490D-87F0-92709F616210}"/>
            </a:ext>
          </a:extLst>
        </xdr:cNvPr>
        <xdr:cNvCxnSpPr/>
      </xdr:nvCxnSpPr>
      <xdr:spPr>
        <a:xfrm flipH="1">
          <a:off x="5857875" y="5305425"/>
          <a:ext cx="438150" cy="685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31</xdr:row>
      <xdr:rowOff>200025</xdr:rowOff>
    </xdr:from>
    <xdr:to>
      <xdr:col>15</xdr:col>
      <xdr:colOff>9525</xdr:colOff>
      <xdr:row>32</xdr:row>
      <xdr:rowOff>200025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6522674E-2EE7-4464-9F92-126B0646749D}"/>
            </a:ext>
          </a:extLst>
        </xdr:cNvPr>
        <xdr:cNvCxnSpPr/>
      </xdr:nvCxnSpPr>
      <xdr:spPr>
        <a:xfrm flipH="1" flipV="1">
          <a:off x="5857875" y="5343525"/>
          <a:ext cx="438150" cy="342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30</xdr:row>
      <xdr:rowOff>190500</xdr:rowOff>
    </xdr:from>
    <xdr:to>
      <xdr:col>15</xdr:col>
      <xdr:colOff>0</xdr:colOff>
      <xdr:row>30</xdr:row>
      <xdr:rowOff>190500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4D5085D3-97D6-4C12-B382-462B86F64BD2}"/>
            </a:ext>
          </a:extLst>
        </xdr:cNvPr>
        <xdr:cNvCxnSpPr/>
      </xdr:nvCxnSpPr>
      <xdr:spPr>
        <a:xfrm flipH="1">
          <a:off x="5876925" y="4991100"/>
          <a:ext cx="4095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29</xdr:row>
      <xdr:rowOff>190500</xdr:rowOff>
    </xdr:from>
    <xdr:to>
      <xdr:col>14</xdr:col>
      <xdr:colOff>409575</xdr:colOff>
      <xdr:row>29</xdr:row>
      <xdr:rowOff>190500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6EDA0600-4B93-4087-94AF-3E896BF313CE}"/>
            </a:ext>
          </a:extLst>
        </xdr:cNvPr>
        <xdr:cNvCxnSpPr/>
      </xdr:nvCxnSpPr>
      <xdr:spPr>
        <a:xfrm flipH="1">
          <a:off x="5867400" y="4648200"/>
          <a:ext cx="4095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39</xdr:row>
      <xdr:rowOff>152400</xdr:rowOff>
    </xdr:from>
    <xdr:to>
      <xdr:col>2</xdr:col>
      <xdr:colOff>409575</xdr:colOff>
      <xdr:row>43</xdr:row>
      <xdr:rowOff>133350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61DA9C1C-9A83-497D-BDE8-A5AE41740F24}"/>
            </a:ext>
          </a:extLst>
        </xdr:cNvPr>
        <xdr:cNvCxnSpPr/>
      </xdr:nvCxnSpPr>
      <xdr:spPr>
        <a:xfrm flipV="1">
          <a:off x="838200" y="5295900"/>
          <a:ext cx="409575" cy="13525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40</xdr:row>
      <xdr:rowOff>161925</xdr:rowOff>
    </xdr:from>
    <xdr:to>
      <xdr:col>7</xdr:col>
      <xdr:colOff>0</xdr:colOff>
      <xdr:row>42</xdr:row>
      <xdr:rowOff>209550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78947565-1223-49FD-B8AA-C69172E040ED}"/>
            </a:ext>
          </a:extLst>
        </xdr:cNvPr>
        <xdr:cNvCxnSpPr/>
      </xdr:nvCxnSpPr>
      <xdr:spPr>
        <a:xfrm flipV="1">
          <a:off x="2505075" y="5648325"/>
          <a:ext cx="428625" cy="733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2</xdr:row>
      <xdr:rowOff>76200</xdr:rowOff>
    </xdr:from>
    <xdr:to>
      <xdr:col>30</xdr:col>
      <xdr:colOff>219075</xdr:colOff>
      <xdr:row>8</xdr:row>
      <xdr:rowOff>190500</xdr:rowOff>
    </xdr:to>
    <xdr:sp macro="" textlink="">
      <xdr:nvSpPr>
        <xdr:cNvPr id="165" name="Freeform: Shape 164">
          <a:extLst>
            <a:ext uri="{FF2B5EF4-FFF2-40B4-BE49-F238E27FC236}">
              <a16:creationId xmlns:a16="http://schemas.microsoft.com/office/drawing/2014/main" id="{B598DB4C-6986-0FD4-F275-16AC73988FA1}"/>
            </a:ext>
          </a:extLst>
        </xdr:cNvPr>
        <xdr:cNvSpPr/>
      </xdr:nvSpPr>
      <xdr:spPr>
        <a:xfrm>
          <a:off x="9391650" y="762000"/>
          <a:ext cx="3400425" cy="2171700"/>
        </a:xfrm>
        <a:custGeom>
          <a:avLst/>
          <a:gdLst>
            <a:gd name="connsiteX0" fmla="*/ 876300 w 3400425"/>
            <a:gd name="connsiteY0" fmla="*/ 114300 h 2171700"/>
            <a:gd name="connsiteX1" fmla="*/ 0 w 3400425"/>
            <a:gd name="connsiteY1" fmla="*/ 1485900 h 2171700"/>
            <a:gd name="connsiteX2" fmla="*/ 0 w 3400425"/>
            <a:gd name="connsiteY2" fmla="*/ 2171700 h 2171700"/>
            <a:gd name="connsiteX3" fmla="*/ 57150 w 3400425"/>
            <a:gd name="connsiteY3" fmla="*/ 1819275 h 2171700"/>
            <a:gd name="connsiteX4" fmla="*/ 885825 w 3400425"/>
            <a:gd name="connsiteY4" fmla="*/ 790575 h 2171700"/>
            <a:gd name="connsiteX5" fmla="*/ 933450 w 3400425"/>
            <a:gd name="connsiteY5" fmla="*/ 1533525 h 2171700"/>
            <a:gd name="connsiteX6" fmla="*/ 819150 w 3400425"/>
            <a:gd name="connsiteY6" fmla="*/ 1143000 h 2171700"/>
            <a:gd name="connsiteX7" fmla="*/ 66675 w 3400425"/>
            <a:gd name="connsiteY7" fmla="*/ 133350 h 2171700"/>
            <a:gd name="connsiteX8" fmla="*/ 3400425 w 3400425"/>
            <a:gd name="connsiteY8" fmla="*/ 0 h 2171700"/>
            <a:gd name="connsiteX0" fmla="*/ 876300 w 3400425"/>
            <a:gd name="connsiteY0" fmla="*/ 114300 h 2171700"/>
            <a:gd name="connsiteX1" fmla="*/ 0 w 3400425"/>
            <a:gd name="connsiteY1" fmla="*/ 1485900 h 2171700"/>
            <a:gd name="connsiteX2" fmla="*/ 0 w 3400425"/>
            <a:gd name="connsiteY2" fmla="*/ 2171700 h 2171700"/>
            <a:gd name="connsiteX3" fmla="*/ 57150 w 3400425"/>
            <a:gd name="connsiteY3" fmla="*/ 1819275 h 2171700"/>
            <a:gd name="connsiteX4" fmla="*/ 885825 w 3400425"/>
            <a:gd name="connsiteY4" fmla="*/ 790575 h 2171700"/>
            <a:gd name="connsiteX5" fmla="*/ 933450 w 3400425"/>
            <a:gd name="connsiteY5" fmla="*/ 1533525 h 2171700"/>
            <a:gd name="connsiteX6" fmla="*/ 819150 w 3400425"/>
            <a:gd name="connsiteY6" fmla="*/ 1143000 h 2171700"/>
            <a:gd name="connsiteX7" fmla="*/ 57150 w 3400425"/>
            <a:gd name="connsiteY7" fmla="*/ 19050 h 2171700"/>
            <a:gd name="connsiteX8" fmla="*/ 3400425 w 3400425"/>
            <a:gd name="connsiteY8" fmla="*/ 0 h 2171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400425" h="2171700">
              <a:moveTo>
                <a:pt x="876300" y="114300"/>
              </a:moveTo>
              <a:lnTo>
                <a:pt x="0" y="1485900"/>
              </a:lnTo>
              <a:lnTo>
                <a:pt x="0" y="2171700"/>
              </a:lnTo>
              <a:lnTo>
                <a:pt x="57150" y="1819275"/>
              </a:lnTo>
              <a:lnTo>
                <a:pt x="885825" y="790575"/>
              </a:lnTo>
              <a:lnTo>
                <a:pt x="933450" y="1533525"/>
              </a:lnTo>
              <a:lnTo>
                <a:pt x="819150" y="1143000"/>
              </a:lnTo>
              <a:lnTo>
                <a:pt x="57150" y="19050"/>
              </a:lnTo>
              <a:lnTo>
                <a:pt x="3400425" y="0"/>
              </a:lnTo>
            </a:path>
          </a:pathLst>
        </a:cu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209550</xdr:colOff>
      <xdr:row>2</xdr:row>
      <xdr:rowOff>190500</xdr:rowOff>
    </xdr:from>
    <xdr:to>
      <xdr:col>30</xdr:col>
      <xdr:colOff>190500</xdr:colOff>
      <xdr:row>6</xdr:row>
      <xdr:rowOff>200025</xdr:rowOff>
    </xdr:to>
    <xdr:sp macro="" textlink="">
      <xdr:nvSpPr>
        <xdr:cNvPr id="166" name="Freeform: Shape 165">
          <a:extLst>
            <a:ext uri="{FF2B5EF4-FFF2-40B4-BE49-F238E27FC236}">
              <a16:creationId xmlns:a16="http://schemas.microsoft.com/office/drawing/2014/main" id="{63DC8C38-9D3C-6BD9-5AF1-E82192EC86CC}"/>
            </a:ext>
          </a:extLst>
        </xdr:cNvPr>
        <xdr:cNvSpPr/>
      </xdr:nvSpPr>
      <xdr:spPr>
        <a:xfrm>
          <a:off x="9429750" y="876300"/>
          <a:ext cx="3333750" cy="1381125"/>
        </a:xfrm>
        <a:custGeom>
          <a:avLst/>
          <a:gdLst>
            <a:gd name="connsiteX0" fmla="*/ 0 w 3333750"/>
            <a:gd name="connsiteY0" fmla="*/ 676275 h 1381125"/>
            <a:gd name="connsiteX1" fmla="*/ 3333750 w 3333750"/>
            <a:gd name="connsiteY1" fmla="*/ 1381125 h 1381125"/>
            <a:gd name="connsiteX2" fmla="*/ 3314700 w 3333750"/>
            <a:gd name="connsiteY2" fmla="*/ 1000125 h 1381125"/>
            <a:gd name="connsiteX3" fmla="*/ 2486025 w 3333750"/>
            <a:gd name="connsiteY3" fmla="*/ 0 h 1381125"/>
            <a:gd name="connsiteX4" fmla="*/ 1724025 w 3333750"/>
            <a:gd name="connsiteY4" fmla="*/ 1343025 h 1381125"/>
            <a:gd name="connsiteX5" fmla="*/ 1657350 w 3333750"/>
            <a:gd name="connsiteY5" fmla="*/ 1009650 h 1381125"/>
            <a:gd name="connsiteX6" fmla="*/ 1657350 w 3333750"/>
            <a:gd name="connsiteY6" fmla="*/ 685800 h 1381125"/>
            <a:gd name="connsiteX7" fmla="*/ 1647825 w 3333750"/>
            <a:gd name="connsiteY7" fmla="*/ 342900 h 1381125"/>
            <a:gd name="connsiteX8" fmla="*/ 1647825 w 3333750"/>
            <a:gd name="connsiteY8" fmla="*/ 9525 h 1381125"/>
            <a:gd name="connsiteX9" fmla="*/ 2466975 w 3333750"/>
            <a:gd name="connsiteY9" fmla="*/ 333375 h 138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333750" h="1381125">
              <a:moveTo>
                <a:pt x="0" y="676275"/>
              </a:moveTo>
              <a:lnTo>
                <a:pt x="3333750" y="1381125"/>
              </a:lnTo>
              <a:lnTo>
                <a:pt x="3314700" y="1000125"/>
              </a:lnTo>
              <a:lnTo>
                <a:pt x="2486025" y="0"/>
              </a:lnTo>
              <a:lnTo>
                <a:pt x="1724025" y="1343025"/>
              </a:lnTo>
              <a:lnTo>
                <a:pt x="1657350" y="1009650"/>
              </a:lnTo>
              <a:lnTo>
                <a:pt x="1657350" y="685800"/>
              </a:lnTo>
              <a:lnTo>
                <a:pt x="1647825" y="342900"/>
              </a:lnTo>
              <a:lnTo>
                <a:pt x="1647825" y="9525"/>
              </a:lnTo>
              <a:lnTo>
                <a:pt x="2466975" y="333375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190500</xdr:colOff>
      <xdr:row>2</xdr:row>
      <xdr:rowOff>190500</xdr:rowOff>
    </xdr:from>
    <xdr:to>
      <xdr:col>34</xdr:col>
      <xdr:colOff>219075</xdr:colOff>
      <xdr:row>8</xdr:row>
      <xdr:rowOff>200025</xdr:rowOff>
    </xdr:to>
    <xdr:sp macro="" textlink="">
      <xdr:nvSpPr>
        <xdr:cNvPr id="167" name="Freeform: Shape 166">
          <a:extLst>
            <a:ext uri="{FF2B5EF4-FFF2-40B4-BE49-F238E27FC236}">
              <a16:creationId xmlns:a16="http://schemas.microsoft.com/office/drawing/2014/main" id="{83C51313-37C8-4C37-A1E7-BC31955479EA}"/>
            </a:ext>
          </a:extLst>
        </xdr:cNvPr>
        <xdr:cNvSpPr/>
      </xdr:nvSpPr>
      <xdr:spPr>
        <a:xfrm>
          <a:off x="8572500" y="876300"/>
          <a:ext cx="5895975" cy="2066925"/>
        </a:xfrm>
        <a:custGeom>
          <a:avLst/>
          <a:gdLst>
            <a:gd name="connsiteX0" fmla="*/ 1724025 w 5895975"/>
            <a:gd name="connsiteY0" fmla="*/ 304800 h 2066925"/>
            <a:gd name="connsiteX1" fmla="*/ 5895975 w 5895975"/>
            <a:gd name="connsiteY1" fmla="*/ 304800 h 2066925"/>
            <a:gd name="connsiteX2" fmla="*/ 5867400 w 5895975"/>
            <a:gd name="connsiteY2" fmla="*/ 9525 h 2066925"/>
            <a:gd name="connsiteX3" fmla="*/ 4257675 w 5895975"/>
            <a:gd name="connsiteY3" fmla="*/ 676275 h 2066925"/>
            <a:gd name="connsiteX4" fmla="*/ 866775 w 5895975"/>
            <a:gd name="connsiteY4" fmla="*/ 1019175 h 2066925"/>
            <a:gd name="connsiteX5" fmla="*/ 19050 w 5895975"/>
            <a:gd name="connsiteY5" fmla="*/ 2066925 h 2066925"/>
            <a:gd name="connsiteX6" fmla="*/ 0 w 5895975"/>
            <a:gd name="connsiteY6" fmla="*/ 1695450 h 2066925"/>
            <a:gd name="connsiteX7" fmla="*/ 28575 w 5895975"/>
            <a:gd name="connsiteY7" fmla="*/ 1371600 h 2066925"/>
            <a:gd name="connsiteX8" fmla="*/ 28575 w 5895975"/>
            <a:gd name="connsiteY8" fmla="*/ 1047750 h 2066925"/>
            <a:gd name="connsiteX9" fmla="*/ 76200 w 5895975"/>
            <a:gd name="connsiteY9" fmla="*/ 638175 h 2066925"/>
            <a:gd name="connsiteX10" fmla="*/ 19050 w 5895975"/>
            <a:gd name="connsiteY10" fmla="*/ 314325 h 2066925"/>
            <a:gd name="connsiteX11" fmla="*/ 19050 w 5895975"/>
            <a:gd name="connsiteY11" fmla="*/ 0 h 2066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895975" h="2066925">
              <a:moveTo>
                <a:pt x="1724025" y="304800"/>
              </a:moveTo>
              <a:lnTo>
                <a:pt x="5895975" y="304800"/>
              </a:lnTo>
              <a:lnTo>
                <a:pt x="5867400" y="9525"/>
              </a:lnTo>
              <a:lnTo>
                <a:pt x="4257675" y="676275"/>
              </a:lnTo>
              <a:lnTo>
                <a:pt x="866775" y="1019175"/>
              </a:lnTo>
              <a:lnTo>
                <a:pt x="19050" y="2066925"/>
              </a:lnTo>
              <a:lnTo>
                <a:pt x="0" y="1695450"/>
              </a:lnTo>
              <a:lnTo>
                <a:pt x="28575" y="1371600"/>
              </a:lnTo>
              <a:lnTo>
                <a:pt x="28575" y="1047750"/>
              </a:lnTo>
              <a:lnTo>
                <a:pt x="76200" y="638175"/>
              </a:lnTo>
              <a:lnTo>
                <a:pt x="19050" y="314325"/>
              </a:lnTo>
              <a:lnTo>
                <a:pt x="19050" y="0"/>
              </a:ln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257175</xdr:colOff>
      <xdr:row>2</xdr:row>
      <xdr:rowOff>238125</xdr:rowOff>
    </xdr:from>
    <xdr:to>
      <xdr:col>32</xdr:col>
      <xdr:colOff>247650</xdr:colOff>
      <xdr:row>7</xdr:row>
      <xdr:rowOff>171450</xdr:rowOff>
    </xdr:to>
    <xdr:sp macro="" textlink="">
      <xdr:nvSpPr>
        <xdr:cNvPr id="168" name="Freeform: Shape 167">
          <a:extLst>
            <a:ext uri="{FF2B5EF4-FFF2-40B4-BE49-F238E27FC236}">
              <a16:creationId xmlns:a16="http://schemas.microsoft.com/office/drawing/2014/main" id="{110AA043-93F6-BFEC-8D56-30198F1360B0}"/>
            </a:ext>
          </a:extLst>
        </xdr:cNvPr>
        <xdr:cNvSpPr/>
      </xdr:nvSpPr>
      <xdr:spPr>
        <a:xfrm>
          <a:off x="9477375" y="923925"/>
          <a:ext cx="4181475" cy="1647825"/>
        </a:xfrm>
        <a:custGeom>
          <a:avLst/>
          <a:gdLst>
            <a:gd name="connsiteX0" fmla="*/ 0 w 4181475"/>
            <a:gd name="connsiteY0" fmla="*/ 200025 h 1647825"/>
            <a:gd name="connsiteX1" fmla="*/ 2447925 w 4181475"/>
            <a:gd name="connsiteY1" fmla="*/ 628650 h 1647825"/>
            <a:gd name="connsiteX2" fmla="*/ 3295650 w 4181475"/>
            <a:gd name="connsiteY2" fmla="*/ 295275 h 1647825"/>
            <a:gd name="connsiteX3" fmla="*/ 4105275 w 4181475"/>
            <a:gd name="connsiteY3" fmla="*/ 1647825 h 1647825"/>
            <a:gd name="connsiteX4" fmla="*/ 4143375 w 4181475"/>
            <a:gd name="connsiteY4" fmla="*/ 1295400 h 1647825"/>
            <a:gd name="connsiteX5" fmla="*/ 4133850 w 4181475"/>
            <a:gd name="connsiteY5" fmla="*/ 933450 h 1647825"/>
            <a:gd name="connsiteX6" fmla="*/ 4162425 w 4181475"/>
            <a:gd name="connsiteY6" fmla="*/ 619125 h 1647825"/>
            <a:gd name="connsiteX7" fmla="*/ 4181475 w 4181475"/>
            <a:gd name="connsiteY7" fmla="*/ 266700 h 1647825"/>
            <a:gd name="connsiteX8" fmla="*/ 4181475 w 4181475"/>
            <a:gd name="connsiteY8" fmla="*/ 0 h 1647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181475" h="1647825">
              <a:moveTo>
                <a:pt x="0" y="200025"/>
              </a:moveTo>
              <a:lnTo>
                <a:pt x="2447925" y="628650"/>
              </a:lnTo>
              <a:lnTo>
                <a:pt x="3295650" y="295275"/>
              </a:lnTo>
              <a:lnTo>
                <a:pt x="4105275" y="1647825"/>
              </a:lnTo>
              <a:lnTo>
                <a:pt x="4143375" y="1295400"/>
              </a:lnTo>
              <a:lnTo>
                <a:pt x="4133850" y="933450"/>
              </a:lnTo>
              <a:lnTo>
                <a:pt x="4162425" y="619125"/>
              </a:lnTo>
              <a:lnTo>
                <a:pt x="4181475" y="266700"/>
              </a:lnTo>
              <a:lnTo>
                <a:pt x="4181475" y="0"/>
              </a:lnTo>
            </a:path>
          </a:pathLst>
        </a:cu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333375</xdr:colOff>
      <xdr:row>2</xdr:row>
      <xdr:rowOff>190500</xdr:rowOff>
    </xdr:from>
    <xdr:to>
      <xdr:col>40</xdr:col>
      <xdr:colOff>333375</xdr:colOff>
      <xdr:row>4</xdr:row>
      <xdr:rowOff>152400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746EBCB8-CDFA-497B-890A-1EB661BC43B3}"/>
            </a:ext>
          </a:extLst>
        </xdr:cNvPr>
        <xdr:cNvCxnSpPr/>
      </xdr:nvCxnSpPr>
      <xdr:spPr>
        <a:xfrm flipV="1">
          <a:off x="17097375" y="876300"/>
          <a:ext cx="0" cy="647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76200</xdr:colOff>
      <xdr:row>4</xdr:row>
      <xdr:rowOff>200025</xdr:rowOff>
    </xdr:from>
    <xdr:to>
      <xdr:col>40</xdr:col>
      <xdr:colOff>76200</xdr:colOff>
      <xdr:row>6</xdr:row>
      <xdr:rowOff>114300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B4EF8531-78C5-4C0F-ACE9-8B67B04F6D72}"/>
            </a:ext>
          </a:extLst>
        </xdr:cNvPr>
        <xdr:cNvCxnSpPr/>
      </xdr:nvCxnSpPr>
      <xdr:spPr>
        <a:xfrm flipV="1">
          <a:off x="1333500" y="1571625"/>
          <a:ext cx="0" cy="600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323850</xdr:colOff>
      <xdr:row>2</xdr:row>
      <xdr:rowOff>161925</xdr:rowOff>
    </xdr:from>
    <xdr:to>
      <xdr:col>42</xdr:col>
      <xdr:colOff>323850</xdr:colOff>
      <xdr:row>3</xdr:row>
      <xdr:rowOff>171450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2927C527-6D62-4EDE-B2BE-58E8210ACB73}"/>
            </a:ext>
          </a:extLst>
        </xdr:cNvPr>
        <xdr:cNvCxnSpPr/>
      </xdr:nvCxnSpPr>
      <xdr:spPr>
        <a:xfrm flipV="1">
          <a:off x="2419350" y="847725"/>
          <a:ext cx="0" cy="352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342900</xdr:colOff>
      <xdr:row>6</xdr:row>
      <xdr:rowOff>142875</xdr:rowOff>
    </xdr:from>
    <xdr:to>
      <xdr:col>52</xdr:col>
      <xdr:colOff>342900</xdr:colOff>
      <xdr:row>8</xdr:row>
      <xdr:rowOff>209550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8A1A7842-7C3C-4152-9CFF-F1E0FF396A58}"/>
            </a:ext>
          </a:extLst>
        </xdr:cNvPr>
        <xdr:cNvCxnSpPr/>
      </xdr:nvCxnSpPr>
      <xdr:spPr>
        <a:xfrm flipV="1">
          <a:off x="6629400" y="2200275"/>
          <a:ext cx="0" cy="7524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333375</xdr:colOff>
      <xdr:row>17</xdr:row>
      <xdr:rowOff>190500</xdr:rowOff>
    </xdr:from>
    <xdr:to>
      <xdr:col>40</xdr:col>
      <xdr:colOff>333375</xdr:colOff>
      <xdr:row>19</xdr:row>
      <xdr:rowOff>152400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A126479B-D92E-4091-AB22-21100E2BFB1B}"/>
            </a:ext>
          </a:extLst>
        </xdr:cNvPr>
        <xdr:cNvCxnSpPr/>
      </xdr:nvCxnSpPr>
      <xdr:spPr>
        <a:xfrm flipV="1">
          <a:off x="17097375" y="876300"/>
          <a:ext cx="0" cy="647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76200</xdr:colOff>
      <xdr:row>19</xdr:row>
      <xdr:rowOff>200025</xdr:rowOff>
    </xdr:from>
    <xdr:to>
      <xdr:col>40</xdr:col>
      <xdr:colOff>76200</xdr:colOff>
      <xdr:row>21</xdr:row>
      <xdr:rowOff>114300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BCE128E8-3C6C-4522-8FB6-AAC062FF6894}"/>
            </a:ext>
          </a:extLst>
        </xdr:cNvPr>
        <xdr:cNvCxnSpPr/>
      </xdr:nvCxnSpPr>
      <xdr:spPr>
        <a:xfrm flipV="1">
          <a:off x="16840200" y="1571625"/>
          <a:ext cx="0" cy="600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323850</xdr:colOff>
      <xdr:row>17</xdr:row>
      <xdr:rowOff>161925</xdr:rowOff>
    </xdr:from>
    <xdr:to>
      <xdr:col>42</xdr:col>
      <xdr:colOff>323850</xdr:colOff>
      <xdr:row>18</xdr:row>
      <xdr:rowOff>171450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83342F1E-1EDE-4F7E-9F32-C07E93AED239}"/>
            </a:ext>
          </a:extLst>
        </xdr:cNvPr>
        <xdr:cNvCxnSpPr/>
      </xdr:nvCxnSpPr>
      <xdr:spPr>
        <a:xfrm flipV="1">
          <a:off x="17926050" y="847725"/>
          <a:ext cx="0" cy="352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342900</xdr:colOff>
      <xdr:row>21</xdr:row>
      <xdr:rowOff>142875</xdr:rowOff>
    </xdr:from>
    <xdr:to>
      <xdr:col>52</xdr:col>
      <xdr:colOff>342900</xdr:colOff>
      <xdr:row>23</xdr:row>
      <xdr:rowOff>209550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69FD8C7E-309C-4DBB-A8B8-18B8C5488CB4}"/>
            </a:ext>
          </a:extLst>
        </xdr:cNvPr>
        <xdr:cNvCxnSpPr/>
      </xdr:nvCxnSpPr>
      <xdr:spPr>
        <a:xfrm flipV="1">
          <a:off x="22136100" y="2200275"/>
          <a:ext cx="0" cy="7524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333375</xdr:colOff>
      <xdr:row>2</xdr:row>
      <xdr:rowOff>190500</xdr:rowOff>
    </xdr:from>
    <xdr:to>
      <xdr:col>58</xdr:col>
      <xdr:colOff>333375</xdr:colOff>
      <xdr:row>4</xdr:row>
      <xdr:rowOff>152400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69AD8801-E7FD-4EF2-93C2-6BB9F529C925}"/>
            </a:ext>
          </a:extLst>
        </xdr:cNvPr>
        <xdr:cNvCxnSpPr/>
      </xdr:nvCxnSpPr>
      <xdr:spPr>
        <a:xfrm flipV="1">
          <a:off x="17097375" y="876300"/>
          <a:ext cx="0" cy="647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76200</xdr:colOff>
      <xdr:row>4</xdr:row>
      <xdr:rowOff>200025</xdr:rowOff>
    </xdr:from>
    <xdr:to>
      <xdr:col>58</xdr:col>
      <xdr:colOff>76200</xdr:colOff>
      <xdr:row>6</xdr:row>
      <xdr:rowOff>114300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745AF9A1-B9FC-4934-96C6-73A1BF3B42D9}"/>
            </a:ext>
          </a:extLst>
        </xdr:cNvPr>
        <xdr:cNvCxnSpPr/>
      </xdr:nvCxnSpPr>
      <xdr:spPr>
        <a:xfrm flipV="1">
          <a:off x="16840200" y="1571625"/>
          <a:ext cx="0" cy="600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323850</xdr:colOff>
      <xdr:row>2</xdr:row>
      <xdr:rowOff>161925</xdr:rowOff>
    </xdr:from>
    <xdr:to>
      <xdr:col>60</xdr:col>
      <xdr:colOff>323850</xdr:colOff>
      <xdr:row>3</xdr:row>
      <xdr:rowOff>171450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83ACD880-65DB-4B7B-A94B-D5B08F538D60}"/>
            </a:ext>
          </a:extLst>
        </xdr:cNvPr>
        <xdr:cNvCxnSpPr/>
      </xdr:nvCxnSpPr>
      <xdr:spPr>
        <a:xfrm flipV="1">
          <a:off x="17926050" y="847725"/>
          <a:ext cx="0" cy="352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342900</xdr:colOff>
      <xdr:row>6</xdr:row>
      <xdr:rowOff>142875</xdr:rowOff>
    </xdr:from>
    <xdr:to>
      <xdr:col>70</xdr:col>
      <xdr:colOff>342900</xdr:colOff>
      <xdr:row>8</xdr:row>
      <xdr:rowOff>209550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B253F05-06B3-48A3-8ACF-C717021DE9DA}"/>
            </a:ext>
          </a:extLst>
        </xdr:cNvPr>
        <xdr:cNvCxnSpPr/>
      </xdr:nvCxnSpPr>
      <xdr:spPr>
        <a:xfrm flipV="1">
          <a:off x="22136100" y="2200275"/>
          <a:ext cx="0" cy="7524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342900</xdr:colOff>
      <xdr:row>3</xdr:row>
      <xdr:rowOff>161925</xdr:rowOff>
    </xdr:from>
    <xdr:to>
      <xdr:col>63</xdr:col>
      <xdr:colOff>342900</xdr:colOff>
      <xdr:row>5</xdr:row>
      <xdr:rowOff>171450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97EC5D11-92A5-412E-AB6B-D4F5A4823E7D}"/>
            </a:ext>
          </a:extLst>
        </xdr:cNvPr>
        <xdr:cNvCxnSpPr/>
      </xdr:nvCxnSpPr>
      <xdr:spPr>
        <a:xfrm flipV="1">
          <a:off x="26746200" y="1190625"/>
          <a:ext cx="0" cy="6953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342900</xdr:colOff>
      <xdr:row>5</xdr:row>
      <xdr:rowOff>219075</xdr:rowOff>
    </xdr:from>
    <xdr:to>
      <xdr:col>63</xdr:col>
      <xdr:colOff>342900</xdr:colOff>
      <xdr:row>7</xdr:row>
      <xdr:rowOff>161925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9C810979-CAAC-4725-A153-214BB31CDCC6}"/>
            </a:ext>
          </a:extLst>
        </xdr:cNvPr>
        <xdr:cNvCxnSpPr/>
      </xdr:nvCxnSpPr>
      <xdr:spPr>
        <a:xfrm flipV="1">
          <a:off x="26746200" y="1933575"/>
          <a:ext cx="0" cy="628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342900</xdr:colOff>
      <xdr:row>7</xdr:row>
      <xdr:rowOff>200025</xdr:rowOff>
    </xdr:from>
    <xdr:to>
      <xdr:col>63</xdr:col>
      <xdr:colOff>342900</xdr:colOff>
      <xdr:row>9</xdr:row>
      <xdr:rowOff>190500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BB5CFA0E-CDB4-4DCF-95FA-27EC46C948FD}"/>
            </a:ext>
          </a:extLst>
        </xdr:cNvPr>
        <xdr:cNvCxnSpPr/>
      </xdr:nvCxnSpPr>
      <xdr:spPr>
        <a:xfrm flipV="1">
          <a:off x="26746200" y="2600325"/>
          <a:ext cx="0" cy="676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76200</xdr:colOff>
      <xdr:row>4</xdr:row>
      <xdr:rowOff>161925</xdr:rowOff>
    </xdr:from>
    <xdr:to>
      <xdr:col>63</xdr:col>
      <xdr:colOff>76200</xdr:colOff>
      <xdr:row>6</xdr:row>
      <xdr:rowOff>180975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9C0E352C-561C-49B6-8D2A-18BD7FB2CB47}"/>
            </a:ext>
          </a:extLst>
        </xdr:cNvPr>
        <xdr:cNvCxnSpPr/>
      </xdr:nvCxnSpPr>
      <xdr:spPr>
        <a:xfrm flipV="1">
          <a:off x="26479500" y="1533525"/>
          <a:ext cx="0" cy="7048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361950</xdr:colOff>
      <xdr:row>2</xdr:row>
      <xdr:rowOff>152400</xdr:rowOff>
    </xdr:from>
    <xdr:to>
      <xdr:col>65</xdr:col>
      <xdr:colOff>361950</xdr:colOff>
      <xdr:row>5</xdr:row>
      <xdr:rowOff>180975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C4DCA968-98A5-40A8-B049-7917BE38011C}"/>
            </a:ext>
          </a:extLst>
        </xdr:cNvPr>
        <xdr:cNvCxnSpPr/>
      </xdr:nvCxnSpPr>
      <xdr:spPr>
        <a:xfrm flipV="1">
          <a:off x="27603450" y="838200"/>
          <a:ext cx="0" cy="1057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352425</xdr:colOff>
      <xdr:row>7</xdr:row>
      <xdr:rowOff>142875</xdr:rowOff>
    </xdr:from>
    <xdr:to>
      <xdr:col>65</xdr:col>
      <xdr:colOff>352425</xdr:colOff>
      <xdr:row>8</xdr:row>
      <xdr:rowOff>238125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907DC2D8-8CA8-4A18-AB13-769BBC7F0144}"/>
            </a:ext>
          </a:extLst>
        </xdr:cNvPr>
        <xdr:cNvCxnSpPr/>
      </xdr:nvCxnSpPr>
      <xdr:spPr>
        <a:xfrm flipV="1">
          <a:off x="27593925" y="2543175"/>
          <a:ext cx="0" cy="4381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85725</xdr:colOff>
      <xdr:row>3</xdr:row>
      <xdr:rowOff>161925</xdr:rowOff>
    </xdr:from>
    <xdr:to>
      <xdr:col>65</xdr:col>
      <xdr:colOff>85725</xdr:colOff>
      <xdr:row>6</xdr:row>
      <xdr:rowOff>190500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78B594CF-D3BB-4192-B632-1D53337C5AD3}"/>
            </a:ext>
          </a:extLst>
        </xdr:cNvPr>
        <xdr:cNvCxnSpPr/>
      </xdr:nvCxnSpPr>
      <xdr:spPr>
        <a:xfrm flipV="1">
          <a:off x="27327225" y="1190625"/>
          <a:ext cx="0" cy="1057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8E39-78E8-4D70-A478-95B4D5C25058}">
  <dimension ref="B2:Q40"/>
  <sheetViews>
    <sheetView topLeftCell="A10" workbookViewId="0">
      <selection activeCell="H35" sqref="H35"/>
    </sheetView>
  </sheetViews>
  <sheetFormatPr defaultRowHeight="15" x14ac:dyDescent="0.25"/>
  <cols>
    <col min="2" max="2" width="6" customWidth="1"/>
  </cols>
  <sheetData>
    <row r="2" spans="2:17" x14ac:dyDescent="0.25">
      <c r="B2" t="s">
        <v>188</v>
      </c>
    </row>
    <row r="3" spans="2:17" x14ac:dyDescent="0.25">
      <c r="C3" t="s">
        <v>189</v>
      </c>
    </row>
    <row r="4" spans="2:17" x14ac:dyDescent="0.25">
      <c r="C4" t="s">
        <v>190</v>
      </c>
    </row>
    <row r="5" spans="2:17" x14ac:dyDescent="0.25">
      <c r="C5" t="s">
        <v>191</v>
      </c>
    </row>
    <row r="6" spans="2:17" x14ac:dyDescent="0.25">
      <c r="B6" t="s">
        <v>192</v>
      </c>
    </row>
    <row r="7" spans="2:17" x14ac:dyDescent="0.25">
      <c r="C7" t="s">
        <v>193</v>
      </c>
    </row>
    <row r="12" spans="2:17" x14ac:dyDescent="0.25">
      <c r="B12" t="s">
        <v>194</v>
      </c>
    </row>
    <row r="13" spans="2:17" x14ac:dyDescent="0.25">
      <c r="B13" t="s">
        <v>195</v>
      </c>
    </row>
    <row r="14" spans="2:17" x14ac:dyDescent="0.25">
      <c r="B14" t="s">
        <v>196</v>
      </c>
    </row>
    <row r="15" spans="2:17" x14ac:dyDescent="0.25">
      <c r="B15" t="s">
        <v>199</v>
      </c>
    </row>
    <row r="16" spans="2:17" x14ac:dyDescent="0.25">
      <c r="Q16" t="s">
        <v>207</v>
      </c>
    </row>
    <row r="17" spans="2:14" x14ac:dyDescent="0.25">
      <c r="B17" t="s">
        <v>201</v>
      </c>
    </row>
    <row r="18" spans="2:14" x14ac:dyDescent="0.25">
      <c r="B18" t="s">
        <v>202</v>
      </c>
      <c r="K18" t="s">
        <v>205</v>
      </c>
    </row>
    <row r="19" spans="2:14" x14ac:dyDescent="0.25">
      <c r="K19" t="s">
        <v>206</v>
      </c>
    </row>
    <row r="20" spans="2:14" x14ac:dyDescent="0.25">
      <c r="C20" s="16" t="s">
        <v>197</v>
      </c>
    </row>
    <row r="21" spans="2:14" x14ac:dyDescent="0.25">
      <c r="C21" s="16" t="s">
        <v>198</v>
      </c>
    </row>
    <row r="23" spans="2:14" x14ac:dyDescent="0.25">
      <c r="D23" s="1"/>
      <c r="E23" s="1"/>
      <c r="F23" s="1"/>
      <c r="G23" s="1"/>
      <c r="H23" s="1" t="s">
        <v>117</v>
      </c>
      <c r="I23" s="2" t="s">
        <v>109</v>
      </c>
      <c r="J23" s="2" t="s">
        <v>110</v>
      </c>
      <c r="K23" s="1" t="s">
        <v>120</v>
      </c>
    </row>
    <row r="24" spans="2:14" x14ac:dyDescent="0.25">
      <c r="C24" t="s">
        <v>203</v>
      </c>
      <c r="D24" s="1"/>
      <c r="E24" s="1"/>
      <c r="F24" s="1"/>
      <c r="G24" s="1"/>
      <c r="H24" s="1"/>
      <c r="I24" s="1"/>
      <c r="J24" s="1"/>
    </row>
    <row r="25" spans="2:14" x14ac:dyDescent="0.25">
      <c r="C25" s="16" t="s">
        <v>197</v>
      </c>
      <c r="D25" s="1"/>
      <c r="E25" s="1"/>
      <c r="F25" s="1"/>
      <c r="G25" s="1"/>
      <c r="H25" s="1">
        <v>0</v>
      </c>
      <c r="I25" s="1"/>
      <c r="J25" s="1">
        <v>0</v>
      </c>
      <c r="K25" s="1">
        <v>0</v>
      </c>
      <c r="L25" s="1">
        <v>1</v>
      </c>
      <c r="M25" s="1">
        <v>1</v>
      </c>
      <c r="N25" t="s">
        <v>208</v>
      </c>
    </row>
    <row r="26" spans="2:14" x14ac:dyDescent="0.25">
      <c r="C26" s="16" t="s">
        <v>204</v>
      </c>
      <c r="D26" s="1"/>
      <c r="E26" s="1"/>
      <c r="F26" s="1"/>
      <c r="G26" s="1"/>
      <c r="H26" s="1">
        <v>0</v>
      </c>
      <c r="I26" s="1"/>
      <c r="J26" s="1">
        <v>0</v>
      </c>
      <c r="K26" s="1">
        <v>0</v>
      </c>
      <c r="L26" s="1">
        <v>0</v>
      </c>
      <c r="M26" s="1">
        <v>0</v>
      </c>
      <c r="N26" t="s">
        <v>209</v>
      </c>
    </row>
    <row r="27" spans="2:14" x14ac:dyDescent="0.25">
      <c r="C27" s="16" t="s">
        <v>200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t="s">
        <v>210</v>
      </c>
    </row>
    <row r="28" spans="2:14" x14ac:dyDescent="0.25">
      <c r="D28" s="1" t="s">
        <v>30</v>
      </c>
      <c r="E28" s="1" t="s">
        <v>16</v>
      </c>
      <c r="F28" s="1" t="s">
        <v>34</v>
      </c>
      <c r="G28" s="1" t="s">
        <v>8</v>
      </c>
      <c r="H28" s="14" t="s">
        <v>59</v>
      </c>
      <c r="I28" s="1" t="s">
        <v>46</v>
      </c>
      <c r="J28" s="1" t="s">
        <v>11</v>
      </c>
      <c r="K28" s="1" t="s">
        <v>19</v>
      </c>
      <c r="L28" s="14" t="s">
        <v>24</v>
      </c>
      <c r="M28" s="14" t="s">
        <v>23</v>
      </c>
    </row>
    <row r="29" spans="2:14" x14ac:dyDescent="0.25">
      <c r="D29" s="1" t="s">
        <v>27</v>
      </c>
      <c r="E29" s="1" t="s">
        <v>26</v>
      </c>
      <c r="G29" s="2" t="s">
        <v>58</v>
      </c>
      <c r="H29" s="1"/>
      <c r="I29" s="1" t="s">
        <v>47</v>
      </c>
      <c r="K29" s="1"/>
    </row>
    <row r="30" spans="2:14" x14ac:dyDescent="0.25">
      <c r="D30" s="1" t="s">
        <v>32</v>
      </c>
      <c r="E30" s="14" t="s">
        <v>9</v>
      </c>
      <c r="F30" s="1" t="s">
        <v>111</v>
      </c>
      <c r="G30" s="14" t="s">
        <v>57</v>
      </c>
      <c r="H30" s="1"/>
      <c r="K30" s="1"/>
    </row>
    <row r="31" spans="2:14" x14ac:dyDescent="0.25">
      <c r="D31" s="1" t="s">
        <v>4</v>
      </c>
      <c r="E31" s="1" t="s">
        <v>17</v>
      </c>
      <c r="F31" s="14" t="s">
        <v>6</v>
      </c>
      <c r="H31" s="1"/>
      <c r="K31" s="1"/>
    </row>
    <row r="32" spans="2:14" x14ac:dyDescent="0.25">
      <c r="D32" s="1" t="s">
        <v>20</v>
      </c>
      <c r="F32" s="1" t="s">
        <v>18</v>
      </c>
      <c r="H32" s="1"/>
      <c r="K32" s="1"/>
    </row>
    <row r="33" spans="3:11" x14ac:dyDescent="0.25">
      <c r="D33" s="2" t="s">
        <v>3</v>
      </c>
      <c r="H33" s="1"/>
      <c r="K33" s="1"/>
    </row>
    <row r="34" spans="3:11" x14ac:dyDescent="0.25">
      <c r="D34" s="1" t="s">
        <v>28</v>
      </c>
      <c r="H34" s="1"/>
      <c r="I34" s="1"/>
      <c r="J34" s="1"/>
      <c r="K34" s="1"/>
    </row>
    <row r="36" spans="3:11" x14ac:dyDescent="0.25">
      <c r="C36" t="s">
        <v>211</v>
      </c>
    </row>
    <row r="37" spans="3:11" x14ac:dyDescent="0.25">
      <c r="C37" t="s">
        <v>212</v>
      </c>
    </row>
    <row r="38" spans="3:11" x14ac:dyDescent="0.25">
      <c r="C38" t="s">
        <v>213</v>
      </c>
    </row>
    <row r="39" spans="3:11" x14ac:dyDescent="0.25">
      <c r="D39" t="s">
        <v>215</v>
      </c>
    </row>
    <row r="40" spans="3:11" x14ac:dyDescent="0.25">
      <c r="C40" t="s">
        <v>214</v>
      </c>
    </row>
  </sheetData>
  <conditionalFormatting sqref="D23:K23 D24:J24 D25:M28 D29:E29 G29:I29 K29:K33 D30:H30 D31:F31 H31:H33 F32 D32:D34 H34:K34">
    <cfRule type="expression" dxfId="13" priority="1">
      <formula>RIGHT(D23,1)="h"</formula>
    </cfRule>
    <cfRule type="expression" dxfId="12" priority="2">
      <formula>RIGHT(D23,1)="s"</formula>
    </cfRule>
    <cfRule type="expression" dxfId="11" priority="3">
      <formula>RIGHT(D23,1)="d"</formula>
    </cfRule>
    <cfRule type="expression" dxfId="10" priority="4">
      <formula>RIGHT(D23,1)="c"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471E-03CC-4858-8E0E-8CCCB4CE99F2}">
  <dimension ref="B1:U33"/>
  <sheetViews>
    <sheetView tabSelected="1" topLeftCell="A7" zoomScaleNormal="100" workbookViewId="0">
      <selection activeCell="L32" sqref="L32"/>
    </sheetView>
  </sheetViews>
  <sheetFormatPr defaultRowHeight="15" x14ac:dyDescent="0.25"/>
  <cols>
    <col min="4" max="8" width="4.140625" customWidth="1"/>
    <col min="9" max="9" width="6.7109375" customWidth="1"/>
    <col min="10" max="11" width="8.28515625" customWidth="1"/>
    <col min="12" max="13" width="13.28515625" customWidth="1"/>
    <col min="14" max="14" width="11.140625" customWidth="1"/>
    <col min="15" max="18" width="14.140625" customWidth="1"/>
    <col min="19" max="19" width="11.85546875" customWidth="1"/>
    <col min="20" max="20" width="15" customWidth="1"/>
    <col min="21" max="22" width="15.85546875" customWidth="1"/>
    <col min="23" max="23" width="11" customWidth="1"/>
  </cols>
  <sheetData>
    <row r="1" spans="2:21" x14ac:dyDescent="0.25">
      <c r="L1" s="35" t="s">
        <v>166</v>
      </c>
      <c r="M1" s="35"/>
      <c r="N1" s="35" t="s">
        <v>163</v>
      </c>
      <c r="O1" s="35" t="s">
        <v>164</v>
      </c>
      <c r="P1" s="35" t="s">
        <v>165</v>
      </c>
      <c r="Q1" s="39" t="s">
        <v>177</v>
      </c>
      <c r="R1" s="35" t="s">
        <v>152</v>
      </c>
    </row>
    <row r="2" spans="2:21" x14ac:dyDescent="0.25">
      <c r="L2" s="16" t="s">
        <v>167</v>
      </c>
      <c r="M2" s="16"/>
      <c r="N2" s="26">
        <v>1</v>
      </c>
      <c r="O2" t="s">
        <v>29</v>
      </c>
      <c r="P2" t="s">
        <v>160</v>
      </c>
      <c r="Q2" s="40" t="s">
        <v>177</v>
      </c>
      <c r="R2" t="s">
        <v>178</v>
      </c>
    </row>
    <row r="3" spans="2:21" x14ac:dyDescent="0.25">
      <c r="L3" s="16" t="s">
        <v>168</v>
      </c>
      <c r="M3" s="16"/>
      <c r="N3" s="26">
        <v>2</v>
      </c>
      <c r="O3" t="s">
        <v>170</v>
      </c>
      <c r="P3" t="s">
        <v>170</v>
      </c>
      <c r="Q3" s="40" t="s">
        <v>177</v>
      </c>
      <c r="R3" t="s">
        <v>179</v>
      </c>
    </row>
    <row r="4" spans="2:21" x14ac:dyDescent="0.25">
      <c r="L4" s="16" t="s">
        <v>169</v>
      </c>
      <c r="M4" s="16"/>
      <c r="N4" s="26">
        <v>3</v>
      </c>
      <c r="O4" t="s">
        <v>160</v>
      </c>
      <c r="P4" t="s">
        <v>29</v>
      </c>
      <c r="Q4" s="40" t="s">
        <v>177</v>
      </c>
      <c r="R4" t="s">
        <v>179</v>
      </c>
    </row>
    <row r="5" spans="2:21" x14ac:dyDescent="0.25">
      <c r="N5" s="26"/>
    </row>
    <row r="6" spans="2:21" x14ac:dyDescent="0.25">
      <c r="B6" t="s">
        <v>183</v>
      </c>
      <c r="N6" s="16"/>
      <c r="O6" s="35" t="s">
        <v>163</v>
      </c>
      <c r="P6" s="35" t="s">
        <v>166</v>
      </c>
    </row>
    <row r="7" spans="2:21" x14ac:dyDescent="0.25">
      <c r="B7" t="s">
        <v>184</v>
      </c>
      <c r="O7" t="s">
        <v>160</v>
      </c>
      <c r="P7" t="s">
        <v>171</v>
      </c>
    </row>
    <row r="8" spans="2:21" x14ac:dyDescent="0.25">
      <c r="B8" t="s">
        <v>187</v>
      </c>
      <c r="O8" t="s">
        <v>29</v>
      </c>
      <c r="P8" t="s">
        <v>172</v>
      </c>
    </row>
    <row r="9" spans="2:21" x14ac:dyDescent="0.25">
      <c r="B9" t="s">
        <v>185</v>
      </c>
      <c r="O9" t="s">
        <v>176</v>
      </c>
    </row>
    <row r="10" spans="2:21" x14ac:dyDescent="0.25">
      <c r="B10" t="s">
        <v>186</v>
      </c>
      <c r="P10" s="42"/>
      <c r="S10" s="35">
        <f>SUM(S13:S80)</f>
        <v>25</v>
      </c>
      <c r="T10" s="41" t="s">
        <v>182</v>
      </c>
    </row>
    <row r="11" spans="2:21" x14ac:dyDescent="0.25"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 t="s">
        <v>156</v>
      </c>
      <c r="R11" s="35" t="s">
        <v>156</v>
      </c>
      <c r="S11" s="35"/>
      <c r="T11" s="35" t="s">
        <v>161</v>
      </c>
      <c r="U11" s="35" t="s">
        <v>157</v>
      </c>
    </row>
    <row r="12" spans="2:21" x14ac:dyDescent="0.25">
      <c r="D12" s="35" t="s">
        <v>154</v>
      </c>
      <c r="E12" s="35"/>
      <c r="F12" s="35"/>
      <c r="G12" s="35"/>
      <c r="H12" s="35"/>
      <c r="I12" s="35" t="s">
        <v>175</v>
      </c>
      <c r="J12" s="35" t="s">
        <v>173</v>
      </c>
      <c r="K12" s="35" t="s">
        <v>180</v>
      </c>
      <c r="L12" s="35" t="s">
        <v>174</v>
      </c>
      <c r="M12" s="35" t="s">
        <v>181</v>
      </c>
      <c r="N12" s="35" t="s">
        <v>162</v>
      </c>
      <c r="O12" s="35" t="s">
        <v>158</v>
      </c>
      <c r="P12" s="35" t="s">
        <v>159</v>
      </c>
      <c r="Q12" s="35" t="s">
        <v>153</v>
      </c>
      <c r="R12" s="35" t="s">
        <v>152</v>
      </c>
      <c r="S12" s="35" t="s">
        <v>155</v>
      </c>
      <c r="T12" s="35" t="s">
        <v>152</v>
      </c>
      <c r="U12" s="35" t="s">
        <v>152</v>
      </c>
    </row>
    <row r="13" spans="2:21" x14ac:dyDescent="0.25">
      <c r="D13">
        <v>8</v>
      </c>
      <c r="I13" s="27">
        <v>1</v>
      </c>
      <c r="J13">
        <f t="shared" ref="J13:J27" si="0">MATCH(MAX(D13:H13),D13:H13,0)</f>
        <v>1</v>
      </c>
      <c r="K13">
        <f t="shared" ref="K13:K27" si="1">MAX(D13:H13)</f>
        <v>8</v>
      </c>
      <c r="L13" s="27" t="e">
        <f>NA()</f>
        <v>#N/A</v>
      </c>
      <c r="M13" s="27" t="e">
        <f>NA()</f>
        <v>#N/A</v>
      </c>
      <c r="N13" s="27">
        <v>3</v>
      </c>
      <c r="O13" s="38" t="s">
        <v>29</v>
      </c>
      <c r="P13" s="38" t="s">
        <v>160</v>
      </c>
      <c r="Q13" s="38">
        <v>1</v>
      </c>
      <c r="R13" s="38">
        <v>3</v>
      </c>
      <c r="S13">
        <f>IFERROR(IF(K13&lt;=Q13+R13+(P13="c"),K13*2-1,0)*(K13&lt;&gt;0),0)</f>
        <v>0</v>
      </c>
      <c r="T13">
        <f t="shared" ref="T13:T27" si="2">IF(O13="e",1,0)+IF(P13="e",-1,0)</f>
        <v>-1</v>
      </c>
      <c r="U13">
        <f t="shared" ref="U13:U27" si="3">R13+T13</f>
        <v>2</v>
      </c>
    </row>
    <row r="14" spans="2:21" x14ac:dyDescent="0.25">
      <c r="E14">
        <v>4</v>
      </c>
      <c r="I14">
        <f t="shared" ref="I14:I27" si="4">I13+1</f>
        <v>2</v>
      </c>
      <c r="J14">
        <f t="shared" si="0"/>
        <v>2</v>
      </c>
      <c r="K14">
        <f t="shared" si="1"/>
        <v>4</v>
      </c>
      <c r="L14" cm="1">
        <f t="array" ref="L14">_xlfn.XLOOKUP(J14-1,J$13:J13,I$13:I13,,0,-1)</f>
        <v>1</v>
      </c>
      <c r="M14" cm="1">
        <f t="array" ref="M14">_xlfn.XLOOKUP(J14,J$13:J13,I$13:I13,0,0,-1)</f>
        <v>0</v>
      </c>
      <c r="N14" cm="1">
        <f t="array" ref="N14">IF(M14&lt;L14,1,INDEX(N$13:N13,M14)+1)</f>
        <v>1</v>
      </c>
      <c r="O14" t="str" cm="1">
        <f t="array" ref="O14">IF(N14=1,"c",IF(N14=3,"e",INDEX(O$13:O13,L14)))</f>
        <v>c</v>
      </c>
      <c r="P14" t="str" cm="1">
        <f t="array" ref="P14">IF(N14=1,"e",IF(N14=3,"c",INDEX(P$13:P13,L14)))</f>
        <v>e</v>
      </c>
      <c r="Q14">
        <f t="shared" ref="Q14:Q27" si="5">$Q$13</f>
        <v>1</v>
      </c>
      <c r="R14">
        <f t="shared" ref="R14:R27" si="6">IF(N14=1,R13,U13)</f>
        <v>3</v>
      </c>
      <c r="S14">
        <f t="shared" ref="S14:S27" si="7">IFERROR(IF(K14&lt;=Q14+R14+(P14="c"),K14*2-1,0)*(K14&lt;&gt;0),0)</f>
        <v>7</v>
      </c>
      <c r="T14">
        <f t="shared" si="2"/>
        <v>-1</v>
      </c>
      <c r="U14">
        <f t="shared" si="3"/>
        <v>2</v>
      </c>
    </row>
    <row r="15" spans="2:21" x14ac:dyDescent="0.25">
      <c r="E15">
        <v>4</v>
      </c>
      <c r="I15">
        <f t="shared" si="4"/>
        <v>3</v>
      </c>
      <c r="J15">
        <f t="shared" si="0"/>
        <v>2</v>
      </c>
      <c r="K15">
        <f t="shared" si="1"/>
        <v>4</v>
      </c>
      <c r="L15" cm="1">
        <f t="array" ref="L15">_xlfn.XLOOKUP(J15-1,J$13:J14,I$13:I14,,0,-1)</f>
        <v>1</v>
      </c>
      <c r="M15" cm="1">
        <f t="array" ref="M15">_xlfn.XLOOKUP(J15,J$13:J14,I$13:I14,0,0,-1)</f>
        <v>2</v>
      </c>
      <c r="N15" cm="1">
        <f t="array" ref="N15">IF(M15&lt;L15,1,INDEX(N$13:N14,M15)+1)</f>
        <v>2</v>
      </c>
      <c r="O15" t="str" cm="1">
        <f t="array" ref="O15">IF(N15=1,"c",IF(N15=3,"e",INDEX(O$13:O14,L15)))</f>
        <v>c</v>
      </c>
      <c r="P15" t="str" cm="1">
        <f t="array" ref="P15">IF(N15=1,"e",IF(N15=3,"c",INDEX(P$13:P14,L15)))</f>
        <v>e</v>
      </c>
      <c r="Q15">
        <f t="shared" si="5"/>
        <v>1</v>
      </c>
      <c r="R15">
        <f t="shared" si="6"/>
        <v>2</v>
      </c>
      <c r="S15">
        <f t="shared" si="7"/>
        <v>0</v>
      </c>
      <c r="T15">
        <f t="shared" si="2"/>
        <v>-1</v>
      </c>
      <c r="U15">
        <f t="shared" si="3"/>
        <v>1</v>
      </c>
    </row>
    <row r="16" spans="2:21" x14ac:dyDescent="0.25">
      <c r="F16">
        <v>2</v>
      </c>
      <c r="I16">
        <f t="shared" si="4"/>
        <v>4</v>
      </c>
      <c r="J16">
        <f t="shared" si="0"/>
        <v>3</v>
      </c>
      <c r="K16">
        <f t="shared" si="1"/>
        <v>2</v>
      </c>
      <c r="L16" cm="1">
        <f t="array" ref="L16">_xlfn.XLOOKUP(J16-1,J$13:J15,I$13:I15,,0,-1)</f>
        <v>3</v>
      </c>
      <c r="M16" cm="1">
        <f t="array" ref="M16">_xlfn.XLOOKUP(J16,J$13:J15,I$13:I15,0,0,-1)</f>
        <v>0</v>
      </c>
      <c r="N16" cm="1">
        <f t="array" ref="N16">IF(M16&lt;L16,1,INDEX(N$13:N15,M16)+1)</f>
        <v>1</v>
      </c>
      <c r="O16" t="str" cm="1">
        <f t="array" ref="O16">IF(N16=1,"c",IF(N16=3,"e",INDEX(O$13:O15,L16)))</f>
        <v>c</v>
      </c>
      <c r="P16" t="str" cm="1">
        <f t="array" ref="P16">IF(N16=1,"e",IF(N16=3,"c",INDEX(P$13:P15,L16)))</f>
        <v>e</v>
      </c>
      <c r="Q16">
        <f t="shared" si="5"/>
        <v>1</v>
      </c>
      <c r="R16">
        <f t="shared" si="6"/>
        <v>2</v>
      </c>
      <c r="S16">
        <f t="shared" si="7"/>
        <v>3</v>
      </c>
      <c r="T16">
        <f t="shared" si="2"/>
        <v>-1</v>
      </c>
      <c r="U16">
        <f t="shared" si="3"/>
        <v>1</v>
      </c>
    </row>
    <row r="17" spans="5:21" x14ac:dyDescent="0.25">
      <c r="F17">
        <v>2</v>
      </c>
      <c r="I17">
        <f t="shared" si="4"/>
        <v>5</v>
      </c>
      <c r="J17">
        <f t="shared" si="0"/>
        <v>3</v>
      </c>
      <c r="K17">
        <f t="shared" si="1"/>
        <v>2</v>
      </c>
      <c r="L17" cm="1">
        <f t="array" ref="L17">_xlfn.XLOOKUP(J17-1,J$13:J16,I$13:I16,,0,-1)</f>
        <v>3</v>
      </c>
      <c r="M17" cm="1">
        <f t="array" ref="M17">_xlfn.XLOOKUP(J17,J$13:J16,I$13:I16,0,0,-1)</f>
        <v>4</v>
      </c>
      <c r="N17" cm="1">
        <f t="array" ref="N17">IF(M17&lt;L17,1,INDEX(N$13:N16,M17)+1)</f>
        <v>2</v>
      </c>
      <c r="O17" t="str" cm="1">
        <f t="array" ref="O17">IF(N17=1,"c",IF(N17=3,"e",INDEX(O$13:O16,L17)))</f>
        <v>c</v>
      </c>
      <c r="P17" t="str" cm="1">
        <f t="array" ref="P17">IF(N17=1,"e",IF(N17=3,"c",INDEX(P$13:P16,L17)))</f>
        <v>e</v>
      </c>
      <c r="Q17">
        <f t="shared" si="5"/>
        <v>1</v>
      </c>
      <c r="R17">
        <f t="shared" si="6"/>
        <v>1</v>
      </c>
      <c r="S17">
        <f t="shared" si="7"/>
        <v>3</v>
      </c>
      <c r="T17">
        <f t="shared" si="2"/>
        <v>-1</v>
      </c>
      <c r="U17">
        <f t="shared" si="3"/>
        <v>0</v>
      </c>
    </row>
    <row r="18" spans="5:21" x14ac:dyDescent="0.25">
      <c r="F18">
        <v>2</v>
      </c>
      <c r="I18">
        <f t="shared" si="4"/>
        <v>6</v>
      </c>
      <c r="J18">
        <f t="shared" si="0"/>
        <v>3</v>
      </c>
      <c r="K18">
        <f t="shared" si="1"/>
        <v>2</v>
      </c>
      <c r="L18" cm="1">
        <f t="array" ref="L18">_xlfn.XLOOKUP(J18-1,J$13:J17,I$13:I17,,0,-1)</f>
        <v>3</v>
      </c>
      <c r="M18" cm="1">
        <f t="array" ref="M18">_xlfn.XLOOKUP(J18,J$13:J17,I$13:I17,0,0,-1)</f>
        <v>5</v>
      </c>
      <c r="N18" cm="1">
        <f t="array" ref="N18">IF(M18&lt;L18,1,INDEX(N$13:N17,M18)+1)</f>
        <v>3</v>
      </c>
      <c r="O18" t="str" cm="1">
        <f t="array" ref="O18">IF(N18=1,"c",IF(N18=3,"e",INDEX(O$13:O17,L18)))</f>
        <v>e</v>
      </c>
      <c r="P18" t="str" cm="1">
        <f t="array" ref="P18">IF(N18=1,"e",IF(N18=3,"c",INDEX(P$13:P17,L18)))</f>
        <v>c</v>
      </c>
      <c r="Q18">
        <f t="shared" si="5"/>
        <v>1</v>
      </c>
      <c r="R18">
        <f t="shared" si="6"/>
        <v>0</v>
      </c>
      <c r="S18">
        <f t="shared" si="7"/>
        <v>3</v>
      </c>
      <c r="T18">
        <f t="shared" si="2"/>
        <v>1</v>
      </c>
      <c r="U18">
        <f t="shared" si="3"/>
        <v>1</v>
      </c>
    </row>
    <row r="19" spans="5:21" x14ac:dyDescent="0.25">
      <c r="E19">
        <v>4</v>
      </c>
      <c r="I19">
        <f t="shared" si="4"/>
        <v>7</v>
      </c>
      <c r="J19">
        <f t="shared" si="0"/>
        <v>2</v>
      </c>
      <c r="K19">
        <f t="shared" si="1"/>
        <v>4</v>
      </c>
      <c r="L19" cm="1">
        <f t="array" ref="L19">_xlfn.XLOOKUP(J19-1,J$13:J18,I$13:I18,,0,-1)</f>
        <v>1</v>
      </c>
      <c r="M19" cm="1">
        <f t="array" ref="M19">_xlfn.XLOOKUP(J19,J$13:J18,I$13:I18,0,0,-1)</f>
        <v>3</v>
      </c>
      <c r="N19" cm="1">
        <f t="array" ref="N19">IF(M19&lt;L19,1,INDEX(N$13:N18,M19)+1)</f>
        <v>3</v>
      </c>
      <c r="O19" t="str" cm="1">
        <f t="array" ref="O19">IF(N19=1,"c",IF(N19=3,"e",INDEX(O$13:O18,L19)))</f>
        <v>e</v>
      </c>
      <c r="P19" t="str" cm="1">
        <f t="array" ref="P19">IF(N19=1,"e",IF(N19=3,"c",INDEX(P$13:P18,L19)))</f>
        <v>c</v>
      </c>
      <c r="Q19">
        <f t="shared" si="5"/>
        <v>1</v>
      </c>
      <c r="R19">
        <f t="shared" si="6"/>
        <v>1</v>
      </c>
      <c r="S19">
        <f t="shared" si="7"/>
        <v>0</v>
      </c>
      <c r="T19">
        <f t="shared" si="2"/>
        <v>1</v>
      </c>
      <c r="U19">
        <f t="shared" si="3"/>
        <v>2</v>
      </c>
    </row>
    <row r="20" spans="5:21" x14ac:dyDescent="0.25">
      <c r="F20">
        <v>2</v>
      </c>
      <c r="I20">
        <f t="shared" si="4"/>
        <v>8</v>
      </c>
      <c r="J20">
        <f t="shared" si="0"/>
        <v>3</v>
      </c>
      <c r="K20">
        <f t="shared" si="1"/>
        <v>2</v>
      </c>
      <c r="L20" cm="1">
        <f t="array" ref="L20">_xlfn.XLOOKUP(J20-1,J$13:J19,I$13:I19,,0,-1)</f>
        <v>7</v>
      </c>
      <c r="M20" cm="1">
        <f t="array" ref="M20">_xlfn.XLOOKUP(J20,J$13:J19,I$13:I19,0,0,-1)</f>
        <v>6</v>
      </c>
      <c r="N20" cm="1">
        <f t="array" ref="N20">IF(M20&lt;L20,1,INDEX(N$13:N19,M20)+1)</f>
        <v>1</v>
      </c>
      <c r="O20" t="str" cm="1">
        <f t="array" ref="O20">IF(N20=1,"c",IF(N20=3,"e",INDEX(O$13:O19,L20)))</f>
        <v>c</v>
      </c>
      <c r="P20" t="str" cm="1">
        <f t="array" ref="P20">IF(N20=1,"e",IF(N20=3,"c",INDEX(P$13:P19,L20)))</f>
        <v>e</v>
      </c>
      <c r="Q20">
        <f t="shared" si="5"/>
        <v>1</v>
      </c>
      <c r="R20">
        <f t="shared" si="6"/>
        <v>1</v>
      </c>
      <c r="S20">
        <f t="shared" si="7"/>
        <v>3</v>
      </c>
      <c r="T20">
        <f t="shared" si="2"/>
        <v>-1</v>
      </c>
      <c r="U20">
        <f t="shared" si="3"/>
        <v>0</v>
      </c>
    </row>
    <row r="21" spans="5:21" x14ac:dyDescent="0.25">
      <c r="F21">
        <v>2</v>
      </c>
      <c r="I21">
        <f t="shared" si="4"/>
        <v>9</v>
      </c>
      <c r="J21">
        <f t="shared" si="0"/>
        <v>3</v>
      </c>
      <c r="K21">
        <f t="shared" si="1"/>
        <v>2</v>
      </c>
      <c r="L21" cm="1">
        <f t="array" ref="L21">_xlfn.XLOOKUP(J21-1,J$13:J20,I$13:I20,,0,-1)</f>
        <v>7</v>
      </c>
      <c r="M21" cm="1">
        <f t="array" ref="M21">_xlfn.XLOOKUP(J21,J$13:J20,I$13:I20,0,0,-1)</f>
        <v>8</v>
      </c>
      <c r="N21" cm="1">
        <f t="array" ref="N21">IF(M21&lt;L21,1,INDEX(N$13:N20,M21)+1)</f>
        <v>2</v>
      </c>
      <c r="O21" t="str" cm="1">
        <f t="array" ref="O21">IF(N21=1,"c",IF(N21=3,"e",INDEX(O$13:O20,L21)))</f>
        <v>e</v>
      </c>
      <c r="P21" t="str" cm="1">
        <f t="array" ref="P21">IF(N21=1,"e",IF(N21=3,"c",INDEX(P$13:P20,L21)))</f>
        <v>c</v>
      </c>
      <c r="Q21">
        <f t="shared" si="5"/>
        <v>1</v>
      </c>
      <c r="R21">
        <f t="shared" si="6"/>
        <v>0</v>
      </c>
      <c r="S21">
        <f t="shared" si="7"/>
        <v>3</v>
      </c>
      <c r="T21">
        <f t="shared" si="2"/>
        <v>1</v>
      </c>
      <c r="U21">
        <f t="shared" si="3"/>
        <v>1</v>
      </c>
    </row>
    <row r="22" spans="5:21" x14ac:dyDescent="0.25">
      <c r="F22">
        <v>2</v>
      </c>
      <c r="I22">
        <f t="shared" si="4"/>
        <v>10</v>
      </c>
      <c r="J22">
        <f t="shared" si="0"/>
        <v>3</v>
      </c>
      <c r="K22">
        <f t="shared" si="1"/>
        <v>2</v>
      </c>
      <c r="L22" cm="1">
        <f t="array" ref="L22">_xlfn.XLOOKUP(J22-1,J$13:J21,I$13:I21,,0,-1)</f>
        <v>7</v>
      </c>
      <c r="M22" cm="1">
        <f t="array" ref="M22">_xlfn.XLOOKUP(J22,J$13:J21,I$13:I21,0,0,-1)</f>
        <v>9</v>
      </c>
      <c r="N22" cm="1">
        <f t="array" ref="N22">IF(M22&lt;L22,1,INDEX(N$13:N21,M22)+1)</f>
        <v>3</v>
      </c>
      <c r="O22" t="str" cm="1">
        <f t="array" ref="O22">IF(N22=1,"c",IF(N22=3,"e",INDEX(O$13:O21,L22)))</f>
        <v>e</v>
      </c>
      <c r="P22" t="str" cm="1">
        <f t="array" ref="P22">IF(N22=1,"e",IF(N22=3,"c",INDEX(P$13:P21,L22)))</f>
        <v>c</v>
      </c>
      <c r="Q22">
        <f t="shared" si="5"/>
        <v>1</v>
      </c>
      <c r="R22">
        <f t="shared" si="6"/>
        <v>1</v>
      </c>
      <c r="S22">
        <f t="shared" si="7"/>
        <v>3</v>
      </c>
      <c r="T22">
        <f t="shared" si="2"/>
        <v>1</v>
      </c>
      <c r="U22">
        <f t="shared" si="3"/>
        <v>2</v>
      </c>
    </row>
    <row r="23" spans="5:21" x14ac:dyDescent="0.25">
      <c r="I23">
        <f t="shared" si="4"/>
        <v>11</v>
      </c>
      <c r="J23" t="e">
        <f t="shared" si="0"/>
        <v>#N/A</v>
      </c>
      <c r="K23">
        <f t="shared" si="1"/>
        <v>0</v>
      </c>
      <c r="L23" t="e" cm="1">
        <f t="array" ref="L23">_xlfn.XLOOKUP(J23-1,J$13:J22,I$13:I22,,0,-1)</f>
        <v>#N/A</v>
      </c>
      <c r="M23" t="e" cm="1">
        <f t="array" ref="M23">_xlfn.XLOOKUP(J23,J$13:J22,I$13:I22,0,0,-1)</f>
        <v>#N/A</v>
      </c>
      <c r="N23" t="e" cm="1">
        <f t="array" ref="N23">IF(M23&lt;L23,1,INDEX(N$13:N22,M23)+1)</f>
        <v>#N/A</v>
      </c>
      <c r="O23" t="e" cm="1">
        <f t="array" ref="O23">IF(N23=1,"c",IF(N23=3,"e",INDEX(O$13:O22,L23)))</f>
        <v>#N/A</v>
      </c>
      <c r="P23" t="e" cm="1">
        <f t="array" ref="P23">IF(N23=1,"e",IF(N23=3,"c",INDEX(P$13:P22,L23)))</f>
        <v>#N/A</v>
      </c>
      <c r="Q23">
        <f t="shared" si="5"/>
        <v>1</v>
      </c>
      <c r="R23" t="e">
        <f t="shared" si="6"/>
        <v>#N/A</v>
      </c>
      <c r="S23">
        <f t="shared" si="7"/>
        <v>0</v>
      </c>
      <c r="T23" t="e">
        <f t="shared" si="2"/>
        <v>#N/A</v>
      </c>
      <c r="U23" t="e">
        <f t="shared" si="3"/>
        <v>#N/A</v>
      </c>
    </row>
    <row r="24" spans="5:21" x14ac:dyDescent="0.25">
      <c r="I24">
        <f t="shared" si="4"/>
        <v>12</v>
      </c>
      <c r="J24" t="e">
        <f t="shared" si="0"/>
        <v>#N/A</v>
      </c>
      <c r="K24">
        <f t="shared" si="1"/>
        <v>0</v>
      </c>
      <c r="L24" t="e" cm="1">
        <f t="array" ref="L24">_xlfn.XLOOKUP(J24-1,J$13:J23,I$13:I23,,0,-1)</f>
        <v>#N/A</v>
      </c>
      <c r="M24" t="e" cm="1">
        <f t="array" ref="M24">_xlfn.XLOOKUP(J24,J$13:J23,I$13:I23,0,0,-1)</f>
        <v>#N/A</v>
      </c>
      <c r="N24" t="e" cm="1">
        <f t="array" ref="N24">IF(M24&lt;L24,1,INDEX(N$13:N23,M24)+1)</f>
        <v>#N/A</v>
      </c>
      <c r="O24" t="e" cm="1">
        <f t="array" ref="O24">IF(N24=1,"c",IF(N24=3,"e",INDEX(O$13:O23,L24)))</f>
        <v>#N/A</v>
      </c>
      <c r="P24" t="e" cm="1">
        <f t="array" ref="P24">IF(N24=1,"e",IF(N24=3,"c",INDEX(P$13:P23,L24)))</f>
        <v>#N/A</v>
      </c>
      <c r="Q24">
        <f t="shared" si="5"/>
        <v>1</v>
      </c>
      <c r="R24" t="e">
        <f t="shared" si="6"/>
        <v>#N/A</v>
      </c>
      <c r="S24">
        <f t="shared" si="7"/>
        <v>0</v>
      </c>
      <c r="T24" t="e">
        <f t="shared" si="2"/>
        <v>#N/A</v>
      </c>
      <c r="U24" t="e">
        <f t="shared" si="3"/>
        <v>#N/A</v>
      </c>
    </row>
    <row r="25" spans="5:21" x14ac:dyDescent="0.25">
      <c r="I25">
        <f t="shared" si="4"/>
        <v>13</v>
      </c>
      <c r="J25" t="e">
        <f t="shared" si="0"/>
        <v>#N/A</v>
      </c>
      <c r="K25">
        <f t="shared" si="1"/>
        <v>0</v>
      </c>
      <c r="L25" t="e" cm="1">
        <f t="array" ref="L25">_xlfn.XLOOKUP(J25-1,J$13:J24,I$13:I24,,0,-1)</f>
        <v>#N/A</v>
      </c>
      <c r="M25" t="e" cm="1">
        <f t="array" ref="M25">_xlfn.XLOOKUP(J25,J$13:J24,I$13:I24,0,0,-1)</f>
        <v>#N/A</v>
      </c>
      <c r="N25" t="e" cm="1">
        <f t="array" ref="N25">IF(M25&lt;L25,1,INDEX(N$13:N24,M25)+1)</f>
        <v>#N/A</v>
      </c>
      <c r="O25" t="e" cm="1">
        <f t="array" ref="O25">IF(N25=1,"c",IF(N25=3,"e",INDEX(O$13:O24,L25)))</f>
        <v>#N/A</v>
      </c>
      <c r="P25" t="e" cm="1">
        <f t="array" ref="P25">IF(N25=1,"e",IF(N25=3,"c",INDEX(P$13:P24,L25)))</f>
        <v>#N/A</v>
      </c>
      <c r="Q25">
        <f t="shared" si="5"/>
        <v>1</v>
      </c>
      <c r="R25" t="e">
        <f t="shared" si="6"/>
        <v>#N/A</v>
      </c>
      <c r="S25">
        <f t="shared" si="7"/>
        <v>0</v>
      </c>
      <c r="T25" t="e">
        <f t="shared" si="2"/>
        <v>#N/A</v>
      </c>
      <c r="U25" t="e">
        <f t="shared" si="3"/>
        <v>#N/A</v>
      </c>
    </row>
    <row r="26" spans="5:21" x14ac:dyDescent="0.25">
      <c r="I26">
        <f t="shared" si="4"/>
        <v>14</v>
      </c>
      <c r="J26" t="e">
        <f t="shared" si="0"/>
        <v>#N/A</v>
      </c>
      <c r="K26">
        <f t="shared" si="1"/>
        <v>0</v>
      </c>
      <c r="L26" t="e" cm="1">
        <f t="array" ref="L26">_xlfn.XLOOKUP(J26-1,J$13:J25,I$13:I25,,0,-1)</f>
        <v>#N/A</v>
      </c>
      <c r="M26" t="e" cm="1">
        <f t="array" ref="M26">_xlfn.XLOOKUP(J26,J$13:J25,I$13:I25,0,0,-1)</f>
        <v>#N/A</v>
      </c>
      <c r="N26" t="e" cm="1">
        <f t="array" ref="N26">IF(M26&lt;L26,1,INDEX(N$13:N25,M26)+1)</f>
        <v>#N/A</v>
      </c>
      <c r="O26" t="e" cm="1">
        <f t="array" ref="O26">IF(N26=1,"c",IF(N26=3,"e",INDEX(O$13:O25,L26)))</f>
        <v>#N/A</v>
      </c>
      <c r="P26" t="e" cm="1">
        <f t="array" ref="P26">IF(N26=1,"e",IF(N26=3,"c",INDEX(P$13:P25,L26)))</f>
        <v>#N/A</v>
      </c>
      <c r="Q26">
        <f t="shared" si="5"/>
        <v>1</v>
      </c>
      <c r="R26" t="e">
        <f t="shared" si="6"/>
        <v>#N/A</v>
      </c>
      <c r="S26">
        <f t="shared" si="7"/>
        <v>0</v>
      </c>
      <c r="T26" t="e">
        <f t="shared" si="2"/>
        <v>#N/A</v>
      </c>
      <c r="U26" t="e">
        <f t="shared" si="3"/>
        <v>#N/A</v>
      </c>
    </row>
    <row r="27" spans="5:21" x14ac:dyDescent="0.25">
      <c r="I27">
        <f t="shared" si="4"/>
        <v>15</v>
      </c>
      <c r="J27" t="e">
        <f t="shared" si="0"/>
        <v>#N/A</v>
      </c>
      <c r="K27">
        <f t="shared" si="1"/>
        <v>0</v>
      </c>
      <c r="L27" t="e" cm="1">
        <f t="array" ref="L27">_xlfn.XLOOKUP(J27-1,J$13:J26,I$13:I26,,0,-1)</f>
        <v>#N/A</v>
      </c>
      <c r="M27" t="e" cm="1">
        <f t="array" ref="M27">_xlfn.XLOOKUP(J27,J$13:J26,I$13:I26,0,0,-1)</f>
        <v>#N/A</v>
      </c>
      <c r="N27" t="e" cm="1">
        <f t="array" ref="N27">IF(M27&lt;L27,1,INDEX(N$13:N26,M27)+1)</f>
        <v>#N/A</v>
      </c>
      <c r="O27" t="e" cm="1">
        <f t="array" ref="O27">IF(N27=1,"c",IF(N27=3,"e",INDEX(O$13:O26,L27)))</f>
        <v>#N/A</v>
      </c>
      <c r="P27" t="e" cm="1">
        <f t="array" ref="P27">IF(N27=1,"e",IF(N27=3,"c",INDEX(P$13:P26,L27)))</f>
        <v>#N/A</v>
      </c>
      <c r="Q27">
        <f t="shared" si="5"/>
        <v>1</v>
      </c>
      <c r="R27" t="e">
        <f t="shared" si="6"/>
        <v>#N/A</v>
      </c>
      <c r="S27">
        <f t="shared" si="7"/>
        <v>0</v>
      </c>
      <c r="T27" t="e">
        <f t="shared" si="2"/>
        <v>#N/A</v>
      </c>
      <c r="U27" t="e">
        <f t="shared" si="3"/>
        <v>#N/A</v>
      </c>
    </row>
    <row r="30" spans="5:21" x14ac:dyDescent="0.25">
      <c r="I30">
        <v>3</v>
      </c>
      <c r="J30">
        <v>4</v>
      </c>
      <c r="K30">
        <v>5</v>
      </c>
      <c r="L30">
        <v>6</v>
      </c>
    </row>
    <row r="31" spans="5:21" x14ac:dyDescent="0.25">
      <c r="G31">
        <v>8</v>
      </c>
      <c r="H31" t="s">
        <v>121</v>
      </c>
    </row>
    <row r="32" spans="5:21" x14ac:dyDescent="0.25">
      <c r="G32">
        <v>7</v>
      </c>
      <c r="I32">
        <v>0</v>
      </c>
      <c r="J32">
        <v>2</v>
      </c>
    </row>
    <row r="33" spans="10:10" x14ac:dyDescent="0.25">
      <c r="J33">
        <v>1</v>
      </c>
    </row>
  </sheetData>
  <conditionalFormatting sqref="D13:H27">
    <cfRule type="expression" dxfId="9" priority="1">
      <formula>(D13&gt;0)*($S13&gt;0)</formula>
    </cfRule>
    <cfRule type="expression" dxfId="8" priority="2">
      <formula>(D13&gt;0)*($S13=0)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AFA7-884A-4444-8935-39B37507A7F9}">
  <dimension ref="B2:V19"/>
  <sheetViews>
    <sheetView workbookViewId="0">
      <selection activeCell="G18" sqref="G18"/>
    </sheetView>
  </sheetViews>
  <sheetFormatPr defaultRowHeight="15" x14ac:dyDescent="0.25"/>
  <sheetData>
    <row r="2" spans="2:22" x14ac:dyDescent="0.25"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P2" t="s">
        <v>129</v>
      </c>
    </row>
    <row r="3" spans="2:22" x14ac:dyDescent="0.25">
      <c r="B3">
        <v>8</v>
      </c>
      <c r="C3">
        <v>3</v>
      </c>
      <c r="D3">
        <v>5</v>
      </c>
    </row>
    <row r="4" spans="2:22" x14ac:dyDescent="0.25">
      <c r="B4">
        <v>7</v>
      </c>
      <c r="C4">
        <v>2</v>
      </c>
      <c r="D4">
        <v>4</v>
      </c>
    </row>
    <row r="5" spans="2:22" x14ac:dyDescent="0.25">
      <c r="C5">
        <v>1</v>
      </c>
    </row>
    <row r="9" spans="2:22" x14ac:dyDescent="0.25">
      <c r="B9" t="s">
        <v>130</v>
      </c>
      <c r="V9" t="s">
        <v>138</v>
      </c>
    </row>
    <row r="10" spans="2:22" x14ac:dyDescent="0.25">
      <c r="B10" t="s">
        <v>140</v>
      </c>
      <c r="Q10" t="s">
        <v>147</v>
      </c>
      <c r="V10" t="s">
        <v>139</v>
      </c>
    </row>
    <row r="11" spans="2:22" x14ac:dyDescent="0.25">
      <c r="B11" t="s">
        <v>135</v>
      </c>
      <c r="Q11" t="s">
        <v>148</v>
      </c>
    </row>
    <row r="12" spans="2:22" x14ac:dyDescent="0.25">
      <c r="B12" t="s">
        <v>136</v>
      </c>
      <c r="Q12" t="s">
        <v>149</v>
      </c>
    </row>
    <row r="13" spans="2:22" x14ac:dyDescent="0.25">
      <c r="B13" t="s">
        <v>131</v>
      </c>
      <c r="V13" t="s">
        <v>143</v>
      </c>
    </row>
    <row r="14" spans="2:22" x14ac:dyDescent="0.25">
      <c r="B14" t="s">
        <v>132</v>
      </c>
      <c r="Q14" t="s">
        <v>150</v>
      </c>
      <c r="V14" t="s">
        <v>141</v>
      </c>
    </row>
    <row r="15" spans="2:22" x14ac:dyDescent="0.25">
      <c r="B15" t="s">
        <v>133</v>
      </c>
      <c r="Q15" t="s">
        <v>151</v>
      </c>
      <c r="V15" t="s">
        <v>142</v>
      </c>
    </row>
    <row r="17" spans="2:22" x14ac:dyDescent="0.25">
      <c r="B17" t="s">
        <v>134</v>
      </c>
      <c r="V17" t="s">
        <v>144</v>
      </c>
    </row>
    <row r="18" spans="2:22" x14ac:dyDescent="0.25">
      <c r="V18" t="s">
        <v>146</v>
      </c>
    </row>
    <row r="19" spans="2:22" x14ac:dyDescent="0.25">
      <c r="B19" t="s">
        <v>137</v>
      </c>
      <c r="V19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AD15-5806-40AC-A954-4B4CB9E2F599}">
  <dimension ref="A1:S32"/>
  <sheetViews>
    <sheetView zoomScaleNormal="100" workbookViewId="0">
      <selection activeCell="L2" sqref="L2:S10"/>
    </sheetView>
  </sheetViews>
  <sheetFormatPr defaultRowHeight="15" x14ac:dyDescent="0.25"/>
  <sheetData>
    <row r="1" spans="1:19" x14ac:dyDescent="0.25">
      <c r="B1">
        <v>5</v>
      </c>
      <c r="C1">
        <v>1</v>
      </c>
      <c r="D1">
        <v>4</v>
      </c>
      <c r="E1" t="s">
        <v>121</v>
      </c>
    </row>
    <row r="2" spans="1:19" x14ac:dyDescent="0.25">
      <c r="B2" s="1" t="s">
        <v>35</v>
      </c>
      <c r="C2" s="1" t="s">
        <v>2</v>
      </c>
      <c r="D2" s="1" t="s">
        <v>5</v>
      </c>
      <c r="E2" s="1" t="s">
        <v>13</v>
      </c>
      <c r="F2" s="1" t="s">
        <v>117</v>
      </c>
      <c r="G2" s="1" t="s">
        <v>112</v>
      </c>
      <c r="H2" s="1" t="s">
        <v>110</v>
      </c>
      <c r="I2" s="1" t="s">
        <v>36</v>
      </c>
      <c r="L2" s="1"/>
      <c r="M2" s="1"/>
      <c r="N2" s="1"/>
      <c r="O2" s="1"/>
      <c r="P2" s="1" t="s">
        <v>117</v>
      </c>
      <c r="Q2" s="1" t="s">
        <v>118</v>
      </c>
      <c r="R2" s="1" t="s">
        <v>119</v>
      </c>
      <c r="S2" s="1" t="s">
        <v>120</v>
      </c>
    </row>
    <row r="3" spans="1:19" x14ac:dyDescent="0.25">
      <c r="B3" s="1"/>
      <c r="C3" s="1"/>
      <c r="D3" s="1"/>
      <c r="E3" s="1"/>
      <c r="F3" s="1"/>
      <c r="G3" s="1"/>
      <c r="H3" s="1"/>
      <c r="I3" s="1"/>
      <c r="L3" s="1"/>
      <c r="M3" s="1"/>
      <c r="N3" s="1"/>
      <c r="O3" s="1"/>
      <c r="P3" s="1"/>
      <c r="Q3" s="1"/>
      <c r="R3" s="1"/>
      <c r="S3" s="1"/>
    </row>
    <row r="4" spans="1:19" x14ac:dyDescent="0.25">
      <c r="B4" s="1" t="s">
        <v>30</v>
      </c>
      <c r="C4" s="1" t="s">
        <v>16</v>
      </c>
      <c r="D4" s="1" t="s">
        <v>34</v>
      </c>
      <c r="E4" s="1" t="s">
        <v>8</v>
      </c>
      <c r="F4" s="14" t="s">
        <v>12</v>
      </c>
      <c r="G4" s="2" t="s">
        <v>115</v>
      </c>
      <c r="H4" s="1" t="s">
        <v>48</v>
      </c>
      <c r="I4" s="1" t="s">
        <v>22</v>
      </c>
      <c r="L4" s="1" t="s">
        <v>30</v>
      </c>
      <c r="M4" s="1" t="s">
        <v>16</v>
      </c>
      <c r="N4" s="1" t="s">
        <v>34</v>
      </c>
      <c r="O4" s="1" t="s">
        <v>8</v>
      </c>
      <c r="P4" s="1" t="s">
        <v>112</v>
      </c>
      <c r="Q4" s="2" t="s">
        <v>115</v>
      </c>
      <c r="R4" s="1" t="s">
        <v>48</v>
      </c>
      <c r="S4" s="1" t="s">
        <v>22</v>
      </c>
    </row>
    <row r="5" spans="1:19" x14ac:dyDescent="0.25">
      <c r="B5" s="1" t="s">
        <v>27</v>
      </c>
      <c r="C5" s="1" t="s">
        <v>26</v>
      </c>
      <c r="D5" s="1" t="s">
        <v>47</v>
      </c>
      <c r="E5" s="2" t="s">
        <v>58</v>
      </c>
      <c r="F5" s="1" t="s">
        <v>114</v>
      </c>
      <c r="G5" s="3" t="s">
        <v>7</v>
      </c>
      <c r="H5" s="1" t="s">
        <v>15</v>
      </c>
      <c r="I5" s="1" t="s">
        <v>33</v>
      </c>
      <c r="L5" s="1" t="s">
        <v>27</v>
      </c>
      <c r="M5" s="1" t="s">
        <v>26</v>
      </c>
      <c r="N5" s="1" t="s">
        <v>47</v>
      </c>
      <c r="O5" s="1" t="s">
        <v>58</v>
      </c>
      <c r="P5" s="1" t="s">
        <v>113</v>
      </c>
      <c r="Q5" s="14" t="s">
        <v>7</v>
      </c>
      <c r="R5" s="1" t="s">
        <v>15</v>
      </c>
      <c r="S5" s="1" t="s">
        <v>33</v>
      </c>
    </row>
    <row r="6" spans="1:19" x14ac:dyDescent="0.25">
      <c r="B6" s="1" t="s">
        <v>32</v>
      </c>
      <c r="C6" s="14" t="s">
        <v>9</v>
      </c>
      <c r="D6" s="2" t="s">
        <v>111</v>
      </c>
      <c r="E6" s="14" t="s">
        <v>57</v>
      </c>
      <c r="H6" s="14" t="s">
        <v>21</v>
      </c>
      <c r="I6" s="14" t="s">
        <v>31</v>
      </c>
      <c r="L6" s="1" t="s">
        <v>32</v>
      </c>
      <c r="M6" s="14" t="s">
        <v>9</v>
      </c>
      <c r="N6" s="1" t="s">
        <v>111</v>
      </c>
      <c r="O6" s="14" t="s">
        <v>57</v>
      </c>
      <c r="P6" s="1" t="s">
        <v>0</v>
      </c>
      <c r="Q6" s="1" t="s">
        <v>36</v>
      </c>
      <c r="R6" s="1" t="s">
        <v>21</v>
      </c>
      <c r="S6" s="14" t="s">
        <v>31</v>
      </c>
    </row>
    <row r="7" spans="1:19" x14ac:dyDescent="0.25">
      <c r="B7" s="1" t="s">
        <v>4</v>
      </c>
      <c r="C7" s="1" t="s">
        <v>17</v>
      </c>
      <c r="D7" s="14" t="s">
        <v>6</v>
      </c>
      <c r="E7" s="1" t="s">
        <v>46</v>
      </c>
      <c r="H7" s="14" t="s">
        <v>25</v>
      </c>
      <c r="I7" s="1" t="s">
        <v>14</v>
      </c>
      <c r="L7" s="1" t="s">
        <v>4</v>
      </c>
      <c r="M7" s="1" t="s">
        <v>17</v>
      </c>
      <c r="N7" s="14" t="s">
        <v>6</v>
      </c>
      <c r="O7" s="1" t="s">
        <v>46</v>
      </c>
      <c r="P7" s="14" t="s">
        <v>13</v>
      </c>
      <c r="Q7" s="1" t="s">
        <v>2</v>
      </c>
      <c r="R7" s="14" t="s">
        <v>25</v>
      </c>
      <c r="S7" s="1" t="s">
        <v>14</v>
      </c>
    </row>
    <row r="8" spans="1:19" x14ac:dyDescent="0.25">
      <c r="B8" s="1" t="s">
        <v>28</v>
      </c>
      <c r="D8" s="1" t="s">
        <v>18</v>
      </c>
      <c r="E8" s="2" t="s">
        <v>19</v>
      </c>
      <c r="H8" s="1" t="s">
        <v>20</v>
      </c>
      <c r="I8" s="1" t="s">
        <v>116</v>
      </c>
      <c r="L8" s="1" t="s">
        <v>20</v>
      </c>
      <c r="M8" s="2" t="s">
        <v>109</v>
      </c>
      <c r="N8" s="1" t="s">
        <v>18</v>
      </c>
      <c r="O8" s="1" t="s">
        <v>19</v>
      </c>
      <c r="P8" s="1" t="s">
        <v>1</v>
      </c>
      <c r="Q8" s="14" t="s">
        <v>5</v>
      </c>
      <c r="R8" s="1" t="s">
        <v>10</v>
      </c>
      <c r="S8" s="1" t="s">
        <v>116</v>
      </c>
    </row>
    <row r="9" spans="1:19" x14ac:dyDescent="0.25">
      <c r="B9" s="1" t="s">
        <v>10</v>
      </c>
      <c r="D9" s="14" t="s">
        <v>23</v>
      </c>
      <c r="E9" s="14" t="s">
        <v>37</v>
      </c>
      <c r="H9" s="1"/>
      <c r="I9" s="1" t="s">
        <v>113</v>
      </c>
      <c r="L9" s="2" t="s">
        <v>3</v>
      </c>
      <c r="M9" s="2" t="s">
        <v>110</v>
      </c>
      <c r="N9" s="14" t="s">
        <v>23</v>
      </c>
      <c r="O9" s="14" t="s">
        <v>37</v>
      </c>
      <c r="P9" s="14" t="s">
        <v>12</v>
      </c>
      <c r="Q9" s="14" t="s">
        <v>35</v>
      </c>
      <c r="R9" s="1"/>
      <c r="S9" s="1" t="s">
        <v>114</v>
      </c>
    </row>
    <row r="10" spans="1:19" x14ac:dyDescent="0.25">
      <c r="D10" s="14" t="s">
        <v>24</v>
      </c>
      <c r="E10" s="3" t="s">
        <v>59</v>
      </c>
      <c r="F10" s="1">
        <v>4</v>
      </c>
      <c r="G10" s="1"/>
      <c r="H10" s="1"/>
      <c r="I10" s="1"/>
      <c r="L10" s="1" t="s">
        <v>28</v>
      </c>
      <c r="M10" s="14" t="s">
        <v>24</v>
      </c>
      <c r="N10" s="1" t="s">
        <v>11</v>
      </c>
      <c r="O10" s="14" t="s">
        <v>59</v>
      </c>
      <c r="P10" s="1"/>
      <c r="Q10" s="1"/>
      <c r="R10" s="1"/>
      <c r="S10" s="1"/>
    </row>
    <row r="16" spans="1:19" x14ac:dyDescent="0.25">
      <c r="A16" t="s">
        <v>70</v>
      </c>
    </row>
    <row r="17" spans="1:11" x14ac:dyDescent="0.25">
      <c r="A17" t="s">
        <v>122</v>
      </c>
      <c r="B17">
        <v>3</v>
      </c>
    </row>
    <row r="18" spans="1:11" x14ac:dyDescent="0.25">
      <c r="A18" t="s">
        <v>123</v>
      </c>
    </row>
    <row r="20" spans="1:11" x14ac:dyDescent="0.25">
      <c r="B20" s="36"/>
      <c r="C20" s="36"/>
      <c r="D20" s="36"/>
      <c r="E20" s="36"/>
      <c r="F20" s="1" t="s">
        <v>117</v>
      </c>
      <c r="G20" s="1" t="s">
        <v>118</v>
      </c>
      <c r="H20" s="1" t="s">
        <v>119</v>
      </c>
      <c r="I20" s="1" t="s">
        <v>120</v>
      </c>
    </row>
    <row r="21" spans="1:11" x14ac:dyDescent="0.25">
      <c r="B21" s="1"/>
      <c r="C21" s="1"/>
      <c r="D21" s="1"/>
      <c r="E21" s="1"/>
      <c r="F21" s="1"/>
      <c r="G21" s="1"/>
      <c r="H21" s="1"/>
      <c r="I21" s="1"/>
    </row>
    <row r="22" spans="1:11" x14ac:dyDescent="0.25">
      <c r="B22" s="1" t="s">
        <v>30</v>
      </c>
      <c r="C22" s="1" t="s">
        <v>16</v>
      </c>
      <c r="D22" s="1" t="s">
        <v>34</v>
      </c>
      <c r="E22" s="1" t="s">
        <v>8</v>
      </c>
      <c r="F22" s="1" t="s">
        <v>112</v>
      </c>
      <c r="G22" s="2" t="s">
        <v>115</v>
      </c>
      <c r="H22" s="1" t="s">
        <v>48</v>
      </c>
      <c r="I22" s="1" t="s">
        <v>22</v>
      </c>
      <c r="K22" s="15"/>
    </row>
    <row r="23" spans="1:11" x14ac:dyDescent="0.25">
      <c r="B23" s="1" t="s">
        <v>27</v>
      </c>
      <c r="C23" s="1" t="s">
        <v>26</v>
      </c>
      <c r="D23" s="1" t="s">
        <v>47</v>
      </c>
      <c r="E23" s="1" t="s">
        <v>58</v>
      </c>
      <c r="F23" s="1" t="s">
        <v>113</v>
      </c>
      <c r="G23" s="14" t="s">
        <v>7</v>
      </c>
      <c r="H23" s="1" t="s">
        <v>15</v>
      </c>
      <c r="I23" s="1" t="s">
        <v>33</v>
      </c>
      <c r="K23" s="26"/>
    </row>
    <row r="24" spans="1:11" x14ac:dyDescent="0.25">
      <c r="B24" s="1" t="s">
        <v>32</v>
      </c>
      <c r="C24" s="14" t="s">
        <v>9</v>
      </c>
      <c r="D24" s="1" t="s">
        <v>111</v>
      </c>
      <c r="E24" s="14" t="s">
        <v>57</v>
      </c>
      <c r="F24" s="1" t="s">
        <v>0</v>
      </c>
      <c r="G24" s="1" t="s">
        <v>36</v>
      </c>
      <c r="H24" s="1" t="s">
        <v>21</v>
      </c>
      <c r="I24" s="14" t="s">
        <v>31</v>
      </c>
      <c r="K24" s="26"/>
    </row>
    <row r="25" spans="1:11" x14ac:dyDescent="0.25">
      <c r="B25" s="1" t="s">
        <v>4</v>
      </c>
      <c r="C25" s="1" t="s">
        <v>17</v>
      </c>
      <c r="D25" s="14" t="s">
        <v>6</v>
      </c>
      <c r="E25" s="1" t="s">
        <v>46</v>
      </c>
      <c r="F25" s="14" t="s">
        <v>13</v>
      </c>
      <c r="G25" s="1" t="s">
        <v>2</v>
      </c>
      <c r="H25" s="14" t="s">
        <v>25</v>
      </c>
      <c r="I25" s="1" t="s">
        <v>14</v>
      </c>
      <c r="K25" s="26"/>
    </row>
    <row r="26" spans="1:11" x14ac:dyDescent="0.25">
      <c r="B26" s="1" t="s">
        <v>20</v>
      </c>
      <c r="C26" s="2" t="s">
        <v>109</v>
      </c>
      <c r="D26" s="1" t="s">
        <v>18</v>
      </c>
      <c r="E26" s="1" t="s">
        <v>19</v>
      </c>
      <c r="F26" s="1" t="s">
        <v>1</v>
      </c>
      <c r="G26" s="14" t="s">
        <v>5</v>
      </c>
      <c r="H26" s="1" t="s">
        <v>10</v>
      </c>
      <c r="I26" s="1" t="s">
        <v>116</v>
      </c>
      <c r="K26" s="26"/>
    </row>
    <row r="27" spans="1:11" x14ac:dyDescent="0.25">
      <c r="B27" s="2" t="s">
        <v>3</v>
      </c>
      <c r="C27" s="2" t="s">
        <v>110</v>
      </c>
      <c r="D27" s="14" t="s">
        <v>23</v>
      </c>
      <c r="E27" s="14" t="s">
        <v>37</v>
      </c>
      <c r="F27" s="14" t="s">
        <v>12</v>
      </c>
      <c r="G27" s="14" t="s">
        <v>35</v>
      </c>
      <c r="H27" s="1"/>
      <c r="I27" s="1" t="s">
        <v>114</v>
      </c>
      <c r="K27" s="26"/>
    </row>
    <row r="28" spans="1:11" x14ac:dyDescent="0.25">
      <c r="B28" s="1" t="s">
        <v>28</v>
      </c>
      <c r="C28" s="14" t="s">
        <v>24</v>
      </c>
      <c r="D28" s="1" t="s">
        <v>11</v>
      </c>
      <c r="E28" s="14" t="s">
        <v>59</v>
      </c>
      <c r="F28" s="1"/>
      <c r="G28" s="1"/>
      <c r="H28" s="1"/>
      <c r="I28" s="1"/>
    </row>
    <row r="30" spans="1:11" x14ac:dyDescent="0.25">
      <c r="A30" t="s">
        <v>124</v>
      </c>
      <c r="B30">
        <v>-1</v>
      </c>
      <c r="C30">
        <v>-1</v>
      </c>
      <c r="D30">
        <v>4</v>
      </c>
      <c r="E30">
        <v>5</v>
      </c>
      <c r="F30">
        <v>1</v>
      </c>
      <c r="G30">
        <v>5</v>
      </c>
      <c r="H30">
        <v>-1</v>
      </c>
      <c r="I30">
        <v>-1</v>
      </c>
    </row>
    <row r="31" spans="1:11" x14ac:dyDescent="0.25">
      <c r="A31" t="s">
        <v>125</v>
      </c>
      <c r="B31">
        <v>1</v>
      </c>
      <c r="E31">
        <v>6</v>
      </c>
      <c r="I31">
        <v>1</v>
      </c>
    </row>
    <row r="32" spans="1:11" x14ac:dyDescent="0.25">
      <c r="A32" t="s">
        <v>126</v>
      </c>
      <c r="B32">
        <v>5</v>
      </c>
      <c r="C32">
        <v>4</v>
      </c>
      <c r="D32">
        <v>7</v>
      </c>
      <c r="E32">
        <v>7</v>
      </c>
      <c r="F32">
        <v>0</v>
      </c>
      <c r="G32">
        <v>6</v>
      </c>
      <c r="H32">
        <v>5</v>
      </c>
      <c r="I32">
        <v>6</v>
      </c>
    </row>
  </sheetData>
  <conditionalFormatting sqref="B2:I3 L2:S10 F4:I4 B4:E7 F5:G5 H5:I9 B8:B9 D8:E9 D10:I10 B20:I28 K22">
    <cfRule type="expression" dxfId="7" priority="33">
      <formula>RIGHT(B2,1)="h"</formula>
    </cfRule>
    <cfRule type="expression" dxfId="6" priority="34">
      <formula>RIGHT(B2,1)="s"</formula>
    </cfRule>
    <cfRule type="expression" dxfId="5" priority="35">
      <formula>RIGHT(B2,1)="d"</formula>
    </cfRule>
    <cfRule type="expression" dxfId="4" priority="36">
      <formula>RIGHT(B2,1)="c"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59F9-8970-4CCB-A1B1-62B2ABC0F859}">
  <dimension ref="A1:W23"/>
  <sheetViews>
    <sheetView workbookViewId="0">
      <selection activeCell="W7" sqref="W7"/>
    </sheetView>
  </sheetViews>
  <sheetFormatPr defaultRowHeight="15" x14ac:dyDescent="0.25"/>
  <cols>
    <col min="1" max="1" width="11.7109375" customWidth="1"/>
    <col min="2" max="2" width="7.5703125" customWidth="1"/>
    <col min="3" max="3" width="5.5703125" customWidth="1"/>
    <col min="4" max="4" width="11.7109375" customWidth="1"/>
    <col min="5" max="18" width="5.5703125" customWidth="1"/>
    <col min="19" max="19" width="6.42578125" customWidth="1"/>
    <col min="20" max="20" width="5.5703125" customWidth="1"/>
    <col min="21" max="21" width="8.140625" customWidth="1"/>
  </cols>
  <sheetData>
    <row r="1" spans="1:23" x14ac:dyDescent="0.25">
      <c r="B1" s="43" t="s">
        <v>102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W1" t="s">
        <v>106</v>
      </c>
    </row>
    <row r="2" spans="1:23" x14ac:dyDescent="0.25">
      <c r="C2" s="16"/>
      <c r="D2" s="16"/>
      <c r="E2" s="16" t="s">
        <v>64</v>
      </c>
      <c r="F2" s="16">
        <v>2</v>
      </c>
      <c r="G2" s="16">
        <v>3</v>
      </c>
      <c r="H2" s="16">
        <v>4</v>
      </c>
      <c r="I2" s="16">
        <v>5</v>
      </c>
      <c r="J2" s="16">
        <v>6</v>
      </c>
      <c r="K2" s="16">
        <v>7</v>
      </c>
      <c r="L2" s="16">
        <v>8</v>
      </c>
      <c r="M2" s="16">
        <v>9</v>
      </c>
      <c r="N2" s="16">
        <v>10</v>
      </c>
      <c r="O2" s="16" t="s">
        <v>65</v>
      </c>
      <c r="P2" s="16" t="s">
        <v>66</v>
      </c>
      <c r="Q2" s="16" t="s">
        <v>67</v>
      </c>
      <c r="R2" s="16"/>
      <c r="S2" s="16"/>
      <c r="T2" s="16"/>
      <c r="W2" t="s">
        <v>107</v>
      </c>
    </row>
    <row r="3" spans="1:23" x14ac:dyDescent="0.25">
      <c r="B3" s="35" t="s">
        <v>72</v>
      </c>
      <c r="C3" s="35">
        <v>0</v>
      </c>
      <c r="D3" s="35"/>
      <c r="E3" s="35">
        <v>1</v>
      </c>
      <c r="F3" s="35">
        <v>2</v>
      </c>
      <c r="G3" s="35">
        <v>3</v>
      </c>
      <c r="H3" s="35">
        <v>4</v>
      </c>
      <c r="I3" s="35">
        <v>5</v>
      </c>
      <c r="J3" s="35">
        <v>6</v>
      </c>
      <c r="K3" s="35">
        <v>7</v>
      </c>
      <c r="L3" s="35">
        <v>8</v>
      </c>
      <c r="M3" s="35">
        <v>9</v>
      </c>
      <c r="N3" s="35">
        <v>10</v>
      </c>
      <c r="O3" s="35">
        <v>11</v>
      </c>
      <c r="P3" s="35">
        <v>12</v>
      </c>
      <c r="Q3" s="35">
        <v>13</v>
      </c>
      <c r="R3" s="35">
        <v>14</v>
      </c>
      <c r="S3" s="35"/>
      <c r="T3" s="35">
        <v>15</v>
      </c>
      <c r="U3" s="35"/>
      <c r="W3" t="s">
        <v>108</v>
      </c>
    </row>
    <row r="4" spans="1:23" x14ac:dyDescent="0.25">
      <c r="A4" s="16" t="s">
        <v>60</v>
      </c>
      <c r="B4" s="35">
        <v>0</v>
      </c>
      <c r="C4" s="27">
        <f>$B4*16+C$3</f>
        <v>0</v>
      </c>
      <c r="D4" t="s">
        <v>103</v>
      </c>
      <c r="E4" s="34">
        <f t="shared" ref="E4:T7" si="0">$B4*16+E$3</f>
        <v>1</v>
      </c>
      <c r="F4" s="34">
        <f t="shared" si="0"/>
        <v>2</v>
      </c>
      <c r="G4" s="34">
        <f t="shared" si="0"/>
        <v>3</v>
      </c>
      <c r="H4" s="34">
        <f t="shared" si="0"/>
        <v>4</v>
      </c>
      <c r="I4" s="34">
        <f t="shared" si="0"/>
        <v>5</v>
      </c>
      <c r="J4" s="34">
        <f t="shared" si="0"/>
        <v>6</v>
      </c>
      <c r="K4" s="34">
        <f t="shared" si="0"/>
        <v>7</v>
      </c>
      <c r="L4" s="34">
        <f t="shared" si="0"/>
        <v>8</v>
      </c>
      <c r="M4" s="34">
        <f t="shared" si="0"/>
        <v>9</v>
      </c>
      <c r="N4" s="34">
        <f t="shared" si="0"/>
        <v>10</v>
      </c>
      <c r="O4" s="34">
        <f t="shared" si="0"/>
        <v>11</v>
      </c>
      <c r="P4" s="34">
        <f t="shared" si="0"/>
        <v>12</v>
      </c>
      <c r="Q4" s="34">
        <f t="shared" si="0"/>
        <v>13</v>
      </c>
      <c r="R4" s="28">
        <f t="shared" si="0"/>
        <v>14</v>
      </c>
      <c r="S4" t="s">
        <v>78</v>
      </c>
      <c r="T4" s="28">
        <f t="shared" si="0"/>
        <v>15</v>
      </c>
      <c r="U4" t="s">
        <v>82</v>
      </c>
    </row>
    <row r="5" spans="1:23" x14ac:dyDescent="0.25">
      <c r="A5" s="16" t="s">
        <v>61</v>
      </c>
      <c r="B5" s="35">
        <v>1</v>
      </c>
      <c r="C5" s="27">
        <f t="shared" ref="C5:C7" si="1">$B5*16+C$3</f>
        <v>16</v>
      </c>
      <c r="D5" t="s">
        <v>103</v>
      </c>
      <c r="E5" s="34">
        <f t="shared" si="0"/>
        <v>17</v>
      </c>
      <c r="F5" s="34">
        <f t="shared" si="0"/>
        <v>18</v>
      </c>
      <c r="G5" s="34">
        <f t="shared" si="0"/>
        <v>19</v>
      </c>
      <c r="H5" s="34">
        <f t="shared" si="0"/>
        <v>20</v>
      </c>
      <c r="I5" s="34">
        <f t="shared" si="0"/>
        <v>21</v>
      </c>
      <c r="J5" s="34">
        <f t="shared" si="0"/>
        <v>22</v>
      </c>
      <c r="K5" s="34">
        <f t="shared" si="0"/>
        <v>23</v>
      </c>
      <c r="L5" s="34">
        <f t="shared" si="0"/>
        <v>24</v>
      </c>
      <c r="M5" s="34">
        <f t="shared" si="0"/>
        <v>25</v>
      </c>
      <c r="N5" s="34">
        <f t="shared" si="0"/>
        <v>26</v>
      </c>
      <c r="O5" s="34">
        <f t="shared" si="0"/>
        <v>27</v>
      </c>
      <c r="P5" s="34">
        <f t="shared" si="0"/>
        <v>28</v>
      </c>
      <c r="Q5" s="34">
        <f t="shared" si="0"/>
        <v>29</v>
      </c>
      <c r="R5" s="28">
        <f t="shared" si="0"/>
        <v>30</v>
      </c>
      <c r="S5" t="s">
        <v>79</v>
      </c>
      <c r="T5" s="28">
        <f t="shared" si="0"/>
        <v>31</v>
      </c>
      <c r="U5" t="s">
        <v>83</v>
      </c>
      <c r="W5" t="s">
        <v>127</v>
      </c>
    </row>
    <row r="6" spans="1:23" x14ac:dyDescent="0.25">
      <c r="A6" s="16" t="s">
        <v>62</v>
      </c>
      <c r="B6" s="35">
        <v>2</v>
      </c>
      <c r="C6" s="27">
        <f t="shared" si="1"/>
        <v>32</v>
      </c>
      <c r="D6" t="s">
        <v>103</v>
      </c>
      <c r="E6" s="34">
        <f t="shared" si="0"/>
        <v>33</v>
      </c>
      <c r="F6" s="34">
        <f t="shared" si="0"/>
        <v>34</v>
      </c>
      <c r="G6" s="34">
        <f t="shared" si="0"/>
        <v>35</v>
      </c>
      <c r="H6" s="34">
        <f t="shared" si="0"/>
        <v>36</v>
      </c>
      <c r="I6" s="34">
        <f t="shared" si="0"/>
        <v>37</v>
      </c>
      <c r="J6" s="34">
        <f t="shared" si="0"/>
        <v>38</v>
      </c>
      <c r="K6" s="34">
        <f t="shared" si="0"/>
        <v>39</v>
      </c>
      <c r="L6" s="34">
        <f t="shared" si="0"/>
        <v>40</v>
      </c>
      <c r="M6" s="34">
        <f t="shared" si="0"/>
        <v>41</v>
      </c>
      <c r="N6" s="34">
        <f t="shared" si="0"/>
        <v>42</v>
      </c>
      <c r="O6" s="34">
        <f t="shared" si="0"/>
        <v>43</v>
      </c>
      <c r="P6" s="34">
        <f t="shared" si="0"/>
        <v>44</v>
      </c>
      <c r="Q6" s="34">
        <f t="shared" si="0"/>
        <v>45</v>
      </c>
      <c r="R6" s="28">
        <f t="shared" si="0"/>
        <v>46</v>
      </c>
      <c r="S6" t="s">
        <v>80</v>
      </c>
      <c r="T6" s="28">
        <f t="shared" si="0"/>
        <v>47</v>
      </c>
      <c r="U6" t="s">
        <v>84</v>
      </c>
      <c r="W6" t="s">
        <v>128</v>
      </c>
    </row>
    <row r="7" spans="1:23" x14ac:dyDescent="0.25">
      <c r="A7" s="16" t="s">
        <v>63</v>
      </c>
      <c r="B7" s="35">
        <v>3</v>
      </c>
      <c r="C7" s="27">
        <f t="shared" si="1"/>
        <v>48</v>
      </c>
      <c r="D7" t="s">
        <v>103</v>
      </c>
      <c r="E7" s="34">
        <f t="shared" si="0"/>
        <v>49</v>
      </c>
      <c r="F7" s="34">
        <f t="shared" si="0"/>
        <v>50</v>
      </c>
      <c r="G7" s="34">
        <f t="shared" si="0"/>
        <v>51</v>
      </c>
      <c r="H7" s="34">
        <f t="shared" si="0"/>
        <v>52</v>
      </c>
      <c r="I7" s="34">
        <f t="shared" si="0"/>
        <v>53</v>
      </c>
      <c r="J7" s="34">
        <f t="shared" si="0"/>
        <v>54</v>
      </c>
      <c r="K7" s="34">
        <f t="shared" si="0"/>
        <v>55</v>
      </c>
      <c r="L7" s="34">
        <f t="shared" si="0"/>
        <v>56</v>
      </c>
      <c r="M7" s="34">
        <f t="shared" si="0"/>
        <v>57</v>
      </c>
      <c r="N7" s="34">
        <f t="shared" si="0"/>
        <v>58</v>
      </c>
      <c r="O7" s="34">
        <f t="shared" si="0"/>
        <v>59</v>
      </c>
      <c r="P7" s="34">
        <f t="shared" si="0"/>
        <v>60</v>
      </c>
      <c r="Q7" s="34">
        <f t="shared" si="0"/>
        <v>61</v>
      </c>
      <c r="R7" s="28">
        <f t="shared" si="0"/>
        <v>62</v>
      </c>
      <c r="S7" t="s">
        <v>81</v>
      </c>
      <c r="T7" s="28">
        <f t="shared" si="0"/>
        <v>63</v>
      </c>
      <c r="U7" t="s">
        <v>85</v>
      </c>
    </row>
    <row r="9" spans="1:23" x14ac:dyDescent="0.25">
      <c r="B9" s="43" t="s">
        <v>104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</row>
    <row r="10" spans="1:23" x14ac:dyDescent="0.25">
      <c r="C10" s="16"/>
      <c r="D10" s="16"/>
      <c r="E10" s="16" t="s">
        <v>64</v>
      </c>
      <c r="F10" s="16">
        <v>2</v>
      </c>
      <c r="G10" s="16">
        <v>3</v>
      </c>
      <c r="H10" s="16">
        <v>4</v>
      </c>
      <c r="I10" s="16">
        <v>5</v>
      </c>
      <c r="J10" s="16">
        <v>6</v>
      </c>
      <c r="K10" s="16">
        <v>7</v>
      </c>
      <c r="L10" s="16">
        <v>8</v>
      </c>
      <c r="M10" s="16">
        <v>9</v>
      </c>
      <c r="N10" s="16">
        <v>10</v>
      </c>
      <c r="O10" s="16" t="s">
        <v>65</v>
      </c>
      <c r="P10" s="16" t="s">
        <v>66</v>
      </c>
      <c r="Q10" s="16" t="s">
        <v>67</v>
      </c>
      <c r="R10" s="16"/>
      <c r="S10" s="16"/>
      <c r="T10" s="16"/>
    </row>
    <row r="11" spans="1:23" x14ac:dyDescent="0.25">
      <c r="B11" s="35" t="s">
        <v>72</v>
      </c>
      <c r="C11" s="35">
        <v>0</v>
      </c>
      <c r="D11" s="35"/>
      <c r="E11" s="35">
        <v>1</v>
      </c>
      <c r="F11" s="35">
        <v>2</v>
      </c>
      <c r="G11" s="35">
        <v>3</v>
      </c>
      <c r="H11" s="35">
        <v>4</v>
      </c>
      <c r="I11" s="35">
        <v>5</v>
      </c>
      <c r="J11" s="35">
        <v>6</v>
      </c>
      <c r="K11" s="35">
        <v>7</v>
      </c>
      <c r="L11" s="35">
        <v>8</v>
      </c>
      <c r="M11" s="35">
        <v>9</v>
      </c>
      <c r="N11" s="35">
        <v>10</v>
      </c>
      <c r="O11" s="35">
        <v>11</v>
      </c>
      <c r="P11" s="35">
        <v>12</v>
      </c>
      <c r="Q11" s="35">
        <v>13</v>
      </c>
      <c r="R11" s="35">
        <v>14</v>
      </c>
      <c r="S11" s="35"/>
      <c r="T11" s="35">
        <v>15</v>
      </c>
      <c r="U11" s="35"/>
    </row>
    <row r="12" spans="1:23" x14ac:dyDescent="0.25">
      <c r="B12" s="35">
        <v>0</v>
      </c>
      <c r="C12" s="27">
        <f>$B12*16+C$3</f>
        <v>0</v>
      </c>
      <c r="D12" t="s">
        <v>103</v>
      </c>
      <c r="E12" s="34">
        <f t="shared" ref="E12:T15" si="2">$B12*16+E$3</f>
        <v>1</v>
      </c>
      <c r="F12" s="34">
        <f t="shared" si="2"/>
        <v>2</v>
      </c>
      <c r="G12" s="34">
        <f t="shared" si="2"/>
        <v>3</v>
      </c>
      <c r="H12" s="34">
        <f t="shared" si="2"/>
        <v>4</v>
      </c>
      <c r="I12" s="34">
        <f t="shared" si="2"/>
        <v>5</v>
      </c>
      <c r="J12" s="34">
        <f t="shared" si="2"/>
        <v>6</v>
      </c>
      <c r="K12" s="34">
        <f t="shared" si="2"/>
        <v>7</v>
      </c>
      <c r="L12" s="34">
        <f t="shared" si="2"/>
        <v>8</v>
      </c>
      <c r="M12" s="34">
        <f t="shared" si="2"/>
        <v>9</v>
      </c>
      <c r="N12" s="34">
        <f t="shared" si="2"/>
        <v>10</v>
      </c>
      <c r="O12" s="34">
        <f t="shared" si="2"/>
        <v>11</v>
      </c>
      <c r="P12" s="34">
        <f t="shared" si="2"/>
        <v>12</v>
      </c>
      <c r="Q12" s="34">
        <f t="shared" si="2"/>
        <v>13</v>
      </c>
      <c r="R12" s="28">
        <f t="shared" si="2"/>
        <v>14</v>
      </c>
      <c r="S12" t="s">
        <v>90</v>
      </c>
      <c r="T12" s="28">
        <f t="shared" si="2"/>
        <v>15</v>
      </c>
      <c r="U12" t="s">
        <v>91</v>
      </c>
    </row>
    <row r="13" spans="1:23" x14ac:dyDescent="0.25">
      <c r="B13" s="35">
        <v>1</v>
      </c>
      <c r="C13" s="27">
        <f t="shared" ref="C13:C15" si="3">$B13*16+C$3</f>
        <v>16</v>
      </c>
      <c r="D13" t="s">
        <v>103</v>
      </c>
      <c r="E13" s="34">
        <f t="shared" si="2"/>
        <v>17</v>
      </c>
      <c r="F13" s="34">
        <f t="shared" si="2"/>
        <v>18</v>
      </c>
      <c r="G13" s="34">
        <f t="shared" si="2"/>
        <v>19</v>
      </c>
      <c r="H13" s="34">
        <f t="shared" si="2"/>
        <v>20</v>
      </c>
      <c r="I13" s="34">
        <f t="shared" si="2"/>
        <v>21</v>
      </c>
      <c r="J13" s="34">
        <f t="shared" si="2"/>
        <v>22</v>
      </c>
      <c r="K13" s="34">
        <f t="shared" si="2"/>
        <v>23</v>
      </c>
      <c r="L13" s="34">
        <f t="shared" si="2"/>
        <v>24</v>
      </c>
      <c r="M13" s="34">
        <f t="shared" si="2"/>
        <v>25</v>
      </c>
      <c r="N13" s="34">
        <f t="shared" si="2"/>
        <v>26</v>
      </c>
      <c r="O13" s="34">
        <f t="shared" si="2"/>
        <v>27</v>
      </c>
      <c r="P13" s="34">
        <f t="shared" si="2"/>
        <v>28</v>
      </c>
      <c r="Q13" s="34">
        <f t="shared" si="2"/>
        <v>29</v>
      </c>
      <c r="R13" s="28">
        <f t="shared" si="2"/>
        <v>30</v>
      </c>
      <c r="S13" t="s">
        <v>87</v>
      </c>
      <c r="T13" s="28">
        <f t="shared" si="2"/>
        <v>31</v>
      </c>
      <c r="U13" t="s">
        <v>92</v>
      </c>
    </row>
    <row r="14" spans="1:23" x14ac:dyDescent="0.25">
      <c r="B14" s="35">
        <v>2</v>
      </c>
      <c r="C14" s="27">
        <f t="shared" si="3"/>
        <v>32</v>
      </c>
      <c r="D14" t="s">
        <v>103</v>
      </c>
      <c r="E14" s="34">
        <f t="shared" si="2"/>
        <v>33</v>
      </c>
      <c r="F14" s="34">
        <f t="shared" si="2"/>
        <v>34</v>
      </c>
      <c r="G14" s="34">
        <f t="shared" si="2"/>
        <v>35</v>
      </c>
      <c r="H14" s="34">
        <f t="shared" si="2"/>
        <v>36</v>
      </c>
      <c r="I14" s="34">
        <f t="shared" si="2"/>
        <v>37</v>
      </c>
      <c r="J14" s="34">
        <f t="shared" si="2"/>
        <v>38</v>
      </c>
      <c r="K14" s="34">
        <f t="shared" si="2"/>
        <v>39</v>
      </c>
      <c r="L14" s="34">
        <f t="shared" si="2"/>
        <v>40</v>
      </c>
      <c r="M14" s="34">
        <f t="shared" si="2"/>
        <v>41</v>
      </c>
      <c r="N14" s="34">
        <f t="shared" si="2"/>
        <v>42</v>
      </c>
      <c r="O14" s="34">
        <f t="shared" si="2"/>
        <v>43</v>
      </c>
      <c r="P14" s="34">
        <f t="shared" si="2"/>
        <v>44</v>
      </c>
      <c r="Q14" s="34">
        <f t="shared" si="2"/>
        <v>45</v>
      </c>
      <c r="R14" s="28">
        <f t="shared" si="2"/>
        <v>46</v>
      </c>
      <c r="S14" t="s">
        <v>88</v>
      </c>
      <c r="T14" s="28">
        <f t="shared" si="2"/>
        <v>47</v>
      </c>
      <c r="U14" t="s">
        <v>93</v>
      </c>
    </row>
    <row r="15" spans="1:23" x14ac:dyDescent="0.25">
      <c r="B15" s="35">
        <v>3</v>
      </c>
      <c r="C15" s="27">
        <f t="shared" si="3"/>
        <v>48</v>
      </c>
      <c r="D15" t="s">
        <v>103</v>
      </c>
      <c r="E15" s="34">
        <f t="shared" si="2"/>
        <v>49</v>
      </c>
      <c r="F15" s="34">
        <f t="shared" si="2"/>
        <v>50</v>
      </c>
      <c r="G15" s="34">
        <f t="shared" si="2"/>
        <v>51</v>
      </c>
      <c r="H15" s="34">
        <f t="shared" si="2"/>
        <v>52</v>
      </c>
      <c r="I15" s="34">
        <f t="shared" si="2"/>
        <v>53</v>
      </c>
      <c r="J15" s="34">
        <f t="shared" si="2"/>
        <v>54</v>
      </c>
      <c r="K15" s="34">
        <f t="shared" si="2"/>
        <v>55</v>
      </c>
      <c r="L15" s="34">
        <f t="shared" si="2"/>
        <v>56</v>
      </c>
      <c r="M15" s="34">
        <f t="shared" si="2"/>
        <v>57</v>
      </c>
      <c r="N15" s="34">
        <f t="shared" si="2"/>
        <v>58</v>
      </c>
      <c r="O15" s="34">
        <f t="shared" si="2"/>
        <v>59</v>
      </c>
      <c r="P15" s="34">
        <f t="shared" si="2"/>
        <v>60</v>
      </c>
      <c r="Q15" s="34">
        <f t="shared" si="2"/>
        <v>61</v>
      </c>
      <c r="R15" s="28">
        <f t="shared" si="2"/>
        <v>62</v>
      </c>
      <c r="S15" t="s">
        <v>89</v>
      </c>
      <c r="T15" s="28">
        <f t="shared" si="2"/>
        <v>63</v>
      </c>
      <c r="U15" t="s">
        <v>94</v>
      </c>
    </row>
    <row r="17" spans="2:21" x14ac:dyDescent="0.25">
      <c r="B17" s="44" t="s">
        <v>105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</row>
    <row r="18" spans="2:21" x14ac:dyDescent="0.25">
      <c r="C18" s="16"/>
      <c r="D18" s="16"/>
      <c r="E18" s="16" t="s">
        <v>64</v>
      </c>
      <c r="F18" s="16">
        <v>2</v>
      </c>
      <c r="G18" s="16">
        <v>3</v>
      </c>
      <c r="H18" s="16">
        <v>4</v>
      </c>
      <c r="I18" s="16">
        <v>5</v>
      </c>
      <c r="J18" s="16">
        <v>6</v>
      </c>
      <c r="K18" s="16">
        <v>7</v>
      </c>
      <c r="L18" s="16">
        <v>8</v>
      </c>
      <c r="M18" s="16">
        <v>9</v>
      </c>
      <c r="N18" s="16">
        <v>10</v>
      </c>
      <c r="O18" s="16" t="s">
        <v>65</v>
      </c>
      <c r="P18" s="16" t="s">
        <v>66</v>
      </c>
      <c r="Q18" s="16" t="s">
        <v>67</v>
      </c>
      <c r="R18" s="16"/>
      <c r="S18" s="16"/>
      <c r="T18" s="16"/>
    </row>
    <row r="19" spans="2:21" x14ac:dyDescent="0.25">
      <c r="B19" s="35" t="s">
        <v>72</v>
      </c>
      <c r="C19" s="35">
        <v>0</v>
      </c>
      <c r="D19" s="35"/>
      <c r="E19" s="35">
        <v>1</v>
      </c>
      <c r="F19" s="35">
        <v>2</v>
      </c>
      <c r="G19" s="35">
        <v>3</v>
      </c>
      <c r="H19" s="35">
        <v>4</v>
      </c>
      <c r="I19" s="35">
        <v>5</v>
      </c>
      <c r="J19" s="35">
        <v>6</v>
      </c>
      <c r="K19" s="35">
        <v>7</v>
      </c>
      <c r="L19" s="35">
        <v>8</v>
      </c>
      <c r="M19" s="35">
        <v>9</v>
      </c>
      <c r="N19" s="35">
        <v>10</v>
      </c>
      <c r="O19" s="35">
        <v>11</v>
      </c>
      <c r="P19" s="35">
        <v>12</v>
      </c>
      <c r="Q19" s="35">
        <v>13</v>
      </c>
      <c r="R19" s="35">
        <v>14</v>
      </c>
      <c r="S19" s="35"/>
      <c r="T19" s="35">
        <v>15</v>
      </c>
      <c r="U19" s="35"/>
    </row>
    <row r="20" spans="2:21" x14ac:dyDescent="0.25">
      <c r="B20" s="35">
        <v>0</v>
      </c>
      <c r="C20" s="28">
        <f>$B20*16+C$3</f>
        <v>0</v>
      </c>
      <c r="D20" t="s">
        <v>96</v>
      </c>
      <c r="E20" s="34">
        <f t="shared" ref="E20:T23" si="4">$B20*16+E$3</f>
        <v>1</v>
      </c>
      <c r="F20" s="34">
        <f t="shared" si="4"/>
        <v>2</v>
      </c>
      <c r="G20" s="34">
        <f t="shared" si="4"/>
        <v>3</v>
      </c>
      <c r="H20" s="34">
        <f t="shared" si="4"/>
        <v>4</v>
      </c>
      <c r="I20" s="34">
        <f t="shared" si="4"/>
        <v>5</v>
      </c>
      <c r="J20" s="34">
        <f t="shared" si="4"/>
        <v>6</v>
      </c>
      <c r="K20" s="34">
        <f t="shared" si="4"/>
        <v>7</v>
      </c>
      <c r="L20" s="34">
        <f t="shared" si="4"/>
        <v>8</v>
      </c>
      <c r="M20" s="34">
        <f t="shared" si="4"/>
        <v>9</v>
      </c>
      <c r="N20" s="34">
        <f t="shared" si="4"/>
        <v>10</v>
      </c>
      <c r="O20" s="34">
        <f t="shared" si="4"/>
        <v>11</v>
      </c>
      <c r="P20" s="34">
        <f t="shared" si="4"/>
        <v>12</v>
      </c>
      <c r="Q20" s="34">
        <f t="shared" si="4"/>
        <v>13</v>
      </c>
      <c r="R20" s="27">
        <f t="shared" si="4"/>
        <v>14</v>
      </c>
      <c r="S20" t="s">
        <v>103</v>
      </c>
      <c r="T20" s="27">
        <f t="shared" si="4"/>
        <v>15</v>
      </c>
      <c r="U20" t="s">
        <v>103</v>
      </c>
    </row>
    <row r="21" spans="2:21" x14ac:dyDescent="0.25">
      <c r="B21" s="35">
        <v>1</v>
      </c>
      <c r="C21" s="28">
        <f t="shared" ref="C21:C23" si="5">$B21*16+C$3</f>
        <v>16</v>
      </c>
      <c r="D21" t="s">
        <v>71</v>
      </c>
      <c r="E21" s="34">
        <f t="shared" si="4"/>
        <v>17</v>
      </c>
      <c r="F21" s="34">
        <f t="shared" si="4"/>
        <v>18</v>
      </c>
      <c r="G21" s="34">
        <f t="shared" si="4"/>
        <v>19</v>
      </c>
      <c r="H21" s="34">
        <f t="shared" si="4"/>
        <v>20</v>
      </c>
      <c r="I21" s="34">
        <f t="shared" si="4"/>
        <v>21</v>
      </c>
      <c r="J21" s="34">
        <f t="shared" si="4"/>
        <v>22</v>
      </c>
      <c r="K21" s="34">
        <f t="shared" si="4"/>
        <v>23</v>
      </c>
      <c r="L21" s="34">
        <f t="shared" si="4"/>
        <v>24</v>
      </c>
      <c r="M21" s="34">
        <f t="shared" si="4"/>
        <v>25</v>
      </c>
      <c r="N21" s="34">
        <f t="shared" si="4"/>
        <v>26</v>
      </c>
      <c r="O21" s="34">
        <f t="shared" si="4"/>
        <v>27</v>
      </c>
      <c r="P21" s="34">
        <f t="shared" si="4"/>
        <v>28</v>
      </c>
      <c r="Q21" s="34">
        <f t="shared" si="4"/>
        <v>29</v>
      </c>
      <c r="R21" s="27">
        <f t="shared" si="4"/>
        <v>30</v>
      </c>
      <c r="S21" t="s">
        <v>103</v>
      </c>
      <c r="T21" s="27">
        <f t="shared" si="4"/>
        <v>31</v>
      </c>
      <c r="U21" t="s">
        <v>103</v>
      </c>
    </row>
    <row r="22" spans="2:21" x14ac:dyDescent="0.25">
      <c r="B22" s="35">
        <v>2</v>
      </c>
      <c r="C22" s="28">
        <f t="shared" si="5"/>
        <v>32</v>
      </c>
      <c r="D22" t="s">
        <v>70</v>
      </c>
      <c r="E22" s="34">
        <f t="shared" si="4"/>
        <v>33</v>
      </c>
      <c r="F22" s="34">
        <f t="shared" si="4"/>
        <v>34</v>
      </c>
      <c r="G22" s="34">
        <f t="shared" si="4"/>
        <v>35</v>
      </c>
      <c r="H22" s="34">
        <f t="shared" si="4"/>
        <v>36</v>
      </c>
      <c r="I22" s="34">
        <f t="shared" si="4"/>
        <v>37</v>
      </c>
      <c r="J22" s="34">
        <f t="shared" si="4"/>
        <v>38</v>
      </c>
      <c r="K22" s="34">
        <f t="shared" si="4"/>
        <v>39</v>
      </c>
      <c r="L22" s="34">
        <f t="shared" si="4"/>
        <v>40</v>
      </c>
      <c r="M22" s="34">
        <f t="shared" si="4"/>
        <v>41</v>
      </c>
      <c r="N22" s="34">
        <f t="shared" si="4"/>
        <v>42</v>
      </c>
      <c r="O22" s="34">
        <f t="shared" si="4"/>
        <v>43</v>
      </c>
      <c r="P22" s="34">
        <f t="shared" si="4"/>
        <v>44</v>
      </c>
      <c r="Q22" s="34">
        <f t="shared" si="4"/>
        <v>45</v>
      </c>
      <c r="R22" s="27">
        <f t="shared" si="4"/>
        <v>46</v>
      </c>
      <c r="S22" t="s">
        <v>103</v>
      </c>
      <c r="T22" s="27">
        <f t="shared" si="4"/>
        <v>47</v>
      </c>
      <c r="U22" t="s">
        <v>103</v>
      </c>
    </row>
    <row r="23" spans="2:21" x14ac:dyDescent="0.25">
      <c r="B23" s="35">
        <v>3</v>
      </c>
      <c r="C23" s="28">
        <f t="shared" si="5"/>
        <v>48</v>
      </c>
      <c r="D23" t="s">
        <v>69</v>
      </c>
      <c r="E23" s="34">
        <f t="shared" si="4"/>
        <v>49</v>
      </c>
      <c r="F23" s="34">
        <f t="shared" si="4"/>
        <v>50</v>
      </c>
      <c r="G23" s="34">
        <f t="shared" si="4"/>
        <v>51</v>
      </c>
      <c r="H23" s="34">
        <f t="shared" si="4"/>
        <v>52</v>
      </c>
      <c r="I23" s="34">
        <f t="shared" si="4"/>
        <v>53</v>
      </c>
      <c r="J23" s="34">
        <f t="shared" si="4"/>
        <v>54</v>
      </c>
      <c r="K23" s="34">
        <f t="shared" si="4"/>
        <v>55</v>
      </c>
      <c r="L23" s="34">
        <f t="shared" si="4"/>
        <v>56</v>
      </c>
      <c r="M23" s="34">
        <f t="shared" si="4"/>
        <v>57</v>
      </c>
      <c r="N23" s="34">
        <f t="shared" si="4"/>
        <v>58</v>
      </c>
      <c r="O23" s="34">
        <f t="shared" si="4"/>
        <v>59</v>
      </c>
      <c r="P23" s="34">
        <f t="shared" si="4"/>
        <v>60</v>
      </c>
      <c r="Q23" s="34">
        <f t="shared" si="4"/>
        <v>61</v>
      </c>
      <c r="R23" s="27">
        <f t="shared" si="4"/>
        <v>62</v>
      </c>
      <c r="S23" t="s">
        <v>103</v>
      </c>
      <c r="T23" s="27">
        <f t="shared" si="4"/>
        <v>63</v>
      </c>
      <c r="U23" t="s">
        <v>103</v>
      </c>
    </row>
  </sheetData>
  <mergeCells count="3">
    <mergeCell ref="B1:U1"/>
    <mergeCell ref="B9:U9"/>
    <mergeCell ref="B17:U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2845-6DB6-47AE-B661-265E49538383}">
  <dimension ref="A1:AA16"/>
  <sheetViews>
    <sheetView workbookViewId="0">
      <selection activeCell="B4" sqref="B4:B7"/>
    </sheetView>
  </sheetViews>
  <sheetFormatPr defaultColWidth="9.7109375" defaultRowHeight="15" x14ac:dyDescent="0.25"/>
  <cols>
    <col min="1" max="1" width="29.140625" customWidth="1"/>
    <col min="2" max="2" width="11.7109375" customWidth="1"/>
    <col min="3" max="3" width="8" customWidth="1"/>
    <col min="4" max="4" width="9.5703125" customWidth="1"/>
    <col min="5" max="5" width="9.28515625" customWidth="1"/>
    <col min="6" max="6" width="11.5703125" customWidth="1"/>
    <col min="7" max="7" width="2.5703125" customWidth="1"/>
    <col min="8" max="20" width="6" customWidth="1"/>
    <col min="21" max="21" width="6" style="20" customWidth="1"/>
    <col min="22" max="22" width="9.28515625" customWidth="1"/>
    <col min="23" max="23" width="10.7109375" customWidth="1"/>
    <col min="24" max="24" width="2.5703125" customWidth="1"/>
    <col min="25" max="25" width="6" style="20" customWidth="1"/>
    <col min="26" max="27" width="11.140625" customWidth="1"/>
  </cols>
  <sheetData>
    <row r="1" spans="1:27" ht="15" customHeight="1" x14ac:dyDescent="0.25">
      <c r="E1" t="s">
        <v>98</v>
      </c>
      <c r="F1" t="s">
        <v>99</v>
      </c>
      <c r="H1" s="45" t="s">
        <v>100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V1" s="20" t="s">
        <v>98</v>
      </c>
      <c r="W1" s="20" t="s">
        <v>99</v>
      </c>
      <c r="X1" s="20"/>
      <c r="Z1" s="20" t="s">
        <v>98</v>
      </c>
      <c r="AA1" s="20" t="s">
        <v>99</v>
      </c>
    </row>
    <row r="2" spans="1:27" ht="30" customHeight="1" x14ac:dyDescent="0.25">
      <c r="A2" s="16"/>
      <c r="B2" s="19" t="s">
        <v>75</v>
      </c>
      <c r="C2" s="16" t="s">
        <v>73</v>
      </c>
      <c r="D2" s="20" t="s">
        <v>95</v>
      </c>
      <c r="E2" s="20" t="s">
        <v>68</v>
      </c>
      <c r="F2" s="20" t="s">
        <v>101</v>
      </c>
      <c r="G2" s="20"/>
      <c r="H2" s="16" t="s">
        <v>64</v>
      </c>
      <c r="I2" s="16">
        <v>2</v>
      </c>
      <c r="J2" s="16">
        <v>3</v>
      </c>
      <c r="K2" s="16">
        <v>4</v>
      </c>
      <c r="L2" s="16">
        <v>5</v>
      </c>
      <c r="M2" s="16">
        <v>6</v>
      </c>
      <c r="N2" s="16">
        <v>7</v>
      </c>
      <c r="O2" s="16">
        <v>8</v>
      </c>
      <c r="P2" s="16">
        <v>9</v>
      </c>
      <c r="Q2" s="16">
        <v>10</v>
      </c>
      <c r="R2" s="16" t="s">
        <v>65</v>
      </c>
      <c r="S2" s="16" t="s">
        <v>66</v>
      </c>
      <c r="T2" s="16" t="s">
        <v>67</v>
      </c>
      <c r="V2" s="20" t="s">
        <v>77</v>
      </c>
      <c r="W2" s="21" t="s">
        <v>68</v>
      </c>
      <c r="X2" s="21"/>
      <c r="Z2" s="20" t="s">
        <v>77</v>
      </c>
      <c r="AA2" s="21" t="s">
        <v>68</v>
      </c>
    </row>
    <row r="3" spans="1:27" x14ac:dyDescent="0.25">
      <c r="B3" s="16" t="s">
        <v>74</v>
      </c>
      <c r="C3" s="16" t="s">
        <v>72</v>
      </c>
      <c r="D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11</v>
      </c>
      <c r="S3">
        <v>12</v>
      </c>
      <c r="T3">
        <v>13</v>
      </c>
      <c r="U3" s="20">
        <v>14</v>
      </c>
      <c r="Y3" s="20">
        <v>15</v>
      </c>
    </row>
    <row r="4" spans="1:27" x14ac:dyDescent="0.25">
      <c r="B4" s="16" t="s">
        <v>60</v>
      </c>
      <c r="C4">
        <v>0</v>
      </c>
      <c r="D4" s="31">
        <f>$C4*16+D$3</f>
        <v>0</v>
      </c>
      <c r="E4" s="16" t="s">
        <v>68</v>
      </c>
      <c r="F4" s="33" t="s">
        <v>96</v>
      </c>
      <c r="G4" s="16"/>
      <c r="H4" s="18">
        <f t="shared" ref="H4:U7" si="0">$C4*16+H$3</f>
        <v>1</v>
      </c>
      <c r="I4" s="18">
        <f t="shared" si="0"/>
        <v>2</v>
      </c>
      <c r="J4" s="18">
        <f t="shared" si="0"/>
        <v>3</v>
      </c>
      <c r="K4" s="18">
        <f t="shared" si="0"/>
        <v>4</v>
      </c>
      <c r="L4" s="18">
        <f t="shared" si="0"/>
        <v>5</v>
      </c>
      <c r="M4" s="18">
        <f t="shared" si="0"/>
        <v>6</v>
      </c>
      <c r="N4" s="18">
        <f t="shared" si="0"/>
        <v>7</v>
      </c>
      <c r="O4" s="18">
        <f t="shared" si="0"/>
        <v>8</v>
      </c>
      <c r="P4" s="18">
        <f t="shared" si="0"/>
        <v>9</v>
      </c>
      <c r="Q4" s="18">
        <f t="shared" si="0"/>
        <v>10</v>
      </c>
      <c r="R4" s="18">
        <f t="shared" si="0"/>
        <v>11</v>
      </c>
      <c r="S4" s="18">
        <f t="shared" si="0"/>
        <v>12</v>
      </c>
      <c r="T4" s="18">
        <f t="shared" si="0"/>
        <v>13</v>
      </c>
      <c r="U4" s="29">
        <f t="shared" si="0"/>
        <v>14</v>
      </c>
      <c r="V4" s="30" t="s">
        <v>78</v>
      </c>
      <c r="W4" s="30" t="s">
        <v>68</v>
      </c>
      <c r="X4" s="22"/>
      <c r="Y4" s="29">
        <f>$C4*16+Y$3</f>
        <v>15</v>
      </c>
      <c r="Z4" s="30" t="s">
        <v>82</v>
      </c>
      <c r="AA4" s="30" t="s">
        <v>68</v>
      </c>
    </row>
    <row r="5" spans="1:27" x14ac:dyDescent="0.25">
      <c r="B5" s="16" t="s">
        <v>61</v>
      </c>
      <c r="C5">
        <v>1</v>
      </c>
      <c r="D5" s="31">
        <f>$C5*16+D$3</f>
        <v>16</v>
      </c>
      <c r="E5" s="16" t="s">
        <v>68</v>
      </c>
      <c r="F5" s="24" t="s">
        <v>71</v>
      </c>
      <c r="G5" s="26"/>
      <c r="H5" s="18">
        <f t="shared" si="0"/>
        <v>17</v>
      </c>
      <c r="I5" s="18">
        <f t="shared" si="0"/>
        <v>18</v>
      </c>
      <c r="J5" s="18">
        <f t="shared" si="0"/>
        <v>19</v>
      </c>
      <c r="K5" s="18">
        <f t="shared" si="0"/>
        <v>20</v>
      </c>
      <c r="L5" s="18">
        <f t="shared" si="0"/>
        <v>21</v>
      </c>
      <c r="M5" s="18">
        <f t="shared" si="0"/>
        <v>22</v>
      </c>
      <c r="N5" s="18">
        <f t="shared" si="0"/>
        <v>23</v>
      </c>
      <c r="O5" s="18">
        <f t="shared" si="0"/>
        <v>24</v>
      </c>
      <c r="P5" s="18">
        <f t="shared" si="0"/>
        <v>25</v>
      </c>
      <c r="Q5" s="18">
        <f t="shared" si="0"/>
        <v>26</v>
      </c>
      <c r="R5" s="18">
        <f t="shared" si="0"/>
        <v>27</v>
      </c>
      <c r="S5" s="18">
        <f t="shared" si="0"/>
        <v>28</v>
      </c>
      <c r="T5" s="18">
        <f t="shared" si="0"/>
        <v>29</v>
      </c>
      <c r="U5" s="29">
        <f t="shared" si="0"/>
        <v>30</v>
      </c>
      <c r="V5" s="30" t="s">
        <v>79</v>
      </c>
      <c r="W5" s="30" t="s">
        <v>68</v>
      </c>
      <c r="X5" s="22"/>
      <c r="Y5" s="29">
        <f>$C5*16+Y$3</f>
        <v>31</v>
      </c>
      <c r="Z5" s="30" t="s">
        <v>83</v>
      </c>
      <c r="AA5" s="30" t="s">
        <v>68</v>
      </c>
    </row>
    <row r="6" spans="1:27" x14ac:dyDescent="0.25">
      <c r="B6" s="16" t="s">
        <v>62</v>
      </c>
      <c r="C6">
        <v>2</v>
      </c>
      <c r="D6" s="31">
        <f>$C6*16+D$3</f>
        <v>32</v>
      </c>
      <c r="E6" s="16" t="s">
        <v>68</v>
      </c>
      <c r="F6" s="25" t="s">
        <v>70</v>
      </c>
      <c r="G6" s="26"/>
      <c r="H6" s="18">
        <f t="shared" si="0"/>
        <v>33</v>
      </c>
      <c r="I6" s="18">
        <f t="shared" si="0"/>
        <v>34</v>
      </c>
      <c r="J6" s="18">
        <f t="shared" si="0"/>
        <v>35</v>
      </c>
      <c r="K6" s="18">
        <f t="shared" si="0"/>
        <v>36</v>
      </c>
      <c r="L6" s="18">
        <f t="shared" si="0"/>
        <v>37</v>
      </c>
      <c r="M6" s="18">
        <f t="shared" si="0"/>
        <v>38</v>
      </c>
      <c r="N6" s="18">
        <f t="shared" si="0"/>
        <v>39</v>
      </c>
      <c r="O6" s="18">
        <f t="shared" si="0"/>
        <v>40</v>
      </c>
      <c r="P6" s="18">
        <f t="shared" si="0"/>
        <v>41</v>
      </c>
      <c r="Q6" s="18">
        <f t="shared" si="0"/>
        <v>42</v>
      </c>
      <c r="R6" s="18">
        <f t="shared" si="0"/>
        <v>43</v>
      </c>
      <c r="S6" s="18">
        <f t="shared" si="0"/>
        <v>44</v>
      </c>
      <c r="T6" s="18">
        <f t="shared" si="0"/>
        <v>45</v>
      </c>
      <c r="U6" s="29">
        <f t="shared" si="0"/>
        <v>46</v>
      </c>
      <c r="V6" s="30" t="s">
        <v>80</v>
      </c>
      <c r="W6" s="30" t="s">
        <v>68</v>
      </c>
      <c r="X6" s="22"/>
      <c r="Y6" s="29">
        <f>$C6*16+Y$3</f>
        <v>47</v>
      </c>
      <c r="Z6" s="30" t="s">
        <v>84</v>
      </c>
      <c r="AA6" s="30" t="s">
        <v>68</v>
      </c>
    </row>
    <row r="7" spans="1:27" x14ac:dyDescent="0.25">
      <c r="B7" s="16" t="s">
        <v>63</v>
      </c>
      <c r="C7">
        <v>3</v>
      </c>
      <c r="D7" s="31">
        <f>$C7*16+D$3</f>
        <v>48</v>
      </c>
      <c r="E7" s="16" t="s">
        <v>68</v>
      </c>
      <c r="F7" s="23" t="s">
        <v>69</v>
      </c>
      <c r="G7" s="26"/>
      <c r="H7" s="18">
        <f t="shared" si="0"/>
        <v>49</v>
      </c>
      <c r="I7" s="18">
        <f t="shared" si="0"/>
        <v>50</v>
      </c>
      <c r="J7" s="18">
        <f t="shared" si="0"/>
        <v>51</v>
      </c>
      <c r="K7" s="18">
        <f t="shared" si="0"/>
        <v>52</v>
      </c>
      <c r="L7" s="18">
        <f t="shared" si="0"/>
        <v>53</v>
      </c>
      <c r="M7" s="18">
        <f t="shared" si="0"/>
        <v>54</v>
      </c>
      <c r="N7" s="18">
        <f t="shared" si="0"/>
        <v>55</v>
      </c>
      <c r="O7" s="18">
        <f t="shared" si="0"/>
        <v>56</v>
      </c>
      <c r="P7" s="18">
        <f t="shared" si="0"/>
        <v>57</v>
      </c>
      <c r="Q7" s="18">
        <f t="shared" si="0"/>
        <v>58</v>
      </c>
      <c r="R7" s="18">
        <f t="shared" si="0"/>
        <v>59</v>
      </c>
      <c r="S7" s="18">
        <f t="shared" si="0"/>
        <v>60</v>
      </c>
      <c r="T7" s="18">
        <f t="shared" si="0"/>
        <v>61</v>
      </c>
      <c r="U7" s="29">
        <f t="shared" si="0"/>
        <v>62</v>
      </c>
      <c r="V7" s="30" t="s">
        <v>81</v>
      </c>
      <c r="W7" s="30" t="s">
        <v>68</v>
      </c>
      <c r="X7" s="22"/>
      <c r="Y7" s="29">
        <f>$C7*16+Y$3</f>
        <v>63</v>
      </c>
      <c r="Z7" s="30" t="s">
        <v>85</v>
      </c>
      <c r="AA7" s="30" t="s">
        <v>68</v>
      </c>
    </row>
    <row r="8" spans="1:27" x14ac:dyDescent="0.25">
      <c r="A8" s="16"/>
    </row>
    <row r="9" spans="1:27" x14ac:dyDescent="0.25">
      <c r="A9" s="16"/>
    </row>
    <row r="10" spans="1:27" ht="30" customHeight="1" x14ac:dyDescent="0.25">
      <c r="A10" s="16"/>
      <c r="B10" s="19" t="s">
        <v>76</v>
      </c>
      <c r="C10" s="16" t="s">
        <v>73</v>
      </c>
      <c r="D10" s="16" t="s">
        <v>68</v>
      </c>
      <c r="E10" s="16" t="s">
        <v>98</v>
      </c>
      <c r="F10" s="16"/>
      <c r="G10" s="16"/>
      <c r="H10" s="16" t="s">
        <v>64</v>
      </c>
      <c r="I10" s="16">
        <v>2</v>
      </c>
      <c r="J10" s="16">
        <v>3</v>
      </c>
      <c r="K10" s="16">
        <v>4</v>
      </c>
      <c r="L10" s="16">
        <v>5</v>
      </c>
      <c r="M10" s="16">
        <v>6</v>
      </c>
      <c r="N10" s="16">
        <v>7</v>
      </c>
      <c r="O10" s="16">
        <v>8</v>
      </c>
      <c r="P10" s="16">
        <v>9</v>
      </c>
      <c r="Q10" s="16">
        <v>10</v>
      </c>
      <c r="R10" s="16" t="s">
        <v>65</v>
      </c>
      <c r="S10" s="16" t="s">
        <v>66</v>
      </c>
      <c r="T10" s="16" t="s">
        <v>67</v>
      </c>
      <c r="V10" s="20" t="s">
        <v>97</v>
      </c>
      <c r="W10" s="21"/>
      <c r="X10" s="21"/>
      <c r="Z10" s="20" t="s">
        <v>86</v>
      </c>
      <c r="AA10" s="21"/>
    </row>
    <row r="11" spans="1:27" x14ac:dyDescent="0.25">
      <c r="A11" s="16"/>
      <c r="B11" s="16" t="s">
        <v>74</v>
      </c>
      <c r="C11" s="16" t="s">
        <v>72</v>
      </c>
      <c r="D11">
        <v>0</v>
      </c>
      <c r="E11" s="16"/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  <c r="N11">
        <v>7</v>
      </c>
      <c r="O11">
        <v>8</v>
      </c>
      <c r="P11">
        <v>9</v>
      </c>
      <c r="Q11">
        <v>10</v>
      </c>
      <c r="R11">
        <v>11</v>
      </c>
      <c r="S11">
        <v>12</v>
      </c>
      <c r="T11">
        <v>13</v>
      </c>
      <c r="U11" s="20">
        <v>14</v>
      </c>
      <c r="Y11" s="20">
        <v>15</v>
      </c>
    </row>
    <row r="12" spans="1:27" x14ac:dyDescent="0.25">
      <c r="A12" s="16"/>
      <c r="B12" s="16" t="s">
        <v>60</v>
      </c>
      <c r="C12">
        <v>0</v>
      </c>
      <c r="D12" s="31">
        <f>$C12*16+D$3</f>
        <v>0</v>
      </c>
      <c r="E12" s="16" t="s">
        <v>68</v>
      </c>
      <c r="F12" s="17"/>
      <c r="G12" s="16"/>
      <c r="H12" s="18">
        <f t="shared" ref="H12:U15" si="1">$C12*16+H$3</f>
        <v>1</v>
      </c>
      <c r="I12" s="18">
        <f t="shared" si="1"/>
        <v>2</v>
      </c>
      <c r="J12" s="18">
        <f t="shared" si="1"/>
        <v>3</v>
      </c>
      <c r="K12" s="18">
        <f t="shared" si="1"/>
        <v>4</v>
      </c>
      <c r="L12" s="18">
        <f t="shared" si="1"/>
        <v>5</v>
      </c>
      <c r="M12" s="18">
        <f t="shared" si="1"/>
        <v>6</v>
      </c>
      <c r="N12" s="18">
        <f t="shared" si="1"/>
        <v>7</v>
      </c>
      <c r="O12" s="18">
        <f t="shared" si="1"/>
        <v>8</v>
      </c>
      <c r="P12" s="18">
        <f t="shared" si="1"/>
        <v>9</v>
      </c>
      <c r="Q12" s="18">
        <f t="shared" si="1"/>
        <v>10</v>
      </c>
      <c r="R12" s="18">
        <f t="shared" si="1"/>
        <v>11</v>
      </c>
      <c r="S12" s="18">
        <f t="shared" si="1"/>
        <v>12</v>
      </c>
      <c r="T12" s="18">
        <f t="shared" si="1"/>
        <v>13</v>
      </c>
      <c r="U12" s="29">
        <f t="shared" si="1"/>
        <v>14</v>
      </c>
      <c r="V12" s="30" t="s">
        <v>90</v>
      </c>
      <c r="W12" s="32"/>
      <c r="X12" s="22"/>
      <c r="Y12" s="29">
        <f>$C12*16+Y$3</f>
        <v>15</v>
      </c>
      <c r="Z12" s="30" t="s">
        <v>91</v>
      </c>
      <c r="AA12" s="32"/>
    </row>
    <row r="13" spans="1:27" x14ac:dyDescent="0.25">
      <c r="A13" s="16"/>
      <c r="B13" s="16" t="s">
        <v>61</v>
      </c>
      <c r="C13">
        <v>1</v>
      </c>
      <c r="D13" s="31">
        <f>$C13*16+D$3</f>
        <v>16</v>
      </c>
      <c r="E13" s="16" t="s">
        <v>68</v>
      </c>
      <c r="F13" s="17"/>
      <c r="G13" s="16"/>
      <c r="H13" s="18">
        <f t="shared" si="1"/>
        <v>17</v>
      </c>
      <c r="I13" s="18">
        <f t="shared" si="1"/>
        <v>18</v>
      </c>
      <c r="J13" s="18">
        <f t="shared" si="1"/>
        <v>19</v>
      </c>
      <c r="K13" s="18">
        <f t="shared" si="1"/>
        <v>20</v>
      </c>
      <c r="L13" s="18">
        <f t="shared" si="1"/>
        <v>21</v>
      </c>
      <c r="M13" s="18">
        <f t="shared" si="1"/>
        <v>22</v>
      </c>
      <c r="N13" s="18">
        <f t="shared" si="1"/>
        <v>23</v>
      </c>
      <c r="O13" s="18">
        <f t="shared" si="1"/>
        <v>24</v>
      </c>
      <c r="P13" s="18">
        <f t="shared" si="1"/>
        <v>25</v>
      </c>
      <c r="Q13" s="18">
        <f t="shared" si="1"/>
        <v>26</v>
      </c>
      <c r="R13" s="18">
        <f t="shared" si="1"/>
        <v>27</v>
      </c>
      <c r="S13" s="18">
        <f t="shared" si="1"/>
        <v>28</v>
      </c>
      <c r="T13" s="18">
        <f t="shared" si="1"/>
        <v>29</v>
      </c>
      <c r="U13" s="29">
        <f t="shared" si="1"/>
        <v>30</v>
      </c>
      <c r="V13" s="30" t="s">
        <v>87</v>
      </c>
      <c r="W13" s="32"/>
      <c r="X13" s="22"/>
      <c r="Y13" s="29">
        <f>$C13*16+Y$3</f>
        <v>31</v>
      </c>
      <c r="Z13" s="30" t="s">
        <v>92</v>
      </c>
      <c r="AA13" s="32"/>
    </row>
    <row r="14" spans="1:27" x14ac:dyDescent="0.25">
      <c r="A14" s="16"/>
      <c r="B14" s="16" t="s">
        <v>62</v>
      </c>
      <c r="C14">
        <v>2</v>
      </c>
      <c r="D14" s="31">
        <f>$C14*16+D$3</f>
        <v>32</v>
      </c>
      <c r="E14" s="16" t="s">
        <v>68</v>
      </c>
      <c r="F14" s="17"/>
      <c r="G14" s="16"/>
      <c r="H14" s="18">
        <f t="shared" si="1"/>
        <v>33</v>
      </c>
      <c r="I14" s="18">
        <f t="shared" si="1"/>
        <v>34</v>
      </c>
      <c r="J14" s="18">
        <f t="shared" si="1"/>
        <v>35</v>
      </c>
      <c r="K14" s="18">
        <f t="shared" si="1"/>
        <v>36</v>
      </c>
      <c r="L14" s="18">
        <f t="shared" si="1"/>
        <v>37</v>
      </c>
      <c r="M14" s="18">
        <f t="shared" si="1"/>
        <v>38</v>
      </c>
      <c r="N14" s="18">
        <f t="shared" si="1"/>
        <v>39</v>
      </c>
      <c r="O14" s="18">
        <f t="shared" si="1"/>
        <v>40</v>
      </c>
      <c r="P14" s="18">
        <f t="shared" si="1"/>
        <v>41</v>
      </c>
      <c r="Q14" s="18">
        <f t="shared" si="1"/>
        <v>42</v>
      </c>
      <c r="R14" s="18">
        <f t="shared" si="1"/>
        <v>43</v>
      </c>
      <c r="S14" s="18">
        <f t="shared" si="1"/>
        <v>44</v>
      </c>
      <c r="T14" s="18">
        <f t="shared" si="1"/>
        <v>45</v>
      </c>
      <c r="U14" s="29">
        <f t="shared" si="1"/>
        <v>46</v>
      </c>
      <c r="V14" s="30" t="s">
        <v>88</v>
      </c>
      <c r="W14" s="32"/>
      <c r="X14" s="22"/>
      <c r="Y14" s="29">
        <f>$C14*16+Y$3</f>
        <v>47</v>
      </c>
      <c r="Z14" s="30" t="s">
        <v>93</v>
      </c>
      <c r="AA14" s="32"/>
    </row>
    <row r="15" spans="1:27" x14ac:dyDescent="0.25">
      <c r="A15" s="16"/>
      <c r="B15" s="16" t="s">
        <v>63</v>
      </c>
      <c r="C15">
        <v>3</v>
      </c>
      <c r="D15" s="31">
        <f>$C15*16+D$3</f>
        <v>48</v>
      </c>
      <c r="E15" s="16" t="s">
        <v>68</v>
      </c>
      <c r="F15" s="17"/>
      <c r="G15" s="16"/>
      <c r="H15" s="18">
        <f t="shared" si="1"/>
        <v>49</v>
      </c>
      <c r="I15" s="18">
        <f t="shared" si="1"/>
        <v>50</v>
      </c>
      <c r="J15" s="18">
        <f t="shared" si="1"/>
        <v>51</v>
      </c>
      <c r="K15" s="18">
        <f t="shared" si="1"/>
        <v>52</v>
      </c>
      <c r="L15" s="18">
        <f t="shared" si="1"/>
        <v>53</v>
      </c>
      <c r="M15" s="18">
        <f t="shared" si="1"/>
        <v>54</v>
      </c>
      <c r="N15" s="18">
        <f t="shared" si="1"/>
        <v>55</v>
      </c>
      <c r="O15" s="18">
        <f t="shared" si="1"/>
        <v>56</v>
      </c>
      <c r="P15" s="18">
        <f t="shared" si="1"/>
        <v>57</v>
      </c>
      <c r="Q15" s="18">
        <f t="shared" si="1"/>
        <v>58</v>
      </c>
      <c r="R15" s="18">
        <f t="shared" si="1"/>
        <v>59</v>
      </c>
      <c r="S15" s="18">
        <f t="shared" si="1"/>
        <v>60</v>
      </c>
      <c r="T15" s="18">
        <f t="shared" si="1"/>
        <v>61</v>
      </c>
      <c r="U15" s="29">
        <f t="shared" si="1"/>
        <v>62</v>
      </c>
      <c r="V15" s="30" t="s">
        <v>89</v>
      </c>
      <c r="W15" s="32"/>
      <c r="X15" s="22"/>
      <c r="Y15" s="29">
        <f>$C15*16+Y$3</f>
        <v>63</v>
      </c>
      <c r="Z15" s="30" t="s">
        <v>94</v>
      </c>
      <c r="AA15" s="32"/>
    </row>
    <row r="16" spans="1:27" x14ac:dyDescent="0.25">
      <c r="A16" s="16"/>
    </row>
  </sheetData>
  <mergeCells count="1">
    <mergeCell ref="H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979D-2A3C-4A6C-BD66-3CC5DE6E8ED3}">
  <dimension ref="B2:BN45"/>
  <sheetViews>
    <sheetView topLeftCell="AE1" workbookViewId="0">
      <selection activeCell="AU9" sqref="AU9"/>
    </sheetView>
  </sheetViews>
  <sheetFormatPr defaultColWidth="6.28515625" defaultRowHeight="27" customHeight="1" outlineLevelRow="1" x14ac:dyDescent="0.25"/>
  <cols>
    <col min="1" max="16384" width="6.28515625" style="1"/>
  </cols>
  <sheetData>
    <row r="2" spans="2:66" ht="27" customHeight="1" x14ac:dyDescent="0.25">
      <c r="B2" s="1" t="s">
        <v>40</v>
      </c>
      <c r="D2" s="1" t="s">
        <v>38</v>
      </c>
      <c r="F2" s="1" t="s">
        <v>39</v>
      </c>
      <c r="H2" s="1" t="s">
        <v>41</v>
      </c>
      <c r="J2" s="1" t="s">
        <v>42</v>
      </c>
      <c r="L2" s="1" t="s">
        <v>43</v>
      </c>
      <c r="N2" s="1" t="s">
        <v>44</v>
      </c>
      <c r="P2" s="1" t="s">
        <v>45</v>
      </c>
      <c r="U2" s="1" t="s">
        <v>42</v>
      </c>
      <c r="W2" s="1" t="s">
        <v>45</v>
      </c>
      <c r="Y2" s="1" t="s">
        <v>38</v>
      </c>
      <c r="AA2" s="1" t="s">
        <v>44</v>
      </c>
      <c r="AC2" s="1" t="s">
        <v>39</v>
      </c>
      <c r="AE2" s="1" t="s">
        <v>41</v>
      </c>
      <c r="AG2" s="1" t="s">
        <v>43</v>
      </c>
      <c r="AI2" s="1" t="s">
        <v>40</v>
      </c>
      <c r="AM2" s="1" t="s">
        <v>40</v>
      </c>
      <c r="AO2" s="1" t="s">
        <v>38</v>
      </c>
      <c r="AQ2" s="1" t="s">
        <v>39</v>
      </c>
      <c r="AS2" s="1" t="s">
        <v>41</v>
      </c>
      <c r="AU2" s="1" t="s">
        <v>42</v>
      </c>
      <c r="AW2" s="1" t="s">
        <v>43</v>
      </c>
      <c r="AY2" s="1" t="s">
        <v>44</v>
      </c>
      <c r="BA2" s="1" t="s">
        <v>45</v>
      </c>
    </row>
    <row r="3" spans="2:66" ht="27" customHeight="1" x14ac:dyDescent="0.25">
      <c r="B3" s="1" t="s">
        <v>0</v>
      </c>
      <c r="D3" s="1" t="s">
        <v>2</v>
      </c>
      <c r="F3" s="1" t="s">
        <v>6</v>
      </c>
      <c r="H3" s="1" t="s">
        <v>9</v>
      </c>
      <c r="J3" s="1" t="s">
        <v>13</v>
      </c>
      <c r="L3" s="1" t="s">
        <v>25</v>
      </c>
      <c r="N3" s="1" t="s">
        <v>30</v>
      </c>
      <c r="P3" s="1" t="s">
        <v>26</v>
      </c>
      <c r="U3" s="6" t="s">
        <v>13</v>
      </c>
      <c r="W3" s="6" t="s">
        <v>26</v>
      </c>
      <c r="Y3" s="4" t="s">
        <v>2</v>
      </c>
      <c r="AA3" s="9" t="s">
        <v>30</v>
      </c>
      <c r="AC3" s="9" t="s">
        <v>6</v>
      </c>
      <c r="AE3" s="6" t="s">
        <v>9</v>
      </c>
      <c r="AG3" s="6" t="s">
        <v>25</v>
      </c>
      <c r="AI3" s="4" t="s">
        <v>0</v>
      </c>
      <c r="AM3" s="6" t="s">
        <v>0</v>
      </c>
      <c r="AO3" s="6" t="s">
        <v>2</v>
      </c>
      <c r="AQ3" s="9" t="s">
        <v>6</v>
      </c>
      <c r="AS3" s="13" t="s">
        <v>9</v>
      </c>
      <c r="AU3" s="13" t="s">
        <v>13</v>
      </c>
      <c r="AW3" s="13" t="s">
        <v>25</v>
      </c>
      <c r="AY3" s="9" t="s">
        <v>30</v>
      </c>
      <c r="BA3" s="13" t="s">
        <v>26</v>
      </c>
      <c r="BL3" s="1" t="s">
        <v>2</v>
      </c>
      <c r="BN3" s="1" t="s">
        <v>28</v>
      </c>
    </row>
    <row r="4" spans="2:66" ht="27" customHeight="1" x14ac:dyDescent="0.25">
      <c r="B4" s="1" t="s">
        <v>1</v>
      </c>
      <c r="D4" s="1" t="s">
        <v>3</v>
      </c>
      <c r="F4" s="2" t="s">
        <v>7</v>
      </c>
      <c r="H4" s="1" t="s">
        <v>48</v>
      </c>
      <c r="J4" s="1" t="s">
        <v>14</v>
      </c>
      <c r="L4" s="1" t="s">
        <v>20</v>
      </c>
      <c r="N4" s="1" t="s">
        <v>31</v>
      </c>
      <c r="P4" s="1" t="s">
        <v>12</v>
      </c>
      <c r="U4" s="6" t="s">
        <v>14</v>
      </c>
      <c r="W4" s="6" t="s">
        <v>12</v>
      </c>
      <c r="Y4" s="4" t="s">
        <v>3</v>
      </c>
      <c r="AA4" s="9" t="s">
        <v>31</v>
      </c>
      <c r="AC4" s="7" t="s">
        <v>7</v>
      </c>
      <c r="AE4" s="6" t="s">
        <v>48</v>
      </c>
      <c r="AG4" s="6" t="s">
        <v>20</v>
      </c>
      <c r="AI4" s="4" t="s">
        <v>1</v>
      </c>
      <c r="AM4" s="6" t="s">
        <v>1</v>
      </c>
      <c r="AO4" s="6" t="s">
        <v>3</v>
      </c>
      <c r="AQ4" s="7" t="s">
        <v>7</v>
      </c>
      <c r="AS4" s="13" t="s">
        <v>48</v>
      </c>
      <c r="AU4" s="13" t="s">
        <v>14</v>
      </c>
      <c r="AW4" s="13" t="s">
        <v>20</v>
      </c>
      <c r="AY4" s="9" t="s">
        <v>31</v>
      </c>
      <c r="BA4" s="13" t="s">
        <v>12</v>
      </c>
      <c r="BL4" s="1" t="s">
        <v>57</v>
      </c>
      <c r="BN4" s="1" t="s">
        <v>3</v>
      </c>
    </row>
    <row r="5" spans="2:66" ht="27" customHeight="1" x14ac:dyDescent="0.25">
      <c r="D5" s="2" t="s">
        <v>4</v>
      </c>
      <c r="F5" s="2" t="s">
        <v>8</v>
      </c>
      <c r="H5" s="1" t="s">
        <v>11</v>
      </c>
      <c r="J5" s="1" t="s">
        <v>15</v>
      </c>
      <c r="L5" s="1" t="s">
        <v>21</v>
      </c>
      <c r="N5" s="1" t="s">
        <v>32</v>
      </c>
      <c r="P5" s="1" t="s">
        <v>35</v>
      </c>
      <c r="U5" s="6" t="s">
        <v>15</v>
      </c>
      <c r="W5" s="6" t="s">
        <v>35</v>
      </c>
      <c r="Y5" s="3" t="s">
        <v>4</v>
      </c>
      <c r="AA5" s="9" t="s">
        <v>32</v>
      </c>
      <c r="AC5" s="6" t="s">
        <v>8</v>
      </c>
      <c r="AE5" s="6" t="s">
        <v>11</v>
      </c>
      <c r="AG5" s="6" t="s">
        <v>21</v>
      </c>
      <c r="AO5" s="5" t="s">
        <v>4</v>
      </c>
      <c r="AQ5" s="13" t="s">
        <v>8</v>
      </c>
      <c r="AS5" s="13" t="s">
        <v>11</v>
      </c>
      <c r="AU5" s="13" t="s">
        <v>15</v>
      </c>
      <c r="AW5" s="13" t="s">
        <v>21</v>
      </c>
      <c r="AY5" s="9" t="s">
        <v>32</v>
      </c>
      <c r="BA5" s="13" t="s">
        <v>35</v>
      </c>
      <c r="BL5" s="1" t="s">
        <v>3</v>
      </c>
      <c r="BN5" s="1" t="s">
        <v>5</v>
      </c>
    </row>
    <row r="6" spans="2:66" ht="27" customHeight="1" x14ac:dyDescent="0.25">
      <c r="D6" s="2" t="s">
        <v>27</v>
      </c>
      <c r="H6" s="1" t="s">
        <v>46</v>
      </c>
      <c r="J6" s="1" t="s">
        <v>16</v>
      </c>
      <c r="L6" s="1" t="s">
        <v>22</v>
      </c>
      <c r="N6" s="1" t="s">
        <v>33</v>
      </c>
      <c r="P6" s="1" t="s">
        <v>36</v>
      </c>
      <c r="U6" s="6" t="s">
        <v>16</v>
      </c>
      <c r="W6" s="6" t="s">
        <v>36</v>
      </c>
      <c r="Y6" s="3" t="s">
        <v>27</v>
      </c>
      <c r="AA6" s="9" t="s">
        <v>33</v>
      </c>
      <c r="AE6" s="6" t="s">
        <v>46</v>
      </c>
      <c r="AG6" s="6" t="s">
        <v>22</v>
      </c>
      <c r="AO6" s="5" t="s">
        <v>27</v>
      </c>
      <c r="AS6" s="13" t="s">
        <v>46</v>
      </c>
      <c r="AU6" s="13" t="s">
        <v>16</v>
      </c>
      <c r="AW6" s="13" t="s">
        <v>22</v>
      </c>
      <c r="AY6" s="9" t="s">
        <v>33</v>
      </c>
      <c r="BA6" s="12" t="s">
        <v>36</v>
      </c>
      <c r="BL6" s="1" t="s">
        <v>28</v>
      </c>
      <c r="BN6" s="1" t="s">
        <v>4</v>
      </c>
    </row>
    <row r="7" spans="2:66" ht="27" customHeight="1" x14ac:dyDescent="0.25">
      <c r="D7" s="2" t="s">
        <v>5</v>
      </c>
      <c r="H7" s="1" t="s">
        <v>47</v>
      </c>
      <c r="J7" s="1" t="s">
        <v>17</v>
      </c>
      <c r="L7" s="1" t="s">
        <v>23</v>
      </c>
      <c r="N7" s="1" t="s">
        <v>34</v>
      </c>
      <c r="P7" s="1" t="s">
        <v>37</v>
      </c>
      <c r="U7" s="6" t="s">
        <v>17</v>
      </c>
      <c r="W7" s="6" t="s">
        <v>37</v>
      </c>
      <c r="Y7" s="3" t="s">
        <v>5</v>
      </c>
      <c r="AA7" s="9" t="s">
        <v>34</v>
      </c>
      <c r="AE7" s="6" t="s">
        <v>47</v>
      </c>
      <c r="AG7" s="6" t="s">
        <v>23</v>
      </c>
      <c r="AO7" s="5" t="s">
        <v>5</v>
      </c>
      <c r="AS7" s="13" t="s">
        <v>47</v>
      </c>
      <c r="AU7" s="13" t="s">
        <v>17</v>
      </c>
      <c r="AW7" s="13" t="s">
        <v>23</v>
      </c>
      <c r="AY7" s="9" t="s">
        <v>34</v>
      </c>
      <c r="BA7" s="11" t="s">
        <v>37</v>
      </c>
      <c r="BL7" s="1" t="s">
        <v>1</v>
      </c>
      <c r="BN7" s="1" t="s">
        <v>1</v>
      </c>
    </row>
    <row r="8" spans="2:66" ht="27" customHeight="1" x14ac:dyDescent="0.25">
      <c r="J8" s="1" t="s">
        <v>18</v>
      </c>
      <c r="L8" s="1" t="s">
        <v>24</v>
      </c>
      <c r="P8" s="2" t="s">
        <v>28</v>
      </c>
      <c r="U8" s="6" t="s">
        <v>18</v>
      </c>
      <c r="W8" s="5" t="s">
        <v>28</v>
      </c>
      <c r="AG8" s="6" t="s">
        <v>24</v>
      </c>
      <c r="AU8" s="13" t="s">
        <v>18</v>
      </c>
      <c r="AW8" s="13" t="s">
        <v>24</v>
      </c>
      <c r="BA8" s="10" t="s">
        <v>28</v>
      </c>
      <c r="BL8" s="1" t="s">
        <v>4</v>
      </c>
      <c r="BN8" s="1" t="s">
        <v>58</v>
      </c>
    </row>
    <row r="9" spans="2:66" ht="27" customHeight="1" x14ac:dyDescent="0.25">
      <c r="J9" s="1" t="s">
        <v>19</v>
      </c>
      <c r="P9" s="2" t="s">
        <v>10</v>
      </c>
      <c r="U9" s="6" t="s">
        <v>19</v>
      </c>
      <c r="W9" s="5" t="s">
        <v>10</v>
      </c>
      <c r="AL9" s="1" t="s">
        <v>51</v>
      </c>
      <c r="AN9" s="14">
        <f>SUM(AN10:AN13)</f>
        <v>-7</v>
      </c>
      <c r="AU9" s="1" t="s">
        <v>19</v>
      </c>
      <c r="BA9" s="10" t="s">
        <v>10</v>
      </c>
      <c r="BE9" s="1" t="s">
        <v>52</v>
      </c>
      <c r="BL9" s="1" t="s">
        <v>27</v>
      </c>
      <c r="BN9" s="1" t="s">
        <v>59</v>
      </c>
    </row>
    <row r="10" spans="2:66" ht="27" customHeight="1" x14ac:dyDescent="0.25">
      <c r="AL10" s="1">
        <v>-6</v>
      </c>
      <c r="AM10" s="5"/>
      <c r="AN10" s="1">
        <v>-3</v>
      </c>
      <c r="AO10" s="1">
        <v>2</v>
      </c>
      <c r="AP10" s="14">
        <f>AN10+AO10</f>
        <v>-1</v>
      </c>
      <c r="BE10" s="1" t="s">
        <v>53</v>
      </c>
      <c r="BL10" s="1" t="s">
        <v>5</v>
      </c>
    </row>
    <row r="11" spans="2:66" ht="27" customHeight="1" outlineLevel="1" x14ac:dyDescent="0.25">
      <c r="B11" s="1" t="s">
        <v>40</v>
      </c>
      <c r="D11" s="1" t="s">
        <v>38</v>
      </c>
      <c r="F11" s="1" t="s">
        <v>40</v>
      </c>
      <c r="H11" s="1" t="s">
        <v>41</v>
      </c>
      <c r="J11" s="1" t="s">
        <v>40</v>
      </c>
      <c r="L11" s="1" t="s">
        <v>42</v>
      </c>
      <c r="N11" s="1" t="s">
        <v>40</v>
      </c>
      <c r="P11" s="1" t="s">
        <v>45</v>
      </c>
      <c r="U11" s="1" t="s">
        <v>49</v>
      </c>
      <c r="V11" s="3"/>
      <c r="W11" s="1">
        <v>-3</v>
      </c>
      <c r="X11" s="1">
        <v>2</v>
      </c>
      <c r="Y11" s="4"/>
      <c r="AL11" s="1">
        <v>-6</v>
      </c>
      <c r="AM11" s="11"/>
      <c r="AN11" s="1">
        <v>-2</v>
      </c>
      <c r="AO11" s="1">
        <v>5</v>
      </c>
      <c r="AP11" s="14">
        <f t="shared" ref="AP11:AP13" si="0">AN11+AO11</f>
        <v>3</v>
      </c>
      <c r="BE11" s="1" t="s">
        <v>54</v>
      </c>
    </row>
    <row r="12" spans="2:66" ht="27" customHeight="1" outlineLevel="1" x14ac:dyDescent="0.25">
      <c r="B12" s="1" t="s">
        <v>0</v>
      </c>
      <c r="D12" s="1" t="s">
        <v>2</v>
      </c>
      <c r="F12" s="1" t="s">
        <v>0</v>
      </c>
      <c r="H12" s="1" t="s">
        <v>9</v>
      </c>
      <c r="J12" s="1" t="s">
        <v>0</v>
      </c>
      <c r="L12" s="1" t="s">
        <v>13</v>
      </c>
      <c r="N12" s="1" t="s">
        <v>0</v>
      </c>
      <c r="P12" s="1" t="s">
        <v>26</v>
      </c>
      <c r="U12" s="1" t="s">
        <v>29</v>
      </c>
      <c r="V12" s="5"/>
      <c r="W12" s="1">
        <v>-2</v>
      </c>
      <c r="X12" s="1">
        <v>9</v>
      </c>
      <c r="Y12" s="6"/>
      <c r="AL12" s="1">
        <v>-7</v>
      </c>
      <c r="AM12" s="4"/>
      <c r="AN12" s="1">
        <v>-1</v>
      </c>
      <c r="AO12" s="1">
        <v>5</v>
      </c>
      <c r="AP12" s="14">
        <f t="shared" si="0"/>
        <v>4</v>
      </c>
      <c r="BE12" s="1" t="s">
        <v>55</v>
      </c>
    </row>
    <row r="13" spans="2:66" ht="27" customHeight="1" outlineLevel="1" x14ac:dyDescent="0.25">
      <c r="B13" s="1" t="s">
        <v>1</v>
      </c>
      <c r="D13" s="1" t="s">
        <v>3</v>
      </c>
      <c r="F13" s="1" t="s">
        <v>1</v>
      </c>
      <c r="H13" s="1" t="s">
        <v>48</v>
      </c>
      <c r="J13" s="1" t="s">
        <v>1</v>
      </c>
      <c r="L13" s="1" t="s">
        <v>14</v>
      </c>
      <c r="N13" s="1" t="s">
        <v>1</v>
      </c>
      <c r="P13" s="1" t="s">
        <v>12</v>
      </c>
      <c r="U13" s="1" t="s">
        <v>50</v>
      </c>
      <c r="V13" s="7"/>
      <c r="W13" s="1">
        <v>-1</v>
      </c>
      <c r="X13" s="1">
        <v>4</v>
      </c>
      <c r="Y13" s="8"/>
      <c r="AL13" s="1">
        <v>-7</v>
      </c>
      <c r="AM13" s="9"/>
      <c r="AN13" s="1">
        <v>-1</v>
      </c>
      <c r="AO13" s="1">
        <v>3</v>
      </c>
      <c r="AP13" s="14">
        <f t="shared" si="0"/>
        <v>2</v>
      </c>
      <c r="BE13" s="1" t="s">
        <v>56</v>
      </c>
    </row>
    <row r="14" spans="2:66" ht="27" customHeight="1" outlineLevel="1" x14ac:dyDescent="0.25">
      <c r="D14" s="1" t="s">
        <v>4</v>
      </c>
      <c r="H14" s="1" t="s">
        <v>11</v>
      </c>
      <c r="L14" s="1" t="s">
        <v>15</v>
      </c>
      <c r="P14" s="1" t="s">
        <v>35</v>
      </c>
    </row>
    <row r="15" spans="2:66" ht="27" customHeight="1" outlineLevel="1" x14ac:dyDescent="0.25">
      <c r="D15" s="1" t="s">
        <v>27</v>
      </c>
      <c r="H15" s="1" t="s">
        <v>46</v>
      </c>
      <c r="L15" s="1" t="s">
        <v>16</v>
      </c>
      <c r="P15" s="1" t="s">
        <v>36</v>
      </c>
    </row>
    <row r="16" spans="2:66" ht="27" customHeight="1" outlineLevel="1" x14ac:dyDescent="0.25">
      <c r="D16" s="1" t="s">
        <v>5</v>
      </c>
      <c r="H16" s="1" t="s">
        <v>47</v>
      </c>
      <c r="L16" s="1" t="s">
        <v>17</v>
      </c>
      <c r="P16" s="1" t="s">
        <v>37</v>
      </c>
      <c r="AM16" s="15"/>
    </row>
    <row r="17" spans="2:53" ht="27" customHeight="1" outlineLevel="1" x14ac:dyDescent="0.25">
      <c r="L17" s="1" t="s">
        <v>18</v>
      </c>
      <c r="P17" s="1" t="s">
        <v>28</v>
      </c>
      <c r="AM17" s="1" t="s">
        <v>40</v>
      </c>
      <c r="AO17" s="1" t="s">
        <v>38</v>
      </c>
      <c r="AQ17" s="1" t="s">
        <v>39</v>
      </c>
      <c r="AS17" s="1" t="s">
        <v>41</v>
      </c>
      <c r="AU17" s="1" t="s">
        <v>42</v>
      </c>
      <c r="AW17" s="1" t="s">
        <v>43</v>
      </c>
      <c r="AY17" s="1" t="s">
        <v>44</v>
      </c>
      <c r="BA17" s="1" t="s">
        <v>45</v>
      </c>
    </row>
    <row r="18" spans="2:53" ht="27" customHeight="1" outlineLevel="1" x14ac:dyDescent="0.25">
      <c r="L18" s="1" t="s">
        <v>19</v>
      </c>
      <c r="P18" s="1" t="s">
        <v>10</v>
      </c>
      <c r="AM18" s="1" t="s">
        <v>0</v>
      </c>
      <c r="AO18" s="1" t="s">
        <v>2</v>
      </c>
      <c r="AQ18" s="1" t="s">
        <v>6</v>
      </c>
      <c r="AS18" s="1" t="s">
        <v>9</v>
      </c>
      <c r="AU18" s="1" t="s">
        <v>13</v>
      </c>
      <c r="AW18" s="1" t="s">
        <v>25</v>
      </c>
      <c r="AY18" s="1" t="s">
        <v>30</v>
      </c>
      <c r="BA18" s="1" t="s">
        <v>26</v>
      </c>
    </row>
    <row r="19" spans="2:53" ht="27" customHeight="1" x14ac:dyDescent="0.25">
      <c r="AM19" s="1" t="s">
        <v>1</v>
      </c>
      <c r="AO19" s="1" t="s">
        <v>3</v>
      </c>
      <c r="AQ19" s="1" t="s">
        <v>7</v>
      </c>
      <c r="AS19" s="1" t="s">
        <v>48</v>
      </c>
      <c r="AU19" s="1" t="s">
        <v>14</v>
      </c>
      <c r="AW19" s="1" t="s">
        <v>20</v>
      </c>
      <c r="AY19" s="1" t="s">
        <v>31</v>
      </c>
      <c r="BA19" s="6" t="s">
        <v>12</v>
      </c>
    </row>
    <row r="20" spans="2:53" ht="27" customHeight="1" outlineLevel="1" x14ac:dyDescent="0.25">
      <c r="B20" s="1" t="s">
        <v>38</v>
      </c>
      <c r="D20" s="1" t="s">
        <v>41</v>
      </c>
      <c r="F20" s="1" t="s">
        <v>38</v>
      </c>
      <c r="H20" s="1" t="s">
        <v>42</v>
      </c>
      <c r="J20" s="1" t="s">
        <v>38</v>
      </c>
      <c r="L20" s="1" t="s">
        <v>45</v>
      </c>
      <c r="N20" s="1" t="s">
        <v>39</v>
      </c>
      <c r="P20" s="1" t="s">
        <v>41</v>
      </c>
      <c r="R20" s="1" t="s">
        <v>39</v>
      </c>
      <c r="T20" s="1" t="s">
        <v>43</v>
      </c>
      <c r="V20" s="1" t="s">
        <v>39</v>
      </c>
      <c r="X20" s="1" t="s">
        <v>44</v>
      </c>
      <c r="Z20" s="1" t="s">
        <v>39</v>
      </c>
      <c r="AB20" s="1" t="s">
        <v>45</v>
      </c>
      <c r="AO20" s="1" t="s">
        <v>4</v>
      </c>
      <c r="AQ20" s="6" t="s">
        <v>8</v>
      </c>
      <c r="AS20" s="1" t="s">
        <v>11</v>
      </c>
      <c r="AU20" s="1" t="s">
        <v>15</v>
      </c>
      <c r="AW20" s="1" t="s">
        <v>21</v>
      </c>
      <c r="AY20" s="1" t="s">
        <v>32</v>
      </c>
      <c r="BA20" s="6" t="s">
        <v>35</v>
      </c>
    </row>
    <row r="21" spans="2:53" ht="27" customHeight="1" outlineLevel="1" x14ac:dyDescent="0.25">
      <c r="B21" s="1" t="s">
        <v>2</v>
      </c>
      <c r="D21" s="1" t="s">
        <v>9</v>
      </c>
      <c r="F21" s="1" t="s">
        <v>2</v>
      </c>
      <c r="H21" s="1" t="s">
        <v>13</v>
      </c>
      <c r="J21" s="1" t="s">
        <v>2</v>
      </c>
      <c r="L21" s="1" t="s">
        <v>26</v>
      </c>
      <c r="N21" s="1" t="s">
        <v>6</v>
      </c>
      <c r="P21" s="1" t="s">
        <v>9</v>
      </c>
      <c r="R21" s="1" t="s">
        <v>6</v>
      </c>
      <c r="T21" s="1" t="s">
        <v>25</v>
      </c>
      <c r="V21" s="1" t="s">
        <v>6</v>
      </c>
      <c r="X21" s="1" t="s">
        <v>30</v>
      </c>
      <c r="Z21" s="1" t="s">
        <v>6</v>
      </c>
      <c r="AB21" s="1" t="s">
        <v>26</v>
      </c>
      <c r="AO21" s="1" t="s">
        <v>27</v>
      </c>
      <c r="AS21" s="6" t="s">
        <v>46</v>
      </c>
      <c r="AU21" s="1" t="s">
        <v>16</v>
      </c>
      <c r="AW21" s="1" t="s">
        <v>22</v>
      </c>
      <c r="AY21" s="1" t="s">
        <v>33</v>
      </c>
      <c r="BA21" s="5" t="s">
        <v>36</v>
      </c>
    </row>
    <row r="22" spans="2:53" ht="27" customHeight="1" outlineLevel="1" x14ac:dyDescent="0.25">
      <c r="B22" s="1" t="s">
        <v>3</v>
      </c>
      <c r="D22" s="1" t="s">
        <v>48</v>
      </c>
      <c r="F22" s="1" t="s">
        <v>3</v>
      </c>
      <c r="H22" s="1" t="s">
        <v>14</v>
      </c>
      <c r="J22" s="2" t="s">
        <v>3</v>
      </c>
      <c r="L22" s="1" t="s">
        <v>12</v>
      </c>
      <c r="N22" s="1" t="s">
        <v>7</v>
      </c>
      <c r="P22" s="1" t="s">
        <v>48</v>
      </c>
      <c r="R22" s="1" t="s">
        <v>7</v>
      </c>
      <c r="T22" s="1" t="s">
        <v>20</v>
      </c>
      <c r="V22" s="1" t="s">
        <v>7</v>
      </c>
      <c r="X22" s="1" t="s">
        <v>31</v>
      </c>
      <c r="Z22" s="1" t="s">
        <v>7</v>
      </c>
      <c r="AB22" s="1" t="s">
        <v>12</v>
      </c>
      <c r="AO22" s="1" t="s">
        <v>5</v>
      </c>
      <c r="AS22" s="6" t="s">
        <v>47</v>
      </c>
      <c r="AU22" s="1" t="s">
        <v>17</v>
      </c>
      <c r="AW22" s="1" t="s">
        <v>23</v>
      </c>
      <c r="AY22" s="1" t="s">
        <v>34</v>
      </c>
      <c r="BA22" s="5" t="s">
        <v>37</v>
      </c>
    </row>
    <row r="23" spans="2:53" ht="27" customHeight="1" outlineLevel="1" x14ac:dyDescent="0.25">
      <c r="B23" s="2" t="s">
        <v>4</v>
      </c>
      <c r="D23" s="1" t="s">
        <v>11</v>
      </c>
      <c r="F23" s="1" t="s">
        <v>4</v>
      </c>
      <c r="H23" s="1" t="s">
        <v>15</v>
      </c>
      <c r="J23" s="2" t="s">
        <v>4</v>
      </c>
      <c r="L23" s="1" t="s">
        <v>35</v>
      </c>
      <c r="N23" s="1" t="s">
        <v>8</v>
      </c>
      <c r="P23" s="1" t="s">
        <v>11</v>
      </c>
      <c r="R23" s="1" t="s">
        <v>8</v>
      </c>
      <c r="T23" s="1" t="s">
        <v>21</v>
      </c>
      <c r="V23" s="1" t="s">
        <v>8</v>
      </c>
      <c r="X23" s="1" t="s">
        <v>32</v>
      </c>
      <c r="Z23" s="1" t="s">
        <v>8</v>
      </c>
      <c r="AB23" s="1" t="s">
        <v>35</v>
      </c>
      <c r="AU23" s="1" t="s">
        <v>18</v>
      </c>
      <c r="AW23" s="1" t="s">
        <v>24</v>
      </c>
      <c r="BA23" s="5" t="s">
        <v>28</v>
      </c>
    </row>
    <row r="24" spans="2:53" ht="27" customHeight="1" outlineLevel="1" x14ac:dyDescent="0.25">
      <c r="B24" s="2" t="s">
        <v>27</v>
      </c>
      <c r="D24" s="1" t="s">
        <v>46</v>
      </c>
      <c r="F24" s="1" t="s">
        <v>27</v>
      </c>
      <c r="H24" s="1" t="s">
        <v>16</v>
      </c>
      <c r="J24" s="2" t="s">
        <v>27</v>
      </c>
      <c r="L24" s="1" t="s">
        <v>36</v>
      </c>
      <c r="P24" s="1" t="s">
        <v>46</v>
      </c>
      <c r="T24" s="1" t="s">
        <v>22</v>
      </c>
      <c r="X24" s="1" t="s">
        <v>33</v>
      </c>
      <c r="AB24" s="1" t="s">
        <v>36</v>
      </c>
      <c r="AN24" s="1">
        <f>SUM(AN25:AN28)</f>
        <v>-4</v>
      </c>
      <c r="AU24" s="1" t="s">
        <v>19</v>
      </c>
      <c r="BA24" s="5" t="s">
        <v>10</v>
      </c>
    </row>
    <row r="25" spans="2:53" ht="27" customHeight="1" outlineLevel="1" x14ac:dyDescent="0.25">
      <c r="B25" s="2" t="s">
        <v>5</v>
      </c>
      <c r="D25" s="1" t="s">
        <v>47</v>
      </c>
      <c r="F25" s="1" t="s">
        <v>5</v>
      </c>
      <c r="H25" s="1" t="s">
        <v>17</v>
      </c>
      <c r="J25" s="2" t="s">
        <v>5</v>
      </c>
      <c r="L25" s="1" t="s">
        <v>37</v>
      </c>
      <c r="P25" s="1" t="s">
        <v>47</v>
      </c>
      <c r="T25" s="1" t="s">
        <v>23</v>
      </c>
      <c r="X25" s="1" t="s">
        <v>34</v>
      </c>
      <c r="AB25" s="1" t="s">
        <v>37</v>
      </c>
      <c r="AM25" s="5"/>
      <c r="AN25" s="1">
        <v>-4</v>
      </c>
      <c r="AO25" s="1">
        <v>0</v>
      </c>
      <c r="AP25" s="14">
        <f>AN25+AO25</f>
        <v>-4</v>
      </c>
    </row>
    <row r="26" spans="2:53" ht="27" customHeight="1" outlineLevel="1" x14ac:dyDescent="0.25">
      <c r="H26" s="1" t="s">
        <v>18</v>
      </c>
      <c r="L26" s="1" t="s">
        <v>28</v>
      </c>
      <c r="T26" s="1" t="s">
        <v>24</v>
      </c>
      <c r="AB26" s="1" t="s">
        <v>28</v>
      </c>
      <c r="AM26" s="11"/>
      <c r="AP26" s="14">
        <f t="shared" ref="AP26:AP28" si="1">AN26+AO26</f>
        <v>0</v>
      </c>
    </row>
    <row r="27" spans="2:53" ht="27" customHeight="1" outlineLevel="1" x14ac:dyDescent="0.25">
      <c r="H27" s="1" t="s">
        <v>19</v>
      </c>
      <c r="L27" s="1" t="s">
        <v>10</v>
      </c>
      <c r="AB27" s="1" t="s">
        <v>10</v>
      </c>
      <c r="AM27" s="4"/>
      <c r="AP27" s="14">
        <f t="shared" si="1"/>
        <v>0</v>
      </c>
    </row>
    <row r="28" spans="2:53" ht="27" customHeight="1" x14ac:dyDescent="0.25">
      <c r="AM28" s="9"/>
      <c r="AP28" s="14">
        <f t="shared" si="1"/>
        <v>0</v>
      </c>
    </row>
    <row r="29" spans="2:53" ht="27" customHeight="1" outlineLevel="1" x14ac:dyDescent="0.25">
      <c r="B29" s="1" t="s">
        <v>41</v>
      </c>
      <c r="D29" s="1" t="s">
        <v>42</v>
      </c>
      <c r="F29" s="1" t="s">
        <v>41</v>
      </c>
      <c r="H29" s="1" t="s">
        <v>43</v>
      </c>
      <c r="J29" s="1" t="s">
        <v>41</v>
      </c>
      <c r="L29" s="1" t="s">
        <v>44</v>
      </c>
      <c r="N29" s="1" t="s">
        <v>41</v>
      </c>
      <c r="P29" s="1" t="s">
        <v>45</v>
      </c>
      <c r="R29" s="1" t="s">
        <v>42</v>
      </c>
      <c r="T29" s="1" t="s">
        <v>45</v>
      </c>
    </row>
    <row r="30" spans="2:53" ht="27" customHeight="1" outlineLevel="1" x14ac:dyDescent="0.25">
      <c r="B30" s="1" t="s">
        <v>9</v>
      </c>
      <c r="D30" s="1" t="s">
        <v>13</v>
      </c>
      <c r="F30" s="1" t="s">
        <v>9</v>
      </c>
      <c r="H30" s="1" t="s">
        <v>25</v>
      </c>
      <c r="J30" s="1" t="s">
        <v>9</v>
      </c>
      <c r="L30" s="1" t="s">
        <v>30</v>
      </c>
      <c r="N30" s="1" t="s">
        <v>9</v>
      </c>
      <c r="P30" s="1" t="s">
        <v>26</v>
      </c>
      <c r="R30" s="1" t="s">
        <v>13</v>
      </c>
      <c r="T30" s="1" t="s">
        <v>26</v>
      </c>
    </row>
    <row r="31" spans="2:53" ht="27" customHeight="1" outlineLevel="1" x14ac:dyDescent="0.25">
      <c r="B31" s="1" t="s">
        <v>48</v>
      </c>
      <c r="D31" s="1" t="s">
        <v>14</v>
      </c>
      <c r="F31" s="1" t="s">
        <v>48</v>
      </c>
      <c r="H31" s="1" t="s">
        <v>20</v>
      </c>
      <c r="J31" s="1" t="s">
        <v>48</v>
      </c>
      <c r="L31" s="1" t="s">
        <v>31</v>
      </c>
      <c r="N31" s="1" t="s">
        <v>48</v>
      </c>
      <c r="P31" s="1" t="s">
        <v>12</v>
      </c>
      <c r="R31" s="1" t="s">
        <v>14</v>
      </c>
      <c r="T31" s="1" t="s">
        <v>12</v>
      </c>
    </row>
    <row r="32" spans="2:53" ht="27" customHeight="1" outlineLevel="1" x14ac:dyDescent="0.25">
      <c r="B32" s="1" t="s">
        <v>11</v>
      </c>
      <c r="D32" s="1" t="s">
        <v>15</v>
      </c>
      <c r="F32" s="1" t="s">
        <v>11</v>
      </c>
      <c r="H32" s="1" t="s">
        <v>21</v>
      </c>
      <c r="J32" s="1" t="s">
        <v>11</v>
      </c>
      <c r="L32" s="1" t="s">
        <v>32</v>
      </c>
      <c r="N32" s="1" t="s">
        <v>11</v>
      </c>
      <c r="P32" s="1" t="s">
        <v>35</v>
      </c>
      <c r="R32" s="1" t="s">
        <v>15</v>
      </c>
      <c r="T32" s="1" t="s">
        <v>35</v>
      </c>
    </row>
    <row r="33" spans="2:20" ht="27" customHeight="1" outlineLevel="1" x14ac:dyDescent="0.25">
      <c r="B33" s="1" t="s">
        <v>46</v>
      </c>
      <c r="D33" s="1" t="s">
        <v>16</v>
      </c>
      <c r="F33" s="1" t="s">
        <v>46</v>
      </c>
      <c r="H33" s="1" t="s">
        <v>22</v>
      </c>
      <c r="J33" s="1" t="s">
        <v>46</v>
      </c>
      <c r="L33" s="1" t="s">
        <v>33</v>
      </c>
      <c r="N33" s="1" t="s">
        <v>46</v>
      </c>
      <c r="P33" s="1" t="s">
        <v>36</v>
      </c>
      <c r="R33" s="1" t="s">
        <v>16</v>
      </c>
      <c r="T33" s="1" t="s">
        <v>36</v>
      </c>
    </row>
    <row r="34" spans="2:20" ht="27" customHeight="1" outlineLevel="1" x14ac:dyDescent="0.25">
      <c r="B34" s="1" t="s">
        <v>47</v>
      </c>
      <c r="D34" s="1" t="s">
        <v>17</v>
      </c>
      <c r="F34" s="1" t="s">
        <v>47</v>
      </c>
      <c r="H34" s="1" t="s">
        <v>23</v>
      </c>
      <c r="J34" s="1" t="s">
        <v>47</v>
      </c>
      <c r="L34" s="1" t="s">
        <v>34</v>
      </c>
      <c r="N34" s="1" t="s">
        <v>47</v>
      </c>
      <c r="P34" s="1" t="s">
        <v>37</v>
      </c>
      <c r="R34" s="1" t="s">
        <v>17</v>
      </c>
      <c r="T34" s="1" t="s">
        <v>37</v>
      </c>
    </row>
    <row r="35" spans="2:20" ht="27" customHeight="1" outlineLevel="1" x14ac:dyDescent="0.25">
      <c r="D35" s="1" t="s">
        <v>18</v>
      </c>
      <c r="H35" s="1" t="s">
        <v>24</v>
      </c>
      <c r="P35" s="1" t="s">
        <v>28</v>
      </c>
      <c r="R35" s="1" t="s">
        <v>18</v>
      </c>
      <c r="T35" s="1" t="s">
        <v>28</v>
      </c>
    </row>
    <row r="36" spans="2:20" ht="27" customHeight="1" outlineLevel="1" x14ac:dyDescent="0.25">
      <c r="D36" s="1" t="s">
        <v>19</v>
      </c>
      <c r="P36" s="1" t="s">
        <v>10</v>
      </c>
      <c r="R36" s="1" t="s">
        <v>19</v>
      </c>
      <c r="T36" s="1" t="s">
        <v>10</v>
      </c>
    </row>
    <row r="38" spans="2:20" ht="27" customHeight="1" x14ac:dyDescent="0.25">
      <c r="B38" s="1" t="s">
        <v>43</v>
      </c>
      <c r="D38" s="1" t="s">
        <v>45</v>
      </c>
      <c r="F38" s="1" t="s">
        <v>44</v>
      </c>
      <c r="H38" s="1" t="s">
        <v>45</v>
      </c>
    </row>
    <row r="39" spans="2:20" ht="27" customHeight="1" x14ac:dyDescent="0.25">
      <c r="B39" s="1" t="s">
        <v>25</v>
      </c>
      <c r="D39" s="1" t="s">
        <v>26</v>
      </c>
      <c r="F39" s="1" t="s">
        <v>30</v>
      </c>
      <c r="H39" s="1" t="s">
        <v>26</v>
      </c>
    </row>
    <row r="40" spans="2:20" ht="27" customHeight="1" x14ac:dyDescent="0.25">
      <c r="B40" s="1" t="s">
        <v>20</v>
      </c>
      <c r="D40" s="1" t="s">
        <v>12</v>
      </c>
      <c r="F40" s="1" t="s">
        <v>31</v>
      </c>
      <c r="H40" s="1" t="s">
        <v>12</v>
      </c>
    </row>
    <row r="41" spans="2:20" ht="27" customHeight="1" x14ac:dyDescent="0.25">
      <c r="B41" s="1" t="s">
        <v>21</v>
      </c>
      <c r="D41" s="1" t="s">
        <v>35</v>
      </c>
      <c r="F41" s="1" t="s">
        <v>32</v>
      </c>
      <c r="H41" s="1" t="s">
        <v>35</v>
      </c>
    </row>
    <row r="42" spans="2:20" ht="27" customHeight="1" x14ac:dyDescent="0.25">
      <c r="B42" s="1" t="s">
        <v>22</v>
      </c>
      <c r="D42" s="1" t="s">
        <v>36</v>
      </c>
      <c r="F42" s="1" t="s">
        <v>33</v>
      </c>
      <c r="H42" s="1" t="s">
        <v>36</v>
      </c>
    </row>
    <row r="43" spans="2:20" ht="27" customHeight="1" x14ac:dyDescent="0.25">
      <c r="B43" s="1" t="s">
        <v>23</v>
      </c>
      <c r="D43" s="1" t="s">
        <v>37</v>
      </c>
      <c r="F43" s="1" t="s">
        <v>34</v>
      </c>
      <c r="H43" s="1" t="s">
        <v>37</v>
      </c>
    </row>
    <row r="44" spans="2:20" ht="27" customHeight="1" x14ac:dyDescent="0.25">
      <c r="B44" s="1" t="s">
        <v>24</v>
      </c>
      <c r="D44" s="1" t="s">
        <v>28</v>
      </c>
      <c r="H44" s="1" t="s">
        <v>28</v>
      </c>
    </row>
    <row r="45" spans="2:20" ht="27" customHeight="1" x14ac:dyDescent="0.25">
      <c r="D45" s="1" t="s">
        <v>10</v>
      </c>
      <c r="H45" s="1" t="s">
        <v>10</v>
      </c>
    </row>
  </sheetData>
  <conditionalFormatting sqref="A1:XFD1 AL2:BS3 AC2:AC5 Y2:Y7 AA2:AA7 AE2:AE7 AI2:AJ7 AG2:AG8 A2:R9 U2:U9 W2:W9 BT2:XFD13 BM3:BN10 BK4:BM6 BO4:BS6 AL4:BK7 BM7:BS7 BK7:BN11 AG8:AL8 BI8:BK8 BN8:BS8 AQ8:BD12 AA9:AH9 AJ9:AL9 BE9:BK9 BM9:BS9 AM9:AP10 A10:AL10 BE10:BS12 P11:AP12 BK11:BO15 A11:B18 D11:F18 H11:J18 L11:N18 P13:BS13 P14:XFD14 P15:AL15 AN15:XFD15 P16:XFD16 P17:AL18 AM17:BA22 BB17:XFD28 A19:AL28 AQ23:BA27 AM24:AP27 AM28:BA28 A29:XFD1048576">
    <cfRule type="expression" dxfId="3" priority="1">
      <formula>RIGHT(A1,1)="h"</formula>
    </cfRule>
    <cfRule type="expression" dxfId="2" priority="2">
      <formula>RIGHT(A1,1)="s"</formula>
    </cfRule>
    <cfRule type="expression" dxfId="1" priority="3">
      <formula>RIGHT(A1,1)="d"</formula>
    </cfRule>
    <cfRule type="expression" dxfId="0" priority="4">
      <formula>RIGHT(A1,1)="c"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Sheet5</vt:lpstr>
      <vt:lpstr>Sheet6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Gilles</dc:creator>
  <cp:lastModifiedBy>Jordan Gilles</cp:lastModifiedBy>
  <dcterms:created xsi:type="dcterms:W3CDTF">2024-04-01T21:00:00Z</dcterms:created>
  <dcterms:modified xsi:type="dcterms:W3CDTF">2024-05-10T22:19:19Z</dcterms:modified>
</cp:coreProperties>
</file>