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6/"/>
    </mc:Choice>
  </mc:AlternateContent>
  <xr:revisionPtr revIDLastSave="0" documentId="13_ncr:1_{69EE97E8-3D22-384B-8CBB-61506A4DAA64}" xr6:coauthVersionLast="47" xr6:coauthVersionMax="47" xr10:uidLastSave="{00000000-0000-0000-0000-000000000000}"/>
  <bookViews>
    <workbookView xWindow="760" yWindow="500" windowWidth="28040" windowHeight="16100" xr2:uid="{78EB5EC5-D976-D74D-9A4C-EF94B6DF9DF8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P24" i="1"/>
  <c r="P21" i="1"/>
  <c r="Q21" i="1" s="1"/>
  <c r="O18" i="1"/>
  <c r="Q18" i="1" s="1"/>
  <c r="O16" i="1"/>
  <c r="Q16" i="1" s="1"/>
  <c r="E14" i="1"/>
  <c r="F14" i="1" s="1"/>
  <c r="G14" i="1" s="1"/>
  <c r="A10" i="1"/>
  <c r="A11" i="1" s="1"/>
  <c r="C8" i="1"/>
  <c r="I13" i="1"/>
  <c r="J13" i="1" s="1"/>
  <c r="E10" i="1"/>
  <c r="C32" i="1"/>
  <c r="D32" i="1" s="1"/>
  <c r="D26" i="1"/>
  <c r="E26" i="1" s="1"/>
  <c r="D21" i="1"/>
  <c r="C21" i="1"/>
  <c r="D17" i="1"/>
  <c r="F17" i="1" s="1"/>
  <c r="F18" i="1" s="1"/>
  <c r="Q24" i="1" l="1"/>
  <c r="H14" i="1"/>
  <c r="F10" i="1"/>
  <c r="F21" i="1"/>
  <c r="G21" i="1" s="1"/>
  <c r="G10" i="1" l="1"/>
  <c r="H10" i="1"/>
</calcChain>
</file>

<file path=xl/sharedStrings.xml><?xml version="1.0" encoding="utf-8"?>
<sst xmlns="http://schemas.openxmlformats.org/spreadsheetml/2006/main" count="30" uniqueCount="27">
  <si>
    <t>/ MMBTU</t>
  </si>
  <si>
    <t>/ BTU</t>
  </si>
  <si>
    <t>BTU / kWh heat rate</t>
  </si>
  <si>
    <t>kWh</t>
  </si>
  <si>
    <t>/ MWh Gas</t>
  </si>
  <si>
    <t>BTU / MWh Thermal</t>
  </si>
  <si>
    <t>/ K CF</t>
  </si>
  <si>
    <t>1 MMBTU</t>
  </si>
  <si>
    <t>BTU / KWh</t>
  </si>
  <si>
    <t>https://www.bbc.com/news/business-58090533</t>
  </si>
  <si>
    <t>Therms</t>
  </si>
  <si>
    <t>btu</t>
  </si>
  <si>
    <t>mmBTU / MWH</t>
  </si>
  <si>
    <t>USD / UER</t>
  </si>
  <si>
    <t>MWH / KWH</t>
  </si>
  <si>
    <t>Heating Oil</t>
  </si>
  <si>
    <t>Crude Oil</t>
  </si>
  <si>
    <t>/ gal</t>
  </si>
  <si>
    <t>gal / BTU</t>
  </si>
  <si>
    <t>BTU / kWh</t>
  </si>
  <si>
    <t>/barrle</t>
  </si>
  <si>
    <t>US Nat Gas</t>
  </si>
  <si>
    <t>/MMBTU</t>
  </si>
  <si>
    <t>MWH / kwh</t>
  </si>
  <si>
    <t>/MWH</t>
  </si>
  <si>
    <t>EU Natural Gas</t>
  </si>
  <si>
    <t>EUR /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</si>
</sst>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0_);[Red]\(&quot;$&quot;#,##0.000\)"/>
    <numFmt numFmtId="165" formatCode="_(* #,##0.0000000_);_(* \(#,##0.0000000\);_(* &quot;-&quot;??_);_(@_)"/>
    <numFmt numFmtId="166" formatCode="_(* #,##0_);_(* \(#,##0\);_(* &quot;-&quot;??_);_(@_)"/>
    <numFmt numFmtId="167" formatCode="&quot;$&quot;#,##0.0000_);[Red]\(&quot;$&quot;#,##0.0000\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11" fontId="0" fillId="0" borderId="0" xfId="0" applyNumberFormat="1"/>
    <xf numFmtId="43" fontId="0" fillId="0" borderId="0" xfId="1" applyFont="1"/>
    <xf numFmtId="165" fontId="0" fillId="0" borderId="0" xfId="1" applyNumberFormat="1" applyFont="1"/>
    <xf numFmtId="2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8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83-F71D-2242-AFC8-63A851B8069A}">
  <dimension ref="A8:Q33"/>
  <sheetViews>
    <sheetView tabSelected="1" workbookViewId="0">
      <selection activeCell="Q24" sqref="Q24"/>
    </sheetView>
  </sheetViews>
  <sheetFormatPr baseColWidth="10" defaultRowHeight="16" x14ac:dyDescent="0.2"/>
  <cols>
    <col min="4" max="4" width="14" customWidth="1"/>
    <col min="13" max="13" width="20.1640625" customWidth="1"/>
    <col min="15" max="15" width="12.1640625" bestFit="1" customWidth="1"/>
  </cols>
  <sheetData>
    <row r="8" spans="1:17" x14ac:dyDescent="0.2">
      <c r="B8" s="2"/>
      <c r="C8" s="2">
        <f>C10/10</f>
        <v>4</v>
      </c>
    </row>
    <row r="9" spans="1:17" x14ac:dyDescent="0.2">
      <c r="D9" s="2"/>
      <c r="G9">
        <v>41620</v>
      </c>
      <c r="H9">
        <v>67400</v>
      </c>
    </row>
    <row r="10" spans="1:17" x14ac:dyDescent="0.2">
      <c r="A10" s="2">
        <f>C10/293</f>
        <v>0.13651877133105803</v>
      </c>
      <c r="C10" s="3">
        <v>40</v>
      </c>
      <c r="D10" s="6">
        <v>3.4119999999999999</v>
      </c>
      <c r="E10">
        <f>C10*D10</f>
        <v>136.47999999999999</v>
      </c>
      <c r="F10">
        <f>E10/1000</f>
        <v>0.13647999999999999</v>
      </c>
      <c r="G10">
        <f>F10*G9</f>
        <v>5680.2975999999999</v>
      </c>
      <c r="H10">
        <f>F10*H9</f>
        <v>9198.7519999999986</v>
      </c>
    </row>
    <row r="11" spans="1:17" x14ac:dyDescent="0.2">
      <c r="A11" s="2">
        <f>A10*4162</f>
        <v>568.19112627986351</v>
      </c>
      <c r="C11" t="s">
        <v>0</v>
      </c>
      <c r="D11" t="s">
        <v>12</v>
      </c>
    </row>
    <row r="13" spans="1:17" x14ac:dyDescent="0.2">
      <c r="I13">
        <f>14200000</f>
        <v>14200000</v>
      </c>
      <c r="J13">
        <f>I13/3412</f>
        <v>4161.7819460726851</v>
      </c>
    </row>
    <row r="14" spans="1:17" x14ac:dyDescent="0.2">
      <c r="C14" s="1">
        <v>340</v>
      </c>
      <c r="D14" s="7">
        <v>1.01</v>
      </c>
      <c r="E14">
        <f>1/1000</f>
        <v>1E-3</v>
      </c>
      <c r="F14" s="3">
        <f>E14*D14*C14</f>
        <v>0.34340000000000004</v>
      </c>
      <c r="G14" s="2">
        <f>F14*G9</f>
        <v>14292.308000000001</v>
      </c>
      <c r="H14" s="2">
        <f>F14*H9</f>
        <v>23145.160000000003</v>
      </c>
      <c r="I14" t="s">
        <v>11</v>
      </c>
    </row>
    <row r="15" spans="1:17" x14ac:dyDescent="0.2">
      <c r="C15" t="s">
        <v>4</v>
      </c>
      <c r="D15" t="s">
        <v>13</v>
      </c>
      <c r="E15" t="s">
        <v>14</v>
      </c>
    </row>
    <row r="16" spans="1:17" x14ac:dyDescent="0.2">
      <c r="M16" t="s">
        <v>15</v>
      </c>
      <c r="N16" s="2">
        <v>3</v>
      </c>
      <c r="O16">
        <f>1/138500</f>
        <v>7.2202166064981954E-6</v>
      </c>
      <c r="P16">
        <v>3412</v>
      </c>
      <c r="Q16" s="9">
        <f>N16*O16*P16</f>
        <v>7.3906137184115525E-2</v>
      </c>
    </row>
    <row r="17" spans="2:17" x14ac:dyDescent="0.2">
      <c r="C17" s="1">
        <v>340</v>
      </c>
      <c r="D17" s="4">
        <f>1/3410000</f>
        <v>2.9325513196480937E-7</v>
      </c>
      <c r="E17">
        <v>7500</v>
      </c>
      <c r="F17" s="2">
        <f>E17*D17*C17</f>
        <v>0.74780058651026382</v>
      </c>
      <c r="H17" s="2"/>
      <c r="I17" s="2"/>
      <c r="J17" s="2"/>
      <c r="K17" s="2"/>
      <c r="N17" t="s">
        <v>17</v>
      </c>
      <c r="O17" t="s">
        <v>18</v>
      </c>
      <c r="P17" t="s">
        <v>19</v>
      </c>
    </row>
    <row r="18" spans="2:17" x14ac:dyDescent="0.2">
      <c r="C18" t="s">
        <v>4</v>
      </c>
      <c r="D18" t="s">
        <v>5</v>
      </c>
      <c r="F18" s="2">
        <f>F17*1000</f>
        <v>747.80058651026377</v>
      </c>
      <c r="M18" t="s">
        <v>16</v>
      </c>
      <c r="N18">
        <v>70</v>
      </c>
      <c r="O18">
        <f>1/5700000</f>
        <v>1.7543859649122808E-7</v>
      </c>
      <c r="P18">
        <v>3412</v>
      </c>
      <c r="Q18">
        <f>P18*O18*N18</f>
        <v>4.1901754385964912E-2</v>
      </c>
    </row>
    <row r="19" spans="2:17" x14ac:dyDescent="0.2">
      <c r="N19" t="s">
        <v>20</v>
      </c>
    </row>
    <row r="21" spans="2:17" x14ac:dyDescent="0.2">
      <c r="B21" s="2">
        <v>9</v>
      </c>
      <c r="C21" s="2">
        <f>B21</f>
        <v>9</v>
      </c>
      <c r="D21" s="6">
        <f>1/1000000</f>
        <v>9.9999999999999995E-7</v>
      </c>
      <c r="E21">
        <v>7500</v>
      </c>
      <c r="F21">
        <f>E21*D21*C21</f>
        <v>6.7500000000000004E-2</v>
      </c>
      <c r="G21" s="5">
        <f>F21*1000</f>
        <v>67.5</v>
      </c>
      <c r="M21" t="s">
        <v>21</v>
      </c>
      <c r="N21" s="10">
        <v>2.38</v>
      </c>
      <c r="O21">
        <v>3.4119999999999999</v>
      </c>
      <c r="P21">
        <f>1/1000</f>
        <v>1E-3</v>
      </c>
      <c r="Q21" s="9">
        <f>N21*O21*P21</f>
        <v>8.1205599999999989E-3</v>
      </c>
    </row>
    <row r="22" spans="2:17" x14ac:dyDescent="0.2">
      <c r="B22" t="s">
        <v>6</v>
      </c>
      <c r="C22" t="s">
        <v>7</v>
      </c>
      <c r="D22" t="s">
        <v>1</v>
      </c>
      <c r="E22" t="s">
        <v>2</v>
      </c>
      <c r="F22" t="s">
        <v>3</v>
      </c>
      <c r="N22" t="s">
        <v>22</v>
      </c>
      <c r="O22" t="s">
        <v>12</v>
      </c>
      <c r="P22" t="s">
        <v>23</v>
      </c>
    </row>
    <row r="24" spans="2:17" x14ac:dyDescent="0.2">
      <c r="M24" t="s">
        <v>25</v>
      </c>
      <c r="N24" s="10">
        <v>40</v>
      </c>
      <c r="O24">
        <f>1/1.07</f>
        <v>0.93457943925233644</v>
      </c>
      <c r="P24">
        <f>1/1000</f>
        <v>1E-3</v>
      </c>
      <c r="Q24" s="9">
        <f>N24*O24*P24</f>
        <v>3.7383177570093462E-2</v>
      </c>
    </row>
    <row r="25" spans="2:17" x14ac:dyDescent="0.2">
      <c r="N25" t="s">
        <v>24</v>
      </c>
      <c r="O25" t="s">
        <v>26</v>
      </c>
    </row>
    <row r="26" spans="2:17" x14ac:dyDescent="0.2">
      <c r="C26">
        <v>17000</v>
      </c>
      <c r="D26" s="8">
        <f>C26*3412</f>
        <v>58004000</v>
      </c>
      <c r="E26" s="7">
        <f>D26/1000000</f>
        <v>58.003999999999998</v>
      </c>
    </row>
    <row r="27" spans="2:17" x14ac:dyDescent="0.2">
      <c r="C27" t="s">
        <v>3</v>
      </c>
      <c r="D27" t="s">
        <v>8</v>
      </c>
    </row>
    <row r="29" spans="2:17" x14ac:dyDescent="0.2">
      <c r="C29" t="s">
        <v>9</v>
      </c>
      <c r="K29" s="4"/>
      <c r="L29" s="7"/>
    </row>
    <row r="32" spans="2:17" x14ac:dyDescent="0.2">
      <c r="C32">
        <f>8.83*365</f>
        <v>3222.95</v>
      </c>
      <c r="D32">
        <f>C32/10</f>
        <v>322.29499999999996</v>
      </c>
    </row>
    <row r="33" spans="3:3" x14ac:dyDescent="0.2">
      <c r="C3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2023-03-18T06:06:39Z</dcterms:created>
  <dcterms:modified xsi:type="dcterms:W3CDTF">2023-03-26T05:59:46Z</dcterms:modified>
</cp:coreProperties>
</file>