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BTP_Lab\수업\반도체소자 측정 및 분석기법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/>
  <c r="I9" i="1"/>
  <c r="I8" i="1"/>
  <c r="E18" i="1"/>
  <c r="D18" i="1"/>
  <c r="B18" i="1"/>
  <c r="B20" i="1"/>
  <c r="B4" i="1"/>
  <c r="B5" i="1"/>
  <c r="F2" i="1"/>
  <c r="E2" i="1"/>
  <c r="D2" i="1"/>
  <c r="C2" i="1"/>
  <c r="B2" i="1"/>
  <c r="E12" i="1"/>
  <c r="E11" i="1"/>
  <c r="C10" i="1" l="1"/>
  <c r="C9" i="1"/>
  <c r="D9" i="1"/>
  <c r="D10" i="1"/>
  <c r="C11" i="1" s="1" a="1"/>
  <c r="C11" i="1" s="1"/>
  <c r="D11" i="1" l="1"/>
  <c r="F11" i="1" s="1"/>
  <c r="D12" i="1"/>
  <c r="C12" i="1"/>
  <c r="F12" i="1" s="1"/>
</calcChain>
</file>

<file path=xl/sharedStrings.xml><?xml version="1.0" encoding="utf-8"?>
<sst xmlns="http://schemas.openxmlformats.org/spreadsheetml/2006/main" count="16" uniqueCount="16">
  <si>
    <t>t</t>
    <phoneticPr fontId="1" type="noConversion"/>
  </si>
  <si>
    <t>R</t>
    <phoneticPr fontId="1" type="noConversion"/>
  </si>
  <si>
    <t>d</t>
    <phoneticPr fontId="1" type="noConversion"/>
  </si>
  <si>
    <t>A</t>
    <phoneticPr fontId="1" type="noConversion"/>
  </si>
  <si>
    <t>contact</t>
    <phoneticPr fontId="1" type="noConversion"/>
  </si>
  <si>
    <t>dut</t>
    <phoneticPr fontId="1" type="noConversion"/>
  </si>
  <si>
    <t>R</t>
    <phoneticPr fontId="1" type="noConversion"/>
  </si>
  <si>
    <t>M</t>
    <phoneticPr fontId="1" type="noConversion"/>
  </si>
  <si>
    <t>M-1</t>
    <phoneticPr fontId="1" type="noConversion"/>
  </si>
  <si>
    <t>q</t>
    <phoneticPr fontId="1" type="noConversion"/>
  </si>
  <si>
    <t>a</t>
    <phoneticPr fontId="1" type="noConversion"/>
  </si>
  <si>
    <t>mu</t>
    <phoneticPr fontId="1" type="noConversion"/>
  </si>
  <si>
    <t>n</t>
    <phoneticPr fontId="1" type="noConversion"/>
  </si>
  <si>
    <t>b</t>
    <phoneticPr fontId="1" type="noConversion"/>
  </si>
  <si>
    <t>c</t>
    <phoneticPr fontId="1" type="noConversion"/>
  </si>
  <si>
    <t xml:space="preserve">R_sh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</si>
</sst>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abSelected="1" topLeftCell="A7" workbookViewId="0">
      <selection activeCell="J9" sqref="J9"/>
    </sheetView>
  </sheetViews>
  <sheetFormatPr defaultRowHeight="16.5" x14ac:dyDescent="0.3"/>
  <cols>
    <col min="2" max="2" width="13.125" bestFit="1" customWidth="1"/>
    <col min="3" max="3" width="16.5" bestFit="1" customWidth="1"/>
    <col min="4" max="4" width="17.375" bestFit="1" customWidth="1"/>
    <col min="5" max="5" width="15.375" bestFit="1" customWidth="1"/>
    <col min="6" max="6" width="17.625" bestFit="1" customWidth="1"/>
  </cols>
  <sheetData>
    <row r="2" spans="1:10" x14ac:dyDescent="0.3">
      <c r="A2" t="s">
        <v>0</v>
      </c>
      <c r="B2">
        <f>0.02</f>
        <v>0.02</v>
      </c>
      <c r="C2">
        <f>0.04</f>
        <v>0.04</v>
      </c>
      <c r="D2">
        <f>0.06</f>
        <v>0.06</v>
      </c>
      <c r="E2">
        <f>0.08</f>
        <v>0.08</v>
      </c>
      <c r="F2">
        <f>1</f>
        <v>1</v>
      </c>
    </row>
    <row r="3" spans="1:10" x14ac:dyDescent="0.3">
      <c r="A3" t="s">
        <v>1</v>
      </c>
      <c r="B3">
        <v>318.3</v>
      </c>
      <c r="C3">
        <v>623.9</v>
      </c>
      <c r="D3">
        <v>929.5</v>
      </c>
      <c r="E3">
        <v>1235.0999999999999</v>
      </c>
      <c r="F3">
        <v>1540.7</v>
      </c>
    </row>
    <row r="4" spans="1:10" x14ac:dyDescent="0.3">
      <c r="A4" t="s">
        <v>2</v>
      </c>
      <c r="B4">
        <f>0.01</f>
        <v>0.01</v>
      </c>
    </row>
    <row r="5" spans="1:10" x14ac:dyDescent="0.3">
      <c r="A5" t="s">
        <v>3</v>
      </c>
      <c r="B5">
        <f>PI()*(B4^2)</f>
        <v>3.1415926535897931E-4</v>
      </c>
    </row>
    <row r="8" spans="1:10" x14ac:dyDescent="0.3">
      <c r="B8" s="1"/>
      <c r="C8" s="1" t="s">
        <v>4</v>
      </c>
      <c r="D8" s="1" t="s">
        <v>5</v>
      </c>
      <c r="E8" s="1" t="s">
        <v>6</v>
      </c>
      <c r="F8" s="1"/>
      <c r="I8">
        <f>(PI()/LN(2))*(0.05)*(80/2)*0.664</f>
        <v>6.0189742683465139</v>
      </c>
      <c r="J8">
        <f>I9*74</f>
        <v>120.37948536693027</v>
      </c>
    </row>
    <row r="9" spans="1:10" x14ac:dyDescent="0.3">
      <c r="B9" s="2" t="s">
        <v>7</v>
      </c>
      <c r="C9" s="3">
        <f>2*B5</f>
        <v>6.2831853071795862E-4</v>
      </c>
      <c r="D9" s="3">
        <f>B2/B5</f>
        <v>63.66197723675814</v>
      </c>
      <c r="E9" s="3"/>
      <c r="F9" s="3"/>
      <c r="I9">
        <f>I8/(0.05*74)</f>
        <v>1.6267498022558144</v>
      </c>
    </row>
    <row r="10" spans="1:10" x14ac:dyDescent="0.3">
      <c r="B10" s="2"/>
      <c r="C10" s="3">
        <f>2*B5</f>
        <v>6.2831853071795862E-4</v>
      </c>
      <c r="D10" s="3">
        <f>C2/B5</f>
        <v>127.32395447351628</v>
      </c>
      <c r="E10" s="3"/>
      <c r="F10" s="3"/>
    </row>
    <row r="11" spans="1:10" x14ac:dyDescent="0.3">
      <c r="B11" s="2" t="s">
        <v>8</v>
      </c>
      <c r="C11" s="3">
        <f t="array" ref="C11:D12">MINVERSE(C9:D10)</f>
        <v>3183.098861837907</v>
      </c>
      <c r="D11" s="3">
        <v>-1591.5494309189532</v>
      </c>
      <c r="E11" s="3">
        <f>B3</f>
        <v>318.3</v>
      </c>
      <c r="F11" s="3">
        <f>C11*E11+D11*E12</f>
        <v>20212.677772670984</v>
      </c>
    </row>
    <row r="12" spans="1:10" x14ac:dyDescent="0.3">
      <c r="B12" s="2"/>
      <c r="C12" s="3">
        <v>-1.5707963267948963E-2</v>
      </c>
      <c r="D12" s="3">
        <v>1.5707963267948963E-2</v>
      </c>
      <c r="E12" s="3">
        <f>C3</f>
        <v>623.9</v>
      </c>
      <c r="F12" s="3">
        <f>C12*E11+D12*E12</f>
        <v>4.8003535746852029</v>
      </c>
    </row>
    <row r="17" spans="1:6" x14ac:dyDescent="0.3">
      <c r="D17" t="s">
        <v>10</v>
      </c>
      <c r="E17" t="s">
        <v>13</v>
      </c>
      <c r="F17" t="s">
        <v>14</v>
      </c>
    </row>
    <row r="18" spans="1:6" x14ac:dyDescent="0.3">
      <c r="A18" t="s">
        <v>9</v>
      </c>
      <c r="B18">
        <f>1.602E-19</f>
        <v>1.602E-19</v>
      </c>
      <c r="C18" t="s">
        <v>15</v>
      </c>
      <c r="D18">
        <f>1/(B18*B19*B20)*10^(-4)</f>
        <v>2.4968789013732834E-5</v>
      </c>
      <c r="E18">
        <f>(9000000000000000)*10^(-4)*0.5*B18*B19</f>
        <v>9.0112500000000002E-5</v>
      </c>
    </row>
    <row r="19" spans="1:6" x14ac:dyDescent="0.3">
      <c r="A19" t="s">
        <v>11</v>
      </c>
      <c r="B19">
        <v>1250</v>
      </c>
    </row>
    <row r="20" spans="1:6" x14ac:dyDescent="0.3">
      <c r="A20" t="s">
        <v>12</v>
      </c>
      <c r="B20">
        <f>2*10000000000000000</f>
        <v>2E+16</v>
      </c>
    </row>
  </sheetData>
  <mergeCells count="2">
    <mergeCell ref="B9:B10"/>
    <mergeCell ref="B11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이종건(전자전기공학과)</dc:creator>
  <cp:lastModifiedBy>이종건(전자전기공학과)</cp:lastModifiedBy>
  <dcterms:created xsi:type="dcterms:W3CDTF">2018-10-14T08:17:49Z</dcterms:created>
  <dcterms:modified xsi:type="dcterms:W3CDTF">2018-10-14T15:36:19Z</dcterms:modified>
</cp:coreProperties>
</file>