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401466\Documents\Intro to Systems Engineering\Module 6\"/>
    </mc:Choice>
  </mc:AlternateContent>
  <xr:revisionPtr revIDLastSave="0" documentId="13_ncr:1_{AF411B78-93E3-4DB7-93A9-1A5719F4042D}" xr6:coauthVersionLast="47" xr6:coauthVersionMax="47" xr10:uidLastSave="{00000000-0000-0000-0000-000000000000}"/>
  <bookViews>
    <workbookView xWindow="-28920" yWindow="-120" windowWidth="29040" windowHeight="15840" xr2:uid="{15FCBDBE-3B47-4E9A-A788-41C42FD847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1" l="1"/>
  <c r="F77" i="1" s="1"/>
  <c r="D78" i="1"/>
  <c r="L78" i="1" s="1"/>
  <c r="D79" i="1"/>
  <c r="H79" i="1" s="1"/>
  <c r="L80" i="1"/>
  <c r="D76" i="1"/>
  <c r="L77" i="1"/>
  <c r="J77" i="1"/>
  <c r="H77" i="1"/>
  <c r="L76" i="1"/>
  <c r="D66" i="1"/>
  <c r="L66" i="1" s="1"/>
  <c r="D67" i="1"/>
  <c r="L67" i="1" s="1"/>
  <c r="D69" i="1"/>
  <c r="J69" i="1" s="1"/>
  <c r="D65" i="1"/>
  <c r="D55" i="1"/>
  <c r="J55" i="1" s="1"/>
  <c r="L56" i="1"/>
  <c r="D57" i="1"/>
  <c r="L57" i="1" s="1"/>
  <c r="D58" i="1"/>
  <c r="F58" i="1" s="1"/>
  <c r="D54" i="1"/>
  <c r="D45" i="1"/>
  <c r="J45" i="1" s="1"/>
  <c r="D46" i="1"/>
  <c r="D47" i="1"/>
  <c r="D43" i="1"/>
  <c r="J43" i="1" s="1"/>
  <c r="L68" i="1"/>
  <c r="L65" i="1"/>
  <c r="J56" i="1"/>
  <c r="H56" i="1"/>
  <c r="L55" i="1"/>
  <c r="L54" i="1"/>
  <c r="J54" i="1"/>
  <c r="H54" i="1"/>
  <c r="F54" i="1"/>
  <c r="L47" i="1"/>
  <c r="J47" i="1"/>
  <c r="L46" i="1"/>
  <c r="L45" i="1"/>
  <c r="H45" i="1"/>
  <c r="F45" i="1"/>
  <c r="J44" i="1"/>
  <c r="H44" i="1"/>
  <c r="F44" i="1"/>
  <c r="L44" i="1"/>
  <c r="D33" i="1"/>
  <c r="L33" i="1" s="1"/>
  <c r="D34" i="1"/>
  <c r="J34" i="1" s="1"/>
  <c r="D35" i="1"/>
  <c r="L35" i="1" s="1"/>
  <c r="D36" i="1"/>
  <c r="L36" i="1" s="1"/>
  <c r="J32" i="1"/>
  <c r="D89" i="1"/>
  <c r="D93" i="1"/>
  <c r="H93" i="1" s="1"/>
  <c r="D90" i="1"/>
  <c r="J90" i="1" s="1"/>
  <c r="D91" i="1"/>
  <c r="L91" i="1" s="1"/>
  <c r="D92" i="1"/>
  <c r="L92" i="1" s="1"/>
  <c r="L89" i="1"/>
  <c r="F89" i="1"/>
  <c r="L26" i="1"/>
  <c r="J26" i="1"/>
  <c r="H26" i="1"/>
  <c r="F26" i="1"/>
  <c r="L22" i="1"/>
  <c r="L23" i="1"/>
  <c r="L24" i="1"/>
  <c r="L25" i="1"/>
  <c r="L21" i="1"/>
  <c r="J22" i="1"/>
  <c r="J23" i="1"/>
  <c r="J24" i="1"/>
  <c r="J25" i="1"/>
  <c r="J21" i="1"/>
  <c r="H23" i="1"/>
  <c r="H24" i="1"/>
  <c r="H25" i="1"/>
  <c r="H22" i="1"/>
  <c r="H21" i="1"/>
  <c r="F22" i="1"/>
  <c r="F23" i="1"/>
  <c r="F24" i="1"/>
  <c r="F25" i="1"/>
  <c r="F21" i="1"/>
  <c r="G9" i="1"/>
  <c r="F9" i="1"/>
  <c r="F8" i="1"/>
  <c r="E9" i="1"/>
  <c r="E8" i="1"/>
  <c r="I8" i="1" s="1"/>
  <c r="J8" i="1" s="1"/>
  <c r="E7" i="1"/>
  <c r="I7" i="1" s="1"/>
  <c r="J7" i="1" s="1"/>
  <c r="D9" i="1"/>
  <c r="I9" i="1" s="1"/>
  <c r="J9" i="1" s="1"/>
  <c r="D8" i="1"/>
  <c r="D7" i="1"/>
  <c r="D6" i="1"/>
  <c r="I6" i="1"/>
  <c r="J6" i="1" s="1"/>
  <c r="I5" i="1"/>
  <c r="J5" i="1" s="1"/>
  <c r="F78" i="1" l="1"/>
  <c r="H78" i="1"/>
  <c r="J78" i="1"/>
  <c r="J79" i="1"/>
  <c r="L79" i="1"/>
  <c r="L81" i="1" s="1"/>
  <c r="J80" i="1"/>
  <c r="F76" i="1"/>
  <c r="H76" i="1"/>
  <c r="J76" i="1"/>
  <c r="F79" i="1"/>
  <c r="F80" i="1"/>
  <c r="H80" i="1"/>
  <c r="H66" i="1"/>
  <c r="J66" i="1"/>
  <c r="L69" i="1"/>
  <c r="L70" i="1" s="1"/>
  <c r="F66" i="1"/>
  <c r="H67" i="1"/>
  <c r="F67" i="1"/>
  <c r="J67" i="1"/>
  <c r="L58" i="1"/>
  <c r="L59" i="1" s="1"/>
  <c r="H55" i="1"/>
  <c r="F65" i="1"/>
  <c r="H65" i="1"/>
  <c r="J65" i="1"/>
  <c r="F68" i="1"/>
  <c r="H68" i="1"/>
  <c r="F69" i="1"/>
  <c r="H69" i="1"/>
  <c r="J68" i="1"/>
  <c r="F57" i="1"/>
  <c r="J57" i="1"/>
  <c r="J59" i="1" s="1"/>
  <c r="H57" i="1"/>
  <c r="F55" i="1"/>
  <c r="H58" i="1"/>
  <c r="F56" i="1"/>
  <c r="J58" i="1"/>
  <c r="L43" i="1"/>
  <c r="L48" i="1" s="1"/>
  <c r="F46" i="1"/>
  <c r="H46" i="1"/>
  <c r="F43" i="1"/>
  <c r="H43" i="1"/>
  <c r="J46" i="1"/>
  <c r="J48" i="1" s="1"/>
  <c r="H47" i="1"/>
  <c r="F47" i="1"/>
  <c r="F33" i="1"/>
  <c r="H33" i="1"/>
  <c r="F34" i="1"/>
  <c r="H34" i="1"/>
  <c r="L34" i="1"/>
  <c r="J36" i="1"/>
  <c r="J33" i="1"/>
  <c r="F32" i="1"/>
  <c r="L32" i="1"/>
  <c r="F35" i="1"/>
  <c r="H35" i="1"/>
  <c r="H32" i="1"/>
  <c r="J35" i="1"/>
  <c r="H36" i="1"/>
  <c r="F36" i="1"/>
  <c r="F93" i="1"/>
  <c r="H90" i="1"/>
  <c r="F90" i="1"/>
  <c r="J92" i="1"/>
  <c r="H92" i="1"/>
  <c r="L90" i="1"/>
  <c r="F91" i="1"/>
  <c r="J93" i="1"/>
  <c r="H91" i="1"/>
  <c r="L93" i="1"/>
  <c r="J91" i="1"/>
  <c r="H89" i="1"/>
  <c r="J89" i="1"/>
  <c r="F92" i="1"/>
  <c r="J10" i="1"/>
  <c r="K9" i="1" s="1"/>
  <c r="D25" i="1" s="1"/>
  <c r="J81" i="1" l="1"/>
  <c r="H81" i="1"/>
  <c r="F81" i="1"/>
  <c r="H70" i="1"/>
  <c r="J70" i="1"/>
  <c r="H59" i="1"/>
  <c r="F70" i="1"/>
  <c r="F59" i="1"/>
  <c r="F48" i="1"/>
  <c r="H48" i="1"/>
  <c r="L37" i="1"/>
  <c r="J37" i="1"/>
  <c r="H37" i="1"/>
  <c r="F37" i="1"/>
  <c r="L94" i="1"/>
  <c r="L96" i="1" s="1"/>
  <c r="J94" i="1"/>
  <c r="J96" i="1" s="1"/>
  <c r="H94" i="1"/>
  <c r="H96" i="1" s="1"/>
  <c r="F94" i="1"/>
  <c r="F96" i="1" s="1"/>
  <c r="K8" i="1"/>
  <c r="D24" i="1" s="1"/>
  <c r="K5" i="1"/>
  <c r="D21" i="1" s="1"/>
  <c r="K6" i="1"/>
  <c r="D22" i="1" s="1"/>
  <c r="K7" i="1"/>
  <c r="D23" i="1" s="1"/>
  <c r="K10" i="1" l="1"/>
</calcChain>
</file>

<file path=xl/sharedStrings.xml><?xml version="1.0" encoding="utf-8"?>
<sst xmlns="http://schemas.openxmlformats.org/spreadsheetml/2006/main" count="264" uniqueCount="46">
  <si>
    <t>A</t>
  </si>
  <si>
    <t>B</t>
  </si>
  <si>
    <t>C</t>
  </si>
  <si>
    <t>D</t>
  </si>
  <si>
    <t>Row Value Products</t>
  </si>
  <si>
    <t>Nth Root Pairwise Comparison</t>
  </si>
  <si>
    <t>Normalized Weighting Factors</t>
  </si>
  <si>
    <t>Weight</t>
  </si>
  <si>
    <t>Nth Root of Value Products</t>
  </si>
  <si>
    <t>E</t>
  </si>
  <si>
    <t>Measurement Range</t>
  </si>
  <si>
    <t>Max Operating Temperature</t>
  </si>
  <si>
    <t>Measurement Period</t>
  </si>
  <si>
    <t>Sharp GP2Y0A02YK0F</t>
  </si>
  <si>
    <t>AMS TMF8801</t>
  </si>
  <si>
    <t>ElecFreaks HC-SR04</t>
  </si>
  <si>
    <t xml:space="preserve">Leddar Vu8 VU08-75H0001 </t>
  </si>
  <si>
    <t>110.3g</t>
  </si>
  <si>
    <r>
      <t>85</t>
    </r>
    <r>
      <rPr>
        <sz val="11"/>
        <color theme="1"/>
        <rFont val="Calibri"/>
        <family val="2"/>
      </rPr>
      <t>°C</t>
    </r>
  </si>
  <si>
    <t>Power Consumption</t>
  </si>
  <si>
    <t>2W</t>
  </si>
  <si>
    <t>10ms</t>
  </si>
  <si>
    <t>18500cm</t>
  </si>
  <si>
    <t>150cm</t>
  </si>
  <si>
    <t>0.165W</t>
  </si>
  <si>
    <t>5g</t>
  </si>
  <si>
    <t>38ms</t>
  </si>
  <si>
    <t>60°C</t>
  </si>
  <si>
    <t>25ms</t>
  </si>
  <si>
    <t>0.075W</t>
  </si>
  <si>
    <t>400cm</t>
  </si>
  <si>
    <t>8.5g</t>
  </si>
  <si>
    <t>40°C</t>
  </si>
  <si>
    <t>250cm</t>
  </si>
  <si>
    <t>33ms</t>
  </si>
  <si>
    <t>70°C</t>
  </si>
  <si>
    <t>6.5g</t>
  </si>
  <si>
    <t>Criteria</t>
  </si>
  <si>
    <t>0.120W</t>
  </si>
  <si>
    <t>Weights</t>
  </si>
  <si>
    <t>Utility Score</t>
  </si>
  <si>
    <t>Weighted Score</t>
  </si>
  <si>
    <t>Alternatives</t>
  </si>
  <si>
    <t>Sum Total</t>
  </si>
  <si>
    <t>Unit Cost</t>
  </si>
  <si>
    <t>CAIV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</si>
</sst>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45">
    <xf numFmtId="0" fontId="0" fillId="0" borderId="0" xfId="0"/>
    <xf numFmtId="2" fontId="1" fillId="4" borderId="0" xfId="5" applyNumberFormat="1"/>
    <xf numFmtId="0" fontId="6" fillId="0" borderId="1" xfId="1" applyFont="1" applyAlignment="1">
      <alignment horizontal="center"/>
    </xf>
    <xf numFmtId="0" fontId="1" fillId="4" borderId="0" xfId="5"/>
    <xf numFmtId="0" fontId="0" fillId="0" borderId="4" xfId="0" applyBorder="1"/>
    <xf numFmtId="0" fontId="8" fillId="8" borderId="4" xfId="8" applyBorder="1" applyAlignment="1">
      <alignment horizontal="center" vertical="center" wrapText="1"/>
    </xf>
    <xf numFmtId="0" fontId="1" fillId="10" borderId="4" xfId="10" applyBorder="1"/>
    <xf numFmtId="0" fontId="9" fillId="0" borderId="4" xfId="0" applyFont="1" applyBorder="1"/>
    <xf numFmtId="0" fontId="6" fillId="0" borderId="0" xfId="1" applyFont="1" applyBorder="1" applyAlignment="1">
      <alignment horizontal="center"/>
    </xf>
    <xf numFmtId="164" fontId="4" fillId="3" borderId="5" xfId="3" applyNumberFormat="1" applyBorder="1"/>
    <xf numFmtId="0" fontId="0" fillId="0" borderId="4" xfId="0" applyBorder="1" applyAlignment="1">
      <alignment horizontal="center" vertical="center" wrapText="1"/>
    </xf>
    <xf numFmtId="0" fontId="0" fillId="6" borderId="4" xfId="0" applyFill="1" applyBorder="1"/>
    <xf numFmtId="0" fontId="3" fillId="2" borderId="4" xfId="2" applyBorder="1"/>
    <xf numFmtId="0" fontId="1" fillId="5" borderId="4" xfId="6" applyBorder="1" applyAlignment="1">
      <alignment horizontal="center" vertical="center" wrapText="1"/>
    </xf>
    <xf numFmtId="0" fontId="0" fillId="5" borderId="4" xfId="6" applyFont="1" applyBorder="1" applyAlignment="1">
      <alignment horizontal="center" vertical="center" wrapText="1"/>
    </xf>
    <xf numFmtId="2" fontId="1" fillId="4" borderId="4" xfId="5" applyNumberFormat="1" applyBorder="1"/>
    <xf numFmtId="164" fontId="5" fillId="3" borderId="4" xfId="4" applyNumberFormat="1" applyBorder="1"/>
    <xf numFmtId="0" fontId="0" fillId="0" borderId="4" xfId="0" applyBorder="1" applyAlignment="1">
      <alignment horizontal="left" vertical="center" wrapText="1"/>
    </xf>
    <xf numFmtId="0" fontId="1" fillId="9" borderId="0" xfId="9"/>
    <xf numFmtId="2" fontId="1" fillId="9" borderId="0" xfId="9" applyNumberFormat="1"/>
    <xf numFmtId="2" fontId="1" fillId="11" borderId="0" xfId="11" applyNumberFormat="1"/>
    <xf numFmtId="0" fontId="2" fillId="0" borderId="0" xfId="1" applyBorder="1" applyAlignment="1">
      <alignment horizontal="center"/>
    </xf>
    <xf numFmtId="0" fontId="1" fillId="4" borderId="4" xfId="5" applyBorder="1" applyAlignment="1">
      <alignment horizontal="center"/>
    </xf>
    <xf numFmtId="0" fontId="1" fillId="9" borderId="4" xfId="9" applyBorder="1" applyAlignment="1">
      <alignment horizontal="center"/>
    </xf>
    <xf numFmtId="0" fontId="1" fillId="4" borderId="4" xfId="5" applyBorder="1"/>
    <xf numFmtId="0" fontId="1" fillId="9" borderId="4" xfId="9" applyBorder="1"/>
    <xf numFmtId="164" fontId="1" fillId="5" borderId="4" xfId="6" applyNumberFormat="1" applyBorder="1"/>
    <xf numFmtId="2" fontId="1" fillId="9" borderId="4" xfId="9" applyNumberFormat="1" applyBorder="1"/>
    <xf numFmtId="0" fontId="1" fillId="11" borderId="4" xfId="11" applyBorder="1" applyAlignment="1">
      <alignment horizontal="center"/>
    </xf>
    <xf numFmtId="0" fontId="1" fillId="4" borderId="6" xfId="5" applyBorder="1" applyAlignment="1">
      <alignment horizontal="center" vertical="center"/>
    </xf>
    <xf numFmtId="0" fontId="1" fillId="4" borderId="7" xfId="5" applyBorder="1" applyAlignment="1">
      <alignment horizontal="center" vertical="center"/>
    </xf>
    <xf numFmtId="44" fontId="1" fillId="4" borderId="0" xfId="5" applyNumberFormat="1"/>
    <xf numFmtId="44" fontId="1" fillId="9" borderId="0" xfId="9" applyNumberFormat="1"/>
    <xf numFmtId="164" fontId="1" fillId="4" borderId="0" xfId="5" applyNumberFormat="1"/>
    <xf numFmtId="0" fontId="1" fillId="11" borderId="0" xfId="11"/>
    <xf numFmtId="0" fontId="1" fillId="9" borderId="8" xfId="9" applyBorder="1" applyAlignment="1">
      <alignment horizontal="center"/>
    </xf>
    <xf numFmtId="0" fontId="1" fillId="9" borderId="9" xfId="9" applyBorder="1" applyAlignment="1">
      <alignment horizontal="center"/>
    </xf>
    <xf numFmtId="0" fontId="1" fillId="11" borderId="8" xfId="11" applyBorder="1" applyAlignment="1">
      <alignment horizontal="center"/>
    </xf>
    <xf numFmtId="0" fontId="1" fillId="11" borderId="9" xfId="11" applyBorder="1" applyAlignment="1">
      <alignment horizontal="center"/>
    </xf>
    <xf numFmtId="0" fontId="1" fillId="4" borderId="8" xfId="5" applyBorder="1" applyAlignment="1">
      <alignment horizontal="center"/>
    </xf>
    <xf numFmtId="0" fontId="1" fillId="4" borderId="9" xfId="5" applyBorder="1" applyAlignment="1">
      <alignment horizontal="center"/>
    </xf>
    <xf numFmtId="0" fontId="7" fillId="7" borderId="4" xfId="7" applyBorder="1"/>
    <xf numFmtId="164" fontId="7" fillId="7" borderId="4" xfId="7" applyNumberFormat="1" applyBorder="1"/>
    <xf numFmtId="2" fontId="7" fillId="7" borderId="4" xfId="7" applyNumberFormat="1" applyBorder="1"/>
    <xf numFmtId="0" fontId="7" fillId="7" borderId="4" xfId="7" applyBorder="1" applyAlignment="1">
      <alignment horizontal="left" vertical="center" wrapText="1"/>
    </xf>
  </cellXfs>
  <cellStyles count="12">
    <cellStyle name="20% - Accent2" xfId="5" builtinId="34"/>
    <cellStyle name="20% - Accent4" xfId="10" builtinId="42"/>
    <cellStyle name="40% - Accent2" xfId="9" builtinId="35"/>
    <cellStyle name="60% - Accent2" xfId="6" builtinId="36"/>
    <cellStyle name="60% - Accent4" xfId="11" builtinId="44"/>
    <cellStyle name="Bad" xfId="7" builtinId="27"/>
    <cellStyle name="Calculation" xfId="4" builtinId="22"/>
    <cellStyle name="Heading 1" xfId="1" builtinId="16"/>
    <cellStyle name="Input" xfId="2" builtinId="20"/>
    <cellStyle name="Neutral" xfId="8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BA8D-9F43-40A0-9FDF-CE923C6C6008}">
  <dimension ref="B1:L96"/>
  <sheetViews>
    <sheetView tabSelected="1" zoomScale="55" zoomScaleNormal="55" workbookViewId="0">
      <selection activeCell="I63" sqref="I63:J63"/>
    </sheetView>
  </sheetViews>
  <sheetFormatPr defaultRowHeight="14.4" x14ac:dyDescent="0.3"/>
  <cols>
    <col min="2" max="2" width="24.33203125" bestFit="1" customWidth="1"/>
    <col min="3" max="3" width="2.21875" customWidth="1"/>
    <col min="4" max="4" width="13.88671875" customWidth="1"/>
    <col min="5" max="12" width="14.88671875" customWidth="1"/>
  </cols>
  <sheetData>
    <row r="1" spans="2:11" ht="15" customHeight="1" thickBot="1" x14ac:dyDescent="0.35">
      <c r="C1" s="2" t="s">
        <v>5</v>
      </c>
      <c r="D1" s="2"/>
      <c r="E1" s="2"/>
      <c r="F1" s="2"/>
      <c r="G1" s="2"/>
      <c r="H1" s="2"/>
      <c r="I1" s="2"/>
    </row>
    <row r="2" spans="2:11" ht="15.6" customHeight="1" thickTop="1" x14ac:dyDescent="0.3">
      <c r="C2" s="8"/>
      <c r="D2" s="8"/>
      <c r="E2" s="8"/>
      <c r="F2" s="8"/>
      <c r="G2" s="8"/>
      <c r="H2" s="8"/>
      <c r="I2" s="8"/>
    </row>
    <row r="3" spans="2:11" ht="28.8" x14ac:dyDescent="0.3">
      <c r="B3" s="4"/>
      <c r="C3" s="4"/>
      <c r="D3" s="10" t="s">
        <v>10</v>
      </c>
      <c r="E3" s="10" t="s">
        <v>19</v>
      </c>
      <c r="F3" s="10" t="s">
        <v>7</v>
      </c>
      <c r="G3" s="10" t="s">
        <v>12</v>
      </c>
      <c r="H3" s="10" t="s">
        <v>11</v>
      </c>
      <c r="I3" s="4"/>
      <c r="J3" s="4"/>
      <c r="K3" s="4"/>
    </row>
    <row r="4" spans="2:11" ht="43.2" x14ac:dyDescent="0.3">
      <c r="B4" s="4"/>
      <c r="C4" s="11"/>
      <c r="D4" s="12" t="s">
        <v>0</v>
      </c>
      <c r="E4" s="12" t="s">
        <v>1</v>
      </c>
      <c r="F4" s="12" t="s">
        <v>2</v>
      </c>
      <c r="G4" s="12" t="s">
        <v>3</v>
      </c>
      <c r="H4" s="12" t="s">
        <v>9</v>
      </c>
      <c r="I4" s="13" t="s">
        <v>4</v>
      </c>
      <c r="J4" s="14" t="s">
        <v>8</v>
      </c>
      <c r="K4" s="14" t="s">
        <v>6</v>
      </c>
    </row>
    <row r="5" spans="2:11" x14ac:dyDescent="0.3">
      <c r="B5" s="4" t="s">
        <v>10</v>
      </c>
      <c r="C5" s="12" t="s">
        <v>0</v>
      </c>
      <c r="D5" s="15">
        <v>1</v>
      </c>
      <c r="E5" s="15">
        <v>3</v>
      </c>
      <c r="F5" s="15">
        <v>3</v>
      </c>
      <c r="G5" s="15">
        <v>5</v>
      </c>
      <c r="H5" s="15">
        <v>5</v>
      </c>
      <c r="I5" s="16">
        <f>PRODUCT(D5:H5)</f>
        <v>225</v>
      </c>
      <c r="J5" s="16">
        <f>POWER(I5,1/5)</f>
        <v>2.9541769390627772</v>
      </c>
      <c r="K5" s="16">
        <f>J5/J10</f>
        <v>0.44526156641565412</v>
      </c>
    </row>
    <row r="6" spans="2:11" x14ac:dyDescent="0.3">
      <c r="B6" s="17" t="s">
        <v>19</v>
      </c>
      <c r="C6" s="12" t="s">
        <v>1</v>
      </c>
      <c r="D6" s="15">
        <f>1/E5</f>
        <v>0.33333333333333331</v>
      </c>
      <c r="E6" s="15">
        <v>1</v>
      </c>
      <c r="F6" s="15">
        <v>2</v>
      </c>
      <c r="G6" s="15">
        <v>4</v>
      </c>
      <c r="H6" s="15">
        <v>5</v>
      </c>
      <c r="I6" s="16">
        <f t="shared" ref="I6:I9" si="0">PRODUCT(D6:H6)</f>
        <v>13.333333333333332</v>
      </c>
      <c r="J6" s="16">
        <f t="shared" ref="J6:J9" si="1">POWER(I6,1/5)</f>
        <v>1.6787566549707753</v>
      </c>
      <c r="K6" s="16">
        <f>J6/J10</f>
        <v>0.25302675948047093</v>
      </c>
    </row>
    <row r="7" spans="2:11" x14ac:dyDescent="0.3">
      <c r="B7" s="4" t="s">
        <v>7</v>
      </c>
      <c r="C7" s="12" t="s">
        <v>2</v>
      </c>
      <c r="D7" s="15">
        <f>1/F5</f>
        <v>0.33333333333333331</v>
      </c>
      <c r="E7" s="15">
        <f>1/F6</f>
        <v>0.5</v>
      </c>
      <c r="F7" s="15">
        <v>1</v>
      </c>
      <c r="G7" s="15">
        <v>3</v>
      </c>
      <c r="H7" s="15">
        <v>4</v>
      </c>
      <c r="I7" s="16">
        <f t="shared" si="0"/>
        <v>2</v>
      </c>
      <c r="J7" s="16">
        <f t="shared" si="1"/>
        <v>1.1486983549970351</v>
      </c>
      <c r="K7" s="16">
        <f>J7/J10</f>
        <v>0.17313493383620107</v>
      </c>
    </row>
    <row r="8" spans="2:11" x14ac:dyDescent="0.3">
      <c r="B8" s="4" t="s">
        <v>12</v>
      </c>
      <c r="C8" s="12" t="s">
        <v>3</v>
      </c>
      <c r="D8" s="15">
        <f>1/G5</f>
        <v>0.2</v>
      </c>
      <c r="E8" s="15">
        <f>1/G6</f>
        <v>0.25</v>
      </c>
      <c r="F8" s="15">
        <f>1/G7</f>
        <v>0.33333333333333331</v>
      </c>
      <c r="G8" s="15">
        <v>1</v>
      </c>
      <c r="H8" s="15">
        <v>2</v>
      </c>
      <c r="I8" s="16">
        <f t="shared" si="0"/>
        <v>3.3333333333333333E-2</v>
      </c>
      <c r="J8" s="16">
        <f t="shared" si="1"/>
        <v>0.50649568411211821</v>
      </c>
      <c r="K8" s="16">
        <f>J8/J10</f>
        <v>7.6340404228488104E-2</v>
      </c>
    </row>
    <row r="9" spans="2:11" x14ac:dyDescent="0.3">
      <c r="B9" s="4" t="s">
        <v>11</v>
      </c>
      <c r="C9" s="12" t="s">
        <v>9</v>
      </c>
      <c r="D9" s="15">
        <f>1/H5</f>
        <v>0.2</v>
      </c>
      <c r="E9" s="15">
        <f>1/H6</f>
        <v>0.2</v>
      </c>
      <c r="F9" s="15">
        <f>1/H7</f>
        <v>0.25</v>
      </c>
      <c r="G9" s="15">
        <f>1/H8</f>
        <v>0.5</v>
      </c>
      <c r="H9" s="15">
        <v>1</v>
      </c>
      <c r="I9" s="16">
        <f t="shared" si="0"/>
        <v>5.000000000000001E-3</v>
      </c>
      <c r="J9" s="16">
        <f t="shared" si="1"/>
        <v>0.34657242157757323</v>
      </c>
      <c r="K9" s="16">
        <f>J9/J10</f>
        <v>5.223633603918585E-2</v>
      </c>
    </row>
    <row r="10" spans="2:11" x14ac:dyDescent="0.3">
      <c r="J10" s="9">
        <f>SUM(J5:J9)</f>
        <v>6.6347000547202786</v>
      </c>
      <c r="K10" s="9">
        <f>SUM(K5:K9)</f>
        <v>1</v>
      </c>
    </row>
    <row r="11" spans="2:11" ht="28.8" x14ac:dyDescent="0.3">
      <c r="B11" s="4"/>
      <c r="C11" s="4"/>
      <c r="D11" s="5" t="s">
        <v>10</v>
      </c>
      <c r="E11" s="5" t="s">
        <v>19</v>
      </c>
      <c r="F11" s="5" t="s">
        <v>7</v>
      </c>
      <c r="G11" s="5" t="s">
        <v>12</v>
      </c>
      <c r="H11" s="5" t="s">
        <v>11</v>
      </c>
    </row>
    <row r="12" spans="2:11" x14ac:dyDescent="0.3">
      <c r="B12" s="6" t="s">
        <v>13</v>
      </c>
      <c r="C12" s="4"/>
      <c r="D12" s="4" t="s">
        <v>23</v>
      </c>
      <c r="E12" s="4" t="s">
        <v>24</v>
      </c>
      <c r="F12" s="4" t="s">
        <v>25</v>
      </c>
      <c r="G12" s="4" t="s">
        <v>26</v>
      </c>
      <c r="H12" s="7" t="s">
        <v>27</v>
      </c>
    </row>
    <row r="13" spans="2:11" x14ac:dyDescent="0.3">
      <c r="B13" s="6" t="s">
        <v>14</v>
      </c>
      <c r="C13" s="4"/>
      <c r="D13" s="4" t="s">
        <v>33</v>
      </c>
      <c r="E13" s="4" t="s">
        <v>38</v>
      </c>
      <c r="F13" s="7" t="s">
        <v>36</v>
      </c>
      <c r="G13" s="4" t="s">
        <v>34</v>
      </c>
      <c r="H13" s="7" t="s">
        <v>35</v>
      </c>
    </row>
    <row r="14" spans="2:11" x14ac:dyDescent="0.3">
      <c r="B14" s="6" t="s">
        <v>15</v>
      </c>
      <c r="C14" s="4"/>
      <c r="D14" s="4" t="s">
        <v>30</v>
      </c>
      <c r="E14" s="4" t="s">
        <v>29</v>
      </c>
      <c r="F14" s="4" t="s">
        <v>31</v>
      </c>
      <c r="G14" s="4" t="s">
        <v>28</v>
      </c>
      <c r="H14" s="7" t="s">
        <v>32</v>
      </c>
    </row>
    <row r="15" spans="2:11" x14ac:dyDescent="0.3">
      <c r="B15" s="6" t="s">
        <v>16</v>
      </c>
      <c r="C15" s="4"/>
      <c r="D15" s="4" t="s">
        <v>22</v>
      </c>
      <c r="E15" s="4" t="s">
        <v>20</v>
      </c>
      <c r="F15" s="4" t="s">
        <v>17</v>
      </c>
      <c r="G15" s="4" t="s">
        <v>21</v>
      </c>
      <c r="H15" s="4" t="s">
        <v>18</v>
      </c>
    </row>
    <row r="18" spans="2:12" ht="19.8" x14ac:dyDescent="0.4">
      <c r="D18" s="21" t="s">
        <v>42</v>
      </c>
      <c r="E18" s="21"/>
      <c r="F18" s="21"/>
      <c r="G18" s="21"/>
      <c r="H18" s="21"/>
      <c r="I18" s="21"/>
      <c r="J18" s="21"/>
      <c r="K18" s="21"/>
      <c r="L18" s="21"/>
    </row>
    <row r="19" spans="2:12" x14ac:dyDescent="0.3">
      <c r="B19" s="4"/>
      <c r="C19" s="4"/>
      <c r="D19" s="4"/>
      <c r="E19" s="22" t="s">
        <v>13</v>
      </c>
      <c r="F19" s="22"/>
      <c r="G19" s="23" t="s">
        <v>14</v>
      </c>
      <c r="H19" s="23"/>
      <c r="I19" s="28" t="s">
        <v>15</v>
      </c>
      <c r="J19" s="28"/>
      <c r="K19" s="23" t="s">
        <v>16</v>
      </c>
      <c r="L19" s="23"/>
    </row>
    <row r="20" spans="2:12" x14ac:dyDescent="0.3">
      <c r="B20" s="6" t="s">
        <v>37</v>
      </c>
      <c r="C20" s="4"/>
      <c r="D20" s="12" t="s">
        <v>39</v>
      </c>
      <c r="E20" s="24" t="s">
        <v>40</v>
      </c>
      <c r="F20" s="24" t="s">
        <v>41</v>
      </c>
      <c r="G20" s="25" t="s">
        <v>40</v>
      </c>
      <c r="H20" s="25" t="s">
        <v>41</v>
      </c>
      <c r="I20" s="24" t="s">
        <v>40</v>
      </c>
      <c r="J20" s="24" t="s">
        <v>41</v>
      </c>
      <c r="K20" s="25" t="s">
        <v>40</v>
      </c>
      <c r="L20" s="25" t="s">
        <v>41</v>
      </c>
    </row>
    <row r="21" spans="2:12" x14ac:dyDescent="0.3">
      <c r="B21" s="4" t="s">
        <v>10</v>
      </c>
      <c r="C21" s="12" t="s">
        <v>0</v>
      </c>
      <c r="D21" s="26">
        <f>K5</f>
        <v>0.44526156641565412</v>
      </c>
      <c r="E21" s="24">
        <v>1.9</v>
      </c>
      <c r="F21" s="15">
        <f>D21*E21</f>
        <v>0.84599697618974279</v>
      </c>
      <c r="G21" s="25">
        <v>3.7</v>
      </c>
      <c r="H21" s="27">
        <f>D21*G21</f>
        <v>1.6474677957379202</v>
      </c>
      <c r="I21" s="24">
        <v>6.4</v>
      </c>
      <c r="J21" s="15">
        <f>D21*I21</f>
        <v>2.8496740250601866</v>
      </c>
      <c r="K21" s="25">
        <v>10</v>
      </c>
      <c r="L21" s="27">
        <f>D21*K21</f>
        <v>4.4526156641565411</v>
      </c>
    </row>
    <row r="22" spans="2:12" x14ac:dyDescent="0.3">
      <c r="B22" s="17" t="s">
        <v>19</v>
      </c>
      <c r="C22" s="12" t="s">
        <v>1</v>
      </c>
      <c r="D22" s="26">
        <f>K6</f>
        <v>0.25302675948047093</v>
      </c>
      <c r="E22" s="24">
        <v>9.58</v>
      </c>
      <c r="F22" s="15">
        <f t="shared" ref="F22:F25" si="2">D22*E22</f>
        <v>2.4239963558229114</v>
      </c>
      <c r="G22" s="25">
        <v>9.7799999999999994</v>
      </c>
      <c r="H22" s="27">
        <f t="shared" ref="H22:H25" si="3">D22*G22</f>
        <v>2.4746017077190055</v>
      </c>
      <c r="I22" s="24">
        <v>10</v>
      </c>
      <c r="J22" s="15">
        <f t="shared" ref="J22:J25" si="4">D22*I22</f>
        <v>2.5302675948047093</v>
      </c>
      <c r="K22" s="25">
        <v>1</v>
      </c>
      <c r="L22" s="27">
        <f t="shared" ref="L22:L25" si="5">D22*K22</f>
        <v>0.25302675948047093</v>
      </c>
    </row>
    <row r="23" spans="2:12" x14ac:dyDescent="0.3">
      <c r="B23" s="4" t="s">
        <v>7</v>
      </c>
      <c r="C23" s="12" t="s">
        <v>2</v>
      </c>
      <c r="D23" s="26">
        <f>K7</f>
        <v>0.17313493383620107</v>
      </c>
      <c r="E23" s="24">
        <v>10</v>
      </c>
      <c r="F23" s="15">
        <f t="shared" si="2"/>
        <v>1.7313493383620107</v>
      </c>
      <c r="G23" s="25">
        <v>9.83</v>
      </c>
      <c r="H23" s="27">
        <f>D23*G23</f>
        <v>1.7019163996098565</v>
      </c>
      <c r="I23" s="24">
        <v>9.75</v>
      </c>
      <c r="J23" s="15">
        <f t="shared" si="4"/>
        <v>1.6880656049029605</v>
      </c>
      <c r="K23" s="25">
        <v>2.98</v>
      </c>
      <c r="L23" s="27">
        <f t="shared" si="5"/>
        <v>0.51594210283187913</v>
      </c>
    </row>
    <row r="24" spans="2:12" x14ac:dyDescent="0.3">
      <c r="B24" s="4" t="s">
        <v>12</v>
      </c>
      <c r="C24" s="12" t="s">
        <v>3</v>
      </c>
      <c r="D24" s="26">
        <f>K8</f>
        <v>7.6340404228488104E-2</v>
      </c>
      <c r="E24" s="24">
        <v>2.8</v>
      </c>
      <c r="F24" s="15">
        <f t="shared" si="2"/>
        <v>0.21375313183976669</v>
      </c>
      <c r="G24" s="25">
        <v>4.08</v>
      </c>
      <c r="H24" s="27">
        <f>D24*G24</f>
        <v>0.31146884925223145</v>
      </c>
      <c r="I24" s="24">
        <v>6.14</v>
      </c>
      <c r="J24" s="15">
        <f t="shared" si="4"/>
        <v>0.46873008196291693</v>
      </c>
      <c r="K24" s="25">
        <v>10</v>
      </c>
      <c r="L24" s="27">
        <f t="shared" si="5"/>
        <v>0.76340404228488101</v>
      </c>
    </row>
    <row r="25" spans="2:12" x14ac:dyDescent="0.3">
      <c r="B25" s="4" t="s">
        <v>11</v>
      </c>
      <c r="C25" s="12" t="s">
        <v>9</v>
      </c>
      <c r="D25" s="26">
        <f>K9</f>
        <v>5.223633603918585E-2</v>
      </c>
      <c r="E25" s="24">
        <v>5</v>
      </c>
      <c r="F25" s="15">
        <f t="shared" si="2"/>
        <v>0.26118168019592924</v>
      </c>
      <c r="G25" s="25">
        <v>7</v>
      </c>
      <c r="H25" s="27">
        <f>D25*G25</f>
        <v>0.36565435227430093</v>
      </c>
      <c r="I25" s="24">
        <v>1</v>
      </c>
      <c r="J25" s="15">
        <f t="shared" si="4"/>
        <v>5.223633603918585E-2</v>
      </c>
      <c r="K25" s="25">
        <v>10</v>
      </c>
      <c r="L25" s="27">
        <f t="shared" si="5"/>
        <v>0.52236336039185849</v>
      </c>
    </row>
    <row r="26" spans="2:12" x14ac:dyDescent="0.3">
      <c r="E26" s="3" t="s">
        <v>43</v>
      </c>
      <c r="F26" s="1">
        <f>SUM(F21:F25)</f>
        <v>5.4762774824103611</v>
      </c>
      <c r="G26" s="18" t="s">
        <v>43</v>
      </c>
      <c r="H26" s="19">
        <f>SUM(H21:H25)</f>
        <v>6.5011091045933149</v>
      </c>
      <c r="I26" s="34" t="s">
        <v>43</v>
      </c>
      <c r="J26" s="20">
        <f>SUM(J21:J25)</f>
        <v>7.5889736427699592</v>
      </c>
      <c r="K26" s="18" t="s">
        <v>43</v>
      </c>
      <c r="L26" s="19">
        <f>SUM(L21:L25)</f>
        <v>6.5073519291456297</v>
      </c>
    </row>
    <row r="29" spans="2:12" ht="19.8" x14ac:dyDescent="0.4">
      <c r="D29" s="21" t="s">
        <v>42</v>
      </c>
      <c r="E29" s="21"/>
      <c r="F29" s="21"/>
      <c r="G29" s="21"/>
      <c r="H29" s="21"/>
      <c r="I29" s="21"/>
      <c r="J29" s="21"/>
      <c r="K29" s="21"/>
      <c r="L29" s="21"/>
    </row>
    <row r="30" spans="2:12" x14ac:dyDescent="0.3">
      <c r="B30" s="4"/>
      <c r="C30" s="4"/>
      <c r="D30" s="4"/>
      <c r="E30" s="22" t="s">
        <v>13</v>
      </c>
      <c r="F30" s="22"/>
      <c r="G30" s="28" t="s">
        <v>14</v>
      </c>
      <c r="H30" s="28"/>
      <c r="I30" s="22" t="s">
        <v>15</v>
      </c>
      <c r="J30" s="22"/>
      <c r="K30" s="23" t="s">
        <v>16</v>
      </c>
      <c r="L30" s="23"/>
    </row>
    <row r="31" spans="2:12" x14ac:dyDescent="0.3">
      <c r="B31" s="6" t="s">
        <v>37</v>
      </c>
      <c r="C31" s="4"/>
      <c r="D31" s="12" t="s">
        <v>39</v>
      </c>
      <c r="E31" s="24" t="s">
        <v>40</v>
      </c>
      <c r="F31" s="24" t="s">
        <v>41</v>
      </c>
      <c r="G31" s="25" t="s">
        <v>40</v>
      </c>
      <c r="H31" s="25" t="s">
        <v>41</v>
      </c>
      <c r="I31" s="24" t="s">
        <v>40</v>
      </c>
      <c r="J31" s="24" t="s">
        <v>41</v>
      </c>
      <c r="K31" s="25" t="s">
        <v>40</v>
      </c>
      <c r="L31" s="25" t="s">
        <v>41</v>
      </c>
    </row>
    <row r="32" spans="2:12" x14ac:dyDescent="0.3">
      <c r="B32" s="41" t="s">
        <v>10</v>
      </c>
      <c r="C32" s="41" t="s">
        <v>0</v>
      </c>
      <c r="D32" s="42">
        <v>0</v>
      </c>
      <c r="E32" s="41">
        <v>1.9</v>
      </c>
      <c r="F32" s="43">
        <f>D32*E32</f>
        <v>0</v>
      </c>
      <c r="G32" s="41">
        <v>3.7</v>
      </c>
      <c r="H32" s="43">
        <f>D32*G32</f>
        <v>0</v>
      </c>
      <c r="I32" s="41">
        <v>6.4</v>
      </c>
      <c r="J32" s="43">
        <f>D32*I32</f>
        <v>0</v>
      </c>
      <c r="K32" s="41">
        <v>10</v>
      </c>
      <c r="L32" s="43">
        <f>D32*K32</f>
        <v>0</v>
      </c>
    </row>
    <row r="33" spans="2:12" x14ac:dyDescent="0.3">
      <c r="B33" s="17" t="s">
        <v>19</v>
      </c>
      <c r="C33" s="12" t="s">
        <v>1</v>
      </c>
      <c r="D33" s="26">
        <f t="shared" ref="D33:D36" si="6">K6</f>
        <v>0.25302675948047093</v>
      </c>
      <c r="E33" s="24">
        <v>9.58</v>
      </c>
      <c r="F33" s="15">
        <f t="shared" ref="F33:F36" si="7">D33*E33</f>
        <v>2.4239963558229114</v>
      </c>
      <c r="G33" s="25">
        <v>9.7799999999999994</v>
      </c>
      <c r="H33" s="27">
        <f t="shared" ref="H33" si="8">D33*G33</f>
        <v>2.4746017077190055</v>
      </c>
      <c r="I33" s="24">
        <v>10</v>
      </c>
      <c r="J33" s="15">
        <f t="shared" ref="J33:J36" si="9">D33*I33</f>
        <v>2.5302675948047093</v>
      </c>
      <c r="K33" s="25">
        <v>1</v>
      </c>
      <c r="L33" s="27">
        <f t="shared" ref="L33:L36" si="10">D33*K33</f>
        <v>0.25302675948047093</v>
      </c>
    </row>
    <row r="34" spans="2:12" x14ac:dyDescent="0.3">
      <c r="B34" s="4" t="s">
        <v>7</v>
      </c>
      <c r="C34" s="12" t="s">
        <v>2</v>
      </c>
      <c r="D34" s="26">
        <f t="shared" si="6"/>
        <v>0.17313493383620107</v>
      </c>
      <c r="E34" s="24">
        <v>10</v>
      </c>
      <c r="F34" s="15">
        <f t="shared" si="7"/>
        <v>1.7313493383620107</v>
      </c>
      <c r="G34" s="25">
        <v>9.83</v>
      </c>
      <c r="H34" s="27">
        <f>D34*G34</f>
        <v>1.7019163996098565</v>
      </c>
      <c r="I34" s="24">
        <v>9.75</v>
      </c>
      <c r="J34" s="15">
        <f t="shared" si="9"/>
        <v>1.6880656049029605</v>
      </c>
      <c r="K34" s="25">
        <v>2.98</v>
      </c>
      <c r="L34" s="27">
        <f t="shared" si="10"/>
        <v>0.51594210283187913</v>
      </c>
    </row>
    <row r="35" spans="2:12" x14ac:dyDescent="0.3">
      <c r="B35" s="4" t="s">
        <v>12</v>
      </c>
      <c r="C35" s="12" t="s">
        <v>3</v>
      </c>
      <c r="D35" s="26">
        <f t="shared" si="6"/>
        <v>7.6340404228488104E-2</v>
      </c>
      <c r="E35" s="24">
        <v>2.8</v>
      </c>
      <c r="F35" s="15">
        <f t="shared" si="7"/>
        <v>0.21375313183976669</v>
      </c>
      <c r="G35" s="25">
        <v>4.08</v>
      </c>
      <c r="H35" s="27">
        <f>D35*G35</f>
        <v>0.31146884925223145</v>
      </c>
      <c r="I35" s="24">
        <v>6.14</v>
      </c>
      <c r="J35" s="15">
        <f t="shared" si="9"/>
        <v>0.46873008196291693</v>
      </c>
      <c r="K35" s="25">
        <v>10</v>
      </c>
      <c r="L35" s="27">
        <f t="shared" si="10"/>
        <v>0.76340404228488101</v>
      </c>
    </row>
    <row r="36" spans="2:12" x14ac:dyDescent="0.3">
      <c r="B36" s="4" t="s">
        <v>11</v>
      </c>
      <c r="C36" s="12" t="s">
        <v>9</v>
      </c>
      <c r="D36" s="26">
        <f t="shared" si="6"/>
        <v>5.223633603918585E-2</v>
      </c>
      <c r="E36" s="24">
        <v>5</v>
      </c>
      <c r="F36" s="15">
        <f t="shared" si="7"/>
        <v>0.26118168019592924</v>
      </c>
      <c r="G36" s="25">
        <v>7</v>
      </c>
      <c r="H36" s="27">
        <f>D36*G36</f>
        <v>0.36565435227430093</v>
      </c>
      <c r="I36" s="24">
        <v>1</v>
      </c>
      <c r="J36" s="15">
        <f t="shared" si="9"/>
        <v>5.223633603918585E-2</v>
      </c>
      <c r="K36" s="25">
        <v>10</v>
      </c>
      <c r="L36" s="27">
        <f t="shared" si="10"/>
        <v>0.52236336039185849</v>
      </c>
    </row>
    <row r="37" spans="2:12" x14ac:dyDescent="0.3">
      <c r="E37" s="3" t="s">
        <v>43</v>
      </c>
      <c r="F37" s="1">
        <f>SUM(F32:F36)</f>
        <v>4.6302805062206174</v>
      </c>
      <c r="G37" s="34" t="s">
        <v>43</v>
      </c>
      <c r="H37" s="20">
        <f>SUM(H32:H36)</f>
        <v>4.8536413088553942</v>
      </c>
      <c r="I37" s="3" t="s">
        <v>43</v>
      </c>
      <c r="J37" s="1">
        <f>SUM(J32:J36)</f>
        <v>4.739299617709773</v>
      </c>
      <c r="K37" s="18" t="s">
        <v>43</v>
      </c>
      <c r="L37" s="19">
        <f>SUM(L32:L36)</f>
        <v>2.0547362649890895</v>
      </c>
    </row>
    <row r="40" spans="2:12" ht="19.8" x14ac:dyDescent="0.4">
      <c r="D40" s="21" t="s">
        <v>42</v>
      </c>
      <c r="E40" s="21"/>
      <c r="F40" s="21"/>
      <c r="G40" s="21"/>
      <c r="H40" s="21"/>
      <c r="I40" s="21"/>
      <c r="J40" s="21"/>
      <c r="K40" s="21"/>
      <c r="L40" s="21"/>
    </row>
    <row r="41" spans="2:12" x14ac:dyDescent="0.3">
      <c r="B41" s="4"/>
      <c r="C41" s="4"/>
      <c r="D41" s="4"/>
      <c r="E41" s="22" t="s">
        <v>13</v>
      </c>
      <c r="F41" s="22"/>
      <c r="G41" s="23" t="s">
        <v>14</v>
      </c>
      <c r="H41" s="23"/>
      <c r="I41" s="22" t="s">
        <v>15</v>
      </c>
      <c r="J41" s="22"/>
      <c r="K41" s="28" t="s">
        <v>16</v>
      </c>
      <c r="L41" s="28"/>
    </row>
    <row r="42" spans="2:12" x14ac:dyDescent="0.3">
      <c r="B42" s="6" t="s">
        <v>37</v>
      </c>
      <c r="C42" s="4"/>
      <c r="D42" s="12" t="s">
        <v>39</v>
      </c>
      <c r="E42" s="24" t="s">
        <v>40</v>
      </c>
      <c r="F42" s="24" t="s">
        <v>41</v>
      </c>
      <c r="G42" s="25" t="s">
        <v>40</v>
      </c>
      <c r="H42" s="25" t="s">
        <v>41</v>
      </c>
      <c r="I42" s="24" t="s">
        <v>40</v>
      </c>
      <c r="J42" s="24" t="s">
        <v>41</v>
      </c>
      <c r="K42" s="25" t="s">
        <v>40</v>
      </c>
      <c r="L42" s="25" t="s">
        <v>41</v>
      </c>
    </row>
    <row r="43" spans="2:12" x14ac:dyDescent="0.3">
      <c r="B43" s="4" t="s">
        <v>10</v>
      </c>
      <c r="C43" s="12" t="s">
        <v>0</v>
      </c>
      <c r="D43" s="26">
        <f>K5</f>
        <v>0.44526156641565412</v>
      </c>
      <c r="E43" s="24">
        <v>1.9</v>
      </c>
      <c r="F43" s="15">
        <f>D43*E43</f>
        <v>0.84599697618974279</v>
      </c>
      <c r="G43" s="25">
        <v>3.7</v>
      </c>
      <c r="H43" s="27">
        <f>D43*G43</f>
        <v>1.6474677957379202</v>
      </c>
      <c r="I43" s="24">
        <v>6.4</v>
      </c>
      <c r="J43" s="15">
        <f>D43*I43</f>
        <v>2.8496740250601866</v>
      </c>
      <c r="K43" s="25">
        <v>10</v>
      </c>
      <c r="L43" s="27">
        <f>D43*K43</f>
        <v>4.4526156641565411</v>
      </c>
    </row>
    <row r="44" spans="2:12" x14ac:dyDescent="0.3">
      <c r="B44" s="44" t="s">
        <v>19</v>
      </c>
      <c r="C44" s="41" t="s">
        <v>1</v>
      </c>
      <c r="D44" s="42">
        <v>0</v>
      </c>
      <c r="E44" s="41">
        <v>9.58</v>
      </c>
      <c r="F44" s="43">
        <f t="shared" ref="F44:F47" si="11">D44*E44</f>
        <v>0</v>
      </c>
      <c r="G44" s="41">
        <v>9.7799999999999994</v>
      </c>
      <c r="H44" s="43">
        <f t="shared" ref="H44" si="12">D44*G44</f>
        <v>0</v>
      </c>
      <c r="I44" s="41">
        <v>10</v>
      </c>
      <c r="J44" s="43">
        <f t="shared" ref="J44:J47" si="13">D44*I44</f>
        <v>0</v>
      </c>
      <c r="K44" s="41">
        <v>1</v>
      </c>
      <c r="L44" s="43">
        <f t="shared" ref="L44:L47" si="14">D44*K44</f>
        <v>0</v>
      </c>
    </row>
    <row r="45" spans="2:12" x14ac:dyDescent="0.3">
      <c r="B45" s="4" t="s">
        <v>7</v>
      </c>
      <c r="C45" s="12" t="s">
        <v>2</v>
      </c>
      <c r="D45" s="26">
        <f t="shared" ref="D44:D47" si="15">K7</f>
        <v>0.17313493383620107</v>
      </c>
      <c r="E45" s="24">
        <v>10</v>
      </c>
      <c r="F45" s="15">
        <f t="shared" si="11"/>
        <v>1.7313493383620107</v>
      </c>
      <c r="G45" s="25">
        <v>9.83</v>
      </c>
      <c r="H45" s="27">
        <f>D45*G45</f>
        <v>1.7019163996098565</v>
      </c>
      <c r="I45" s="24">
        <v>9.75</v>
      </c>
      <c r="J45" s="15">
        <f t="shared" si="13"/>
        <v>1.6880656049029605</v>
      </c>
      <c r="K45" s="25">
        <v>2.98</v>
      </c>
      <c r="L45" s="27">
        <f t="shared" si="14"/>
        <v>0.51594210283187913</v>
      </c>
    </row>
    <row r="46" spans="2:12" x14ac:dyDescent="0.3">
      <c r="B46" s="4" t="s">
        <v>12</v>
      </c>
      <c r="C46" s="12" t="s">
        <v>3</v>
      </c>
      <c r="D46" s="26">
        <f t="shared" si="15"/>
        <v>7.6340404228488104E-2</v>
      </c>
      <c r="E46" s="24">
        <v>2.8</v>
      </c>
      <c r="F46" s="15">
        <f t="shared" si="11"/>
        <v>0.21375313183976669</v>
      </c>
      <c r="G46" s="25">
        <v>4.08</v>
      </c>
      <c r="H46" s="27">
        <f>D46*G46</f>
        <v>0.31146884925223145</v>
      </c>
      <c r="I46" s="24">
        <v>6.14</v>
      </c>
      <c r="J46" s="15">
        <f t="shared" si="13"/>
        <v>0.46873008196291693</v>
      </c>
      <c r="K46" s="25">
        <v>10</v>
      </c>
      <c r="L46" s="27">
        <f t="shared" si="14"/>
        <v>0.76340404228488101</v>
      </c>
    </row>
    <row r="47" spans="2:12" x14ac:dyDescent="0.3">
      <c r="B47" s="4" t="s">
        <v>11</v>
      </c>
      <c r="C47" s="12" t="s">
        <v>9</v>
      </c>
      <c r="D47" s="26">
        <f t="shared" si="15"/>
        <v>5.223633603918585E-2</v>
      </c>
      <c r="E47" s="24">
        <v>5</v>
      </c>
      <c r="F47" s="15">
        <f t="shared" si="11"/>
        <v>0.26118168019592924</v>
      </c>
      <c r="G47" s="25">
        <v>7</v>
      </c>
      <c r="H47" s="27">
        <f>D47*G47</f>
        <v>0.36565435227430093</v>
      </c>
      <c r="I47" s="24">
        <v>1</v>
      </c>
      <c r="J47" s="15">
        <f t="shared" si="13"/>
        <v>5.223633603918585E-2</v>
      </c>
      <c r="K47" s="25">
        <v>10</v>
      </c>
      <c r="L47" s="27">
        <f t="shared" si="14"/>
        <v>0.52236336039185849</v>
      </c>
    </row>
    <row r="48" spans="2:12" x14ac:dyDescent="0.3">
      <c r="E48" s="3" t="s">
        <v>43</v>
      </c>
      <c r="F48" s="1">
        <f>SUM(F43:F47)</f>
        <v>3.0522811265874497</v>
      </c>
      <c r="G48" s="18" t="s">
        <v>43</v>
      </c>
      <c r="H48" s="19">
        <f>SUM(H43:H47)</f>
        <v>4.026507396874309</v>
      </c>
      <c r="I48" s="3" t="s">
        <v>43</v>
      </c>
      <c r="J48" s="1">
        <f>SUM(J43:J47)</f>
        <v>5.0587060479652495</v>
      </c>
      <c r="K48" s="34" t="s">
        <v>43</v>
      </c>
      <c r="L48" s="20">
        <f>SUM(L43:L47)</f>
        <v>6.2543251696651598</v>
      </c>
    </row>
    <row r="51" spans="2:12" ht="19.8" x14ac:dyDescent="0.4">
      <c r="D51" s="21" t="s">
        <v>42</v>
      </c>
      <c r="E51" s="21"/>
      <c r="F51" s="21"/>
      <c r="G51" s="21"/>
      <c r="H51" s="21"/>
      <c r="I51" s="21"/>
      <c r="J51" s="21"/>
      <c r="K51" s="21"/>
      <c r="L51" s="21"/>
    </row>
    <row r="52" spans="2:12" x14ac:dyDescent="0.3">
      <c r="B52" s="4"/>
      <c r="C52" s="4"/>
      <c r="D52" s="4"/>
      <c r="E52" s="22" t="s">
        <v>13</v>
      </c>
      <c r="F52" s="22"/>
      <c r="G52" s="23" t="s">
        <v>14</v>
      </c>
      <c r="H52" s="23"/>
      <c r="I52" s="22" t="s">
        <v>15</v>
      </c>
      <c r="J52" s="22"/>
      <c r="K52" s="28" t="s">
        <v>16</v>
      </c>
      <c r="L52" s="28"/>
    </row>
    <row r="53" spans="2:12" x14ac:dyDescent="0.3">
      <c r="B53" s="6" t="s">
        <v>37</v>
      </c>
      <c r="C53" s="4"/>
      <c r="D53" s="12" t="s">
        <v>39</v>
      </c>
      <c r="E53" s="24" t="s">
        <v>40</v>
      </c>
      <c r="F53" s="24" t="s">
        <v>41</v>
      </c>
      <c r="G53" s="25" t="s">
        <v>40</v>
      </c>
      <c r="H53" s="25" t="s">
        <v>41</v>
      </c>
      <c r="I53" s="24" t="s">
        <v>40</v>
      </c>
      <c r="J53" s="24" t="s">
        <v>41</v>
      </c>
      <c r="K53" s="25" t="s">
        <v>40</v>
      </c>
      <c r="L53" s="25" t="s">
        <v>41</v>
      </c>
    </row>
    <row r="54" spans="2:12" x14ac:dyDescent="0.3">
      <c r="B54" s="4" t="s">
        <v>10</v>
      </c>
      <c r="C54" s="12" t="s">
        <v>0</v>
      </c>
      <c r="D54" s="26">
        <f>K5</f>
        <v>0.44526156641565412</v>
      </c>
      <c r="E54" s="24">
        <v>1.9</v>
      </c>
      <c r="F54" s="15">
        <f>D54*E54</f>
        <v>0.84599697618974279</v>
      </c>
      <c r="G54" s="25">
        <v>3.7</v>
      </c>
      <c r="H54" s="27">
        <f>D54*G54</f>
        <v>1.6474677957379202</v>
      </c>
      <c r="I54" s="24">
        <v>6.4</v>
      </c>
      <c r="J54" s="15">
        <f>D54*I54</f>
        <v>2.8496740250601866</v>
      </c>
      <c r="K54" s="25">
        <v>10</v>
      </c>
      <c r="L54" s="27">
        <f>D54*K54</f>
        <v>4.4526156641565411</v>
      </c>
    </row>
    <row r="55" spans="2:12" x14ac:dyDescent="0.3">
      <c r="B55" s="17" t="s">
        <v>19</v>
      </c>
      <c r="C55" s="12" t="s">
        <v>1</v>
      </c>
      <c r="D55" s="26">
        <f t="shared" ref="D55:D58" si="16">K6</f>
        <v>0.25302675948047093</v>
      </c>
      <c r="E55" s="24">
        <v>9.58</v>
      </c>
      <c r="F55" s="15">
        <f t="shared" ref="F55:F58" si="17">D55*E55</f>
        <v>2.4239963558229114</v>
      </c>
      <c r="G55" s="25">
        <v>9.7799999999999994</v>
      </c>
      <c r="H55" s="27">
        <f t="shared" ref="H55" si="18">D55*G55</f>
        <v>2.4746017077190055</v>
      </c>
      <c r="I55" s="24">
        <v>10</v>
      </c>
      <c r="J55" s="15">
        <f t="shared" ref="J55:J58" si="19">D55*I55</f>
        <v>2.5302675948047093</v>
      </c>
      <c r="K55" s="25">
        <v>1</v>
      </c>
      <c r="L55" s="27">
        <f t="shared" ref="L55:L58" si="20">D55*K55</f>
        <v>0.25302675948047093</v>
      </c>
    </row>
    <row r="56" spans="2:12" x14ac:dyDescent="0.3">
      <c r="B56" s="41" t="s">
        <v>7</v>
      </c>
      <c r="C56" s="41" t="s">
        <v>2</v>
      </c>
      <c r="D56" s="42">
        <v>0</v>
      </c>
      <c r="E56" s="41">
        <v>10</v>
      </c>
      <c r="F56" s="43">
        <f t="shared" si="17"/>
        <v>0</v>
      </c>
      <c r="G56" s="41">
        <v>9.83</v>
      </c>
      <c r="H56" s="43">
        <f>D56*G56</f>
        <v>0</v>
      </c>
      <c r="I56" s="41">
        <v>9.75</v>
      </c>
      <c r="J56" s="43">
        <f t="shared" si="19"/>
        <v>0</v>
      </c>
      <c r="K56" s="41">
        <v>2.98</v>
      </c>
      <c r="L56" s="43">
        <f t="shared" si="20"/>
        <v>0</v>
      </c>
    </row>
    <row r="57" spans="2:12" x14ac:dyDescent="0.3">
      <c r="B57" s="4" t="s">
        <v>12</v>
      </c>
      <c r="C57" s="12" t="s">
        <v>3</v>
      </c>
      <c r="D57" s="26">
        <f t="shared" si="16"/>
        <v>7.6340404228488104E-2</v>
      </c>
      <c r="E57" s="24">
        <v>2.8</v>
      </c>
      <c r="F57" s="15">
        <f t="shared" si="17"/>
        <v>0.21375313183976669</v>
      </c>
      <c r="G57" s="25">
        <v>4.08</v>
      </c>
      <c r="H57" s="27">
        <f>D57*G57</f>
        <v>0.31146884925223145</v>
      </c>
      <c r="I57" s="24">
        <v>6.14</v>
      </c>
      <c r="J57" s="15">
        <f t="shared" si="19"/>
        <v>0.46873008196291693</v>
      </c>
      <c r="K57" s="25">
        <v>10</v>
      </c>
      <c r="L57" s="27">
        <f t="shared" si="20"/>
        <v>0.76340404228488101</v>
      </c>
    </row>
    <row r="58" spans="2:12" x14ac:dyDescent="0.3">
      <c r="B58" s="4" t="s">
        <v>11</v>
      </c>
      <c r="C58" s="12" t="s">
        <v>9</v>
      </c>
      <c r="D58" s="26">
        <f t="shared" si="16"/>
        <v>5.223633603918585E-2</v>
      </c>
      <c r="E58" s="24">
        <v>5</v>
      </c>
      <c r="F58" s="15">
        <f t="shared" si="17"/>
        <v>0.26118168019592924</v>
      </c>
      <c r="G58" s="25">
        <v>7</v>
      </c>
      <c r="H58" s="27">
        <f>D58*G58</f>
        <v>0.36565435227430093</v>
      </c>
      <c r="I58" s="24">
        <v>1</v>
      </c>
      <c r="J58" s="15">
        <f t="shared" si="19"/>
        <v>5.223633603918585E-2</v>
      </c>
      <c r="K58" s="25">
        <v>10</v>
      </c>
      <c r="L58" s="27">
        <f t="shared" si="20"/>
        <v>0.52236336039185849</v>
      </c>
    </row>
    <row r="59" spans="2:12" x14ac:dyDescent="0.3">
      <c r="E59" s="3" t="s">
        <v>43</v>
      </c>
      <c r="F59" s="1">
        <f>SUM(F54:F58)</f>
        <v>3.7449281440483499</v>
      </c>
      <c r="G59" s="18" t="s">
        <v>43</v>
      </c>
      <c r="H59" s="19">
        <f>SUM(H54:H58)</f>
        <v>4.799192704983458</v>
      </c>
      <c r="I59" s="3" t="s">
        <v>43</v>
      </c>
      <c r="J59" s="1">
        <f>SUM(J54:J58)</f>
        <v>5.9009080378669987</v>
      </c>
      <c r="K59" s="34" t="s">
        <v>43</v>
      </c>
      <c r="L59" s="20">
        <f>SUM(L54:L58)</f>
        <v>5.9914098263137507</v>
      </c>
    </row>
    <row r="62" spans="2:12" ht="19.8" x14ac:dyDescent="0.4">
      <c r="D62" s="21" t="s">
        <v>42</v>
      </c>
      <c r="E62" s="21"/>
      <c r="F62" s="21"/>
      <c r="G62" s="21"/>
      <c r="H62" s="21"/>
      <c r="I62" s="21"/>
      <c r="J62" s="21"/>
      <c r="K62" s="21"/>
      <c r="L62" s="21"/>
    </row>
    <row r="63" spans="2:12" x14ac:dyDescent="0.3">
      <c r="B63" s="4"/>
      <c r="C63" s="4"/>
      <c r="D63" s="4"/>
      <c r="E63" s="22" t="s">
        <v>13</v>
      </c>
      <c r="F63" s="22"/>
      <c r="G63" s="23" t="s">
        <v>14</v>
      </c>
      <c r="H63" s="23"/>
      <c r="I63" s="28" t="s">
        <v>15</v>
      </c>
      <c r="J63" s="28"/>
      <c r="K63" s="23" t="s">
        <v>16</v>
      </c>
      <c r="L63" s="23"/>
    </row>
    <row r="64" spans="2:12" x14ac:dyDescent="0.3">
      <c r="B64" s="6" t="s">
        <v>37</v>
      </c>
      <c r="C64" s="4"/>
      <c r="D64" s="12" t="s">
        <v>39</v>
      </c>
      <c r="E64" s="24" t="s">
        <v>40</v>
      </c>
      <c r="F64" s="24" t="s">
        <v>41</v>
      </c>
      <c r="G64" s="25" t="s">
        <v>40</v>
      </c>
      <c r="H64" s="25" t="s">
        <v>41</v>
      </c>
      <c r="I64" s="24" t="s">
        <v>40</v>
      </c>
      <c r="J64" s="24" t="s">
        <v>41</v>
      </c>
      <c r="K64" s="25" t="s">
        <v>40</v>
      </c>
      <c r="L64" s="25" t="s">
        <v>41</v>
      </c>
    </row>
    <row r="65" spans="2:12" x14ac:dyDescent="0.3">
      <c r="B65" s="4" t="s">
        <v>10</v>
      </c>
      <c r="C65" s="12" t="s">
        <v>0</v>
      </c>
      <c r="D65" s="26">
        <f>K5</f>
        <v>0.44526156641565412</v>
      </c>
      <c r="E65" s="24">
        <v>1.9</v>
      </c>
      <c r="F65" s="15">
        <f>D65*E65</f>
        <v>0.84599697618974279</v>
      </c>
      <c r="G65" s="25">
        <v>3.7</v>
      </c>
      <c r="H65" s="27">
        <f>D65*G65</f>
        <v>1.6474677957379202</v>
      </c>
      <c r="I65" s="24">
        <v>6.4</v>
      </c>
      <c r="J65" s="15">
        <f>D65*I65</f>
        <v>2.8496740250601866</v>
      </c>
      <c r="K65" s="25">
        <v>10</v>
      </c>
      <c r="L65" s="27">
        <f>D65*K65</f>
        <v>4.4526156641565411</v>
      </c>
    </row>
    <row r="66" spans="2:12" x14ac:dyDescent="0.3">
      <c r="B66" s="17" t="s">
        <v>19</v>
      </c>
      <c r="C66" s="12" t="s">
        <v>1</v>
      </c>
      <c r="D66" s="26">
        <f t="shared" ref="D66:D69" si="21">K6</f>
        <v>0.25302675948047093</v>
      </c>
      <c r="E66" s="24">
        <v>9.58</v>
      </c>
      <c r="F66" s="15">
        <f t="shared" ref="F66:F69" si="22">D66*E66</f>
        <v>2.4239963558229114</v>
      </c>
      <c r="G66" s="25">
        <v>9.7799999999999994</v>
      </c>
      <c r="H66" s="27">
        <f t="shared" ref="H66" si="23">D66*G66</f>
        <v>2.4746017077190055</v>
      </c>
      <c r="I66" s="24">
        <v>10</v>
      </c>
      <c r="J66" s="15">
        <f t="shared" ref="J66:J69" si="24">D66*I66</f>
        <v>2.5302675948047093</v>
      </c>
      <c r="K66" s="25">
        <v>1</v>
      </c>
      <c r="L66" s="27">
        <f t="shared" ref="L66:L69" si="25">D66*K66</f>
        <v>0.25302675948047093</v>
      </c>
    </row>
    <row r="67" spans="2:12" x14ac:dyDescent="0.3">
      <c r="B67" s="4" t="s">
        <v>7</v>
      </c>
      <c r="C67" s="12" t="s">
        <v>2</v>
      </c>
      <c r="D67" s="26">
        <f t="shared" si="21"/>
        <v>0.17313493383620107</v>
      </c>
      <c r="E67" s="24">
        <v>10</v>
      </c>
      <c r="F67" s="15">
        <f t="shared" si="22"/>
        <v>1.7313493383620107</v>
      </c>
      <c r="G67" s="25">
        <v>9.83</v>
      </c>
      <c r="H67" s="27">
        <f>D67*G67</f>
        <v>1.7019163996098565</v>
      </c>
      <c r="I67" s="24">
        <v>9.75</v>
      </c>
      <c r="J67" s="15">
        <f t="shared" si="24"/>
        <v>1.6880656049029605</v>
      </c>
      <c r="K67" s="25">
        <v>2.98</v>
      </c>
      <c r="L67" s="27">
        <f t="shared" si="25"/>
        <v>0.51594210283187913</v>
      </c>
    </row>
    <row r="68" spans="2:12" x14ac:dyDescent="0.3">
      <c r="B68" s="41" t="s">
        <v>12</v>
      </c>
      <c r="C68" s="41" t="s">
        <v>3</v>
      </c>
      <c r="D68" s="42">
        <v>0</v>
      </c>
      <c r="E68" s="41">
        <v>2.8</v>
      </c>
      <c r="F68" s="43">
        <f t="shared" si="22"/>
        <v>0</v>
      </c>
      <c r="G68" s="41">
        <v>4.08</v>
      </c>
      <c r="H68" s="43">
        <f>D68*G68</f>
        <v>0</v>
      </c>
      <c r="I68" s="41">
        <v>6.14</v>
      </c>
      <c r="J68" s="43">
        <f t="shared" si="24"/>
        <v>0</v>
      </c>
      <c r="K68" s="41">
        <v>10</v>
      </c>
      <c r="L68" s="43">
        <f t="shared" si="25"/>
        <v>0</v>
      </c>
    </row>
    <row r="69" spans="2:12" x14ac:dyDescent="0.3">
      <c r="B69" s="4" t="s">
        <v>11</v>
      </c>
      <c r="C69" s="12" t="s">
        <v>9</v>
      </c>
      <c r="D69" s="26">
        <f t="shared" si="21"/>
        <v>5.223633603918585E-2</v>
      </c>
      <c r="E69" s="24">
        <v>5</v>
      </c>
      <c r="F69" s="15">
        <f t="shared" si="22"/>
        <v>0.26118168019592924</v>
      </c>
      <c r="G69" s="25">
        <v>7</v>
      </c>
      <c r="H69" s="27">
        <f>D69*G69</f>
        <v>0.36565435227430093</v>
      </c>
      <c r="I69" s="24">
        <v>1</v>
      </c>
      <c r="J69" s="15">
        <f t="shared" si="24"/>
        <v>5.223633603918585E-2</v>
      </c>
      <c r="K69" s="25">
        <v>10</v>
      </c>
      <c r="L69" s="27">
        <f t="shared" si="25"/>
        <v>0.52236336039185849</v>
      </c>
    </row>
    <row r="70" spans="2:12" x14ac:dyDescent="0.3">
      <c r="E70" s="3" t="s">
        <v>43</v>
      </c>
      <c r="F70" s="1">
        <f>SUM(F65:F69)</f>
        <v>5.2625243505705948</v>
      </c>
      <c r="G70" s="18" t="s">
        <v>43</v>
      </c>
      <c r="H70" s="19">
        <f>SUM(H65:H69)</f>
        <v>6.1896402553410832</v>
      </c>
      <c r="I70" s="34" t="s">
        <v>43</v>
      </c>
      <c r="J70" s="20">
        <f>SUM(J65:J69)</f>
        <v>7.120243560807042</v>
      </c>
      <c r="K70" s="18" t="s">
        <v>43</v>
      </c>
      <c r="L70" s="19">
        <f>SUM(L65:L69)</f>
        <v>5.7439478868607488</v>
      </c>
    </row>
    <row r="73" spans="2:12" ht="19.8" x14ac:dyDescent="0.4">
      <c r="D73" s="21" t="s">
        <v>42</v>
      </c>
      <c r="E73" s="21"/>
      <c r="F73" s="21"/>
      <c r="G73" s="21"/>
      <c r="H73" s="21"/>
      <c r="I73" s="21"/>
      <c r="J73" s="21"/>
      <c r="K73" s="21"/>
      <c r="L73" s="21"/>
    </row>
    <row r="74" spans="2:12" x14ac:dyDescent="0.3">
      <c r="B74" s="4"/>
      <c r="C74" s="4"/>
      <c r="D74" s="4"/>
      <c r="E74" s="22" t="s">
        <v>13</v>
      </c>
      <c r="F74" s="22"/>
      <c r="G74" s="23" t="s">
        <v>14</v>
      </c>
      <c r="H74" s="23"/>
      <c r="I74" s="28" t="s">
        <v>15</v>
      </c>
      <c r="J74" s="28"/>
      <c r="K74" s="23" t="s">
        <v>16</v>
      </c>
      <c r="L74" s="23"/>
    </row>
    <row r="75" spans="2:12" x14ac:dyDescent="0.3">
      <c r="B75" s="6" t="s">
        <v>37</v>
      </c>
      <c r="C75" s="4"/>
      <c r="D75" s="12" t="s">
        <v>39</v>
      </c>
      <c r="E75" s="24" t="s">
        <v>40</v>
      </c>
      <c r="F75" s="24" t="s">
        <v>41</v>
      </c>
      <c r="G75" s="25" t="s">
        <v>40</v>
      </c>
      <c r="H75" s="25" t="s">
        <v>41</v>
      </c>
      <c r="I75" s="24" t="s">
        <v>40</v>
      </c>
      <c r="J75" s="24" t="s">
        <v>41</v>
      </c>
      <c r="K75" s="25" t="s">
        <v>40</v>
      </c>
      <c r="L75" s="25" t="s">
        <v>41</v>
      </c>
    </row>
    <row r="76" spans="2:12" x14ac:dyDescent="0.3">
      <c r="B76" s="4" t="s">
        <v>10</v>
      </c>
      <c r="C76" s="12" t="s">
        <v>0</v>
      </c>
      <c r="D76" s="26">
        <f>K5</f>
        <v>0.44526156641565412</v>
      </c>
      <c r="E76" s="24">
        <v>1.9</v>
      </c>
      <c r="F76" s="15">
        <f>D76*E76</f>
        <v>0.84599697618974279</v>
      </c>
      <c r="G76" s="25">
        <v>3.7</v>
      </c>
      <c r="H76" s="27">
        <f>D76*G76</f>
        <v>1.6474677957379202</v>
      </c>
      <c r="I76" s="24">
        <v>6.4</v>
      </c>
      <c r="J76" s="15">
        <f>D76*I76</f>
        <v>2.8496740250601866</v>
      </c>
      <c r="K76" s="25">
        <v>10</v>
      </c>
      <c r="L76" s="27">
        <f>D76*K76</f>
        <v>4.4526156641565411</v>
      </c>
    </row>
    <row r="77" spans="2:12" x14ac:dyDescent="0.3">
      <c r="B77" s="17" t="s">
        <v>19</v>
      </c>
      <c r="C77" s="12" t="s">
        <v>1</v>
      </c>
      <c r="D77" s="26">
        <f t="shared" ref="D77:D80" si="26">K6</f>
        <v>0.25302675948047093</v>
      </c>
      <c r="E77" s="24">
        <v>9.58</v>
      </c>
      <c r="F77" s="15">
        <f t="shared" ref="F77:F80" si="27">D77*E77</f>
        <v>2.4239963558229114</v>
      </c>
      <c r="G77" s="25">
        <v>9.7799999999999994</v>
      </c>
      <c r="H77" s="27">
        <f t="shared" ref="H77" si="28">D77*G77</f>
        <v>2.4746017077190055</v>
      </c>
      <c r="I77" s="24">
        <v>10</v>
      </c>
      <c r="J77" s="15">
        <f t="shared" ref="J77:J80" si="29">D77*I77</f>
        <v>2.5302675948047093</v>
      </c>
      <c r="K77" s="25">
        <v>1</v>
      </c>
      <c r="L77" s="27">
        <f t="shared" ref="L77:L80" si="30">D77*K77</f>
        <v>0.25302675948047093</v>
      </c>
    </row>
    <row r="78" spans="2:12" x14ac:dyDescent="0.3">
      <c r="B78" s="4" t="s">
        <v>7</v>
      </c>
      <c r="C78" s="12" t="s">
        <v>2</v>
      </c>
      <c r="D78" s="26">
        <f t="shared" si="26"/>
        <v>0.17313493383620107</v>
      </c>
      <c r="E78" s="24">
        <v>10</v>
      </c>
      <c r="F78" s="15">
        <f t="shared" si="27"/>
        <v>1.7313493383620107</v>
      </c>
      <c r="G78" s="25">
        <v>9.83</v>
      </c>
      <c r="H78" s="27">
        <f>D78*G78</f>
        <v>1.7019163996098565</v>
      </c>
      <c r="I78" s="24">
        <v>9.75</v>
      </c>
      <c r="J78" s="15">
        <f t="shared" si="29"/>
        <v>1.6880656049029605</v>
      </c>
      <c r="K78" s="25">
        <v>2.98</v>
      </c>
      <c r="L78" s="27">
        <f t="shared" si="30"/>
        <v>0.51594210283187913</v>
      </c>
    </row>
    <row r="79" spans="2:12" x14ac:dyDescent="0.3">
      <c r="B79" s="4" t="s">
        <v>12</v>
      </c>
      <c r="C79" s="12" t="s">
        <v>3</v>
      </c>
      <c r="D79" s="26">
        <f t="shared" si="26"/>
        <v>7.6340404228488104E-2</v>
      </c>
      <c r="E79" s="24">
        <v>2.8</v>
      </c>
      <c r="F79" s="15">
        <f t="shared" si="27"/>
        <v>0.21375313183976669</v>
      </c>
      <c r="G79" s="25">
        <v>4.08</v>
      </c>
      <c r="H79" s="27">
        <f>D79*G79</f>
        <v>0.31146884925223145</v>
      </c>
      <c r="I79" s="24">
        <v>6.14</v>
      </c>
      <c r="J79" s="15">
        <f t="shared" si="29"/>
        <v>0.46873008196291693</v>
      </c>
      <c r="K79" s="25">
        <v>10</v>
      </c>
      <c r="L79" s="27">
        <f t="shared" si="30"/>
        <v>0.76340404228488101</v>
      </c>
    </row>
    <row r="80" spans="2:12" x14ac:dyDescent="0.3">
      <c r="B80" s="41" t="s">
        <v>11</v>
      </c>
      <c r="C80" s="41" t="s">
        <v>9</v>
      </c>
      <c r="D80" s="42">
        <v>0</v>
      </c>
      <c r="E80" s="41">
        <v>5</v>
      </c>
      <c r="F80" s="43">
        <f t="shared" si="27"/>
        <v>0</v>
      </c>
      <c r="G80" s="41">
        <v>7</v>
      </c>
      <c r="H80" s="43">
        <f>D80*G80</f>
        <v>0</v>
      </c>
      <c r="I80" s="41">
        <v>1</v>
      </c>
      <c r="J80" s="43">
        <f t="shared" si="29"/>
        <v>0</v>
      </c>
      <c r="K80" s="41">
        <v>10</v>
      </c>
      <c r="L80" s="43">
        <f t="shared" si="30"/>
        <v>0</v>
      </c>
    </row>
    <row r="81" spans="2:12" x14ac:dyDescent="0.3">
      <c r="E81" s="3" t="s">
        <v>43</v>
      </c>
      <c r="F81" s="1">
        <f>SUM(F76:F80)</f>
        <v>5.2150958022144316</v>
      </c>
      <c r="G81" s="18" t="s">
        <v>43</v>
      </c>
      <c r="H81" s="19">
        <f>SUM(H76:H80)</f>
        <v>6.1354547523190144</v>
      </c>
      <c r="I81" s="34" t="s">
        <v>43</v>
      </c>
      <c r="J81" s="20">
        <f>SUM(J76:J80)</f>
        <v>7.5367373067307737</v>
      </c>
      <c r="K81" s="18" t="s">
        <v>43</v>
      </c>
      <c r="L81" s="19">
        <f>SUM(L76:L80)</f>
        <v>5.9849885687537716</v>
      </c>
    </row>
    <row r="86" spans="2:12" ht="19.8" x14ac:dyDescent="0.4">
      <c r="D86" s="21" t="s">
        <v>42</v>
      </c>
      <c r="E86" s="21"/>
      <c r="F86" s="21"/>
      <c r="G86" s="21"/>
      <c r="H86" s="21"/>
      <c r="I86" s="21"/>
      <c r="J86" s="21"/>
      <c r="K86" s="21"/>
      <c r="L86" s="21"/>
    </row>
    <row r="87" spans="2:12" x14ac:dyDescent="0.3">
      <c r="B87" s="4"/>
      <c r="C87" s="4"/>
      <c r="D87" s="4"/>
      <c r="E87" s="39" t="s">
        <v>13</v>
      </c>
      <c r="F87" s="40"/>
      <c r="G87" s="37" t="s">
        <v>14</v>
      </c>
      <c r="H87" s="38"/>
      <c r="I87" s="29" t="s">
        <v>15</v>
      </c>
      <c r="J87" s="30"/>
      <c r="K87" s="35" t="s">
        <v>16</v>
      </c>
      <c r="L87" s="36"/>
    </row>
    <row r="88" spans="2:12" x14ac:dyDescent="0.3">
      <c r="B88" s="6" t="s">
        <v>37</v>
      </c>
      <c r="C88" s="4"/>
      <c r="D88" s="12" t="s">
        <v>39</v>
      </c>
      <c r="E88" s="24" t="s">
        <v>40</v>
      </c>
      <c r="F88" s="24" t="s">
        <v>41</v>
      </c>
      <c r="G88" s="25" t="s">
        <v>40</v>
      </c>
      <c r="H88" s="25" t="s">
        <v>41</v>
      </c>
      <c r="I88" s="24" t="s">
        <v>40</v>
      </c>
      <c r="J88" s="24" t="s">
        <v>41</v>
      </c>
      <c r="K88" s="25" t="s">
        <v>40</v>
      </c>
      <c r="L88" s="25" t="s">
        <v>41</v>
      </c>
    </row>
    <row r="89" spans="2:12" x14ac:dyDescent="0.3">
      <c r="B89" s="4" t="s">
        <v>10</v>
      </c>
      <c r="C89" s="12" t="s">
        <v>0</v>
      </c>
      <c r="D89" s="26">
        <f>K5</f>
        <v>0.44526156641565412</v>
      </c>
      <c r="E89" s="24">
        <v>1.9</v>
      </c>
      <c r="F89" s="15">
        <f>D89*E89</f>
        <v>0.84599697618974279</v>
      </c>
      <c r="G89" s="25">
        <v>3.7</v>
      </c>
      <c r="H89" s="27">
        <f>D89*G89</f>
        <v>1.6474677957379202</v>
      </c>
      <c r="I89" s="24">
        <v>6.4</v>
      </c>
      <c r="J89" s="15">
        <f>D89*I89</f>
        <v>2.8496740250601866</v>
      </c>
      <c r="K89" s="25">
        <v>10</v>
      </c>
      <c r="L89" s="27">
        <f>D89*K89</f>
        <v>4.4526156641565411</v>
      </c>
    </row>
    <row r="90" spans="2:12" x14ac:dyDescent="0.3">
      <c r="B90" s="17" t="s">
        <v>19</v>
      </c>
      <c r="C90" s="12" t="s">
        <v>1</v>
      </c>
      <c r="D90" s="26">
        <f>K6</f>
        <v>0.25302675948047093</v>
      </c>
      <c r="E90" s="24">
        <v>9.58</v>
      </c>
      <c r="F90" s="15">
        <f t="shared" ref="F90:F93" si="31">D90*E90</f>
        <v>2.4239963558229114</v>
      </c>
      <c r="G90" s="25">
        <v>9.7799999999999994</v>
      </c>
      <c r="H90" s="27">
        <f t="shared" ref="H90" si="32">D90*G90</f>
        <v>2.4746017077190055</v>
      </c>
      <c r="I90" s="24">
        <v>10</v>
      </c>
      <c r="J90" s="15">
        <f t="shared" ref="J90:J93" si="33">D90*I90</f>
        <v>2.5302675948047093</v>
      </c>
      <c r="K90" s="25">
        <v>1</v>
      </c>
      <c r="L90" s="27">
        <f t="shared" ref="L90:L93" si="34">D90*K90</f>
        <v>0.25302675948047093</v>
      </c>
    </row>
    <row r="91" spans="2:12" x14ac:dyDescent="0.3">
      <c r="B91" s="4" t="s">
        <v>7</v>
      </c>
      <c r="C91" s="12" t="s">
        <v>2</v>
      </c>
      <c r="D91" s="26">
        <f>K7</f>
        <v>0.17313493383620107</v>
      </c>
      <c r="E91" s="24">
        <v>10</v>
      </c>
      <c r="F91" s="15">
        <f t="shared" si="31"/>
        <v>1.7313493383620107</v>
      </c>
      <c r="G91" s="25">
        <v>9.83</v>
      </c>
      <c r="H91" s="27">
        <f>D91*G91</f>
        <v>1.7019163996098565</v>
      </c>
      <c r="I91" s="24">
        <v>9.75</v>
      </c>
      <c r="J91" s="15">
        <f t="shared" si="33"/>
        <v>1.6880656049029605</v>
      </c>
      <c r="K91" s="25">
        <v>2.98</v>
      </c>
      <c r="L91" s="27">
        <f t="shared" si="34"/>
        <v>0.51594210283187913</v>
      </c>
    </row>
    <row r="92" spans="2:12" x14ac:dyDescent="0.3">
      <c r="B92" s="4" t="s">
        <v>12</v>
      </c>
      <c r="C92" s="12" t="s">
        <v>3</v>
      </c>
      <c r="D92" s="26">
        <f>K8</f>
        <v>7.6340404228488104E-2</v>
      </c>
      <c r="E92" s="24">
        <v>2.8</v>
      </c>
      <c r="F92" s="15">
        <f t="shared" si="31"/>
        <v>0.21375313183976669</v>
      </c>
      <c r="G92" s="25">
        <v>4.08</v>
      </c>
      <c r="H92" s="27">
        <f>D92*G92</f>
        <v>0.31146884925223145</v>
      </c>
      <c r="I92" s="24">
        <v>6.14</v>
      </c>
      <c r="J92" s="15">
        <f t="shared" si="33"/>
        <v>0.46873008196291693</v>
      </c>
      <c r="K92" s="25">
        <v>10</v>
      </c>
      <c r="L92" s="27">
        <f t="shared" si="34"/>
        <v>0.76340404228488101</v>
      </c>
    </row>
    <row r="93" spans="2:12" x14ac:dyDescent="0.3">
      <c r="B93" s="4" t="s">
        <v>11</v>
      </c>
      <c r="C93" s="12" t="s">
        <v>9</v>
      </c>
      <c r="D93" s="26">
        <f>K9</f>
        <v>5.223633603918585E-2</v>
      </c>
      <c r="E93" s="24">
        <v>5</v>
      </c>
      <c r="F93" s="15">
        <f>D93*E93</f>
        <v>0.26118168019592924</v>
      </c>
      <c r="G93" s="25">
        <v>7</v>
      </c>
      <c r="H93" s="27">
        <f>D93*G93</f>
        <v>0.36565435227430093</v>
      </c>
      <c r="I93" s="24">
        <v>1</v>
      </c>
      <c r="J93" s="15">
        <f t="shared" si="33"/>
        <v>5.223633603918585E-2</v>
      </c>
      <c r="K93" s="25">
        <v>10</v>
      </c>
      <c r="L93" s="27">
        <f t="shared" si="34"/>
        <v>0.52236336039185849</v>
      </c>
    </row>
    <row r="94" spans="2:12" x14ac:dyDescent="0.3">
      <c r="E94" s="3" t="s">
        <v>43</v>
      </c>
      <c r="F94" s="1">
        <f>SUM(F89:F93)</f>
        <v>5.4762774824103611</v>
      </c>
      <c r="G94" s="18" t="s">
        <v>43</v>
      </c>
      <c r="H94" s="19">
        <f>SUM(H89:H93)</f>
        <v>6.5011091045933149</v>
      </c>
      <c r="I94" s="3" t="s">
        <v>43</v>
      </c>
      <c r="J94" s="3">
        <f>SUM(J89:J93)</f>
        <v>7.5889736427699592</v>
      </c>
      <c r="K94" s="18" t="s">
        <v>43</v>
      </c>
      <c r="L94" s="19">
        <f>SUM(L89:L93)</f>
        <v>6.5073519291456297</v>
      </c>
    </row>
    <row r="95" spans="2:12" x14ac:dyDescent="0.3">
      <c r="E95" s="3" t="s">
        <v>44</v>
      </c>
      <c r="F95" s="31">
        <v>16.95</v>
      </c>
      <c r="G95" s="18" t="s">
        <v>44</v>
      </c>
      <c r="H95" s="32">
        <v>7</v>
      </c>
      <c r="I95" s="3" t="s">
        <v>44</v>
      </c>
      <c r="J95" s="31">
        <v>10.99</v>
      </c>
      <c r="K95" s="18" t="s">
        <v>44</v>
      </c>
      <c r="L95" s="32">
        <v>985</v>
      </c>
    </row>
    <row r="96" spans="2:12" x14ac:dyDescent="0.3">
      <c r="E96" s="3" t="s">
        <v>45</v>
      </c>
      <c r="F96" s="1">
        <f>F94/F95*100</f>
        <v>32.30842172513487</v>
      </c>
      <c r="G96" s="34" t="s">
        <v>45</v>
      </c>
      <c r="H96" s="20">
        <f t="shared" ref="G96:L96" si="35">H94/H95*100</f>
        <v>92.872987208475934</v>
      </c>
      <c r="I96" s="3" t="s">
        <v>45</v>
      </c>
      <c r="J96" s="33">
        <f t="shared" si="35"/>
        <v>69.053445339126114</v>
      </c>
      <c r="K96" s="18" t="s">
        <v>45</v>
      </c>
      <c r="L96" s="19">
        <f t="shared" si="35"/>
        <v>0.66064486590310967</v>
      </c>
    </row>
  </sheetData>
  <mergeCells count="36">
    <mergeCell ref="D73:L73"/>
    <mergeCell ref="E74:F74"/>
    <mergeCell ref="G74:H74"/>
    <mergeCell ref="I74:J74"/>
    <mergeCell ref="K74:L74"/>
    <mergeCell ref="D62:L62"/>
    <mergeCell ref="E63:F63"/>
    <mergeCell ref="G63:H63"/>
    <mergeCell ref="I63:J63"/>
    <mergeCell ref="K63:L63"/>
    <mergeCell ref="K41:L41"/>
    <mergeCell ref="D51:L51"/>
    <mergeCell ref="E52:F52"/>
    <mergeCell ref="G52:H52"/>
    <mergeCell ref="I52:J52"/>
    <mergeCell ref="K52:L52"/>
    <mergeCell ref="K19:L19"/>
    <mergeCell ref="D18:L18"/>
    <mergeCell ref="D86:L86"/>
    <mergeCell ref="E87:F87"/>
    <mergeCell ref="G87:H87"/>
    <mergeCell ref="I87:J87"/>
    <mergeCell ref="K87:L87"/>
    <mergeCell ref="D29:L29"/>
    <mergeCell ref="E30:F30"/>
    <mergeCell ref="G30:H30"/>
    <mergeCell ref="I30:J30"/>
    <mergeCell ref="K30:L30"/>
    <mergeCell ref="D40:L40"/>
    <mergeCell ref="E41:F41"/>
    <mergeCell ref="G41:H41"/>
    <mergeCell ref="I41:J41"/>
    <mergeCell ref="C1:I2"/>
    <mergeCell ref="E19:F19"/>
    <mergeCell ref="G19:H19"/>
    <mergeCell ref="I19:J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M. Gomez (US)</dc:creator>
  <cp:lastModifiedBy>Jose M. Gomez (US)</cp:lastModifiedBy>
  <dcterms:created xsi:type="dcterms:W3CDTF">2022-10-07T19:36:17Z</dcterms:created>
  <dcterms:modified xsi:type="dcterms:W3CDTF">2022-10-09T01:45:20Z</dcterms:modified>
</cp:coreProperties>
</file>