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GonçaloCouto\PycharmProjects\fan_selector\installation_database\"/>
    </mc:Choice>
  </mc:AlternateContent>
  <xr:revisionPtr revIDLastSave="0" documentId="13_ncr:1_{393D1232-F2AE-4963-9F88-8757FF9099C3}" xr6:coauthVersionLast="45" xr6:coauthVersionMax="45" xr10:uidLastSave="{00000000-0000-0000-0000-000000000000}"/>
  <bookViews>
    <workbookView xWindow="2205" yWindow="-120" windowWidth="26715" windowHeight="16440" activeTab="2" xr2:uid="{3D6F88BC-415B-40ED-8BAE-698F4EF8187F}"/>
  </bookViews>
  <sheets>
    <sheet name="Pressure Loss Curves" sheetId="1" r:id="rId1"/>
    <sheet name="Sheet1" sheetId="2" r:id="rId2"/>
    <sheet name="Ne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3" i="3" l="1"/>
  <c r="BN3" i="3"/>
  <c r="BL3" i="3"/>
  <c r="BJ3" i="3"/>
  <c r="BK3" i="3"/>
  <c r="BI3" i="3"/>
  <c r="BF3" i="3"/>
  <c r="BG3" i="3"/>
  <c r="BE3" i="3"/>
  <c r="AZ3" i="3"/>
  <c r="BA3" i="3"/>
  <c r="AY3" i="3"/>
  <c r="AW3" i="3"/>
  <c r="AX3" i="3"/>
  <c r="AV3" i="3"/>
  <c r="AS3" i="3"/>
  <c r="AT3" i="3"/>
  <c r="AR3" i="3"/>
  <c r="AM3" i="2"/>
  <c r="AN3" i="2"/>
  <c r="AL3" i="2"/>
  <c r="AM3" i="3"/>
  <c r="AN3" i="3"/>
  <c r="AL3" i="3"/>
  <c r="AJ3" i="3"/>
  <c r="AK3" i="3"/>
  <c r="AI3" i="3"/>
  <c r="AF3" i="3"/>
  <c r="AG3" i="3"/>
  <c r="AE3" i="3"/>
  <c r="W3" i="3"/>
  <c r="X3" i="3"/>
  <c r="V3" i="3"/>
  <c r="S3" i="3"/>
  <c r="T3" i="3"/>
  <c r="R3" i="3"/>
  <c r="S6" i="3" l="1"/>
  <c r="BO25" i="3"/>
  <c r="BB25" i="3"/>
  <c r="AM25" i="3"/>
  <c r="AW24" i="3"/>
  <c r="AW22" i="3"/>
  <c r="BL17" i="3"/>
  <c r="BL18" i="3" s="1"/>
  <c r="AL17" i="3"/>
  <c r="BO16" i="3"/>
  <c r="BL16" i="3"/>
  <c r="BB16" i="3"/>
  <c r="AY16" i="3"/>
  <c r="AY17" i="3" s="1"/>
  <c r="AM16" i="3"/>
  <c r="AL16" i="3"/>
  <c r="Y16" i="3"/>
  <c r="BO15" i="3"/>
  <c r="BB15" i="3"/>
  <c r="AM15" i="3"/>
  <c r="AR13" i="3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BF7" i="3"/>
  <c r="BE7" i="3"/>
  <c r="BE8" i="3" s="1"/>
  <c r="BE9" i="3" s="1"/>
  <c r="AL7" i="3"/>
  <c r="AL8" i="3" s="1"/>
  <c r="AI7" i="3"/>
  <c r="AF7" i="3"/>
  <c r="AE7" i="3"/>
  <c r="AE8" i="3" s="1"/>
  <c r="AE9" i="3" s="1"/>
  <c r="R7" i="3"/>
  <c r="R8" i="3" s="1"/>
  <c r="BO6" i="3"/>
  <c r="BL6" i="3"/>
  <c r="BL7" i="3" s="1"/>
  <c r="BE6" i="3"/>
  <c r="AY6" i="3"/>
  <c r="AY7" i="3" s="1"/>
  <c r="AS6" i="3"/>
  <c r="AR6" i="3"/>
  <c r="AR7" i="3" s="1"/>
  <c r="AR8" i="3" s="1"/>
  <c r="AR9" i="3" s="1"/>
  <c r="AR10" i="3" s="1"/>
  <c r="AR11" i="3" s="1"/>
  <c r="AR12" i="3" s="1"/>
  <c r="AO6" i="3"/>
  <c r="AL6" i="3"/>
  <c r="AM6" i="3" s="1"/>
  <c r="AI6" i="3"/>
  <c r="AE6" i="3"/>
  <c r="Y6" i="3"/>
  <c r="AB6" i="3" s="1"/>
  <c r="V6" i="3"/>
  <c r="V7" i="3" s="1"/>
  <c r="V8" i="3" s="1"/>
  <c r="V9" i="3" s="1"/>
  <c r="V10" i="3" s="1"/>
  <c r="V11" i="3" s="1"/>
  <c r="V12" i="3" s="1"/>
  <c r="V13" i="3" s="1"/>
  <c r="V14" i="3" s="1"/>
  <c r="V15" i="3" s="1"/>
  <c r="R6" i="3"/>
  <c r="BO5" i="3"/>
  <c r="BB5" i="3"/>
  <c r="AO5" i="3"/>
  <c r="AM5" i="3"/>
  <c r="AB5" i="3"/>
  <c r="BJ23" i="3"/>
  <c r="BF6" i="3"/>
  <c r="AW18" i="3"/>
  <c r="AJ5" i="3"/>
  <c r="AA3" i="3"/>
  <c r="Z3" i="3"/>
  <c r="Y3" i="3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L16" i="2"/>
  <c r="BL17" i="2" s="1"/>
  <c r="BL18" i="2" s="1"/>
  <c r="BL19" i="2" s="1"/>
  <c r="BL20" i="2" s="1"/>
  <c r="BL21" i="2" s="1"/>
  <c r="BL22" i="2" s="1"/>
  <c r="BL23" i="2" s="1"/>
  <c r="BL24" i="2" s="1"/>
  <c r="BL7" i="2"/>
  <c r="BL8" i="2" s="1"/>
  <c r="BL9" i="2" s="1"/>
  <c r="BL10" i="2" s="1"/>
  <c r="BL11" i="2" s="1"/>
  <c r="BL12" i="2" s="1"/>
  <c r="BL13" i="2" s="1"/>
  <c r="BL14" i="2" s="1"/>
  <c r="BL6" i="2"/>
  <c r="BM3" i="2"/>
  <c r="BN3" i="2"/>
  <c r="BL3" i="2"/>
  <c r="BK3" i="2"/>
  <c r="BJ3" i="2"/>
  <c r="BI3" i="2"/>
  <c r="BG3" i="2"/>
  <c r="BF3" i="2"/>
  <c r="BE3" i="2"/>
  <c r="AX3" i="2"/>
  <c r="AW3" i="2"/>
  <c r="AV3" i="2"/>
  <c r="BE6" i="2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AZ3" i="2"/>
  <c r="BA3" i="2"/>
  <c r="AY3" i="2"/>
  <c r="BB25" i="2"/>
  <c r="AY16" i="2"/>
  <c r="AY17" i="2" s="1"/>
  <c r="BB15" i="2"/>
  <c r="AY6" i="2"/>
  <c r="BB5" i="2"/>
  <c r="AR6" i="2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T3" i="2"/>
  <c r="AS3" i="2"/>
  <c r="AR3" i="2"/>
  <c r="D13" i="2"/>
  <c r="AI6" i="2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O5" i="2"/>
  <c r="AM15" i="2"/>
  <c r="AM25" i="2"/>
  <c r="AM5" i="2"/>
  <c r="AL16" i="2"/>
  <c r="AM16" i="2" s="1"/>
  <c r="AL6" i="2"/>
  <c r="AL7" i="2" s="1"/>
  <c r="AM7" i="2" s="1"/>
  <c r="Y17" i="2"/>
  <c r="Y18" i="2" s="1"/>
  <c r="Y16" i="2"/>
  <c r="Y6" i="2"/>
  <c r="AB5" i="2"/>
  <c r="V6" i="2"/>
  <c r="AB6" i="2" s="1"/>
  <c r="AP5" i="3" l="1"/>
  <c r="S5" i="3"/>
  <c r="AZ15" i="3"/>
  <c r="AZ16" i="3"/>
  <c r="AZ5" i="3"/>
  <c r="Z6" i="3"/>
  <c r="Z16" i="3"/>
  <c r="AB15" i="3"/>
  <c r="V16" i="3"/>
  <c r="AJ7" i="3"/>
  <c r="AP7" i="3" s="1"/>
  <c r="AI8" i="3"/>
  <c r="AI9" i="3" s="1"/>
  <c r="AL9" i="3"/>
  <c r="AM8" i="3"/>
  <c r="AW20" i="3"/>
  <c r="AW5" i="3"/>
  <c r="AY8" i="3"/>
  <c r="BB7" i="3"/>
  <c r="AZ7" i="3"/>
  <c r="BF9" i="3"/>
  <c r="BE10" i="3"/>
  <c r="BE11" i="3" s="1"/>
  <c r="AW8" i="3"/>
  <c r="AM17" i="3"/>
  <c r="AL18" i="3"/>
  <c r="AS13" i="3"/>
  <c r="BO18" i="3"/>
  <c r="BM18" i="3"/>
  <c r="BL19" i="3"/>
  <c r="BL8" i="3"/>
  <c r="BO7" i="3"/>
  <c r="BM7" i="3"/>
  <c r="W9" i="3"/>
  <c r="W13" i="3"/>
  <c r="W6" i="3"/>
  <c r="W8" i="3"/>
  <c r="W10" i="3"/>
  <c r="W5" i="3"/>
  <c r="W15" i="3"/>
  <c r="W14" i="3"/>
  <c r="W7" i="3"/>
  <c r="W12" i="3"/>
  <c r="W11" i="3"/>
  <c r="R9" i="3"/>
  <c r="S8" i="3"/>
  <c r="AY18" i="3"/>
  <c r="BB17" i="3"/>
  <c r="AZ17" i="3"/>
  <c r="Z15" i="3"/>
  <c r="Z5" i="3"/>
  <c r="Z25" i="3"/>
  <c r="AW6" i="3"/>
  <c r="AW10" i="3"/>
  <c r="AW15" i="3"/>
  <c r="BC15" i="3" s="1"/>
  <c r="AW7" i="3"/>
  <c r="AW12" i="3"/>
  <c r="AW23" i="3"/>
  <c r="AW21" i="3"/>
  <c r="AW19" i="3"/>
  <c r="AW17" i="3"/>
  <c r="BC17" i="3" s="1"/>
  <c r="AW14" i="3"/>
  <c r="AW13" i="3"/>
  <c r="AW25" i="3"/>
  <c r="AW9" i="3"/>
  <c r="AW11" i="3"/>
  <c r="BM25" i="3"/>
  <c r="BM6" i="3"/>
  <c r="BM16" i="3"/>
  <c r="BM5" i="3"/>
  <c r="BM15" i="3"/>
  <c r="AE10" i="3"/>
  <c r="AF9" i="3"/>
  <c r="AW16" i="3"/>
  <c r="BJ15" i="3"/>
  <c r="AS25" i="3"/>
  <c r="BF5" i="3"/>
  <c r="AF6" i="3"/>
  <c r="BB6" i="3"/>
  <c r="AO7" i="3"/>
  <c r="Y17" i="3"/>
  <c r="BO17" i="3"/>
  <c r="AS11" i="3"/>
  <c r="BJ12" i="3"/>
  <c r="S7" i="3"/>
  <c r="BJ7" i="3"/>
  <c r="BM17" i="3"/>
  <c r="BJ5" i="3"/>
  <c r="AS14" i="3"/>
  <c r="AS17" i="3"/>
  <c r="AS19" i="3"/>
  <c r="AS21" i="3"/>
  <c r="AS23" i="3"/>
  <c r="AZ25" i="3"/>
  <c r="AZ6" i="3"/>
  <c r="AM7" i="3"/>
  <c r="AF8" i="3"/>
  <c r="AS9" i="3"/>
  <c r="AF5" i="3"/>
  <c r="AJ6" i="3"/>
  <c r="AP6" i="3" s="1"/>
  <c r="Y7" i="3"/>
  <c r="BF8" i="3"/>
  <c r="BJ10" i="3"/>
  <c r="AS12" i="3"/>
  <c r="AS7" i="3"/>
  <c r="BJ8" i="3"/>
  <c r="AS15" i="3"/>
  <c r="BJ16" i="3"/>
  <c r="BJ18" i="3"/>
  <c r="BJ20" i="3"/>
  <c r="BJ22" i="3"/>
  <c r="BJ24" i="3"/>
  <c r="BJ6" i="3"/>
  <c r="BJ13" i="3"/>
  <c r="AS10" i="3"/>
  <c r="BJ11" i="3"/>
  <c r="BJ25" i="3"/>
  <c r="AS5" i="3"/>
  <c r="AS8" i="3"/>
  <c r="BJ9" i="3"/>
  <c r="AS16" i="3"/>
  <c r="AS18" i="3"/>
  <c r="AS20" i="3"/>
  <c r="AS22" i="3"/>
  <c r="AS24" i="3"/>
  <c r="BJ14" i="3"/>
  <c r="BJ17" i="3"/>
  <c r="BJ19" i="3"/>
  <c r="BJ21" i="3"/>
  <c r="BM20" i="2"/>
  <c r="BM14" i="2"/>
  <c r="BM8" i="2"/>
  <c r="BF12" i="2"/>
  <c r="BF22" i="2"/>
  <c r="BF21" i="2"/>
  <c r="BF17" i="2"/>
  <c r="BF16" i="2"/>
  <c r="BF10" i="2"/>
  <c r="BF15" i="2"/>
  <c r="BF25" i="2"/>
  <c r="BF13" i="2"/>
  <c r="BJ15" i="2"/>
  <c r="BF23" i="2"/>
  <c r="BF11" i="2"/>
  <c r="BF9" i="2"/>
  <c r="BF19" i="2"/>
  <c r="BF7" i="2"/>
  <c r="BF20" i="2"/>
  <c r="BF8" i="2"/>
  <c r="BF18" i="2"/>
  <c r="BF6" i="2"/>
  <c r="BF5" i="2"/>
  <c r="BF14" i="2"/>
  <c r="BF24" i="2"/>
  <c r="BM18" i="2"/>
  <c r="BM6" i="2"/>
  <c r="BJ14" i="2"/>
  <c r="BM17" i="2"/>
  <c r="BJ25" i="2"/>
  <c r="BM16" i="2"/>
  <c r="BM19" i="2"/>
  <c r="BJ13" i="2"/>
  <c r="BJ24" i="2"/>
  <c r="BJ12" i="2"/>
  <c r="BM15" i="2"/>
  <c r="BJ23" i="2"/>
  <c r="BJ11" i="2"/>
  <c r="BM5" i="2"/>
  <c r="BJ22" i="2"/>
  <c r="BJ10" i="2"/>
  <c r="BM25" i="2"/>
  <c r="BM13" i="2"/>
  <c r="BM7" i="2"/>
  <c r="BJ21" i="2"/>
  <c r="BJ9" i="2"/>
  <c r="BM24" i="2"/>
  <c r="BM12" i="2"/>
  <c r="BJ20" i="2"/>
  <c r="BJ8" i="2"/>
  <c r="BM23" i="2"/>
  <c r="BM11" i="2"/>
  <c r="BJ19" i="2"/>
  <c r="BJ7" i="2"/>
  <c r="BM22" i="2"/>
  <c r="BM10" i="2"/>
  <c r="BJ18" i="2"/>
  <c r="BJ6" i="2"/>
  <c r="BM21" i="2"/>
  <c r="BM9" i="2"/>
  <c r="BJ17" i="2"/>
  <c r="BJ5" i="2"/>
  <c r="BJ16" i="2"/>
  <c r="AL17" i="2"/>
  <c r="AM17" i="2" s="1"/>
  <c r="AZ6" i="2"/>
  <c r="AM6" i="2"/>
  <c r="AZ5" i="2"/>
  <c r="AY18" i="2"/>
  <c r="AZ18" i="2" s="1"/>
  <c r="AZ17" i="2"/>
  <c r="Y19" i="2"/>
  <c r="V7" i="2"/>
  <c r="V8" i="2" s="1"/>
  <c r="V9" i="2" s="1"/>
  <c r="V10" i="2" s="1"/>
  <c r="V11" i="2" s="1"/>
  <c r="V12" i="2" s="1"/>
  <c r="V13" i="2" s="1"/>
  <c r="V14" i="2" s="1"/>
  <c r="V15" i="2" s="1"/>
  <c r="AZ15" i="2"/>
  <c r="AZ25" i="2"/>
  <c r="AZ16" i="2"/>
  <c r="Y7" i="2"/>
  <c r="AY19" i="2"/>
  <c r="AZ19" i="2" s="1"/>
  <c r="BB18" i="2"/>
  <c r="BB6" i="2"/>
  <c r="AY7" i="2"/>
  <c r="AZ7" i="2" s="1"/>
  <c r="BB16" i="2"/>
  <c r="BB17" i="2"/>
  <c r="AW15" i="2"/>
  <c r="BC15" i="2" s="1"/>
  <c r="AW19" i="2"/>
  <c r="BC19" i="2" s="1"/>
  <c r="AW8" i="2"/>
  <c r="AW20" i="2"/>
  <c r="AW16" i="2"/>
  <c r="BC16" i="2" s="1"/>
  <c r="AW22" i="2"/>
  <c r="AW6" i="2"/>
  <c r="AW12" i="2"/>
  <c r="AW24" i="2"/>
  <c r="AW13" i="2"/>
  <c r="AW14" i="2"/>
  <c r="AW9" i="2"/>
  <c r="AW21" i="2"/>
  <c r="AW10" i="2"/>
  <c r="AW5" i="2"/>
  <c r="AW11" i="2"/>
  <c r="AW17" i="2"/>
  <c r="BC17" i="2" s="1"/>
  <c r="AW23" i="2"/>
  <c r="AW18" i="2"/>
  <c r="BC18" i="2" s="1"/>
  <c r="AW7" i="2"/>
  <c r="AW25" i="2"/>
  <c r="AS21" i="2"/>
  <c r="AS10" i="2"/>
  <c r="AS16" i="2"/>
  <c r="AS22" i="2"/>
  <c r="AS12" i="2"/>
  <c r="AS24" i="2"/>
  <c r="AS7" i="2"/>
  <c r="AS19" i="2"/>
  <c r="AS25" i="2"/>
  <c r="AS8" i="2"/>
  <c r="AS14" i="2"/>
  <c r="AS20" i="2"/>
  <c r="AS5" i="2"/>
  <c r="AS11" i="2"/>
  <c r="AS17" i="2"/>
  <c r="AS23" i="2"/>
  <c r="AS6" i="2"/>
  <c r="AS18" i="2"/>
  <c r="AS13" i="2"/>
  <c r="AS9" i="2"/>
  <c r="AS15" i="2"/>
  <c r="AL8" i="2"/>
  <c r="AM8" i="2" s="1"/>
  <c r="AL18" i="2"/>
  <c r="AM18" i="2" s="1"/>
  <c r="Y20" i="2"/>
  <c r="Y8" i="2"/>
  <c r="BC5" i="3" l="1"/>
  <c r="BC16" i="3"/>
  <c r="BC7" i="3"/>
  <c r="BC6" i="3"/>
  <c r="BP5" i="3"/>
  <c r="BC25" i="3"/>
  <c r="BP7" i="3"/>
  <c r="BP16" i="3"/>
  <c r="AC6" i="3"/>
  <c r="Y8" i="3"/>
  <c r="AB7" i="3"/>
  <c r="Z7" i="3"/>
  <c r="AC7" i="3" s="1"/>
  <c r="V17" i="3"/>
  <c r="AB17" i="3" s="1"/>
  <c r="AB16" i="3"/>
  <c r="AY9" i="3"/>
  <c r="BB8" i="3"/>
  <c r="AZ8" i="3"/>
  <c r="BC8" i="3" s="1"/>
  <c r="BP6" i="3"/>
  <c r="BP15" i="3"/>
  <c r="AJ9" i="3"/>
  <c r="AP9" i="3" s="1"/>
  <c r="AI10" i="3"/>
  <c r="AO8" i="3"/>
  <c r="S9" i="3"/>
  <c r="R10" i="3"/>
  <c r="Y18" i="3"/>
  <c r="Z17" i="3"/>
  <c r="BP25" i="3"/>
  <c r="BP18" i="3"/>
  <c r="BF10" i="3"/>
  <c r="AM9" i="3"/>
  <c r="AL10" i="3"/>
  <c r="AO9" i="3"/>
  <c r="BO8" i="3"/>
  <c r="BM8" i="3"/>
  <c r="BP8" i="3" s="1"/>
  <c r="BL9" i="3"/>
  <c r="AM18" i="3"/>
  <c r="AL19" i="3"/>
  <c r="AE11" i="3"/>
  <c r="AF10" i="3"/>
  <c r="BP17" i="3"/>
  <c r="AJ8" i="3"/>
  <c r="AP8" i="3" s="1"/>
  <c r="AY19" i="3"/>
  <c r="BB18" i="3"/>
  <c r="AZ18" i="3"/>
  <c r="BC18" i="3" s="1"/>
  <c r="AC15" i="3"/>
  <c r="BF11" i="3"/>
  <c r="BE12" i="3"/>
  <c r="AC5" i="3"/>
  <c r="W16" i="3"/>
  <c r="AC16" i="3" s="1"/>
  <c r="BL20" i="3"/>
  <c r="BM19" i="3"/>
  <c r="BP19" i="3" s="1"/>
  <c r="BO19" i="3"/>
  <c r="BC7" i="2"/>
  <c r="BC6" i="2"/>
  <c r="BC25" i="2"/>
  <c r="BC5" i="2"/>
  <c r="BP20" i="2"/>
  <c r="BP14" i="2"/>
  <c r="BP8" i="2"/>
  <c r="BP12" i="2"/>
  <c r="BP18" i="2"/>
  <c r="BP13" i="2"/>
  <c r="BP9" i="2"/>
  <c r="BP7" i="2"/>
  <c r="BP22" i="2"/>
  <c r="BP16" i="2"/>
  <c r="BP15" i="2"/>
  <c r="BP6" i="2"/>
  <c r="BP19" i="2"/>
  <c r="BP10" i="2"/>
  <c r="BP21" i="2"/>
  <c r="BP24" i="2"/>
  <c r="BP25" i="2"/>
  <c r="BP5" i="2"/>
  <c r="BP11" i="2"/>
  <c r="BP17" i="2"/>
  <c r="BP23" i="2"/>
  <c r="AB7" i="2"/>
  <c r="V16" i="2"/>
  <c r="AB15" i="2"/>
  <c r="Y9" i="2"/>
  <c r="AY20" i="2"/>
  <c r="AZ20" i="2" s="1"/>
  <c r="BC20" i="2" s="1"/>
  <c r="BB19" i="2"/>
  <c r="AY8" i="2"/>
  <c r="AZ8" i="2" s="1"/>
  <c r="BC8" i="2" s="1"/>
  <c r="BB7" i="2"/>
  <c r="AL9" i="2"/>
  <c r="AM9" i="2" s="1"/>
  <c r="AL19" i="2"/>
  <c r="AM19" i="2" s="1"/>
  <c r="Y21" i="2"/>
  <c r="AB8" i="2"/>
  <c r="AI11" i="3" l="1"/>
  <c r="AJ10" i="3"/>
  <c r="AL11" i="3"/>
  <c r="AO10" i="3"/>
  <c r="AM10" i="3"/>
  <c r="BO20" i="3"/>
  <c r="BM20" i="3"/>
  <c r="BP20" i="3" s="1"/>
  <c r="BL21" i="3"/>
  <c r="AE12" i="3"/>
  <c r="AF11" i="3"/>
  <c r="Z18" i="3"/>
  <c r="Y19" i="3"/>
  <c r="AB18" i="3"/>
  <c r="Z8" i="3"/>
  <c r="AC8" i="3" s="1"/>
  <c r="Y9" i="3"/>
  <c r="AB8" i="3"/>
  <c r="BF12" i="3"/>
  <c r="BE13" i="3"/>
  <c r="AM19" i="3"/>
  <c r="AL20" i="3"/>
  <c r="R11" i="3"/>
  <c r="S10" i="3"/>
  <c r="V18" i="3"/>
  <c r="W17" i="3"/>
  <c r="AC17" i="3" s="1"/>
  <c r="BM9" i="3"/>
  <c r="BP9" i="3" s="1"/>
  <c r="BL10" i="3"/>
  <c r="BO9" i="3"/>
  <c r="BB9" i="3"/>
  <c r="AZ9" i="3"/>
  <c r="BC9" i="3" s="1"/>
  <c r="AY10" i="3"/>
  <c r="AY20" i="3"/>
  <c r="BB19" i="3"/>
  <c r="AZ19" i="3"/>
  <c r="BC19" i="3" s="1"/>
  <c r="Y10" i="2"/>
  <c r="V17" i="2"/>
  <c r="AB16" i="2"/>
  <c r="AY21" i="2"/>
  <c r="AZ21" i="2" s="1"/>
  <c r="BC21" i="2" s="1"/>
  <c r="BB20" i="2"/>
  <c r="BB8" i="2"/>
  <c r="AY9" i="2"/>
  <c r="AZ9" i="2" s="1"/>
  <c r="BC9" i="2" s="1"/>
  <c r="AL10" i="2"/>
  <c r="AM10" i="2" s="1"/>
  <c r="AL20" i="2"/>
  <c r="AM20" i="2" s="1"/>
  <c r="Y22" i="2"/>
  <c r="AB9" i="2"/>
  <c r="BE14" i="3" l="1"/>
  <c r="BF13" i="3"/>
  <c r="BL11" i="3"/>
  <c r="BO10" i="3"/>
  <c r="BM10" i="3"/>
  <c r="BP10" i="3" s="1"/>
  <c r="Y10" i="3"/>
  <c r="Z9" i="3"/>
  <c r="AC9" i="3" s="1"/>
  <c r="AB9" i="3"/>
  <c r="AL12" i="3"/>
  <c r="AO11" i="3"/>
  <c r="AM11" i="3"/>
  <c r="AP10" i="3"/>
  <c r="AI12" i="3"/>
  <c r="AJ11" i="3"/>
  <c r="V19" i="3"/>
  <c r="W18" i="3"/>
  <c r="AC18" i="3" s="1"/>
  <c r="Y20" i="3"/>
  <c r="AB19" i="3"/>
  <c r="Z19" i="3"/>
  <c r="R12" i="3"/>
  <c r="S11" i="3"/>
  <c r="AF12" i="3"/>
  <c r="AE13" i="3"/>
  <c r="AY21" i="3"/>
  <c r="BB20" i="3"/>
  <c r="AZ20" i="3"/>
  <c r="BC20" i="3" s="1"/>
  <c r="AM20" i="3"/>
  <c r="AL21" i="3"/>
  <c r="BL22" i="3"/>
  <c r="BM21" i="3"/>
  <c r="BP21" i="3" s="1"/>
  <c r="BO21" i="3"/>
  <c r="AZ10" i="3"/>
  <c r="BC10" i="3" s="1"/>
  <c r="BB10" i="3"/>
  <c r="AY11" i="3"/>
  <c r="V18" i="2"/>
  <c r="AB17" i="2"/>
  <c r="Y11" i="2"/>
  <c r="BB21" i="2"/>
  <c r="AY22" i="2"/>
  <c r="AZ22" i="2" s="1"/>
  <c r="BC22" i="2" s="1"/>
  <c r="AY10" i="2"/>
  <c r="AZ10" i="2" s="1"/>
  <c r="BC10" i="2" s="1"/>
  <c r="BB9" i="2"/>
  <c r="AL21" i="2"/>
  <c r="AM21" i="2" s="1"/>
  <c r="AL11" i="2"/>
  <c r="AM11" i="2" s="1"/>
  <c r="Y23" i="2"/>
  <c r="AB10" i="2"/>
  <c r="Y11" i="3" l="1"/>
  <c r="AB10" i="3"/>
  <c r="Z10" i="3"/>
  <c r="AC10" i="3" s="1"/>
  <c r="V20" i="3"/>
  <c r="AB20" i="3" s="1"/>
  <c r="W19" i="3"/>
  <c r="AC19" i="3" s="1"/>
  <c r="BO11" i="3"/>
  <c r="BL12" i="3"/>
  <c r="BM11" i="3"/>
  <c r="BP11" i="3" s="1"/>
  <c r="AI13" i="3"/>
  <c r="AJ12" i="3"/>
  <c r="AP12" i="3" s="1"/>
  <c r="BE15" i="3"/>
  <c r="BF14" i="3"/>
  <c r="AY22" i="3"/>
  <c r="BB21" i="3"/>
  <c r="AZ21" i="3"/>
  <c r="BC21" i="3" s="1"/>
  <c r="AE14" i="3"/>
  <c r="AF13" i="3"/>
  <c r="AL13" i="3"/>
  <c r="AM12" i="3"/>
  <c r="AO12" i="3"/>
  <c r="AY12" i="3"/>
  <c r="BB11" i="3"/>
  <c r="AZ11" i="3"/>
  <c r="BC11" i="3" s="1"/>
  <c r="R13" i="3"/>
  <c r="S12" i="3"/>
  <c r="BO22" i="3"/>
  <c r="BM22" i="3"/>
  <c r="BP22" i="3" s="1"/>
  <c r="BL23" i="3"/>
  <c r="AM21" i="3"/>
  <c r="AL22" i="3"/>
  <c r="Z20" i="3"/>
  <c r="Y21" i="3"/>
  <c r="AP11" i="3"/>
  <c r="V19" i="2"/>
  <c r="AB18" i="2"/>
  <c r="Y12" i="2"/>
  <c r="AY11" i="2"/>
  <c r="AZ11" i="2" s="1"/>
  <c r="BC11" i="2" s="1"/>
  <c r="BB10" i="2"/>
  <c r="AY23" i="2"/>
  <c r="AZ23" i="2" s="1"/>
  <c r="BC23" i="2" s="1"/>
  <c r="BB22" i="2"/>
  <c r="AL22" i="2"/>
  <c r="AM22" i="2" s="1"/>
  <c r="AL12" i="2"/>
  <c r="AM12" i="2" s="1"/>
  <c r="Y24" i="2"/>
  <c r="AB11" i="2"/>
  <c r="AO13" i="3" l="1"/>
  <c r="AM13" i="3"/>
  <c r="AL14" i="3"/>
  <c r="AE15" i="3"/>
  <c r="AF14" i="3"/>
  <c r="AY23" i="3"/>
  <c r="BB22" i="3"/>
  <c r="AZ22" i="3"/>
  <c r="BC22" i="3" s="1"/>
  <c r="Z11" i="3"/>
  <c r="AC11" i="3" s="1"/>
  <c r="Y12" i="3"/>
  <c r="AB11" i="3"/>
  <c r="S13" i="3"/>
  <c r="R14" i="3"/>
  <c r="AM22" i="3"/>
  <c r="AL23" i="3"/>
  <c r="Y22" i="3"/>
  <c r="AB21" i="3"/>
  <c r="Z21" i="3"/>
  <c r="BF15" i="3"/>
  <c r="BE16" i="3"/>
  <c r="BB12" i="3"/>
  <c r="AZ12" i="3"/>
  <c r="BC12" i="3" s="1"/>
  <c r="AY13" i="3"/>
  <c r="AI14" i="3"/>
  <c r="AJ13" i="3"/>
  <c r="BL13" i="3"/>
  <c r="BO12" i="3"/>
  <c r="BM12" i="3"/>
  <c r="BP12" i="3" s="1"/>
  <c r="BL24" i="3"/>
  <c r="BM23" i="3"/>
  <c r="BP23" i="3" s="1"/>
  <c r="BO23" i="3"/>
  <c r="V21" i="3"/>
  <c r="W20" i="3"/>
  <c r="AC20" i="3" s="1"/>
  <c r="Y13" i="2"/>
  <c r="V20" i="2"/>
  <c r="AB19" i="2"/>
  <c r="BB11" i="2"/>
  <c r="AY12" i="2"/>
  <c r="AZ12" i="2" s="1"/>
  <c r="BC12" i="2" s="1"/>
  <c r="AY24" i="2"/>
  <c r="AZ24" i="2" s="1"/>
  <c r="BC24" i="2" s="1"/>
  <c r="BB23" i="2"/>
  <c r="AL23" i="2"/>
  <c r="AM23" i="2" s="1"/>
  <c r="AL13" i="2"/>
  <c r="AM13" i="2" s="1"/>
  <c r="AB12" i="2"/>
  <c r="AP13" i="3" l="1"/>
  <c r="AE16" i="3"/>
  <c r="AF15" i="3"/>
  <c r="BM13" i="3"/>
  <c r="BP13" i="3" s="1"/>
  <c r="BL14" i="3"/>
  <c r="BO13" i="3"/>
  <c r="AM14" i="3"/>
  <c r="AO14" i="3"/>
  <c r="AI15" i="3"/>
  <c r="AJ14" i="3"/>
  <c r="S14" i="3"/>
  <c r="R15" i="3"/>
  <c r="AY14" i="3"/>
  <c r="BB13" i="3"/>
  <c r="AZ13" i="3"/>
  <c r="BC13" i="3" s="1"/>
  <c r="BO24" i="3"/>
  <c r="BM24" i="3"/>
  <c r="BP24" i="3" s="1"/>
  <c r="AY24" i="3"/>
  <c r="BB23" i="3"/>
  <c r="AZ23" i="3"/>
  <c r="BC23" i="3" s="1"/>
  <c r="Z22" i="3"/>
  <c r="Y23" i="3"/>
  <c r="AB22" i="3"/>
  <c r="AB12" i="3"/>
  <c r="Z12" i="3"/>
  <c r="AC12" i="3" s="1"/>
  <c r="Y13" i="3"/>
  <c r="V22" i="3"/>
  <c r="W21" i="3"/>
  <c r="AC21" i="3" s="1"/>
  <c r="BE17" i="3"/>
  <c r="BF16" i="3"/>
  <c r="AM23" i="3"/>
  <c r="AL24" i="3"/>
  <c r="V21" i="2"/>
  <c r="AB20" i="2"/>
  <c r="Y14" i="2"/>
  <c r="AY13" i="2"/>
  <c r="AZ13" i="2" s="1"/>
  <c r="BC13" i="2" s="1"/>
  <c r="BB12" i="2"/>
  <c r="BB24" i="2"/>
  <c r="AL14" i="2"/>
  <c r="AM14" i="2" s="1"/>
  <c r="AL24" i="2"/>
  <c r="AM24" i="2" s="1"/>
  <c r="AB13" i="2"/>
  <c r="AE17" i="3" l="1"/>
  <c r="AF16" i="3"/>
  <c r="BB14" i="3"/>
  <c r="AZ14" i="3"/>
  <c r="BC14" i="3" s="1"/>
  <c r="R16" i="3"/>
  <c r="S15" i="3"/>
  <c r="Y24" i="3"/>
  <c r="AB23" i="3"/>
  <c r="Z23" i="3"/>
  <c r="AP14" i="3"/>
  <c r="Z13" i="3"/>
  <c r="AC13" i="3" s="1"/>
  <c r="AB13" i="3"/>
  <c r="Y14" i="3"/>
  <c r="AI16" i="3"/>
  <c r="AO15" i="3"/>
  <c r="AJ15" i="3"/>
  <c r="AP15" i="3" s="1"/>
  <c r="AM24" i="3"/>
  <c r="BM14" i="3"/>
  <c r="BP14" i="3" s="1"/>
  <c r="BO14" i="3"/>
  <c r="BB24" i="3"/>
  <c r="AZ24" i="3"/>
  <c r="BC24" i="3" s="1"/>
  <c r="BE18" i="3"/>
  <c r="BF17" i="3"/>
  <c r="V23" i="3"/>
  <c r="W22" i="3"/>
  <c r="AC22" i="3" s="1"/>
  <c r="AB14" i="2"/>
  <c r="V22" i="2"/>
  <c r="AB21" i="2"/>
  <c r="AY14" i="2"/>
  <c r="AZ14" i="2" s="1"/>
  <c r="BC14" i="2" s="1"/>
  <c r="BB13" i="2"/>
  <c r="Z24" i="3" l="1"/>
  <c r="BE19" i="3"/>
  <c r="BF18" i="3"/>
  <c r="S16" i="3"/>
  <c r="R17" i="3"/>
  <c r="AI17" i="3"/>
  <c r="AO16" i="3"/>
  <c r="AJ16" i="3"/>
  <c r="AP16" i="3" s="1"/>
  <c r="V24" i="3"/>
  <c r="AB24" i="3" s="1"/>
  <c r="W23" i="3"/>
  <c r="AC23" i="3" s="1"/>
  <c r="AB14" i="3"/>
  <c r="Z14" i="3"/>
  <c r="AC14" i="3" s="1"/>
  <c r="AE18" i="3"/>
  <c r="AF17" i="3"/>
  <c r="V23" i="2"/>
  <c r="AB22" i="2"/>
  <c r="BB14" i="2"/>
  <c r="AJ17" i="3" l="1"/>
  <c r="AP17" i="3" s="1"/>
  <c r="AI18" i="3"/>
  <c r="AO17" i="3"/>
  <c r="S17" i="3"/>
  <c r="R18" i="3"/>
  <c r="BE20" i="3"/>
  <c r="BF19" i="3"/>
  <c r="AE19" i="3"/>
  <c r="AF18" i="3"/>
  <c r="V25" i="3"/>
  <c r="W24" i="3"/>
  <c r="AC24" i="3" s="1"/>
  <c r="V24" i="2"/>
  <c r="AB23" i="2"/>
  <c r="S18" i="3" l="1"/>
  <c r="R19" i="3"/>
  <c r="AB25" i="3"/>
  <c r="W25" i="3"/>
  <c r="AC25" i="3" s="1"/>
  <c r="AE20" i="3"/>
  <c r="AF19" i="3"/>
  <c r="BE21" i="3"/>
  <c r="BF20" i="3"/>
  <c r="AI19" i="3"/>
  <c r="AJ18" i="3"/>
  <c r="AP18" i="3" s="1"/>
  <c r="AO18" i="3"/>
  <c r="V25" i="2"/>
  <c r="AB25" i="2" s="1"/>
  <c r="AB24" i="2"/>
  <c r="AJ19" i="3" l="1"/>
  <c r="AP19" i="3" s="1"/>
  <c r="AI20" i="3"/>
  <c r="AO19" i="3"/>
  <c r="AE21" i="3"/>
  <c r="AF20" i="3"/>
  <c r="S19" i="3"/>
  <c r="R20" i="3"/>
  <c r="BE22" i="3"/>
  <c r="BF21" i="3"/>
  <c r="BE23" i="3" l="1"/>
  <c r="BF22" i="3"/>
  <c r="S20" i="3"/>
  <c r="R21" i="3"/>
  <c r="AI21" i="3"/>
  <c r="AJ20" i="3"/>
  <c r="AP20" i="3" s="1"/>
  <c r="AO20" i="3"/>
  <c r="AE22" i="3"/>
  <c r="AF21" i="3"/>
  <c r="Z3" i="2"/>
  <c r="AA3" i="2"/>
  <c r="Y3" i="2"/>
  <c r="D10" i="2"/>
  <c r="D7" i="2"/>
  <c r="AE6" i="2"/>
  <c r="AE7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AK3" i="2"/>
  <c r="AJ3" i="2"/>
  <c r="AI3" i="2"/>
  <c r="AG3" i="2"/>
  <c r="AF3" i="2"/>
  <c r="AE3" i="2"/>
  <c r="X3" i="2"/>
  <c r="W3" i="2"/>
  <c r="V3" i="2"/>
  <c r="T3" i="2"/>
  <c r="S3" i="2"/>
  <c r="R3" i="2"/>
  <c r="D6" i="2"/>
  <c r="E6" i="2"/>
  <c r="F6" i="2"/>
  <c r="G6" i="2"/>
  <c r="H6" i="2"/>
  <c r="I6" i="2"/>
  <c r="J6" i="2"/>
  <c r="K6" i="2"/>
  <c r="L6" i="2"/>
  <c r="M6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AJ21" i="3" l="1"/>
  <c r="AP21" i="3" s="1"/>
  <c r="AI22" i="3"/>
  <c r="AO21" i="3"/>
  <c r="AE23" i="3"/>
  <c r="AF22" i="3"/>
  <c r="S21" i="3"/>
  <c r="R22" i="3"/>
  <c r="BE24" i="3"/>
  <c r="BF23" i="3"/>
  <c r="Z5" i="2"/>
  <c r="Z15" i="2"/>
  <c r="Z25" i="2"/>
  <c r="Z18" i="2"/>
  <c r="Z17" i="2"/>
  <c r="Z6" i="2"/>
  <c r="Z16" i="2"/>
  <c r="Z7" i="2"/>
  <c r="Z19" i="2"/>
  <c r="Z20" i="2"/>
  <c r="Z8" i="2"/>
  <c r="Z21" i="2"/>
  <c r="Z9" i="2"/>
  <c r="Z10" i="2"/>
  <c r="Z22" i="2"/>
  <c r="Z23" i="2"/>
  <c r="Z11" i="2"/>
  <c r="Z12" i="2"/>
  <c r="Z24" i="2"/>
  <c r="Z13" i="2"/>
  <c r="Z14" i="2"/>
  <c r="AO7" i="2"/>
  <c r="AO6" i="2"/>
  <c r="W16" i="2"/>
  <c r="AC16" i="2" s="1"/>
  <c r="S18" i="2"/>
  <c r="S13" i="2"/>
  <c r="S12" i="2"/>
  <c r="S25" i="2"/>
  <c r="W9" i="2"/>
  <c r="AC9" i="2" s="1"/>
  <c r="S24" i="2"/>
  <c r="AF5" i="2"/>
  <c r="S19" i="2"/>
  <c r="AJ5" i="2"/>
  <c r="AP5" i="2" s="1"/>
  <c r="S9" i="2"/>
  <c r="S20" i="2"/>
  <c r="S8" i="2"/>
  <c r="W15" i="2"/>
  <c r="AC15" i="2" s="1"/>
  <c r="W13" i="2"/>
  <c r="W12" i="2"/>
  <c r="W14" i="2"/>
  <c r="S16" i="2"/>
  <c r="W23" i="2"/>
  <c r="AC23" i="2" s="1"/>
  <c r="W11" i="2"/>
  <c r="AC11" i="2" s="1"/>
  <c r="W24" i="2"/>
  <c r="S15" i="2"/>
  <c r="W22" i="2"/>
  <c r="AC22" i="2" s="1"/>
  <c r="W10" i="2"/>
  <c r="AC10" i="2" s="1"/>
  <c r="W25" i="2"/>
  <c r="AC25" i="2" s="1"/>
  <c r="S17" i="2"/>
  <c r="S14" i="2"/>
  <c r="W21" i="2"/>
  <c r="W20" i="2"/>
  <c r="AC20" i="2" s="1"/>
  <c r="W8" i="2"/>
  <c r="W19" i="2"/>
  <c r="S23" i="2"/>
  <c r="S11" i="2"/>
  <c r="W18" i="2"/>
  <c r="AC18" i="2" s="1"/>
  <c r="S22" i="2"/>
  <c r="S10" i="2"/>
  <c r="W17" i="2"/>
  <c r="AC17" i="2" s="1"/>
  <c r="S21" i="2"/>
  <c r="AJ6" i="2"/>
  <c r="AP6" i="2" s="1"/>
  <c r="AE8" i="2"/>
  <c r="AF7" i="2"/>
  <c r="AF6" i="2"/>
  <c r="W7" i="2"/>
  <c r="AC7" i="2" s="1"/>
  <c r="W5" i="2"/>
  <c r="AC5" i="2" s="1"/>
  <c r="W6" i="2"/>
  <c r="AC6" i="2" s="1"/>
  <c r="S7" i="2"/>
  <c r="S5" i="2"/>
  <c r="S6" i="2"/>
  <c r="M5" i="2"/>
  <c r="L5" i="2"/>
  <c r="K5" i="2"/>
  <c r="J5" i="2"/>
  <c r="I5" i="2"/>
  <c r="H5" i="2"/>
  <c r="G5" i="2"/>
  <c r="F5" i="2"/>
  <c r="E5" i="2"/>
  <c r="D5" i="2"/>
  <c r="AE24" i="3" l="1"/>
  <c r="AF23" i="3"/>
  <c r="S22" i="3"/>
  <c r="R23" i="3"/>
  <c r="AI23" i="3"/>
  <c r="AJ22" i="3"/>
  <c r="AP22" i="3" s="1"/>
  <c r="AO22" i="3"/>
  <c r="BE25" i="3"/>
  <c r="BF25" i="3" s="1"/>
  <c r="BF24" i="3"/>
  <c r="AC24" i="2"/>
  <c r="AC19" i="2"/>
  <c r="AC8" i="2"/>
  <c r="AC14" i="2"/>
  <c r="AC21" i="2"/>
  <c r="AC13" i="2"/>
  <c r="AC12" i="2"/>
  <c r="AJ7" i="2"/>
  <c r="AP7" i="2" s="1"/>
  <c r="AO8" i="2"/>
  <c r="AE9" i="2"/>
  <c r="AF8" i="2"/>
  <c r="K39" i="1"/>
  <c r="J39" i="1"/>
  <c r="I39" i="1"/>
  <c r="K38" i="1"/>
  <c r="J38" i="1"/>
  <c r="I38" i="1"/>
  <c r="K35" i="1"/>
  <c r="J35" i="1"/>
  <c r="I35" i="1"/>
  <c r="K34" i="1"/>
  <c r="J34" i="1"/>
  <c r="I34" i="1"/>
  <c r="K31" i="1"/>
  <c r="J31" i="1"/>
  <c r="I31" i="1"/>
  <c r="K30" i="1"/>
  <c r="J30" i="1"/>
  <c r="I30" i="1"/>
  <c r="K27" i="1"/>
  <c r="J27" i="1"/>
  <c r="I27" i="1"/>
  <c r="K26" i="1"/>
  <c r="J26" i="1"/>
  <c r="I26" i="1"/>
  <c r="K22" i="1"/>
  <c r="J22" i="1"/>
  <c r="I22" i="1"/>
  <c r="K13" i="1"/>
  <c r="J13" i="1"/>
  <c r="I13" i="1"/>
  <c r="K10" i="1"/>
  <c r="J10" i="1"/>
  <c r="I10" i="1"/>
  <c r="AJ23" i="3" l="1"/>
  <c r="AP23" i="3" s="1"/>
  <c r="AI24" i="3"/>
  <c r="AO23" i="3"/>
  <c r="S23" i="3"/>
  <c r="R24" i="3"/>
  <c r="AE25" i="3"/>
  <c r="AF25" i="3" s="1"/>
  <c r="AF24" i="3"/>
  <c r="AJ8" i="2"/>
  <c r="AP8" i="2" s="1"/>
  <c r="AO9" i="2"/>
  <c r="AE10" i="2"/>
  <c r="AF9" i="2"/>
  <c r="S24" i="3" l="1"/>
  <c r="R25" i="3"/>
  <c r="S25" i="3" s="1"/>
  <c r="AI25" i="3"/>
  <c r="AJ24" i="3"/>
  <c r="AP24" i="3" s="1"/>
  <c r="AO24" i="3"/>
  <c r="AJ9" i="2"/>
  <c r="AP9" i="2" s="1"/>
  <c r="AO10" i="2"/>
  <c r="AJ10" i="2"/>
  <c r="AP10" i="2" s="1"/>
  <c r="AE11" i="2"/>
  <c r="AF10" i="2"/>
  <c r="AJ25" i="3" l="1"/>
  <c r="AP25" i="3" s="1"/>
  <c r="AO25" i="3"/>
  <c r="AO11" i="2"/>
  <c r="AJ11" i="2"/>
  <c r="AP11" i="2" s="1"/>
  <c r="AO12" i="2"/>
  <c r="AE12" i="2"/>
  <c r="AF11" i="2"/>
  <c r="AO13" i="2" l="1"/>
  <c r="AJ12" i="2"/>
  <c r="AP12" i="2" s="1"/>
  <c r="AE13" i="2"/>
  <c r="AF12" i="2"/>
  <c r="AO14" i="2" l="1"/>
  <c r="AJ13" i="2"/>
  <c r="AP13" i="2" s="1"/>
  <c r="AE14" i="2"/>
  <c r="AF13" i="2"/>
  <c r="AO15" i="2" l="1"/>
  <c r="AJ14" i="2"/>
  <c r="AP14" i="2" s="1"/>
  <c r="AF14" i="2"/>
  <c r="AE15" i="2"/>
  <c r="AJ15" i="2" l="1"/>
  <c r="AP15" i="2" s="1"/>
  <c r="AO16" i="2"/>
  <c r="AF15" i="2"/>
  <c r="AE16" i="2"/>
  <c r="AJ16" i="2" l="1"/>
  <c r="AP16" i="2" s="1"/>
  <c r="AE17" i="2"/>
  <c r="AF16" i="2"/>
  <c r="AO17" i="2" l="1"/>
  <c r="AO18" i="2"/>
  <c r="AJ17" i="2"/>
  <c r="AP17" i="2" s="1"/>
  <c r="AF17" i="2"/>
  <c r="AE18" i="2"/>
  <c r="AO19" i="2" l="1"/>
  <c r="AJ18" i="2"/>
  <c r="AP18" i="2" s="1"/>
  <c r="AE19" i="2"/>
  <c r="AF18" i="2"/>
  <c r="AO20" i="2" l="1"/>
  <c r="AJ19" i="2"/>
  <c r="AP19" i="2" s="1"/>
  <c r="AE20" i="2"/>
  <c r="AF19" i="2"/>
  <c r="AO21" i="2" l="1"/>
  <c r="AJ20" i="2"/>
  <c r="AP20" i="2" s="1"/>
  <c r="AE21" i="2"/>
  <c r="AF20" i="2"/>
  <c r="AO22" i="2" l="1"/>
  <c r="AJ21" i="2"/>
  <c r="AP21" i="2" s="1"/>
  <c r="AE22" i="2"/>
  <c r="AF21" i="2"/>
  <c r="AJ22" i="2" l="1"/>
  <c r="AP22" i="2" s="1"/>
  <c r="AE23" i="2"/>
  <c r="AF22" i="2"/>
  <c r="AO23" i="2" l="1"/>
  <c r="AJ23" i="2"/>
  <c r="AP23" i="2" s="1"/>
  <c r="AO24" i="2"/>
  <c r="AE24" i="2"/>
  <c r="AF23" i="2"/>
  <c r="AJ24" i="2" l="1"/>
  <c r="AP24" i="2" s="1"/>
  <c r="AE25" i="2"/>
  <c r="AF25" i="2" s="1"/>
  <c r="AF24" i="2"/>
  <c r="AJ25" i="2" l="1"/>
  <c r="AP25" i="2" s="1"/>
  <c r="AO25" i="2"/>
</calcChain>
</file>

<file path=xl/sharedStrings.xml><?xml version="1.0" encoding="utf-8"?>
<sst xmlns="http://schemas.openxmlformats.org/spreadsheetml/2006/main" count="534" uniqueCount="51">
  <si>
    <t>Number</t>
  </si>
  <si>
    <t>Type</t>
  </si>
  <si>
    <t>Entry Section Sub-type</t>
  </si>
  <si>
    <t>Cross-sectional Area</t>
  </si>
  <si>
    <t>Entry Geometry</t>
  </si>
  <si>
    <t>Number of inlets</t>
  </si>
  <si>
    <t>Filter</t>
  </si>
  <si>
    <t>N_filter</t>
  </si>
  <si>
    <t>a2</t>
  </si>
  <si>
    <t>a1</t>
  </si>
  <si>
    <t>a0</t>
  </si>
  <si>
    <t>I1</t>
  </si>
  <si>
    <t>Inlet</t>
  </si>
  <si>
    <t>Front</t>
  </si>
  <si>
    <t>Standard</t>
  </si>
  <si>
    <t>Concealed</t>
  </si>
  <si>
    <t>Single</t>
  </si>
  <si>
    <t>G4</t>
  </si>
  <si>
    <t>I2</t>
  </si>
  <si>
    <t>Triple</t>
  </si>
  <si>
    <t>Cup</t>
  </si>
  <si>
    <t>I3</t>
  </si>
  <si>
    <t>G3</t>
  </si>
  <si>
    <t>I4</t>
  </si>
  <si>
    <t>I5</t>
  </si>
  <si>
    <t>Grille</t>
  </si>
  <si>
    <t>I6</t>
  </si>
  <si>
    <t>I7</t>
  </si>
  <si>
    <t>I8</t>
  </si>
  <si>
    <t>O1</t>
  </si>
  <si>
    <t>Outlet</t>
  </si>
  <si>
    <t>Back</t>
  </si>
  <si>
    <t>O2</t>
  </si>
  <si>
    <t>O3</t>
  </si>
  <si>
    <t>Increased 01</t>
  </si>
  <si>
    <t>O4</t>
  </si>
  <si>
    <t>O5</t>
  </si>
  <si>
    <t>O6</t>
  </si>
  <si>
    <t>O7</t>
  </si>
  <si>
    <t>O8</t>
  </si>
  <si>
    <t>O9</t>
  </si>
  <si>
    <t>Flowrate - [m^3/h]</t>
  </si>
  <si>
    <t>Static Pressure - [Pa]</t>
  </si>
  <si>
    <t>Single Inlet, G4 Filter</t>
  </si>
  <si>
    <t>Triple Inlet, G4 Filter</t>
  </si>
  <si>
    <t>Single Inlet, G3 Filter</t>
  </si>
  <si>
    <t>Triple Inlet, G3 Filter</t>
  </si>
  <si>
    <t>Single Inlet, G4 Filter, Grille</t>
  </si>
  <si>
    <t>Triple Inlet, G4 Filter, Grille</t>
  </si>
  <si>
    <t>Single Inlet, G3 Filter, Grille</t>
  </si>
  <si>
    <t>Triple Inlet, G3 Filter, Grille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</si>
</sst>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Configurations</a:t>
            </a:r>
          </a:p>
          <a:p>
            <a:pPr>
              <a:defRPr/>
            </a:pPr>
            <a:r>
              <a:rPr lang="en-US" sz="1100"/>
              <a:t>Aged</a:t>
            </a:r>
            <a:r>
              <a:rPr lang="en-US" sz="1100" baseline="0"/>
              <a:t> Filter (N=3.5)</a:t>
            </a:r>
            <a:endParaRPr lang="en-US" sz="1100"/>
          </a:p>
        </c:rich>
      </c:tx>
      <c:layout>
        <c:manualLayout>
          <c:xMode val="edge"/>
          <c:yMode val="edge"/>
          <c:x val="0.226896800562839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84144852462436E-2"/>
          <c:y val="7.7120193958156391E-2"/>
          <c:w val="0.81080584512928999"/>
          <c:h val="0.84912399312305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Single Inlet, G4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Sheet1!$R$5:$R$25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Sheet1!$S$5:$S$25</c:f>
              <c:numCache>
                <c:formatCode>General</c:formatCode>
                <c:ptCount val="21"/>
                <c:pt idx="0">
                  <c:v>359.38756573165404</c:v>
                </c:pt>
                <c:pt idx="1">
                  <c:v>367.64482260947034</c:v>
                </c:pt>
                <c:pt idx="2">
                  <c:v>375.98831330364078</c:v>
                </c:pt>
                <c:pt idx="3">
                  <c:v>384.41803781416536</c:v>
                </c:pt>
                <c:pt idx="4">
                  <c:v>392.93399614104408</c:v>
                </c:pt>
                <c:pt idx="5">
                  <c:v>401.53618828427682</c:v>
                </c:pt>
                <c:pt idx="6">
                  <c:v>410.22461424386381</c:v>
                </c:pt>
                <c:pt idx="7">
                  <c:v>418.99927401980483</c:v>
                </c:pt>
                <c:pt idx="8">
                  <c:v>427.86016761209987</c:v>
                </c:pt>
                <c:pt idx="9">
                  <c:v>436.80729502074917</c:v>
                </c:pt>
                <c:pt idx="10">
                  <c:v>445.84065624575248</c:v>
                </c:pt>
                <c:pt idx="11">
                  <c:v>454.96025128710994</c:v>
                </c:pt>
                <c:pt idx="12">
                  <c:v>464.16608014482165</c:v>
                </c:pt>
                <c:pt idx="13">
                  <c:v>473.45814281888727</c:v>
                </c:pt>
                <c:pt idx="14">
                  <c:v>482.83643930930714</c:v>
                </c:pt>
                <c:pt idx="15">
                  <c:v>492.30096961608103</c:v>
                </c:pt>
                <c:pt idx="16">
                  <c:v>501.85173373920907</c:v>
                </c:pt>
                <c:pt idx="17">
                  <c:v>511.48873167869124</c:v>
                </c:pt>
                <c:pt idx="18">
                  <c:v>521.21196343452743</c:v>
                </c:pt>
                <c:pt idx="19">
                  <c:v>531.02142900671788</c:v>
                </c:pt>
                <c:pt idx="20">
                  <c:v>540.91712839526235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A-4864-9222-AA84224CF9DB}"/>
            </c:ext>
          </c:extLst>
        </c:ser>
        <c:ser>
          <c:idx val="4"/>
          <c:order val="1"/>
          <c:tx>
            <c:strRef>
              <c:f>Sheet1!$AS$2</c:f>
              <c:strCache>
                <c:ptCount val="1"/>
                <c:pt idx="0">
                  <c:v>Single Inlet, G4 Filter, Grille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Sheet1!$AR$5:$AR$25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Sheet1!$AS$5:$AS$25</c:f>
              <c:numCache>
                <c:formatCode>General</c:formatCode>
                <c:ptCount val="21"/>
                <c:pt idx="0">
                  <c:v>320.33694181028329</c:v>
                </c:pt>
                <c:pt idx="1">
                  <c:v>327.41010087183588</c:v>
                </c:pt>
                <c:pt idx="2">
                  <c:v>334.5564827111366</c:v>
                </c:pt>
                <c:pt idx="3">
                  <c:v>341.77608732818544</c:v>
                </c:pt>
                <c:pt idx="4">
                  <c:v>349.06891472298253</c:v>
                </c:pt>
                <c:pt idx="5">
                  <c:v>356.43496489552774</c:v>
                </c:pt>
                <c:pt idx="6">
                  <c:v>363.87423784582109</c:v>
                </c:pt>
                <c:pt idx="7">
                  <c:v>371.38673357386256</c:v>
                </c:pt>
                <c:pt idx="8">
                  <c:v>378.97245207965216</c:v>
                </c:pt>
                <c:pt idx="9">
                  <c:v>386.63139336319</c:v>
                </c:pt>
                <c:pt idx="10">
                  <c:v>394.36355742447597</c:v>
                </c:pt>
                <c:pt idx="11">
                  <c:v>402.16894426351018</c:v>
                </c:pt>
                <c:pt idx="12">
                  <c:v>410.04755388029241</c:v>
                </c:pt>
                <c:pt idx="13">
                  <c:v>417.99938627482288</c:v>
                </c:pt>
                <c:pt idx="14">
                  <c:v>426.02444144710137</c:v>
                </c:pt>
                <c:pt idx="15">
                  <c:v>434.12271939712821</c:v>
                </c:pt>
                <c:pt idx="16">
                  <c:v>442.29422012490306</c:v>
                </c:pt>
                <c:pt idx="17">
                  <c:v>450.53894363042616</c:v>
                </c:pt>
                <c:pt idx="18">
                  <c:v>458.85688991369739</c:v>
                </c:pt>
                <c:pt idx="19">
                  <c:v>467.24805897471663</c:v>
                </c:pt>
                <c:pt idx="20">
                  <c:v>475.71245081348422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A-4864-9222-AA84224CF9DB}"/>
            </c:ext>
          </c:extLst>
        </c:ser>
        <c:ser>
          <c:idx val="1"/>
          <c:order val="2"/>
          <c:tx>
            <c:strRef>
              <c:f>Sheet1!$W$2</c:f>
              <c:strCache>
                <c:ptCount val="1"/>
                <c:pt idx="0">
                  <c:v>Triple Inlet, G4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Sheet1!$AB$5:$AB$25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Sheet1!$AC$5:$AC$25</c:f>
              <c:numCache>
                <c:formatCode>General</c:formatCode>
                <c:ptCount val="21"/>
                <c:pt idx="0">
                  <c:v>283.73953849518819</c:v>
                </c:pt>
                <c:pt idx="1">
                  <c:v>287.49093823272096</c:v>
                </c:pt>
                <c:pt idx="2">
                  <c:v>291.26521312335967</c:v>
                </c:pt>
                <c:pt idx="3">
                  <c:v>295.06236316710419</c:v>
                </c:pt>
                <c:pt idx="4">
                  <c:v>298.88238836395453</c:v>
                </c:pt>
                <c:pt idx="5">
                  <c:v>302.7252887139108</c:v>
                </c:pt>
                <c:pt idx="6">
                  <c:v>306.59106421697288</c:v>
                </c:pt>
                <c:pt idx="7">
                  <c:v>310.47971487314089</c:v>
                </c:pt>
                <c:pt idx="8">
                  <c:v>314.39124068241472</c:v>
                </c:pt>
                <c:pt idx="9">
                  <c:v>318.32564164479447</c:v>
                </c:pt>
                <c:pt idx="10">
                  <c:v>322.28291776028004</c:v>
                </c:pt>
                <c:pt idx="11">
                  <c:v>326.26306902887143</c:v>
                </c:pt>
                <c:pt idx="12">
                  <c:v>330.26609545056874</c:v>
                </c:pt>
                <c:pt idx="13">
                  <c:v>334.29199702537187</c:v>
                </c:pt>
                <c:pt idx="14">
                  <c:v>338.34077375328081</c:v>
                </c:pt>
                <c:pt idx="15">
                  <c:v>342.41242563429569</c:v>
                </c:pt>
                <c:pt idx="16">
                  <c:v>346.50695266841649</c:v>
                </c:pt>
                <c:pt idx="17">
                  <c:v>350.62435485564311</c:v>
                </c:pt>
                <c:pt idx="18">
                  <c:v>354.76463219597554</c:v>
                </c:pt>
                <c:pt idx="19">
                  <c:v>358.9277846894139</c:v>
                </c:pt>
                <c:pt idx="20">
                  <c:v>363.11381233595796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A-4864-9222-AA84224CF9DB}"/>
            </c:ext>
          </c:extLst>
        </c:ser>
        <c:ser>
          <c:idx val="5"/>
          <c:order val="3"/>
          <c:tx>
            <c:strRef>
              <c:f>Sheet1!$AW$2</c:f>
              <c:strCache>
                <c:ptCount val="1"/>
                <c:pt idx="0">
                  <c:v>Triple Inlet, G4 Filter, Grille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Sheet1!$BB$5:$BB$25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Sheet1!$BC$5:$BC$25</c:f>
              <c:numCache>
                <c:formatCode>General</c:formatCode>
                <c:ptCount val="21"/>
                <c:pt idx="0">
                  <c:v>261.91385914260013</c:v>
                </c:pt>
                <c:pt idx="1">
                  <c:v>265.41244420707585</c:v>
                </c:pt>
                <c:pt idx="2">
                  <c:v>268.93685266993111</c:v>
                </c:pt>
                <c:pt idx="3">
                  <c:v>272.48708453116603</c:v>
                </c:pt>
                <c:pt idx="4">
                  <c:v>276.06313979078055</c:v>
                </c:pt>
                <c:pt idx="5">
                  <c:v>279.66501844877467</c:v>
                </c:pt>
                <c:pt idx="6">
                  <c:v>283.2927205051484</c:v>
                </c:pt>
                <c:pt idx="7">
                  <c:v>286.94624595990183</c:v>
                </c:pt>
                <c:pt idx="8">
                  <c:v>290.62559481303481</c:v>
                </c:pt>
                <c:pt idx="9">
                  <c:v>294.33076706454744</c:v>
                </c:pt>
                <c:pt idx="10">
                  <c:v>298.06176271443968</c:v>
                </c:pt>
                <c:pt idx="11">
                  <c:v>301.81858176271157</c:v>
                </c:pt>
                <c:pt idx="12">
                  <c:v>305.60122420936307</c:v>
                </c:pt>
                <c:pt idx="13">
                  <c:v>309.40969005439416</c:v>
                </c:pt>
                <c:pt idx="14">
                  <c:v>313.24397929780491</c:v>
                </c:pt>
                <c:pt idx="15">
                  <c:v>317.10409193959526</c:v>
                </c:pt>
                <c:pt idx="16">
                  <c:v>320.99002797976516</c:v>
                </c:pt>
                <c:pt idx="17">
                  <c:v>324.90178741831483</c:v>
                </c:pt>
                <c:pt idx="18">
                  <c:v>328.83937025524398</c:v>
                </c:pt>
                <c:pt idx="19">
                  <c:v>332.80277649055279</c:v>
                </c:pt>
                <c:pt idx="20">
                  <c:v>336.79200612424125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8A-4864-9222-AA84224CF9DB}"/>
            </c:ext>
          </c:extLst>
        </c:ser>
        <c:ser>
          <c:idx val="2"/>
          <c:order val="4"/>
          <c:tx>
            <c:strRef>
              <c:f>Sheet1!$AF$2</c:f>
              <c:strCache>
                <c:ptCount val="1"/>
                <c:pt idx="0">
                  <c:v>Single Inlet, G3 Filter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Sheet1!$AE$5:$AE$25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Sheet1!$AF$5:$AF$25</c:f>
              <c:numCache>
                <c:formatCode>General</c:formatCode>
                <c:ptCount val="21"/>
                <c:pt idx="0">
                  <c:v>210.11694637367742</c:v>
                </c:pt>
                <c:pt idx="1">
                  <c:v>215.29100877971965</c:v>
                </c:pt>
                <c:pt idx="2">
                  <c:v>220.52913062705477</c:v>
                </c:pt>
                <c:pt idx="3">
                  <c:v>225.83131191568285</c:v>
                </c:pt>
                <c:pt idx="4">
                  <c:v>231.19755264560385</c:v>
                </c:pt>
                <c:pt idx="5">
                  <c:v>236.62785281681775</c:v>
                </c:pt>
                <c:pt idx="6">
                  <c:v>242.12221242932461</c:v>
                </c:pt>
                <c:pt idx="7">
                  <c:v>247.68063148312436</c:v>
                </c:pt>
                <c:pt idx="8">
                  <c:v>253.30310997821707</c:v>
                </c:pt>
                <c:pt idx="9">
                  <c:v>258.9896479146027</c:v>
                </c:pt>
                <c:pt idx="10">
                  <c:v>264.74024529228132</c:v>
                </c:pt>
                <c:pt idx="11">
                  <c:v>270.55490211125277</c:v>
                </c:pt>
                <c:pt idx="12">
                  <c:v>276.43361837151713</c:v>
                </c:pt>
                <c:pt idx="13">
                  <c:v>282.37639407307449</c:v>
                </c:pt>
                <c:pt idx="14">
                  <c:v>288.38322921592476</c:v>
                </c:pt>
                <c:pt idx="15">
                  <c:v>294.45412380006803</c:v>
                </c:pt>
                <c:pt idx="16">
                  <c:v>300.58907782550421</c:v>
                </c:pt>
                <c:pt idx="17">
                  <c:v>306.78809129223328</c:v>
                </c:pt>
                <c:pt idx="18">
                  <c:v>313.05116420025524</c:v>
                </c:pt>
                <c:pt idx="19">
                  <c:v>319.37829654957011</c:v>
                </c:pt>
                <c:pt idx="20">
                  <c:v>325.76948834017799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A-4864-9222-AA84224CF9DB}"/>
            </c:ext>
          </c:extLst>
        </c:ser>
        <c:ser>
          <c:idx val="6"/>
          <c:order val="5"/>
          <c:tx>
            <c:strRef>
              <c:f>Sheet1!$BF$2</c:f>
              <c:strCache>
                <c:ptCount val="1"/>
                <c:pt idx="0">
                  <c:v>Single Inlet, G3 Filter, Grille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Sheet1!$BE$5:$BE$25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Sheet1!$BF$5:$BF$25</c:f>
              <c:numCache>
                <c:formatCode>General</c:formatCode>
                <c:ptCount val="21"/>
                <c:pt idx="0">
                  <c:v>165.06187539179956</c:v>
                </c:pt>
                <c:pt idx="1">
                  <c:v>169.01062366145263</c:v>
                </c:pt>
                <c:pt idx="2">
                  <c:v>173.00700510376888</c:v>
                </c:pt>
                <c:pt idx="3">
                  <c:v>177.05101971874828</c:v>
                </c:pt>
                <c:pt idx="4">
                  <c:v>181.14266750639081</c:v>
                </c:pt>
                <c:pt idx="5">
                  <c:v>185.28194846669646</c:v>
                </c:pt>
                <c:pt idx="6">
                  <c:v>189.4688625996653</c:v>
                </c:pt>
                <c:pt idx="7">
                  <c:v>193.70340990529729</c:v>
                </c:pt>
                <c:pt idx="8">
                  <c:v>197.98559038359238</c:v>
                </c:pt>
                <c:pt idx="9">
                  <c:v>202.31540403455065</c:v>
                </c:pt>
                <c:pt idx="10">
                  <c:v>206.69285085817208</c:v>
                </c:pt>
                <c:pt idx="11">
                  <c:v>211.1179308544566</c:v>
                </c:pt>
                <c:pt idx="12">
                  <c:v>215.59064402340431</c:v>
                </c:pt>
                <c:pt idx="13">
                  <c:v>220.11099036501514</c:v>
                </c:pt>
                <c:pt idx="14">
                  <c:v>224.67896987928916</c:v>
                </c:pt>
                <c:pt idx="15">
                  <c:v>229.29458256622627</c:v>
                </c:pt>
                <c:pt idx="16">
                  <c:v>233.95782842582653</c:v>
                </c:pt>
                <c:pt idx="17">
                  <c:v>238.66870745808995</c:v>
                </c:pt>
                <c:pt idx="18">
                  <c:v>243.42721966301653</c:v>
                </c:pt>
                <c:pt idx="19">
                  <c:v>248.23336504060626</c:v>
                </c:pt>
                <c:pt idx="20">
                  <c:v>253.08714359085911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8A-4864-9222-AA84224CF9DB}"/>
            </c:ext>
          </c:extLst>
        </c:ser>
        <c:ser>
          <c:idx val="3"/>
          <c:order val="6"/>
          <c:tx>
            <c:strRef>
              <c:f>Sheet1!$AJ$2</c:f>
              <c:strCache>
                <c:ptCount val="1"/>
                <c:pt idx="0">
                  <c:v>Triple Inlet, G3 Filter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Sheet1!$AO$5:$AO$25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Sheet1!$AP$5:$AP$25</c:f>
              <c:numCache>
                <c:formatCode>General</c:formatCode>
                <c:ptCount val="21"/>
                <c:pt idx="0">
                  <c:v>169.84280902933577</c:v>
                </c:pt>
                <c:pt idx="1">
                  <c:v>172.44005791515536</c:v>
                </c:pt>
                <c:pt idx="2">
                  <c:v>175.06132012326694</c:v>
                </c:pt>
                <c:pt idx="3">
                  <c:v>177.70659565367049</c:v>
                </c:pt>
                <c:pt idx="4">
                  <c:v>180.37588450636605</c:v>
                </c:pt>
                <c:pt idx="5">
                  <c:v>183.06918668135361</c:v>
                </c:pt>
                <c:pt idx="6">
                  <c:v>185.78650217863316</c:v>
                </c:pt>
                <c:pt idx="7">
                  <c:v>188.52783099820473</c:v>
                </c:pt>
                <c:pt idx="8">
                  <c:v>191.29317314006829</c:v>
                </c:pt>
                <c:pt idx="9">
                  <c:v>194.08252860422385</c:v>
                </c:pt>
                <c:pt idx="10">
                  <c:v>196.89589739067139</c:v>
                </c:pt>
                <c:pt idx="11">
                  <c:v>199.73327949941097</c:v>
                </c:pt>
                <c:pt idx="12">
                  <c:v>202.59467493044252</c:v>
                </c:pt>
                <c:pt idx="13">
                  <c:v>205.48008368376608</c:v>
                </c:pt>
                <c:pt idx="14">
                  <c:v>208.38950575938162</c:v>
                </c:pt>
                <c:pt idx="15">
                  <c:v>211.32294115728919</c:v>
                </c:pt>
                <c:pt idx="16">
                  <c:v>214.28038987748872</c:v>
                </c:pt>
                <c:pt idx="17">
                  <c:v>217.26185191998027</c:v>
                </c:pt>
                <c:pt idx="18">
                  <c:v>220.26732728476381</c:v>
                </c:pt>
                <c:pt idx="19">
                  <c:v>223.29681597183932</c:v>
                </c:pt>
                <c:pt idx="20">
                  <c:v>226.3503179812069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A-4864-9222-AA84224CF9DB}"/>
            </c:ext>
          </c:extLst>
        </c:ser>
        <c:ser>
          <c:idx val="7"/>
          <c:order val="7"/>
          <c:tx>
            <c:strRef>
              <c:f>Sheet1!$BJ$2</c:f>
              <c:strCache>
                <c:ptCount val="1"/>
                <c:pt idx="0">
                  <c:v>Triple Inlet, G3 Filter, Grille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Sheet1!$BO$5:$BO$25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Sheet1!$BP$5:$BP$25</c:f>
              <c:numCache>
                <c:formatCode>General</c:formatCode>
                <c:ptCount val="21"/>
                <c:pt idx="0">
                  <c:v>136.49353825068172</c:v>
                </c:pt>
                <c:pt idx="1">
                  <c:v>138.56112761578919</c:v>
                </c:pt>
                <c:pt idx="2">
                  <c:v>140.64829190766204</c:v>
                </c:pt>
                <c:pt idx="3">
                  <c:v>142.75503112630022</c:v>
                </c:pt>
                <c:pt idx="4">
                  <c:v>144.88134527170379</c:v>
                </c:pt>
                <c:pt idx="5">
                  <c:v>147.02723434387272</c:v>
                </c:pt>
                <c:pt idx="6">
                  <c:v>149.19269834280701</c:v>
                </c:pt>
                <c:pt idx="7">
                  <c:v>151.37773726850665</c:v>
                </c:pt>
                <c:pt idx="8">
                  <c:v>153.58235112097168</c:v>
                </c:pt>
                <c:pt idx="9">
                  <c:v>155.80653990020204</c:v>
                </c:pt>
                <c:pt idx="10">
                  <c:v>158.05030360619779</c:v>
                </c:pt>
                <c:pt idx="11">
                  <c:v>160.31364223895889</c:v>
                </c:pt>
                <c:pt idx="12">
                  <c:v>162.59655579848535</c:v>
                </c:pt>
                <c:pt idx="13">
                  <c:v>164.89904428477715</c:v>
                </c:pt>
                <c:pt idx="14">
                  <c:v>167.22110769783433</c:v>
                </c:pt>
                <c:pt idx="15">
                  <c:v>169.56274603765689</c:v>
                </c:pt>
                <c:pt idx="16">
                  <c:v>171.92395930424479</c:v>
                </c:pt>
                <c:pt idx="17">
                  <c:v>174.30474749759807</c:v>
                </c:pt>
                <c:pt idx="18">
                  <c:v>176.70511061771671</c:v>
                </c:pt>
                <c:pt idx="19">
                  <c:v>179.12504866460071</c:v>
                </c:pt>
                <c:pt idx="20">
                  <c:v>181.56456163825007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8A-4864-9222-AA84224C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75072"/>
        <c:axId val="2074752272"/>
      </c:scatterChart>
      <c:valAx>
        <c:axId val="330375072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Sheet1!$R$4</c:f>
              <c:strCache>
                <c:ptCount val="1"/>
                <c:pt idx="0">
                  <c:v>Flowrate - [m^3/h]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52272"/>
        <c:crosses val="autoZero"/>
        <c:crossBetween val="midCat"/>
      </c:valAx>
      <c:valAx>
        <c:axId val="20747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Sheet1!$S$4</c:f>
              <c:strCache>
                <c:ptCount val="1"/>
                <c:pt idx="0">
                  <c:v>Static Pressure -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Configurations</a:t>
            </a:r>
          </a:p>
          <a:p>
            <a:pPr>
              <a:defRPr/>
            </a:pPr>
            <a:r>
              <a:rPr lang="en-US" sz="1100"/>
              <a:t>New</a:t>
            </a:r>
            <a:r>
              <a:rPr lang="en-US" sz="1100" baseline="0"/>
              <a:t> Filter (N=1.0)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84144852462436E-2"/>
          <c:y val="7.7120193958156391E-2"/>
          <c:w val="0.81080584512928999"/>
          <c:h val="0.84912399312305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New!$S$2</c:f>
              <c:strCache>
                <c:ptCount val="1"/>
                <c:pt idx="0">
                  <c:v>Single Inlet, G4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New!$R$5:$R$25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New!$S$5:$S$25</c:f>
              <c:numCache>
                <c:formatCode>General</c:formatCode>
                <c:ptCount val="21"/>
                <c:pt idx="0">
                  <c:v>187.62317018882038</c:v>
                </c:pt>
                <c:pt idx="1">
                  <c:v>192.13932726959047</c:v>
                </c:pt>
                <c:pt idx="2">
                  <c:v>196.71015127795076</c:v>
                </c:pt>
                <c:pt idx="3">
                  <c:v>201.33564221390128</c:v>
                </c:pt>
                <c:pt idx="4">
                  <c:v>206.01580007744207</c:v>
                </c:pt>
                <c:pt idx="5">
                  <c:v>210.75062486857306</c:v>
                </c:pt>
                <c:pt idx="6">
                  <c:v>215.54011658729428</c:v>
                </c:pt>
                <c:pt idx="7">
                  <c:v>220.38427523360573</c:v>
                </c:pt>
                <c:pt idx="8">
                  <c:v>225.28310080750742</c:v>
                </c:pt>
                <c:pt idx="9">
                  <c:v>230.23659330899935</c:v>
                </c:pt>
                <c:pt idx="10">
                  <c:v>235.24475273808153</c:v>
                </c:pt>
                <c:pt idx="11">
                  <c:v>240.30757909475392</c:v>
                </c:pt>
                <c:pt idx="12">
                  <c:v>245.42507237901654</c:v>
                </c:pt>
                <c:pt idx="13">
                  <c:v>250.5972325908694</c:v>
                </c:pt>
                <c:pt idx="14">
                  <c:v>255.82405973031248</c:v>
                </c:pt>
                <c:pt idx="15">
                  <c:v>261.10555379734581</c:v>
                </c:pt>
                <c:pt idx="16">
                  <c:v>266.44171479196939</c:v>
                </c:pt>
                <c:pt idx="17">
                  <c:v>271.83254271418315</c:v>
                </c:pt>
                <c:pt idx="18">
                  <c:v>277.2780375639872</c:v>
                </c:pt>
                <c:pt idx="19">
                  <c:v>282.77819934138148</c:v>
                </c:pt>
                <c:pt idx="20">
                  <c:v>288.33302804636594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F-4839-8C45-8112B41E00ED}"/>
            </c:ext>
          </c:extLst>
        </c:ser>
        <c:ser>
          <c:idx val="4"/>
          <c:order val="1"/>
          <c:tx>
            <c:strRef>
              <c:f>New!$AS$2</c:f>
              <c:strCache>
                <c:ptCount val="1"/>
                <c:pt idx="0">
                  <c:v>Single Inlet, G4 Filter, Grille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New!$AR$5:$AR$25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New!$AS$5:$AS$25</c:f>
              <c:numCache>
                <c:formatCode>General</c:formatCode>
                <c:ptCount val="21"/>
                <c:pt idx="0">
                  <c:v>142.56809920694252</c:v>
                </c:pt>
                <c:pt idx="1">
                  <c:v>145.85894215132345</c:v>
                </c:pt>
                <c:pt idx="2">
                  <c:v>149.18802575466486</c:v>
                </c:pt>
                <c:pt idx="3">
                  <c:v>152.55535001696671</c:v>
                </c:pt>
                <c:pt idx="4">
                  <c:v>155.96091493822905</c:v>
                </c:pt>
                <c:pt idx="5">
                  <c:v>159.40472051845177</c:v>
                </c:pt>
                <c:pt idx="6">
                  <c:v>162.88676675763497</c:v>
                </c:pt>
                <c:pt idx="7">
                  <c:v>166.40705365577867</c:v>
                </c:pt>
                <c:pt idx="8">
                  <c:v>169.96558121288274</c:v>
                </c:pt>
                <c:pt idx="9">
                  <c:v>173.5623494289473</c:v>
                </c:pt>
                <c:pt idx="10">
                  <c:v>177.19735830397229</c:v>
                </c:pt>
                <c:pt idx="11">
                  <c:v>180.87060783795778</c:v>
                </c:pt>
                <c:pt idx="12">
                  <c:v>184.58209803090369</c:v>
                </c:pt>
                <c:pt idx="13">
                  <c:v>188.33182888281004</c:v>
                </c:pt>
                <c:pt idx="14">
                  <c:v>192.11980039367683</c:v>
                </c:pt>
                <c:pt idx="15">
                  <c:v>195.9460125635041</c:v>
                </c:pt>
                <c:pt idx="16">
                  <c:v>199.8104653922918</c:v>
                </c:pt>
                <c:pt idx="17">
                  <c:v>203.71315888003994</c:v>
                </c:pt>
                <c:pt idx="18">
                  <c:v>207.65409302674857</c:v>
                </c:pt>
                <c:pt idx="19">
                  <c:v>211.63326783241763</c:v>
                </c:pt>
                <c:pt idx="20">
                  <c:v>215.65068329704712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F-4839-8C45-8112B41E00ED}"/>
            </c:ext>
          </c:extLst>
        </c:ser>
        <c:ser>
          <c:idx val="1"/>
          <c:order val="2"/>
          <c:tx>
            <c:strRef>
              <c:f>New!$W$2</c:f>
              <c:strCache>
                <c:ptCount val="1"/>
                <c:pt idx="0">
                  <c:v>Triple Inlet, G4 Filter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New!$AB$5:$AB$25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New!$AC$5:$AC$25</c:f>
              <c:numCache>
                <c:formatCode>General</c:formatCode>
                <c:ptCount val="21"/>
                <c:pt idx="0">
                  <c:v>153.43735814272662</c:v>
                </c:pt>
                <c:pt idx="1">
                  <c:v>155.755189888215</c:v>
                </c:pt>
                <c:pt idx="2">
                  <c:v>158.09454357443906</c:v>
                </c:pt>
                <c:pt idx="3">
                  <c:v>160.45541920139891</c:v>
                </c:pt>
                <c:pt idx="4">
                  <c:v>162.83781676909445</c:v>
                </c:pt>
                <c:pt idx="5">
                  <c:v>165.24173627752575</c:v>
                </c:pt>
                <c:pt idx="6">
                  <c:v>167.66717772669276</c:v>
                </c:pt>
                <c:pt idx="7">
                  <c:v>170.1141411165955</c:v>
                </c:pt>
                <c:pt idx="8">
                  <c:v>172.58262644723396</c:v>
                </c:pt>
                <c:pt idx="9">
                  <c:v>175.07263371860819</c:v>
                </c:pt>
                <c:pt idx="10">
                  <c:v>177.58416293071809</c:v>
                </c:pt>
                <c:pt idx="11">
                  <c:v>180.11721408356377</c:v>
                </c:pt>
                <c:pt idx="12">
                  <c:v>182.67178717714515</c:v>
                </c:pt>
                <c:pt idx="13">
                  <c:v>185.24788221146227</c:v>
                </c:pt>
                <c:pt idx="14">
                  <c:v>187.84549918651513</c:v>
                </c:pt>
                <c:pt idx="15">
                  <c:v>190.4646381023037</c:v>
                </c:pt>
                <c:pt idx="16">
                  <c:v>193.105298958828</c:v>
                </c:pt>
                <c:pt idx="17">
                  <c:v>195.76748175608805</c:v>
                </c:pt>
                <c:pt idx="18">
                  <c:v>198.4511864940838</c:v>
                </c:pt>
                <c:pt idx="19">
                  <c:v>201.15641317281529</c:v>
                </c:pt>
                <c:pt idx="20">
                  <c:v>203.88316179228252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F-4839-8C45-8112B41E00ED}"/>
            </c:ext>
          </c:extLst>
        </c:ser>
        <c:ser>
          <c:idx val="5"/>
          <c:order val="3"/>
          <c:tx>
            <c:strRef>
              <c:f>New!$AW$2</c:f>
              <c:strCache>
                <c:ptCount val="1"/>
                <c:pt idx="0">
                  <c:v>Triple Inlet, G4 Filter, Grille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New!$BB$5:$BB$25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New!$BC$5:$BC$25</c:f>
              <c:numCache>
                <c:formatCode>General</c:formatCode>
                <c:ptCount val="21"/>
                <c:pt idx="0">
                  <c:v>120.08808736407249</c:v>
                </c:pt>
                <c:pt idx="1">
                  <c:v>121.87625958884875</c:v>
                </c:pt>
                <c:pt idx="2">
                  <c:v>123.68151535883413</c:v>
                </c:pt>
                <c:pt idx="3">
                  <c:v>125.50385467402859</c:v>
                </c:pt>
                <c:pt idx="4">
                  <c:v>127.34327753443216</c:v>
                </c:pt>
                <c:pt idx="5">
                  <c:v>129.1997839400448</c:v>
                </c:pt>
                <c:pt idx="6">
                  <c:v>131.07337389086652</c:v>
                </c:pt>
                <c:pt idx="7">
                  <c:v>132.96404738689736</c:v>
                </c:pt>
                <c:pt idx="8">
                  <c:v>134.8718044281373</c:v>
                </c:pt>
                <c:pt idx="9">
                  <c:v>136.79664501458632</c:v>
                </c:pt>
                <c:pt idx="10">
                  <c:v>138.73856914624443</c:v>
                </c:pt>
                <c:pt idx="11">
                  <c:v>140.69757682311163</c:v>
                </c:pt>
                <c:pt idx="12">
                  <c:v>142.67366804518792</c:v>
                </c:pt>
                <c:pt idx="13">
                  <c:v>144.66684281247331</c:v>
                </c:pt>
                <c:pt idx="14">
                  <c:v>146.67710112496781</c:v>
                </c:pt>
                <c:pt idx="15">
                  <c:v>148.70444298267137</c:v>
                </c:pt>
                <c:pt idx="16">
                  <c:v>150.74886838558402</c:v>
                </c:pt>
                <c:pt idx="17">
                  <c:v>152.81037733370579</c:v>
                </c:pt>
                <c:pt idx="18">
                  <c:v>154.88896982703665</c:v>
                </c:pt>
                <c:pt idx="19">
                  <c:v>156.98464586557657</c:v>
                </c:pt>
                <c:pt idx="20">
                  <c:v>159.09740544932561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F-4839-8C45-8112B41E00ED}"/>
            </c:ext>
          </c:extLst>
        </c:ser>
        <c:ser>
          <c:idx val="2"/>
          <c:order val="4"/>
          <c:tx>
            <c:strRef>
              <c:f>New!$AF$2</c:f>
              <c:strCache>
                <c:ptCount val="1"/>
                <c:pt idx="0">
                  <c:v>Single Inlet, G3 Filter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New!$AE$5:$AE$25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New!$AF$5:$AF$25</c:f>
              <c:numCache>
                <c:formatCode>General</c:formatCode>
                <c:ptCount val="21"/>
                <c:pt idx="0">
                  <c:v>143.25886549782501</c:v>
                </c:pt>
                <c:pt idx="1">
                  <c:v>146.88233378090951</c:v>
                </c:pt>
                <c:pt idx="2">
                  <c:v>150.55315767584565</c:v>
                </c:pt>
                <c:pt idx="3">
                  <c:v>154.27133718263349</c:v>
                </c:pt>
                <c:pt idx="4">
                  <c:v>158.03687230127295</c:v>
                </c:pt>
                <c:pt idx="5">
                  <c:v>161.84976303176407</c:v>
                </c:pt>
                <c:pt idx="6">
                  <c:v>165.7100093741069</c:v>
                </c:pt>
                <c:pt idx="7">
                  <c:v>169.61761132830134</c:v>
                </c:pt>
                <c:pt idx="8">
                  <c:v>173.57256889434746</c:v>
                </c:pt>
                <c:pt idx="9">
                  <c:v>177.5748820722452</c:v>
                </c:pt>
                <c:pt idx="10">
                  <c:v>181.62455086199463</c:v>
                </c:pt>
                <c:pt idx="11">
                  <c:v>185.72157526359575</c:v>
                </c:pt>
                <c:pt idx="12">
                  <c:v>189.8659552770485</c:v>
                </c:pt>
                <c:pt idx="13">
                  <c:v>194.0576909023529</c:v>
                </c:pt>
                <c:pt idx="14">
                  <c:v>198.29678213950893</c:v>
                </c:pt>
                <c:pt idx="15">
                  <c:v>202.58322898851668</c:v>
                </c:pt>
                <c:pt idx="16">
                  <c:v>206.91703144937605</c:v>
                </c:pt>
                <c:pt idx="17">
                  <c:v>211.29818952208711</c:v>
                </c:pt>
                <c:pt idx="18">
                  <c:v>215.7267032066498</c:v>
                </c:pt>
                <c:pt idx="19">
                  <c:v>220.20257250306418</c:v>
                </c:pt>
                <c:pt idx="20">
                  <c:v>224.72579741133018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F-4839-8C45-8112B41E00ED}"/>
            </c:ext>
          </c:extLst>
        </c:ser>
        <c:ser>
          <c:idx val="6"/>
          <c:order val="5"/>
          <c:tx>
            <c:strRef>
              <c:f>New!$BF$2</c:f>
              <c:strCache>
                <c:ptCount val="1"/>
                <c:pt idx="0">
                  <c:v>Single Inlet, G3 Filter, Grille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New!$BE$5:$BE$25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New!$BF$5:$BF$25</c:f>
              <c:numCache>
                <c:formatCode>General</c:formatCode>
                <c:ptCount val="21"/>
                <c:pt idx="0">
                  <c:v>98.203794515947095</c:v>
                </c:pt>
                <c:pt idx="1">
                  <c:v>100.60194866264249</c:v>
                </c:pt>
                <c:pt idx="2">
                  <c:v>103.03103215255976</c:v>
                </c:pt>
                <c:pt idx="3">
                  <c:v>105.49104498569889</c:v>
                </c:pt>
                <c:pt idx="4">
                  <c:v>107.98198716205992</c:v>
                </c:pt>
                <c:pt idx="5">
                  <c:v>110.50385868164281</c:v>
                </c:pt>
                <c:pt idx="6">
                  <c:v>113.05665954444757</c:v>
                </c:pt>
                <c:pt idx="7">
                  <c:v>115.64038975047421</c:v>
                </c:pt>
                <c:pt idx="8">
                  <c:v>118.25504929972274</c:v>
                </c:pt>
                <c:pt idx="9">
                  <c:v>120.90063819219314</c:v>
                </c:pt>
                <c:pt idx="10">
                  <c:v>123.57715642788541</c:v>
                </c:pt>
                <c:pt idx="11">
                  <c:v>126.28460400679957</c:v>
                </c:pt>
                <c:pt idx="12">
                  <c:v>129.0229809289356</c:v>
                </c:pt>
                <c:pt idx="13">
                  <c:v>131.79228719429349</c:v>
                </c:pt>
                <c:pt idx="14">
                  <c:v>134.59252280287325</c:v>
                </c:pt>
                <c:pt idx="15">
                  <c:v>137.42368775467492</c:v>
                </c:pt>
                <c:pt idx="16">
                  <c:v>140.28578204969844</c:v>
                </c:pt>
                <c:pt idx="17">
                  <c:v>143.17880568794385</c:v>
                </c:pt>
                <c:pt idx="18">
                  <c:v>146.10275866941114</c:v>
                </c:pt>
                <c:pt idx="19">
                  <c:v>149.0576409941003</c:v>
                </c:pt>
                <c:pt idx="20">
                  <c:v>152.04345266201133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F-4839-8C45-8112B41E00ED}"/>
            </c:ext>
          </c:extLst>
        </c:ser>
        <c:ser>
          <c:idx val="3"/>
          <c:order val="6"/>
          <c:tx>
            <c:strRef>
              <c:f>New!$AJ$2</c:f>
              <c:strCache>
                <c:ptCount val="1"/>
                <c:pt idx="0">
                  <c:v>Triple Inlet, G3 Filter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New!$AO$5:$AO$25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New!$AP$5:$AP$25</c:f>
              <c:numCache>
                <c:formatCode>General</c:formatCode>
                <c:ptCount val="21"/>
                <c:pt idx="0">
                  <c:v>117.60298074503561</c:v>
                </c:pt>
                <c:pt idx="1">
                  <c:v>119.5119565764188</c:v>
                </c:pt>
                <c:pt idx="2">
                  <c:v>121.44066907093361</c:v>
                </c:pt>
                <c:pt idx="3">
                  <c:v>123.38911822858009</c:v>
                </c:pt>
                <c:pt idx="4">
                  <c:v>125.35730404935825</c:v>
                </c:pt>
                <c:pt idx="5">
                  <c:v>127.34522653326802</c:v>
                </c:pt>
                <c:pt idx="6">
                  <c:v>129.35288568030947</c:v>
                </c:pt>
                <c:pt idx="7">
                  <c:v>131.38028149048259</c:v>
                </c:pt>
                <c:pt idx="8">
                  <c:v>133.42741396378736</c:v>
                </c:pt>
                <c:pt idx="9">
                  <c:v>135.49428310022375</c:v>
                </c:pt>
                <c:pt idx="10">
                  <c:v>137.58088889979183</c:v>
                </c:pt>
                <c:pt idx="11">
                  <c:v>139.68723136249156</c:v>
                </c:pt>
                <c:pt idx="12">
                  <c:v>141.81331048832294</c:v>
                </c:pt>
                <c:pt idx="13">
                  <c:v>143.95912627728597</c:v>
                </c:pt>
                <c:pt idx="14">
                  <c:v>146.12467872938066</c:v>
                </c:pt>
                <c:pt idx="15">
                  <c:v>148.309967844607</c:v>
                </c:pt>
                <c:pt idx="16">
                  <c:v>150.51499362296502</c:v>
                </c:pt>
                <c:pt idx="17">
                  <c:v>152.73975606445464</c:v>
                </c:pt>
                <c:pt idx="18">
                  <c:v>154.98425516907599</c:v>
                </c:pt>
                <c:pt idx="19">
                  <c:v>157.24849093682894</c:v>
                </c:pt>
                <c:pt idx="20">
                  <c:v>159.53246336771358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BF-4839-8C45-8112B41E00ED}"/>
            </c:ext>
          </c:extLst>
        </c:ser>
        <c:ser>
          <c:idx val="7"/>
          <c:order val="7"/>
          <c:tx>
            <c:strRef>
              <c:f>New!$BJ$2</c:f>
              <c:strCache>
                <c:ptCount val="1"/>
                <c:pt idx="0">
                  <c:v>Triple Inlet, G3 Filter, Grille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New!$BO$5:$BO$25</c:f>
              <c:numCache>
                <c:formatCode>General</c:formatCode>
                <c:ptCount val="2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  <c:pt idx="11">
                  <c:v>810</c:v>
                </c:pt>
                <c:pt idx="12">
                  <c:v>820</c:v>
                </c:pt>
                <c:pt idx="13">
                  <c:v>830</c:v>
                </c:pt>
                <c:pt idx="14">
                  <c:v>840</c:v>
                </c:pt>
                <c:pt idx="15">
                  <c:v>850</c:v>
                </c:pt>
                <c:pt idx="16">
                  <c:v>860</c:v>
                </c:pt>
                <c:pt idx="17">
                  <c:v>870</c:v>
                </c:pt>
                <c:pt idx="18">
                  <c:v>880</c:v>
                </c:pt>
                <c:pt idx="19">
                  <c:v>890</c:v>
                </c:pt>
                <c:pt idx="20">
                  <c:v>900</c:v>
                </c:pt>
              </c:numCache>
            </c:numRef>
          </c:xVal>
          <c:yVal>
            <c:numRef>
              <c:f>New!$BP$5:$BP$25</c:f>
              <c:numCache>
                <c:formatCode>General</c:formatCode>
                <c:ptCount val="21"/>
                <c:pt idx="0">
                  <c:v>84.253709966381507</c:v>
                </c:pt>
                <c:pt idx="1">
                  <c:v>85.633026277052579</c:v>
                </c:pt>
                <c:pt idx="2">
                  <c:v>87.027640855328684</c:v>
                </c:pt>
                <c:pt idx="3">
                  <c:v>88.437553701209794</c:v>
                </c:pt>
                <c:pt idx="4">
                  <c:v>89.862764814695936</c:v>
                </c:pt>
                <c:pt idx="5">
                  <c:v>91.303274195787083</c:v>
                </c:pt>
                <c:pt idx="6">
                  <c:v>92.759081844483262</c:v>
                </c:pt>
                <c:pt idx="7">
                  <c:v>94.23018776078446</c:v>
                </c:pt>
                <c:pt idx="8">
                  <c:v>95.716591944690677</c:v>
                </c:pt>
                <c:pt idx="9">
                  <c:v>97.218294396201898</c:v>
                </c:pt>
                <c:pt idx="10">
                  <c:v>98.735295115318152</c:v>
                </c:pt>
                <c:pt idx="11">
                  <c:v>100.26759410203942</c:v>
                </c:pt>
                <c:pt idx="12">
                  <c:v>101.8151913563657</c:v>
                </c:pt>
                <c:pt idx="13">
                  <c:v>103.37808687829703</c:v>
                </c:pt>
                <c:pt idx="14">
                  <c:v>104.95628066783334</c:v>
                </c:pt>
                <c:pt idx="15">
                  <c:v>106.54977272497469</c:v>
                </c:pt>
                <c:pt idx="16">
                  <c:v>108.15856304972105</c:v>
                </c:pt>
                <c:pt idx="17">
                  <c:v>109.78265164207242</c:v>
                </c:pt>
                <c:pt idx="18">
                  <c:v>111.42203850202885</c:v>
                </c:pt>
                <c:pt idx="19">
                  <c:v>113.07672362959025</c:v>
                </c:pt>
                <c:pt idx="20">
                  <c:v>114.7467070247567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BF-4839-8C45-8112B41E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75072"/>
        <c:axId val="2074752272"/>
      </c:scatterChart>
      <c:valAx>
        <c:axId val="330375072"/>
        <c:scaling>
          <c:orientation val="minMax"/>
          <c:max val="9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New!$R$4</c:f>
              <c:strCache>
                <c:ptCount val="1"/>
                <c:pt idx="0">
                  <c:v>Flowrate - [m^3/h]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52272"/>
        <c:crosses val="autoZero"/>
        <c:crossBetween val="midCat"/>
      </c:valAx>
      <c:valAx>
        <c:axId val="20747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New!$S$4</c:f>
              <c:strCache>
                <c:ptCount val="1"/>
                <c:pt idx="0">
                  <c:v>Static Pressure - [Pa]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159327</xdr:colOff>
      <xdr:row>30</xdr:row>
      <xdr:rowOff>135514</xdr:rowOff>
    </xdr:from>
    <xdr:to>
      <xdr:col>37</xdr:col>
      <xdr:colOff>536863</xdr:colOff>
      <xdr:row>72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7C9E9-C62E-49A8-8656-EC0F2826E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159327</xdr:colOff>
      <xdr:row>30</xdr:row>
      <xdr:rowOff>135514</xdr:rowOff>
    </xdr:from>
    <xdr:to>
      <xdr:col>38</xdr:col>
      <xdr:colOff>485342</xdr:colOff>
      <xdr:row>72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BF0D7-2D2E-4240-B51C-369EDF455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04FE-DF76-43C4-B8CC-7498A29E7705}">
  <dimension ref="A1:K41"/>
  <sheetViews>
    <sheetView zoomScale="85" zoomScaleNormal="85" workbookViewId="0">
      <selection activeCell="B14" sqref="B14:K25"/>
    </sheetView>
  </sheetViews>
  <sheetFormatPr defaultRowHeight="15" x14ac:dyDescent="0.25"/>
  <cols>
    <col min="1" max="2" width="12.42578125" customWidth="1"/>
    <col min="3" max="4" width="22.140625" customWidth="1"/>
    <col min="5" max="5" width="20.7109375" customWidth="1"/>
    <col min="6" max="6" width="17.85546875" customWidth="1"/>
    <col min="7" max="7" width="11.5703125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3" t="s">
        <v>12</v>
      </c>
      <c r="C2" s="3" t="s">
        <v>13</v>
      </c>
      <c r="D2" s="4" t="s">
        <v>14</v>
      </c>
      <c r="E2" s="3" t="s">
        <v>15</v>
      </c>
      <c r="F2" s="3" t="s">
        <v>16</v>
      </c>
      <c r="G2" s="3" t="s">
        <v>17</v>
      </c>
      <c r="H2" s="3">
        <v>3.5</v>
      </c>
      <c r="I2" s="5">
        <v>4.3116908177056267E-4</v>
      </c>
      <c r="J2" s="5">
        <v>0.21777728248514114</v>
      </c>
      <c r="K2" s="5">
        <v>-4.329382075520499</v>
      </c>
    </row>
    <row r="3" spans="1:11" x14ac:dyDescent="0.25">
      <c r="A3" s="3" t="s">
        <v>18</v>
      </c>
      <c r="B3" s="3" t="s">
        <v>12</v>
      </c>
      <c r="C3" s="3" t="s">
        <v>13</v>
      </c>
      <c r="D3" s="4" t="s">
        <v>14</v>
      </c>
      <c r="E3" s="3" t="s">
        <v>15</v>
      </c>
      <c r="F3" s="3" t="s">
        <v>19</v>
      </c>
      <c r="G3" s="3" t="s">
        <v>17</v>
      </c>
      <c r="H3" s="3">
        <v>3.5</v>
      </c>
      <c r="I3" s="5">
        <v>4.5750306211723724E-4</v>
      </c>
      <c r="J3" s="5">
        <v>0.19898875765529037</v>
      </c>
      <c r="K3" s="5">
        <v>-0.35481846019146701</v>
      </c>
    </row>
    <row r="4" spans="1:11" x14ac:dyDescent="0.25">
      <c r="A4" s="3" t="s">
        <v>18</v>
      </c>
      <c r="B4" s="3" t="s">
        <v>12</v>
      </c>
      <c r="C4" s="3" t="s">
        <v>20</v>
      </c>
      <c r="D4" s="4" t="s">
        <v>14</v>
      </c>
      <c r="E4" s="3" t="s">
        <v>15</v>
      </c>
      <c r="F4" s="3" t="s">
        <v>19</v>
      </c>
      <c r="G4" s="3" t="s">
        <v>17</v>
      </c>
      <c r="H4" s="3">
        <v>3.5</v>
      </c>
      <c r="I4" s="5">
        <v>1.5147661343778263E-2</v>
      </c>
      <c r="J4" s="5">
        <v>0.8439362860299261</v>
      </c>
      <c r="K4" s="5">
        <v>1.9692311941348351</v>
      </c>
    </row>
    <row r="5" spans="1:11" x14ac:dyDescent="0.25">
      <c r="A5" s="3" t="s">
        <v>21</v>
      </c>
      <c r="B5" s="3" t="s">
        <v>12</v>
      </c>
      <c r="C5" s="3" t="s">
        <v>13</v>
      </c>
      <c r="D5" s="4" t="s">
        <v>14</v>
      </c>
      <c r="E5" s="3" t="s">
        <v>15</v>
      </c>
      <c r="F5" s="3" t="s">
        <v>16</v>
      </c>
      <c r="G5" s="3" t="s">
        <v>22</v>
      </c>
      <c r="H5" s="3">
        <v>3.5</v>
      </c>
      <c r="I5" s="5">
        <v>3.2029720646464235E-4</v>
      </c>
      <c r="J5" s="5">
        <v>6.5787179489074851E-2</v>
      </c>
      <c r="K5" s="5">
        <v>7.1202895636502888</v>
      </c>
    </row>
    <row r="6" spans="1:11" x14ac:dyDescent="0.25">
      <c r="A6" s="3" t="s">
        <v>23</v>
      </c>
      <c r="B6" s="3" t="s">
        <v>12</v>
      </c>
      <c r="C6" s="3" t="s">
        <v>13</v>
      </c>
      <c r="D6" s="4" t="s">
        <v>14</v>
      </c>
      <c r="E6" s="3" t="s">
        <v>15</v>
      </c>
      <c r="F6" s="3" t="s">
        <v>19</v>
      </c>
      <c r="G6" s="3" t="s">
        <v>22</v>
      </c>
      <c r="H6" s="3">
        <v>3.5</v>
      </c>
      <c r="I6" s="5">
        <v>4.8026644583996962E-4</v>
      </c>
      <c r="J6" s="5">
        <v>-5.9271290073249529E-2</v>
      </c>
      <c r="K6" s="5">
        <v>32.509662570896438</v>
      </c>
    </row>
    <row r="7" spans="1:11" x14ac:dyDescent="0.25">
      <c r="A7" s="3" t="s">
        <v>23</v>
      </c>
      <c r="B7" s="3" t="s">
        <v>12</v>
      </c>
      <c r="C7" s="3" t="s">
        <v>20</v>
      </c>
      <c r="D7" s="4" t="s">
        <v>14</v>
      </c>
      <c r="E7" s="3" t="s">
        <v>15</v>
      </c>
      <c r="F7" s="3" t="s">
        <v>19</v>
      </c>
      <c r="G7" s="3" t="s">
        <v>22</v>
      </c>
      <c r="H7" s="3">
        <v>3.5</v>
      </c>
      <c r="I7" s="5">
        <v>8.4029669686653628E-3</v>
      </c>
      <c r="J7" s="5">
        <v>0.20779302188443222</v>
      </c>
      <c r="K7" s="5">
        <v>22.117193026439949</v>
      </c>
    </row>
    <row r="8" spans="1:11" x14ac:dyDescent="0.25">
      <c r="A8" s="3" t="s">
        <v>24</v>
      </c>
      <c r="B8" s="3" t="s">
        <v>12</v>
      </c>
      <c r="C8" s="3" t="s">
        <v>13</v>
      </c>
      <c r="D8" s="4" t="s">
        <v>14</v>
      </c>
      <c r="E8" s="3" t="s">
        <v>25</v>
      </c>
      <c r="F8" s="3" t="s">
        <v>16</v>
      </c>
      <c r="G8" s="3" t="s">
        <v>17</v>
      </c>
      <c r="H8" s="3">
        <v>3.5</v>
      </c>
      <c r="I8" s="5">
        <v>3.661138887407759E-4</v>
      </c>
      <c r="J8" s="5">
        <v>0.19109532303076313</v>
      </c>
      <c r="K8" s="5">
        <v>7.1744102057689076</v>
      </c>
    </row>
    <row r="9" spans="1:11" x14ac:dyDescent="0.25">
      <c r="A9" s="3" t="s">
        <v>26</v>
      </c>
      <c r="B9" s="3" t="s">
        <v>12</v>
      </c>
      <c r="C9" s="3" t="s">
        <v>13</v>
      </c>
      <c r="D9" s="4" t="s">
        <v>14</v>
      </c>
      <c r="E9" s="3" t="s">
        <v>25</v>
      </c>
      <c r="F9" s="3" t="s">
        <v>19</v>
      </c>
      <c r="G9" s="3" t="s">
        <v>17</v>
      </c>
      <c r="H9" s="3">
        <v>3.5</v>
      </c>
      <c r="I9" s="5">
        <v>5.1646796759240393E-4</v>
      </c>
      <c r="J9" s="5">
        <v>7.7373111946285891E-2</v>
      </c>
      <c r="K9" s="5">
        <v>29.561523641563213</v>
      </c>
    </row>
    <row r="10" spans="1:11" x14ac:dyDescent="0.25">
      <c r="A10" s="3" t="s">
        <v>26</v>
      </c>
      <c r="B10" s="3" t="s">
        <v>12</v>
      </c>
      <c r="C10" s="3" t="s">
        <v>20</v>
      </c>
      <c r="D10" s="4" t="s">
        <v>14</v>
      </c>
      <c r="E10" s="3" t="s">
        <v>25</v>
      </c>
      <c r="F10" s="3" t="s">
        <v>19</v>
      </c>
      <c r="G10" s="3" t="s">
        <v>17</v>
      </c>
      <c r="H10" s="3">
        <v>3.5</v>
      </c>
      <c r="I10" s="5">
        <f>+I4</f>
        <v>1.5147661343778263E-2</v>
      </c>
      <c r="J10" s="5">
        <f>+J4</f>
        <v>0.8439362860299261</v>
      </c>
      <c r="K10" s="5">
        <f>+K4</f>
        <v>1.9692311941348351</v>
      </c>
    </row>
    <row r="11" spans="1:11" x14ac:dyDescent="0.25">
      <c r="A11" s="3" t="s">
        <v>27</v>
      </c>
      <c r="B11" s="3" t="s">
        <v>12</v>
      </c>
      <c r="C11" s="3" t="s">
        <v>13</v>
      </c>
      <c r="D11" s="4" t="s">
        <v>14</v>
      </c>
      <c r="E11" s="3" t="s">
        <v>25</v>
      </c>
      <c r="F11" s="3" t="s">
        <v>16</v>
      </c>
      <c r="G11" s="3" t="s">
        <v>22</v>
      </c>
      <c r="H11" s="3">
        <v>3.5</v>
      </c>
      <c r="I11" s="5">
        <v>2.381658633157284E-4</v>
      </c>
      <c r="J11" s="5">
        <v>5.9060959690132378E-2</v>
      </c>
      <c r="K11" s="5">
        <v>7.0179305839999699</v>
      </c>
    </row>
    <row r="12" spans="1:11" x14ac:dyDescent="0.25">
      <c r="A12" s="3" t="s">
        <v>28</v>
      </c>
      <c r="B12" s="3" t="s">
        <v>12</v>
      </c>
      <c r="C12" s="3" t="s">
        <v>13</v>
      </c>
      <c r="D12" s="4" t="s">
        <v>14</v>
      </c>
      <c r="E12" s="3" t="s">
        <v>25</v>
      </c>
      <c r="F12" s="3" t="s">
        <v>19</v>
      </c>
      <c r="G12" s="3" t="s">
        <v>22</v>
      </c>
      <c r="H12" s="3">
        <v>3.5</v>
      </c>
      <c r="I12" s="5">
        <v>3.9149853530724476E-4</v>
      </c>
      <c r="J12" s="5">
        <v>-5.8237862023734641E-2</v>
      </c>
      <c r="K12" s="5">
        <v>30.496782754314381</v>
      </c>
    </row>
    <row r="13" spans="1:11" x14ac:dyDescent="0.25">
      <c r="A13" s="3" t="s">
        <v>28</v>
      </c>
      <c r="B13" s="3" t="s">
        <v>12</v>
      </c>
      <c r="C13" s="3" t="s">
        <v>20</v>
      </c>
      <c r="D13" s="4" t="s">
        <v>14</v>
      </c>
      <c r="E13" s="3" t="s">
        <v>25</v>
      </c>
      <c r="F13" s="3" t="s">
        <v>19</v>
      </c>
      <c r="G13" s="3" t="s">
        <v>22</v>
      </c>
      <c r="H13" s="3">
        <v>3.5</v>
      </c>
      <c r="I13" s="5">
        <f>+I7</f>
        <v>8.4029669686653628E-3</v>
      </c>
      <c r="J13" s="5">
        <f t="shared" ref="J13:K13" si="0">+J7</f>
        <v>0.20779302188443222</v>
      </c>
      <c r="K13" s="5">
        <f t="shared" si="0"/>
        <v>22.117193026439949</v>
      </c>
    </row>
    <row r="14" spans="1:11" x14ac:dyDescent="0.25">
      <c r="A14" s="3" t="s">
        <v>11</v>
      </c>
      <c r="B14" s="3" t="s">
        <v>12</v>
      </c>
      <c r="C14" s="3" t="s">
        <v>13</v>
      </c>
      <c r="D14" s="4" t="s">
        <v>14</v>
      </c>
      <c r="E14" s="3" t="s">
        <v>15</v>
      </c>
      <c r="F14" s="3" t="s">
        <v>16</v>
      </c>
      <c r="G14" s="3" t="s">
        <v>17</v>
      </c>
      <c r="H14" s="3">
        <v>1</v>
      </c>
      <c r="I14" s="5">
        <v>2.7333463795116506E-4</v>
      </c>
      <c r="J14" s="5">
        <v>6.6213868565863573E-2</v>
      </c>
      <c r="K14" s="5">
        <v>7.3394895966450235</v>
      </c>
    </row>
    <row r="15" spans="1:11" x14ac:dyDescent="0.25">
      <c r="A15" s="3" t="s">
        <v>18</v>
      </c>
      <c r="B15" s="3" t="s">
        <v>12</v>
      </c>
      <c r="C15" s="3" t="s">
        <v>13</v>
      </c>
      <c r="D15" s="4" t="s">
        <v>14</v>
      </c>
      <c r="E15" s="3" t="s">
        <v>15</v>
      </c>
      <c r="F15" s="3" t="s">
        <v>19</v>
      </c>
      <c r="G15" s="3" t="s">
        <v>17</v>
      </c>
      <c r="H15" s="3">
        <v>1</v>
      </c>
      <c r="I15" s="5">
        <v>4.3043881471457722E-4</v>
      </c>
      <c r="J15" s="5">
        <v>-5.5112422633391348E-2</v>
      </c>
      <c r="K15" s="5">
        <v>31.546838425513613</v>
      </c>
    </row>
    <row r="16" spans="1:11" x14ac:dyDescent="0.25">
      <c r="A16" s="3" t="s">
        <v>18</v>
      </c>
      <c r="B16" s="3" t="s">
        <v>12</v>
      </c>
      <c r="C16" s="3" t="s">
        <v>20</v>
      </c>
      <c r="D16" s="4" t="s">
        <v>14</v>
      </c>
      <c r="E16" s="3" t="s">
        <v>15</v>
      </c>
      <c r="F16" s="3" t="s">
        <v>19</v>
      </c>
      <c r="G16" s="3" t="s">
        <v>17</v>
      </c>
      <c r="H16" s="3">
        <v>1</v>
      </c>
      <c r="I16" s="5">
        <v>7.3882437337682485E-3</v>
      </c>
      <c r="J16" s="5">
        <v>0.22471924417878272</v>
      </c>
      <c r="K16" s="5">
        <v>21.54059426963267</v>
      </c>
    </row>
    <row r="17" spans="1:11" x14ac:dyDescent="0.25">
      <c r="A17" s="3" t="s">
        <v>21</v>
      </c>
      <c r="B17" s="3" t="s">
        <v>12</v>
      </c>
      <c r="C17" s="3" t="s">
        <v>13</v>
      </c>
      <c r="D17" s="4" t="s">
        <v>14</v>
      </c>
      <c r="E17" s="3" t="s">
        <v>15</v>
      </c>
      <c r="F17" s="3" t="s">
        <v>16</v>
      </c>
      <c r="G17" s="3" t="s">
        <v>22</v>
      </c>
      <c r="H17" s="3">
        <v>1</v>
      </c>
      <c r="I17" s="5">
        <v>2.367780592582939E-4</v>
      </c>
      <c r="J17" s="5">
        <v>2.848976475425568E-2</v>
      </c>
      <c r="K17" s="5">
        <v>7.2947811332820152</v>
      </c>
    </row>
    <row r="18" spans="1:11" x14ac:dyDescent="0.25">
      <c r="A18" s="3" t="s">
        <v>23</v>
      </c>
      <c r="B18" s="3" t="s">
        <v>12</v>
      </c>
      <c r="C18" s="3" t="s">
        <v>13</v>
      </c>
      <c r="D18" s="4" t="s">
        <v>14</v>
      </c>
      <c r="E18" s="3" t="s">
        <v>15</v>
      </c>
      <c r="F18" s="3" t="s">
        <v>19</v>
      </c>
      <c r="G18" s="3" t="s">
        <v>22</v>
      </c>
      <c r="H18" s="3">
        <v>1</v>
      </c>
      <c r="I18" s="5">
        <v>3.9473326263310187E-4</v>
      </c>
      <c r="J18" s="5">
        <v>-9.3858415196253028E-2</v>
      </c>
      <c r="K18" s="5">
        <v>31.814055314870757</v>
      </c>
    </row>
    <row r="19" spans="1:11" x14ac:dyDescent="0.25">
      <c r="A19" s="3" t="s">
        <v>23</v>
      </c>
      <c r="B19" s="3" t="s">
        <v>12</v>
      </c>
      <c r="C19" s="3" t="s">
        <v>20</v>
      </c>
      <c r="D19" s="4" t="s">
        <v>14</v>
      </c>
      <c r="E19" s="3" t="s">
        <v>15</v>
      </c>
      <c r="F19" s="3" t="s">
        <v>19</v>
      </c>
      <c r="G19" s="3" t="s">
        <v>22</v>
      </c>
      <c r="H19" s="3">
        <v>1</v>
      </c>
      <c r="I19" s="5">
        <v>6.6E-3</v>
      </c>
      <c r="J19" s="5">
        <v>7.6899999999999996E-2</v>
      </c>
      <c r="K19" s="5">
        <v>21.716999999999999</v>
      </c>
    </row>
    <row r="20" spans="1:11" x14ac:dyDescent="0.25">
      <c r="A20" s="3" t="s">
        <v>24</v>
      </c>
      <c r="B20" s="3" t="s">
        <v>12</v>
      </c>
      <c r="C20" s="3" t="s">
        <v>13</v>
      </c>
      <c r="D20" s="4" t="s">
        <v>14</v>
      </c>
      <c r="E20" s="3" t="s">
        <v>25</v>
      </c>
      <c r="F20" s="3" t="s">
        <v>16</v>
      </c>
      <c r="G20" s="3" t="s">
        <v>17</v>
      </c>
      <c r="H20" s="3">
        <v>1</v>
      </c>
      <c r="I20" s="5">
        <v>1.9120329480225095E-4</v>
      </c>
      <c r="J20" s="5">
        <v>5.9487648766921468E-2</v>
      </c>
      <c r="K20" s="5">
        <v>7.23713061699452</v>
      </c>
    </row>
    <row r="21" spans="1:11" x14ac:dyDescent="0.25">
      <c r="A21" s="3" t="s">
        <v>26</v>
      </c>
      <c r="B21" s="3" t="s">
        <v>12</v>
      </c>
      <c r="C21" s="3" t="s">
        <v>13</v>
      </c>
      <c r="D21" s="4" t="s">
        <v>14</v>
      </c>
      <c r="E21" s="3" t="s">
        <v>25</v>
      </c>
      <c r="F21" s="3" t="s">
        <v>19</v>
      </c>
      <c r="G21" s="3" t="s">
        <v>17</v>
      </c>
      <c r="H21" s="3">
        <v>1</v>
      </c>
      <c r="I21" s="5">
        <v>3.4167090418185257E-4</v>
      </c>
      <c r="J21" s="5">
        <v>-5.4078994583876903E-2</v>
      </c>
      <c r="K21" s="5">
        <v>29.533958608931698</v>
      </c>
    </row>
    <row r="22" spans="1:11" x14ac:dyDescent="0.25">
      <c r="A22" s="3" t="s">
        <v>26</v>
      </c>
      <c r="B22" s="3" t="s">
        <v>12</v>
      </c>
      <c r="C22" s="3" t="s">
        <v>20</v>
      </c>
      <c r="D22" s="4" t="s">
        <v>14</v>
      </c>
      <c r="E22" s="3" t="s">
        <v>25</v>
      </c>
      <c r="F22" s="3" t="s">
        <v>19</v>
      </c>
      <c r="G22" s="3" t="s">
        <v>17</v>
      </c>
      <c r="H22" s="3">
        <v>1</v>
      </c>
      <c r="I22" s="5">
        <f>+I16</f>
        <v>7.3882437337682485E-3</v>
      </c>
      <c r="J22" s="5">
        <f t="shared" ref="J22:K22" si="1">+J16</f>
        <v>0.22471924417878272</v>
      </c>
      <c r="K22" s="5">
        <f t="shared" si="1"/>
        <v>21.54059426963267</v>
      </c>
    </row>
    <row r="23" spans="1:11" x14ac:dyDescent="0.25">
      <c r="A23" s="3" t="s">
        <v>27</v>
      </c>
      <c r="B23" s="3" t="s">
        <v>12</v>
      </c>
      <c r="C23" s="3" t="s">
        <v>13</v>
      </c>
      <c r="D23" s="4" t="s">
        <v>14</v>
      </c>
      <c r="E23" s="3" t="s">
        <v>25</v>
      </c>
      <c r="F23" s="3" t="s">
        <v>16</v>
      </c>
      <c r="G23" s="3" t="s">
        <v>22</v>
      </c>
      <c r="H23" s="3">
        <v>1</v>
      </c>
      <c r="I23" s="5">
        <v>1.546467161093803E-4</v>
      </c>
      <c r="J23" s="5">
        <v>2.1763544955312655E-2</v>
      </c>
      <c r="K23" s="5">
        <v>7.1924221536318953</v>
      </c>
    </row>
    <row r="24" spans="1:11" x14ac:dyDescent="0.25">
      <c r="A24" s="3" t="s">
        <v>28</v>
      </c>
      <c r="B24" s="3" t="s">
        <v>12</v>
      </c>
      <c r="C24" s="3" t="s">
        <v>13</v>
      </c>
      <c r="D24" s="4" t="s">
        <v>14</v>
      </c>
      <c r="E24" s="3" t="s">
        <v>25</v>
      </c>
      <c r="F24" s="3" t="s">
        <v>19</v>
      </c>
      <c r="G24" s="3" t="s">
        <v>22</v>
      </c>
      <c r="H24" s="3">
        <v>1</v>
      </c>
      <c r="I24" s="5">
        <v>3.0596535210037691E-4</v>
      </c>
      <c r="J24" s="5">
        <v>-9.2824987146737939E-2</v>
      </c>
      <c r="K24" s="5">
        <v>29.801175498288572</v>
      </c>
    </row>
    <row r="25" spans="1:11" x14ac:dyDescent="0.25">
      <c r="A25" s="3" t="s">
        <v>28</v>
      </c>
      <c r="B25" s="3" t="s">
        <v>12</v>
      </c>
      <c r="C25" s="3" t="s">
        <v>20</v>
      </c>
      <c r="D25" s="4" t="s">
        <v>14</v>
      </c>
      <c r="E25" s="3" t="s">
        <v>25</v>
      </c>
      <c r="F25" s="3" t="s">
        <v>19</v>
      </c>
      <c r="G25" s="3" t="s">
        <v>22</v>
      </c>
      <c r="H25" s="3">
        <v>1</v>
      </c>
      <c r="I25" s="5">
        <v>6.5725257303635137E-3</v>
      </c>
      <c r="J25" s="5">
        <v>7.6861187455851701E-2</v>
      </c>
      <c r="K25" s="5">
        <v>21.717192239887218</v>
      </c>
    </row>
    <row r="26" spans="1:11" x14ac:dyDescent="0.25">
      <c r="A26" s="4" t="s">
        <v>29</v>
      </c>
      <c r="B26" s="4" t="s">
        <v>30</v>
      </c>
      <c r="C26" s="4" t="s">
        <v>31</v>
      </c>
      <c r="D26" s="4" t="s">
        <v>14</v>
      </c>
      <c r="E26" s="4" t="s">
        <v>15</v>
      </c>
      <c r="F26" s="4" t="s">
        <v>16</v>
      </c>
      <c r="G26" s="5" t="s">
        <v>17</v>
      </c>
      <c r="H26" s="4">
        <v>3.5</v>
      </c>
      <c r="I26" s="5">
        <f>+I2</f>
        <v>4.3116908177056267E-4</v>
      </c>
      <c r="J26" s="5">
        <f t="shared" ref="J26:K26" si="2">+J2</f>
        <v>0.21777728248514114</v>
      </c>
      <c r="K26" s="5">
        <f t="shared" si="2"/>
        <v>-4.329382075520499</v>
      </c>
    </row>
    <row r="27" spans="1:11" x14ac:dyDescent="0.25">
      <c r="A27" s="4" t="s">
        <v>32</v>
      </c>
      <c r="B27" s="4" t="s">
        <v>30</v>
      </c>
      <c r="C27" s="4" t="s">
        <v>31</v>
      </c>
      <c r="D27" s="4" t="s">
        <v>14</v>
      </c>
      <c r="E27" s="4" t="s">
        <v>15</v>
      </c>
      <c r="F27" s="4" t="s">
        <v>16</v>
      </c>
      <c r="G27" s="5" t="s">
        <v>22</v>
      </c>
      <c r="H27" s="4">
        <v>3.5</v>
      </c>
      <c r="I27" s="5">
        <f>+I5</f>
        <v>3.2029720646464235E-4</v>
      </c>
      <c r="J27" s="5">
        <f t="shared" ref="J27:K27" si="3">+J5</f>
        <v>6.5787179489074851E-2</v>
      </c>
      <c r="K27" s="5">
        <f t="shared" si="3"/>
        <v>7.1202895636502888</v>
      </c>
    </row>
    <row r="28" spans="1:11" x14ac:dyDescent="0.25">
      <c r="A28" s="4" t="s">
        <v>33</v>
      </c>
      <c r="B28" s="4" t="s">
        <v>30</v>
      </c>
      <c r="C28" s="4" t="s">
        <v>31</v>
      </c>
      <c r="D28" s="4" t="s">
        <v>34</v>
      </c>
      <c r="E28" s="4" t="s">
        <v>15</v>
      </c>
      <c r="F28" s="4" t="s">
        <v>16</v>
      </c>
      <c r="G28" s="5" t="s">
        <v>17</v>
      </c>
      <c r="H28" s="4">
        <v>3.5</v>
      </c>
      <c r="I28" s="5">
        <v>2.9999999999999997E-4</v>
      </c>
      <c r="J28" s="5">
        <v>0.15640000000000001</v>
      </c>
      <c r="K28" s="5">
        <v>2.9752999999999998</v>
      </c>
    </row>
    <row r="29" spans="1:11" x14ac:dyDescent="0.25">
      <c r="A29" s="4" t="s">
        <v>35</v>
      </c>
      <c r="B29" s="4" t="s">
        <v>30</v>
      </c>
      <c r="C29" s="4" t="s">
        <v>31</v>
      </c>
      <c r="D29" s="4" t="s">
        <v>34</v>
      </c>
      <c r="E29" s="4" t="s">
        <v>15</v>
      </c>
      <c r="F29" s="4" t="s">
        <v>16</v>
      </c>
      <c r="G29" s="5" t="s">
        <v>22</v>
      </c>
      <c r="H29" s="4">
        <v>3.5</v>
      </c>
      <c r="I29" s="5">
        <v>2.9999999999999997E-4</v>
      </c>
      <c r="J29" s="5">
        <v>3.44E-2</v>
      </c>
      <c r="K29" s="5">
        <v>4.7606000000000002</v>
      </c>
    </row>
    <row r="30" spans="1:11" x14ac:dyDescent="0.25">
      <c r="A30" s="4" t="s">
        <v>36</v>
      </c>
      <c r="B30" s="4" t="s">
        <v>30</v>
      </c>
      <c r="C30" s="4" t="s">
        <v>31</v>
      </c>
      <c r="D30" s="4" t="s">
        <v>14</v>
      </c>
      <c r="E30" s="4" t="s">
        <v>25</v>
      </c>
      <c r="F30" s="4" t="s">
        <v>16</v>
      </c>
      <c r="G30" s="5" t="s">
        <v>17</v>
      </c>
      <c r="H30" s="4">
        <v>3.5</v>
      </c>
      <c r="I30" s="5">
        <f>+I8</f>
        <v>3.661138887407759E-4</v>
      </c>
      <c r="J30" s="5">
        <f t="shared" ref="J30:K30" si="4">+J8</f>
        <v>0.19109532303076313</v>
      </c>
      <c r="K30" s="5">
        <f t="shared" si="4"/>
        <v>7.1744102057689076</v>
      </c>
    </row>
    <row r="31" spans="1:11" x14ac:dyDescent="0.25">
      <c r="A31" s="4" t="s">
        <v>37</v>
      </c>
      <c r="B31" s="4" t="s">
        <v>30</v>
      </c>
      <c r="C31" s="4" t="s">
        <v>31</v>
      </c>
      <c r="D31" s="4" t="s">
        <v>14</v>
      </c>
      <c r="E31" s="4" t="s">
        <v>25</v>
      </c>
      <c r="F31" s="4" t="s">
        <v>16</v>
      </c>
      <c r="G31" s="5" t="s">
        <v>22</v>
      </c>
      <c r="H31" s="4">
        <v>3.5</v>
      </c>
      <c r="I31" s="5">
        <f>+I11</f>
        <v>2.381658633157284E-4</v>
      </c>
      <c r="J31" s="5">
        <f t="shared" ref="J31:K31" si="5">+J11</f>
        <v>5.9060959690132378E-2</v>
      </c>
      <c r="K31" s="5">
        <f t="shared" si="5"/>
        <v>7.0179305839999699</v>
      </c>
    </row>
    <row r="32" spans="1:11" x14ac:dyDescent="0.25">
      <c r="A32" s="4" t="s">
        <v>38</v>
      </c>
      <c r="B32" s="4" t="s">
        <v>30</v>
      </c>
      <c r="C32" s="4" t="s">
        <v>31</v>
      </c>
      <c r="D32" s="4" t="s">
        <v>34</v>
      </c>
      <c r="E32" s="4" t="s">
        <v>25</v>
      </c>
      <c r="F32" s="4" t="s">
        <v>16</v>
      </c>
      <c r="G32" s="5" t="s">
        <v>17</v>
      </c>
      <c r="H32" s="4">
        <v>3.5</v>
      </c>
      <c r="I32" s="5">
        <v>2.0000000000000001E-4</v>
      </c>
      <c r="J32" s="5">
        <v>0.14560000000000001</v>
      </c>
      <c r="K32" s="5">
        <v>5.5894000000000004</v>
      </c>
    </row>
    <row r="33" spans="1:11" x14ac:dyDescent="0.25">
      <c r="A33" s="4" t="s">
        <v>39</v>
      </c>
      <c r="B33" s="4" t="s">
        <v>30</v>
      </c>
      <c r="C33" s="4" t="s">
        <v>31</v>
      </c>
      <c r="D33" s="4" t="s">
        <v>34</v>
      </c>
      <c r="E33" s="4" t="s">
        <v>25</v>
      </c>
      <c r="F33" s="4" t="s">
        <v>16</v>
      </c>
      <c r="G33" s="5" t="s">
        <v>22</v>
      </c>
      <c r="H33" s="4">
        <v>3.5</v>
      </c>
      <c r="I33" s="5">
        <v>2.0000000000000001E-4</v>
      </c>
      <c r="J33" s="5">
        <v>3.9100000000000003E-2</v>
      </c>
      <c r="K33" s="5">
        <v>4.1146000000000003</v>
      </c>
    </row>
    <row r="34" spans="1:11" x14ac:dyDescent="0.25">
      <c r="A34" s="4" t="s">
        <v>40</v>
      </c>
      <c r="B34" s="4" t="s">
        <v>30</v>
      </c>
      <c r="C34" s="4" t="s">
        <v>31</v>
      </c>
      <c r="D34" s="4" t="s">
        <v>14</v>
      </c>
      <c r="E34" s="4" t="s">
        <v>15</v>
      </c>
      <c r="F34" s="4" t="s">
        <v>16</v>
      </c>
      <c r="G34" s="5" t="s">
        <v>17</v>
      </c>
      <c r="H34" s="4">
        <v>1</v>
      </c>
      <c r="I34" s="5">
        <f>+I14</f>
        <v>2.7333463795116506E-4</v>
      </c>
      <c r="J34" s="5">
        <f t="shared" ref="J34:K34" si="6">+J14</f>
        <v>6.6213868565863573E-2</v>
      </c>
      <c r="K34" s="5">
        <f t="shared" si="6"/>
        <v>7.3394895966450235</v>
      </c>
    </row>
    <row r="35" spans="1:11" x14ac:dyDescent="0.25">
      <c r="A35" s="4" t="s">
        <v>32</v>
      </c>
      <c r="B35" s="4" t="s">
        <v>30</v>
      </c>
      <c r="C35" s="4" t="s">
        <v>31</v>
      </c>
      <c r="D35" s="4" t="s">
        <v>14</v>
      </c>
      <c r="E35" s="4" t="s">
        <v>15</v>
      </c>
      <c r="F35" s="4" t="s">
        <v>16</v>
      </c>
      <c r="G35" s="5" t="s">
        <v>22</v>
      </c>
      <c r="H35" s="4">
        <v>1</v>
      </c>
      <c r="I35" s="5">
        <f>+I17</f>
        <v>2.367780592582939E-4</v>
      </c>
      <c r="J35" s="5">
        <f t="shared" ref="J35:K35" si="7">+J17</f>
        <v>2.848976475425568E-2</v>
      </c>
      <c r="K35" s="5">
        <f t="shared" si="7"/>
        <v>7.2947811332820152</v>
      </c>
    </row>
    <row r="36" spans="1:11" x14ac:dyDescent="0.25">
      <c r="A36" s="4" t="s">
        <v>33</v>
      </c>
      <c r="B36" s="4" t="s">
        <v>30</v>
      </c>
      <c r="C36" s="4" t="s">
        <v>31</v>
      </c>
      <c r="D36" s="4" t="s">
        <v>34</v>
      </c>
      <c r="E36" s="4" t="s">
        <v>15</v>
      </c>
      <c r="F36" s="4" t="s">
        <v>16</v>
      </c>
      <c r="G36" s="5" t="s">
        <v>17</v>
      </c>
      <c r="H36" s="4">
        <v>1</v>
      </c>
      <c r="I36" s="5">
        <v>2.9999999999999997E-4</v>
      </c>
      <c r="J36" s="5">
        <v>1.4500000000000001E-2</v>
      </c>
      <c r="K36" s="5">
        <v>11.192</v>
      </c>
    </row>
    <row r="37" spans="1:11" x14ac:dyDescent="0.25">
      <c r="A37" s="4" t="s">
        <v>35</v>
      </c>
      <c r="B37" s="4" t="s">
        <v>30</v>
      </c>
      <c r="C37" s="4" t="s">
        <v>31</v>
      </c>
      <c r="D37" s="4" t="s">
        <v>34</v>
      </c>
      <c r="E37" s="4" t="s">
        <v>15</v>
      </c>
      <c r="F37" s="4" t="s">
        <v>16</v>
      </c>
      <c r="G37" s="5" t="s">
        <v>22</v>
      </c>
      <c r="H37" s="4">
        <v>1</v>
      </c>
      <c r="I37" s="5">
        <v>2.0000000000000001E-4</v>
      </c>
      <c r="J37" s="5">
        <v>5.0000000000000001E-4</v>
      </c>
      <c r="K37" s="5">
        <v>5.1402000000000001</v>
      </c>
    </row>
    <row r="38" spans="1:11" x14ac:dyDescent="0.25">
      <c r="A38" s="4" t="s">
        <v>36</v>
      </c>
      <c r="B38" s="4" t="s">
        <v>30</v>
      </c>
      <c r="C38" s="4" t="s">
        <v>31</v>
      </c>
      <c r="D38" s="4" t="s">
        <v>14</v>
      </c>
      <c r="E38" s="4" t="s">
        <v>25</v>
      </c>
      <c r="F38" s="4" t="s">
        <v>16</v>
      </c>
      <c r="G38" s="5" t="s">
        <v>17</v>
      </c>
      <c r="H38" s="4">
        <v>1</v>
      </c>
      <c r="I38" s="5">
        <f>+I20</f>
        <v>1.9120329480225095E-4</v>
      </c>
      <c r="J38" s="5">
        <f t="shared" ref="J38:K38" si="8">+J20</f>
        <v>5.9487648766921468E-2</v>
      </c>
      <c r="K38" s="5">
        <f t="shared" si="8"/>
        <v>7.23713061699452</v>
      </c>
    </row>
    <row r="39" spans="1:11" x14ac:dyDescent="0.25">
      <c r="A39" s="4" t="s">
        <v>37</v>
      </c>
      <c r="B39" s="4" t="s">
        <v>30</v>
      </c>
      <c r="C39" s="4" t="s">
        <v>31</v>
      </c>
      <c r="D39" s="4" t="s">
        <v>14</v>
      </c>
      <c r="E39" s="4" t="s">
        <v>25</v>
      </c>
      <c r="F39" s="4" t="s">
        <v>16</v>
      </c>
      <c r="G39" s="5" t="s">
        <v>22</v>
      </c>
      <c r="H39" s="4">
        <v>1</v>
      </c>
      <c r="I39" s="5">
        <f>+I23</f>
        <v>1.546467161093803E-4</v>
      </c>
      <c r="J39" s="5">
        <f t="shared" ref="J39:K39" si="9">+J23</f>
        <v>2.1763544955312655E-2</v>
      </c>
      <c r="K39" s="5">
        <f t="shared" si="9"/>
        <v>7.1924221536318953</v>
      </c>
    </row>
    <row r="40" spans="1:11" x14ac:dyDescent="0.25">
      <c r="A40" s="4" t="s">
        <v>38</v>
      </c>
      <c r="B40" s="4" t="s">
        <v>30</v>
      </c>
      <c r="C40" s="4" t="s">
        <v>31</v>
      </c>
      <c r="D40" s="4" t="s">
        <v>34</v>
      </c>
      <c r="E40" s="4" t="s">
        <v>25</v>
      </c>
      <c r="F40" s="4" t="s">
        <v>16</v>
      </c>
      <c r="G40" s="5" t="s">
        <v>17</v>
      </c>
      <c r="H40" s="4">
        <v>1</v>
      </c>
      <c r="I40" s="5">
        <v>1E-4</v>
      </c>
      <c r="J40" s="5">
        <v>3.56E-2</v>
      </c>
      <c r="K40" s="5">
        <v>4.9156000000000004</v>
      </c>
    </row>
    <row r="41" spans="1:11" x14ac:dyDescent="0.25">
      <c r="A41" s="4" t="s">
        <v>39</v>
      </c>
      <c r="B41" s="4" t="s">
        <v>30</v>
      </c>
      <c r="C41" s="4" t="s">
        <v>31</v>
      </c>
      <c r="D41" s="4" t="s">
        <v>34</v>
      </c>
      <c r="E41" s="4" t="s">
        <v>25</v>
      </c>
      <c r="F41" s="4" t="s">
        <v>16</v>
      </c>
      <c r="G41" s="5" t="s">
        <v>22</v>
      </c>
      <c r="H41" s="4">
        <v>1</v>
      </c>
      <c r="I41" s="5">
        <v>1E-4</v>
      </c>
      <c r="J41" s="5">
        <v>5.1999999999999998E-3</v>
      </c>
      <c r="K41" s="5">
        <v>4.4943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4CB4-602B-4C6A-9641-7F8CA61A203C}">
  <dimension ref="C2:BP25"/>
  <sheetViews>
    <sheetView topLeftCell="I4" zoomScale="55" zoomScaleNormal="55" workbookViewId="0">
      <selection activeCell="AK24" sqref="AK24"/>
    </sheetView>
  </sheetViews>
  <sheetFormatPr defaultRowHeight="15" x14ac:dyDescent="0.25"/>
  <sheetData>
    <row r="2" spans="3:68" x14ac:dyDescent="0.25">
      <c r="R2" s="6" t="s">
        <v>11</v>
      </c>
      <c r="S2" s="6" t="s">
        <v>43</v>
      </c>
      <c r="T2" s="6"/>
      <c r="V2" s="6" t="s">
        <v>18</v>
      </c>
      <c r="W2" s="6" t="s">
        <v>44</v>
      </c>
      <c r="X2" s="6"/>
      <c r="Y2" s="6" t="s">
        <v>18</v>
      </c>
      <c r="Z2" s="6"/>
      <c r="AA2" s="6"/>
      <c r="AE2" s="6" t="s">
        <v>21</v>
      </c>
      <c r="AF2" s="6" t="s">
        <v>45</v>
      </c>
      <c r="AG2" s="6"/>
      <c r="AI2" s="6" t="s">
        <v>23</v>
      </c>
      <c r="AJ2" s="6" t="s">
        <v>46</v>
      </c>
      <c r="AK2" s="6"/>
      <c r="AL2" s="6" t="s">
        <v>23</v>
      </c>
      <c r="AM2" s="6"/>
      <c r="AN2" s="6"/>
      <c r="AR2" s="6" t="s">
        <v>24</v>
      </c>
      <c r="AS2" s="6" t="s">
        <v>47</v>
      </c>
      <c r="AT2" s="6"/>
      <c r="AV2" s="6" t="s">
        <v>26</v>
      </c>
      <c r="AW2" s="6" t="s">
        <v>48</v>
      </c>
      <c r="AX2" s="6"/>
      <c r="AY2" s="6" t="s">
        <v>26</v>
      </c>
      <c r="AZ2" s="6"/>
      <c r="BA2" s="6"/>
      <c r="BE2" s="6" t="s">
        <v>27</v>
      </c>
      <c r="BF2" s="6" t="s">
        <v>49</v>
      </c>
      <c r="BG2" s="6"/>
      <c r="BI2" s="6" t="s">
        <v>28</v>
      </c>
      <c r="BJ2" s="6" t="s">
        <v>50</v>
      </c>
      <c r="BK2" s="6"/>
      <c r="BL2" s="6" t="s">
        <v>28</v>
      </c>
      <c r="BM2" s="6"/>
      <c r="BN2" s="6"/>
    </row>
    <row r="3" spans="3:68" x14ac:dyDescent="0.25"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R3" s="6">
        <f>+VLOOKUP(R2,'Pressure Loss Curves'!$A$2:$K$1048576,Sheet1!$K$3,FALSE)</f>
        <v>4.3116908177056267E-4</v>
      </c>
      <c r="S3" s="6">
        <f>+VLOOKUP(R2,'Pressure Loss Curves'!$A$2:$K$1048576,Sheet1!$L$3,FALSE)</f>
        <v>0.21777728248514114</v>
      </c>
      <c r="T3" s="6">
        <f>+VLOOKUP(R2,'Pressure Loss Curves'!$A$2:$K$1048576,Sheet1!$M$3,FALSE)</f>
        <v>-4.329382075520499</v>
      </c>
      <c r="V3" s="6">
        <f>+VLOOKUP(V2,'Pressure Loss Curves'!$A$2:$K$1048576,Sheet1!$K$3,FALSE)</f>
        <v>4.5750306211723724E-4</v>
      </c>
      <c r="W3" s="6">
        <f>+VLOOKUP(V2,'Pressure Loss Curves'!$A$2:$K$1048576,Sheet1!$L$3,FALSE)</f>
        <v>0.19898875765529037</v>
      </c>
      <c r="X3" s="6">
        <f>+VLOOKUP(V2,'Pressure Loss Curves'!$A$2:$K$1048576,Sheet1!$M$3,FALSE)</f>
        <v>-0.35481846019146701</v>
      </c>
      <c r="Y3" s="6">
        <f>+K7</f>
        <v>1.5147661343778263E-2</v>
      </c>
      <c r="Z3" s="6">
        <f t="shared" ref="Z3:AA3" si="0">+L7</f>
        <v>0.8439362860299261</v>
      </c>
      <c r="AA3" s="6">
        <f t="shared" si="0"/>
        <v>1.9692311941348351</v>
      </c>
      <c r="AE3" s="6">
        <f>+VLOOKUP(AE2,'Pressure Loss Curves'!$A$2:$K$1048576,Sheet1!$K$3,FALSE)</f>
        <v>3.2029720646464235E-4</v>
      </c>
      <c r="AF3" s="6">
        <f>+VLOOKUP(AE2,'Pressure Loss Curves'!$A$2:$K$1048576,Sheet1!$L$3,FALSE)</f>
        <v>6.5787179489074851E-2</v>
      </c>
      <c r="AG3" s="6">
        <f>+VLOOKUP(AE2,'Pressure Loss Curves'!$A$2:$K$1048576,Sheet1!$M$3,FALSE)</f>
        <v>7.1202895636502888</v>
      </c>
      <c r="AI3" s="6">
        <f>+VLOOKUP(AI2,'Pressure Loss Curves'!$A$2:$K$1048576,Sheet1!$K$3,FALSE)</f>
        <v>4.8026644583996962E-4</v>
      </c>
      <c r="AJ3" s="6">
        <f>+VLOOKUP(AI2,'Pressure Loss Curves'!$A$2:$K$1048576,Sheet1!$L$3,FALSE)</f>
        <v>-5.9271290073249529E-2</v>
      </c>
      <c r="AK3" s="6">
        <f>+VLOOKUP(AI2,'Pressure Loss Curves'!$A$2:$K$1048576,Sheet1!$M$3,FALSE)</f>
        <v>32.509662570896438</v>
      </c>
      <c r="AL3" s="6">
        <f>+K10</f>
        <v>8.4029669686653628E-3</v>
      </c>
      <c r="AM3" s="6">
        <f t="shared" ref="AM3:AN3" si="1">+L10</f>
        <v>0.20779302188443222</v>
      </c>
      <c r="AN3" s="6">
        <f t="shared" si="1"/>
        <v>22.117193026439949</v>
      </c>
      <c r="AR3" s="6">
        <f>+VLOOKUP(AR2,'Pressure Loss Curves'!$A$2:$K$1048576,Sheet1!$K$3,FALSE)</f>
        <v>3.661138887407759E-4</v>
      </c>
      <c r="AS3" s="6">
        <f>+VLOOKUP(AR2,'Pressure Loss Curves'!$A$2:$K$1048576,Sheet1!$L$3,FALSE)</f>
        <v>0.19109532303076313</v>
      </c>
      <c r="AT3" s="6">
        <f>+VLOOKUP(AR2,'Pressure Loss Curves'!$A$2:$K$1048576,Sheet1!$M$3,FALSE)</f>
        <v>7.1744102057689076</v>
      </c>
      <c r="AV3" s="6">
        <f>+VLOOKUP(AV2,'Pressure Loss Curves'!$A$2:$K$1048576,Sheet1!$K$3,FALSE)</f>
        <v>5.1646796759240393E-4</v>
      </c>
      <c r="AW3" s="6">
        <f>+VLOOKUP(AV2,'Pressure Loss Curves'!$A$2:$K$1048576,Sheet1!$L$3,FALSE)</f>
        <v>7.7373111946285891E-2</v>
      </c>
      <c r="AX3" s="6">
        <f>+VLOOKUP(AV2,'Pressure Loss Curves'!$A$2:$K$1048576,Sheet1!$M$3,FALSE)</f>
        <v>29.561523641563213</v>
      </c>
      <c r="AY3" s="6">
        <f>+K13</f>
        <v>1.5147661343778263E-2</v>
      </c>
      <c r="AZ3" s="6">
        <f t="shared" ref="AZ3:BA3" si="2">+L13</f>
        <v>0.8439362860299261</v>
      </c>
      <c r="BA3" s="6">
        <f t="shared" si="2"/>
        <v>1.9692311941348351</v>
      </c>
      <c r="BE3" s="6">
        <f>+VLOOKUP(BE2,'Pressure Loss Curves'!$A$2:$K$1048576,Sheet1!$K$3,FALSE)</f>
        <v>2.381658633157284E-4</v>
      </c>
      <c r="BF3" s="6">
        <f>+VLOOKUP(BE2,'Pressure Loss Curves'!$A$2:$K$1048576,Sheet1!$L$3,FALSE)</f>
        <v>5.9060959690132378E-2</v>
      </c>
      <c r="BG3" s="6">
        <f>+VLOOKUP(BE2,'Pressure Loss Curves'!$A$2:$K$1048576,Sheet1!$M$3,FALSE)</f>
        <v>7.0179305839999699</v>
      </c>
      <c r="BI3" s="6">
        <f>+VLOOKUP(BI2,'Pressure Loss Curves'!$A$2:$K$1048576,Sheet1!$K$3,FALSE)</f>
        <v>3.9149853530724476E-4</v>
      </c>
      <c r="BJ3" s="6">
        <f>+VLOOKUP(BI2,'Pressure Loss Curves'!$A$2:$K$1048576,Sheet1!$L$3,FALSE)</f>
        <v>-5.8237862023734641E-2</v>
      </c>
      <c r="BK3" s="6">
        <f>+VLOOKUP(BI2,'Pressure Loss Curves'!$A$2:$K$1048576,Sheet1!$M$3,FALSE)</f>
        <v>30.496782754314381</v>
      </c>
      <c r="BL3" s="6">
        <f>+K16</f>
        <v>8.4029669686653628E-3</v>
      </c>
      <c r="BM3" s="6">
        <f>+VLOOKUP(BL2,'Pressure Loss Curves'!$A$2:$K$1048576,Sheet1!$L$3,FALSE)</f>
        <v>-5.8237862023734641E-2</v>
      </c>
      <c r="BN3" s="6">
        <f>+VLOOKUP(BL2,'Pressure Loss Curves'!$A$2:$K$1048576,Sheet1!$M$3,FALSE)</f>
        <v>30.496782754314381</v>
      </c>
    </row>
    <row r="4" spans="3:68" ht="45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2" t="s">
        <v>8</v>
      </c>
      <c r="L4" s="2" t="s">
        <v>9</v>
      </c>
      <c r="M4" s="2" t="s">
        <v>10</v>
      </c>
      <c r="R4" s="6" t="s">
        <v>41</v>
      </c>
      <c r="S4" s="6" t="s">
        <v>42</v>
      </c>
      <c r="V4" s="6" t="s">
        <v>41</v>
      </c>
      <c r="W4" s="6" t="s">
        <v>42</v>
      </c>
      <c r="Y4" s="6" t="s">
        <v>41</v>
      </c>
      <c r="Z4" s="6" t="s">
        <v>42</v>
      </c>
      <c r="AB4" s="6" t="s">
        <v>41</v>
      </c>
      <c r="AC4" s="6" t="s">
        <v>42</v>
      </c>
      <c r="AE4" s="5" t="s">
        <v>41</v>
      </c>
      <c r="AF4" s="5" t="s">
        <v>42</v>
      </c>
      <c r="AI4" s="7" t="s">
        <v>41</v>
      </c>
      <c r="AJ4" s="7" t="s">
        <v>42</v>
      </c>
      <c r="AL4" s="6" t="s">
        <v>41</v>
      </c>
      <c r="AM4" s="6" t="s">
        <v>42</v>
      </c>
      <c r="AO4" s="6" t="s">
        <v>41</v>
      </c>
      <c r="AP4" s="6" t="s">
        <v>42</v>
      </c>
      <c r="AR4" s="6" t="s">
        <v>41</v>
      </c>
      <c r="AS4" s="6" t="s">
        <v>42</v>
      </c>
      <c r="AV4" s="6" t="s">
        <v>41</v>
      </c>
      <c r="AW4" s="6" t="s">
        <v>42</v>
      </c>
      <c r="AY4" s="6" t="s">
        <v>41</v>
      </c>
      <c r="AZ4" s="6" t="s">
        <v>42</v>
      </c>
      <c r="BB4" s="6" t="s">
        <v>41</v>
      </c>
      <c r="BC4" s="6" t="s">
        <v>42</v>
      </c>
      <c r="BE4" t="s">
        <v>41</v>
      </c>
      <c r="BF4" t="s">
        <v>42</v>
      </c>
      <c r="BI4" t="s">
        <v>41</v>
      </c>
      <c r="BJ4" t="s">
        <v>42</v>
      </c>
      <c r="BL4" s="6" t="s">
        <v>41</v>
      </c>
      <c r="BM4" s="6" t="s">
        <v>42</v>
      </c>
      <c r="BO4" s="6" t="s">
        <v>41</v>
      </c>
      <c r="BP4" s="6" t="s">
        <v>42</v>
      </c>
    </row>
    <row r="5" spans="3:68" x14ac:dyDescent="0.25">
      <c r="C5" s="3" t="s">
        <v>11</v>
      </c>
      <c r="D5" t="str">
        <f>+VLOOKUP($C5,'Pressure Loss Curves'!$A$2:$K$1048576,Sheet1!$D$3,FALSE)</f>
        <v>Inlet</v>
      </c>
      <c r="E5" t="str">
        <f>+VLOOKUP($C5,'Pressure Loss Curves'!$A$2:$K$1048576,Sheet1!$E$3,FALSE)</f>
        <v>Front</v>
      </c>
      <c r="F5" t="str">
        <f>+VLOOKUP($C5,'Pressure Loss Curves'!$A$2:$K$1048576,Sheet1!$F$3,FALSE)</f>
        <v>Standard</v>
      </c>
      <c r="G5" t="str">
        <f>+VLOOKUP($C5,'Pressure Loss Curves'!$A$2:$K$1048576,Sheet1!$G$3,FALSE)</f>
        <v>Concealed</v>
      </c>
      <c r="H5" t="str">
        <f>+VLOOKUP($C5,'Pressure Loss Curves'!$A$2:$K$1048576,Sheet1!$H$3,FALSE)</f>
        <v>Single</v>
      </c>
      <c r="I5" t="str">
        <f>+VLOOKUP($C5,'Pressure Loss Curves'!$A$2:$K$1048576,Sheet1!$I$3,FALSE)</f>
        <v>G4</v>
      </c>
      <c r="J5">
        <f>+VLOOKUP($C5,'Pressure Loss Curves'!$A$2:$K$1048576,Sheet1!$J$3,FALSE)</f>
        <v>3.5</v>
      </c>
      <c r="K5">
        <f>+VLOOKUP($C5,'Pressure Loss Curves'!$A$2:$K$1048576,Sheet1!$K$3,FALSE)</f>
        <v>4.3116908177056267E-4</v>
      </c>
      <c r="L5">
        <f>+VLOOKUP($C5,'Pressure Loss Curves'!$A$2:$K$1048576,Sheet1!$L$3,FALSE)</f>
        <v>0.21777728248514114</v>
      </c>
      <c r="M5">
        <f>+VLOOKUP($C5,'Pressure Loss Curves'!$A$2:$K$1048576,Sheet1!$M$3,FALSE)</f>
        <v>-4.329382075520499</v>
      </c>
      <c r="R5" s="6">
        <v>700</v>
      </c>
      <c r="S5" s="6">
        <f>+R$3*R5^2+S$3*R5+T$3</f>
        <v>359.38756573165404</v>
      </c>
      <c r="V5" s="6">
        <v>600</v>
      </c>
      <c r="W5" s="6">
        <f>+V$3*V5^2+W$3*V5+X$3</f>
        <v>283.73953849518819</v>
      </c>
      <c r="Y5" s="6">
        <v>50</v>
      </c>
      <c r="Z5" s="6">
        <f>+Y5*Y5*$Y$3+$Z$3*Y5+$AA$3</f>
        <v>82.0351988550768</v>
      </c>
      <c r="AB5" s="6">
        <f>+Y5*2+V5</f>
        <v>700</v>
      </c>
      <c r="AC5" s="6">
        <f>+MAX(W5,Z5)</f>
        <v>283.73953849518819</v>
      </c>
      <c r="AE5" s="5">
        <v>700</v>
      </c>
      <c r="AF5" s="5">
        <f>+AE$3*AE5^2+AF$3*AE5+AG$3</f>
        <v>210.11694637367742</v>
      </c>
      <c r="AI5" s="6">
        <v>600</v>
      </c>
      <c r="AJ5" s="6">
        <f>+AI$3*AI5^2+AJ$3*AI5+AK$3</f>
        <v>169.84280902933577</v>
      </c>
      <c r="AL5" s="6">
        <v>50</v>
      </c>
      <c r="AM5" s="6">
        <f>+AL5*AL5*$AL$3+$AM$3*AL5+$AN$3</f>
        <v>53.514261542324967</v>
      </c>
      <c r="AO5" s="6">
        <f>+AL5*2+AI5</f>
        <v>700</v>
      </c>
      <c r="AP5" s="6">
        <f>+MAX(AJ5,AM5)</f>
        <v>169.84280902933577</v>
      </c>
      <c r="AR5" s="6">
        <v>700</v>
      </c>
      <c r="AS5" s="6">
        <f>+AR$3*AR5^2+AS$3*AR5+AT$3</f>
        <v>320.33694181028329</v>
      </c>
      <c r="AV5" s="6">
        <v>600</v>
      </c>
      <c r="AW5" s="6">
        <f>+AV$3*AV5^2+AW$3*AV5+AX$3</f>
        <v>261.91385914260013</v>
      </c>
      <c r="AY5" s="6">
        <v>50</v>
      </c>
      <c r="AZ5" s="6">
        <f>+AY5*AY5*$AY$3+$AZ$3*AY5+$BA$3</f>
        <v>82.0351988550768</v>
      </c>
      <c r="BB5" s="6">
        <f>+AY5*2+AV5</f>
        <v>700</v>
      </c>
      <c r="BC5" s="6">
        <f>+MAX(AW5,AZ5)</f>
        <v>261.91385914260013</v>
      </c>
      <c r="BE5">
        <v>700</v>
      </c>
      <c r="BF5">
        <f>+BE$3*(BE5^2)+BF$3*BE5+BG$3</f>
        <v>165.06187539179956</v>
      </c>
      <c r="BI5">
        <v>600</v>
      </c>
      <c r="BJ5">
        <f>+BI$3*BI5^2+BJ$3*BI5+BK$3</f>
        <v>136.49353825068172</v>
      </c>
      <c r="BL5" s="6">
        <v>50</v>
      </c>
      <c r="BM5" s="6">
        <f>+BL5*BL5*$BL$3+$BM$3*BL5+$BN$3</f>
        <v>48.592307074791059</v>
      </c>
      <c r="BO5" s="6">
        <f>+BL5*2+BI5</f>
        <v>700</v>
      </c>
      <c r="BP5" s="6">
        <f>+MAX(BJ5,BM5)</f>
        <v>136.49353825068172</v>
      </c>
    </row>
    <row r="6" spans="3:68" x14ac:dyDescent="0.25">
      <c r="C6" s="3" t="s">
        <v>18</v>
      </c>
      <c r="D6" t="str">
        <f>+VLOOKUP($C6,'Pressure Loss Curves'!$A$2:$K$1048576,Sheet1!$D$3,FALSE)</f>
        <v>Inlet</v>
      </c>
      <c r="E6" t="str">
        <f>+VLOOKUP($C6,'Pressure Loss Curves'!$A$2:$K$1048576,Sheet1!$E$3,FALSE)</f>
        <v>Front</v>
      </c>
      <c r="F6" t="str">
        <f>+VLOOKUP($C6,'Pressure Loss Curves'!$A$2:$K$1048576,Sheet1!$F$3,FALSE)</f>
        <v>Standard</v>
      </c>
      <c r="G6" t="str">
        <f>+VLOOKUP($C6,'Pressure Loss Curves'!$A$2:$K$1048576,Sheet1!$G$3,FALSE)</f>
        <v>Concealed</v>
      </c>
      <c r="H6" t="str">
        <f>+VLOOKUP($C6,'Pressure Loss Curves'!$A$2:$K$1048576,Sheet1!$H$3,FALSE)</f>
        <v>Triple</v>
      </c>
      <c r="I6" t="str">
        <f>+VLOOKUP($C6,'Pressure Loss Curves'!$A$2:$K$1048576,Sheet1!$I$3,FALSE)</f>
        <v>G4</v>
      </c>
      <c r="J6">
        <f>+VLOOKUP($C6,'Pressure Loss Curves'!$A$2:$K$1048576,Sheet1!$J$3,FALSE)</f>
        <v>3.5</v>
      </c>
      <c r="K6">
        <f>+VLOOKUP($C6,'Pressure Loss Curves'!$A$2:$K$1048576,Sheet1!$K$3,FALSE)</f>
        <v>4.5750306211723724E-4</v>
      </c>
      <c r="L6">
        <f>+VLOOKUP($C6,'Pressure Loss Curves'!$A$2:$K$1048576,Sheet1!$L$3,FALSE)</f>
        <v>0.19898875765529037</v>
      </c>
      <c r="M6">
        <f>+VLOOKUP($C6,'Pressure Loss Curves'!$A$2:$K$1048576,Sheet1!$M$3,FALSE)</f>
        <v>-0.35481846019146701</v>
      </c>
      <c r="R6" s="6">
        <f>+R5+10</f>
        <v>710</v>
      </c>
      <c r="S6" s="6">
        <f t="shared" ref="S6:S25" si="3">+R$3*R6^2+S$3*R6+T$3</f>
        <v>367.64482260947034</v>
      </c>
      <c r="V6" s="6">
        <f>+V5+5</f>
        <v>605</v>
      </c>
      <c r="W6" s="6">
        <f t="shared" ref="W6:W25" si="4">+V$3*V6^2+W$3*V6+X$3</f>
        <v>287.49093823272096</v>
      </c>
      <c r="Y6" s="6">
        <f>+Y5+2.5</f>
        <v>52.5</v>
      </c>
      <c r="Z6" s="6">
        <f t="shared" ref="Z6:Z25" si="5">+Y6*Y6*$Y$3+$Z$3*Y6+$AA$3</f>
        <v>88.026627789494796</v>
      </c>
      <c r="AB6" s="6">
        <f t="shared" ref="AB6:AB25" si="6">+Y6*2+V6</f>
        <v>710</v>
      </c>
      <c r="AC6" s="6">
        <f t="shared" ref="AC6:AC25" si="7">+MAX(W6,Z6)</f>
        <v>287.49093823272096</v>
      </c>
      <c r="AE6" s="5">
        <f>+AE5+10</f>
        <v>710</v>
      </c>
      <c r="AF6" s="5">
        <f t="shared" ref="AF6:AF25" si="8">+AE$3*AE6^2+AF$3*AE6+AG$3</f>
        <v>215.29100877971965</v>
      </c>
      <c r="AI6" s="6">
        <f>+AI5+5</f>
        <v>605</v>
      </c>
      <c r="AJ6" s="6">
        <f t="shared" ref="AJ6:AJ25" si="9">+AI$3*AI6^2+AJ$3*AI6+AK$3</f>
        <v>172.44005791515536</v>
      </c>
      <c r="AL6" s="6">
        <f>+AL5+2.5</f>
        <v>52.5</v>
      </c>
      <c r="AM6" s="6">
        <f t="shared" ref="AM6:AM25" si="10">+AL6*AL6*$AL$3+$AM$3*AL6+$AN$3</f>
        <v>56.187004382756548</v>
      </c>
      <c r="AO6" s="6">
        <f>+AL6*2+AI6</f>
        <v>710</v>
      </c>
      <c r="AP6" s="6">
        <f t="shared" ref="AP6:AP25" si="11">+MAX(AJ6,AM6)</f>
        <v>172.44005791515536</v>
      </c>
      <c r="AR6" s="6">
        <f>+AR5+10</f>
        <v>710</v>
      </c>
      <c r="AS6" s="6">
        <f t="shared" ref="AS6:AS25" si="12">+AR$3*AR6^2+AS$3*AR6+AT$3</f>
        <v>327.41010087183588</v>
      </c>
      <c r="AV6" s="6">
        <v>605</v>
      </c>
      <c r="AW6" s="6">
        <f t="shared" ref="AW6:AW25" si="13">+AV$3*AV6^2+AW$3*AV6+AX$3</f>
        <v>265.41244420707585</v>
      </c>
      <c r="AY6" s="6">
        <f>+AY5+2.5</f>
        <v>52.5</v>
      </c>
      <c r="AZ6" s="6">
        <f t="shared" ref="AZ6:AZ25" si="14">+AY6*AY6*$AY$3+$AZ$3*AY6+$BA$3</f>
        <v>88.026627789494796</v>
      </c>
      <c r="BB6" s="6">
        <f>+AY6*2+AV6</f>
        <v>710</v>
      </c>
      <c r="BC6" s="6">
        <f t="shared" ref="BC6:BC25" si="15">+MAX(AW6,AZ6)</f>
        <v>265.41244420707585</v>
      </c>
      <c r="BE6">
        <f>+BE5+10</f>
        <v>710</v>
      </c>
      <c r="BF6">
        <f t="shared" ref="BF6:BF30" si="16">+BE$3*(BE6^2)+BF$3*BE6+BG$3</f>
        <v>169.01062366145263</v>
      </c>
      <c r="BI6">
        <v>605</v>
      </c>
      <c r="BJ6">
        <f t="shared" ref="BJ6:BJ25" si="17">+BI$3*BI6^2+BJ$3*BI6+BK$3</f>
        <v>138.56112761578919</v>
      </c>
      <c r="BL6" s="6">
        <f>+BL5+2.5</f>
        <v>52.5</v>
      </c>
      <c r="BM6" s="6">
        <f t="shared" ref="BM6:BM25" si="18">+BL6*BL6*$BL$3+$BM$3*BL6+$BN$3</f>
        <v>50.599972705452217</v>
      </c>
      <c r="BO6" s="6">
        <f>+BL6*2+BI6</f>
        <v>710</v>
      </c>
      <c r="BP6" s="6">
        <f t="shared" ref="BP6:BP25" si="19">+MAX(BJ6,BM6)</f>
        <v>138.56112761578919</v>
      </c>
    </row>
    <row r="7" spans="3:68" x14ac:dyDescent="0.25">
      <c r="C7" s="3" t="s">
        <v>18</v>
      </c>
      <c r="D7" t="str">
        <f>+VLOOKUP($C7,'Pressure Loss Curves'!$A$2:$K$1048576,Sheet1!$D$3,FALSE)</f>
        <v>Inlet</v>
      </c>
      <c r="E7" t="s">
        <v>20</v>
      </c>
      <c r="F7" t="s">
        <v>14</v>
      </c>
      <c r="G7" t="s">
        <v>15</v>
      </c>
      <c r="H7" t="s">
        <v>19</v>
      </c>
      <c r="I7" t="s">
        <v>17</v>
      </c>
      <c r="J7">
        <v>3.5</v>
      </c>
      <c r="K7">
        <v>1.5147661343778263E-2</v>
      </c>
      <c r="L7">
        <v>0.8439362860299261</v>
      </c>
      <c r="M7">
        <v>1.9692311941348351</v>
      </c>
      <c r="R7" s="6">
        <f t="shared" ref="R7:R23" si="20">+R6+10</f>
        <v>720</v>
      </c>
      <c r="S7" s="6">
        <f t="shared" si="3"/>
        <v>375.98831330364078</v>
      </c>
      <c r="V7" s="6">
        <f t="shared" ref="V7:V25" si="21">+V6+5</f>
        <v>610</v>
      </c>
      <c r="W7" s="6">
        <f t="shared" si="4"/>
        <v>291.26521312335967</v>
      </c>
      <c r="Y7" s="6">
        <f t="shared" ref="Y7:Y24" si="22">+Y6+2.5</f>
        <v>55</v>
      </c>
      <c r="Z7" s="6">
        <f t="shared" si="5"/>
        <v>94.207402490710024</v>
      </c>
      <c r="AB7" s="6">
        <f t="shared" si="6"/>
        <v>720</v>
      </c>
      <c r="AC7" s="6">
        <f t="shared" si="7"/>
        <v>291.26521312335967</v>
      </c>
      <c r="AE7" s="5">
        <f t="shared" ref="AE7:AE23" si="23">+AE6+10</f>
        <v>720</v>
      </c>
      <c r="AF7" s="5">
        <f t="shared" si="8"/>
        <v>220.52913062705477</v>
      </c>
      <c r="AI7" s="6">
        <f t="shared" ref="AI7:AI25" si="24">+AI6+5</f>
        <v>610</v>
      </c>
      <c r="AJ7" s="6">
        <f t="shared" si="9"/>
        <v>175.06132012326694</v>
      </c>
      <c r="AL7" s="6">
        <f t="shared" ref="AL7:AL14" si="25">+AL6+2.5</f>
        <v>55</v>
      </c>
      <c r="AM7" s="6">
        <f t="shared" si="10"/>
        <v>58.964784310296444</v>
      </c>
      <c r="AO7" s="6">
        <f>+AL7*2+AI7</f>
        <v>720</v>
      </c>
      <c r="AP7" s="6">
        <f t="shared" si="11"/>
        <v>175.06132012326694</v>
      </c>
      <c r="AR7" s="6">
        <f t="shared" ref="AR7:AR23" si="26">+AR6+10</f>
        <v>720</v>
      </c>
      <c r="AS7" s="6">
        <f t="shared" si="12"/>
        <v>334.5564827111366</v>
      </c>
      <c r="AV7" s="6">
        <v>610</v>
      </c>
      <c r="AW7" s="6">
        <f t="shared" si="13"/>
        <v>268.93685266993111</v>
      </c>
      <c r="AY7" s="6">
        <f t="shared" ref="AY7:AY24" si="27">+AY6+2.5</f>
        <v>55</v>
      </c>
      <c r="AZ7" s="6">
        <f t="shared" si="14"/>
        <v>94.207402490710024</v>
      </c>
      <c r="BB7" s="6">
        <f>+AY7*2+AV7</f>
        <v>720</v>
      </c>
      <c r="BC7" s="6">
        <f t="shared" si="15"/>
        <v>268.93685266993111</v>
      </c>
      <c r="BE7">
        <f t="shared" ref="BE7:BE23" si="28">+BE6+10</f>
        <v>720</v>
      </c>
      <c r="BF7">
        <f t="shared" si="16"/>
        <v>173.00700510376888</v>
      </c>
      <c r="BI7">
        <v>610</v>
      </c>
      <c r="BJ7">
        <f t="shared" si="17"/>
        <v>140.64829190766204</v>
      </c>
      <c r="BL7" s="6">
        <f t="shared" ref="BL7:BL14" si="29">+BL6+2.5</f>
        <v>55</v>
      </c>
      <c r="BM7" s="6">
        <f t="shared" si="18"/>
        <v>52.712675423221697</v>
      </c>
      <c r="BO7" s="6">
        <f>+BL7*2+BI7</f>
        <v>720</v>
      </c>
      <c r="BP7" s="6">
        <f t="shared" si="19"/>
        <v>140.64829190766204</v>
      </c>
    </row>
    <row r="8" spans="3:68" x14ac:dyDescent="0.25">
      <c r="C8" s="3" t="s">
        <v>21</v>
      </c>
      <c r="D8" t="str">
        <f>+VLOOKUP($C8,'Pressure Loss Curves'!$A$2:$K$1048576,Sheet1!$D$3,FALSE)</f>
        <v>Inlet</v>
      </c>
      <c r="E8" t="str">
        <f>+VLOOKUP($C8,'Pressure Loss Curves'!$A$2:$K$1048576,Sheet1!$E$3,FALSE)</f>
        <v>Front</v>
      </c>
      <c r="F8" t="str">
        <f>+VLOOKUP($C8,'Pressure Loss Curves'!$A$2:$K$1048576,Sheet1!$F$3,FALSE)</f>
        <v>Standard</v>
      </c>
      <c r="G8" t="str">
        <f>+VLOOKUP($C8,'Pressure Loss Curves'!$A$2:$K$1048576,Sheet1!$G$3,FALSE)</f>
        <v>Concealed</v>
      </c>
      <c r="H8" t="str">
        <f>+VLOOKUP($C8,'Pressure Loss Curves'!$A$2:$K$1048576,Sheet1!$H$3,FALSE)</f>
        <v>Single</v>
      </c>
      <c r="I8" t="str">
        <f>+VLOOKUP($C8,'Pressure Loss Curves'!$A$2:$K$1048576,Sheet1!$I$3,FALSE)</f>
        <v>G3</v>
      </c>
      <c r="J8">
        <f>+VLOOKUP($C8,'Pressure Loss Curves'!$A$2:$K$1048576,Sheet1!$J$3,FALSE)</f>
        <v>3.5</v>
      </c>
      <c r="K8">
        <f>+VLOOKUP($C8,'Pressure Loss Curves'!$A$2:$K$1048576,Sheet1!$K$3,FALSE)</f>
        <v>3.2029720646464235E-4</v>
      </c>
      <c r="L8">
        <f>+VLOOKUP($C8,'Pressure Loss Curves'!$A$2:$K$1048576,Sheet1!$L$3,FALSE)</f>
        <v>6.5787179489074851E-2</v>
      </c>
      <c r="M8">
        <f>+VLOOKUP($C8,'Pressure Loss Curves'!$A$2:$K$1048576,Sheet1!$M$3,FALSE)</f>
        <v>7.1202895636502888</v>
      </c>
      <c r="R8" s="6">
        <f t="shared" si="20"/>
        <v>730</v>
      </c>
      <c r="S8" s="6">
        <f t="shared" si="3"/>
        <v>384.41803781416536</v>
      </c>
      <c r="V8" s="6">
        <f t="shared" si="21"/>
        <v>615</v>
      </c>
      <c r="W8" s="6">
        <f t="shared" si="4"/>
        <v>295.06236316710419</v>
      </c>
      <c r="Y8" s="6">
        <f t="shared" si="22"/>
        <v>57.5</v>
      </c>
      <c r="Z8" s="6">
        <f t="shared" si="5"/>
        <v>100.57752295872245</v>
      </c>
      <c r="AB8" s="6">
        <f t="shared" si="6"/>
        <v>730</v>
      </c>
      <c r="AC8" s="6">
        <f t="shared" si="7"/>
        <v>295.06236316710419</v>
      </c>
      <c r="AE8" s="5">
        <f t="shared" si="23"/>
        <v>730</v>
      </c>
      <c r="AF8" s="5">
        <f t="shared" si="8"/>
        <v>225.83131191568285</v>
      </c>
      <c r="AI8" s="6">
        <f t="shared" si="24"/>
        <v>615</v>
      </c>
      <c r="AJ8" s="6">
        <f t="shared" si="9"/>
        <v>177.70659565367049</v>
      </c>
      <c r="AL8" s="6">
        <f t="shared" si="25"/>
        <v>57.5</v>
      </c>
      <c r="AM8" s="6">
        <f t="shared" si="10"/>
        <v>61.847601324944662</v>
      </c>
      <c r="AO8" s="6">
        <f>+AL8*2+AI8</f>
        <v>730</v>
      </c>
      <c r="AP8" s="6">
        <f t="shared" si="11"/>
        <v>177.70659565367049</v>
      </c>
      <c r="AR8" s="6">
        <f t="shared" si="26"/>
        <v>730</v>
      </c>
      <c r="AS8" s="6">
        <f t="shared" si="12"/>
        <v>341.77608732818544</v>
      </c>
      <c r="AV8" s="6">
        <v>615</v>
      </c>
      <c r="AW8" s="6">
        <f t="shared" si="13"/>
        <v>272.48708453116603</v>
      </c>
      <c r="AY8" s="6">
        <f t="shared" si="27"/>
        <v>57.5</v>
      </c>
      <c r="AZ8" s="6">
        <f t="shared" si="14"/>
        <v>100.57752295872245</v>
      </c>
      <c r="BB8" s="6">
        <f>+AY8*2+AV8</f>
        <v>730</v>
      </c>
      <c r="BC8" s="6">
        <f t="shared" si="15"/>
        <v>272.48708453116603</v>
      </c>
      <c r="BE8">
        <f t="shared" si="28"/>
        <v>730</v>
      </c>
      <c r="BF8">
        <f t="shared" si="16"/>
        <v>177.05101971874828</v>
      </c>
      <c r="BI8">
        <v>615</v>
      </c>
      <c r="BJ8">
        <f t="shared" si="17"/>
        <v>142.75503112630022</v>
      </c>
      <c r="BL8" s="6">
        <f t="shared" si="29"/>
        <v>57.5</v>
      </c>
      <c r="BM8" s="6">
        <f t="shared" si="18"/>
        <v>54.930415228099491</v>
      </c>
      <c r="BO8" s="6">
        <f>+BL8*2+BI8</f>
        <v>730</v>
      </c>
      <c r="BP8" s="6">
        <f t="shared" si="19"/>
        <v>142.75503112630022</v>
      </c>
    </row>
    <row r="9" spans="3:68" x14ac:dyDescent="0.25">
      <c r="C9" s="3" t="s">
        <v>23</v>
      </c>
      <c r="D9" t="str">
        <f>+VLOOKUP($C9,'Pressure Loss Curves'!$A$2:$K$1048576,Sheet1!$D$3,FALSE)</f>
        <v>Inlet</v>
      </c>
      <c r="E9" t="str">
        <f>+VLOOKUP($C9,'Pressure Loss Curves'!$A$2:$K$1048576,Sheet1!$E$3,FALSE)</f>
        <v>Front</v>
      </c>
      <c r="F9" t="str">
        <f>+VLOOKUP($C9,'Pressure Loss Curves'!$A$2:$K$1048576,Sheet1!$F$3,FALSE)</f>
        <v>Standard</v>
      </c>
      <c r="G9" t="str">
        <f>+VLOOKUP($C9,'Pressure Loss Curves'!$A$2:$K$1048576,Sheet1!$G$3,FALSE)</f>
        <v>Concealed</v>
      </c>
      <c r="H9" t="str">
        <f>+VLOOKUP($C9,'Pressure Loss Curves'!$A$2:$K$1048576,Sheet1!$H$3,FALSE)</f>
        <v>Triple</v>
      </c>
      <c r="I9" t="str">
        <f>+VLOOKUP($C9,'Pressure Loss Curves'!$A$2:$K$1048576,Sheet1!$I$3,FALSE)</f>
        <v>G3</v>
      </c>
      <c r="J9">
        <f>+VLOOKUP($C9,'Pressure Loss Curves'!$A$2:$K$1048576,Sheet1!$J$3,FALSE)</f>
        <v>3.5</v>
      </c>
      <c r="K9">
        <f>+VLOOKUP($C9,'Pressure Loss Curves'!$A$2:$K$1048576,Sheet1!$K$3,FALSE)</f>
        <v>4.8026644583996962E-4</v>
      </c>
      <c r="L9">
        <f>+VLOOKUP($C9,'Pressure Loss Curves'!$A$2:$K$1048576,Sheet1!$L$3,FALSE)</f>
        <v>-5.9271290073249529E-2</v>
      </c>
      <c r="M9">
        <f>+VLOOKUP($C9,'Pressure Loss Curves'!$A$2:$K$1048576,Sheet1!$M$3,FALSE)</f>
        <v>32.509662570896438</v>
      </c>
      <c r="R9" s="6">
        <f t="shared" si="20"/>
        <v>740</v>
      </c>
      <c r="S9" s="6">
        <f t="shared" si="3"/>
        <v>392.93399614104408</v>
      </c>
      <c r="V9" s="6">
        <f t="shared" si="21"/>
        <v>620</v>
      </c>
      <c r="W9" s="6">
        <f t="shared" si="4"/>
        <v>298.88238836395453</v>
      </c>
      <c r="Y9" s="6">
        <f t="shared" si="22"/>
        <v>60</v>
      </c>
      <c r="Z9" s="6">
        <f t="shared" si="5"/>
        <v>107.13698919353214</v>
      </c>
      <c r="AB9" s="6">
        <f t="shared" si="6"/>
        <v>740</v>
      </c>
      <c r="AC9" s="6">
        <f t="shared" si="7"/>
        <v>298.88238836395453</v>
      </c>
      <c r="AE9" s="5">
        <f t="shared" si="23"/>
        <v>740</v>
      </c>
      <c r="AF9" s="5">
        <f t="shared" si="8"/>
        <v>231.19755264560385</v>
      </c>
      <c r="AI9" s="6">
        <f t="shared" si="24"/>
        <v>620</v>
      </c>
      <c r="AJ9" s="6">
        <f t="shared" si="9"/>
        <v>180.37588450636605</v>
      </c>
      <c r="AL9" s="6">
        <f t="shared" si="25"/>
        <v>60</v>
      </c>
      <c r="AM9" s="6">
        <f t="shared" si="10"/>
        <v>64.835455426701188</v>
      </c>
      <c r="AO9" s="6">
        <f>+AL9*2+AI9</f>
        <v>740</v>
      </c>
      <c r="AP9" s="6">
        <f t="shared" si="11"/>
        <v>180.37588450636605</v>
      </c>
      <c r="AR9" s="6">
        <f t="shared" si="26"/>
        <v>740</v>
      </c>
      <c r="AS9" s="6">
        <f t="shared" si="12"/>
        <v>349.06891472298253</v>
      </c>
      <c r="AV9" s="6">
        <v>620</v>
      </c>
      <c r="AW9" s="6">
        <f t="shared" si="13"/>
        <v>276.06313979078055</v>
      </c>
      <c r="AY9" s="6">
        <f t="shared" si="27"/>
        <v>60</v>
      </c>
      <c r="AZ9" s="6">
        <f t="shared" si="14"/>
        <v>107.13698919353214</v>
      </c>
      <c r="BB9" s="6">
        <f>+AY9*2+AV9</f>
        <v>740</v>
      </c>
      <c r="BC9" s="6">
        <f t="shared" si="15"/>
        <v>276.06313979078055</v>
      </c>
      <c r="BE9">
        <f t="shared" si="28"/>
        <v>740</v>
      </c>
      <c r="BF9">
        <f t="shared" si="16"/>
        <v>181.14266750639081</v>
      </c>
      <c r="BI9">
        <v>620</v>
      </c>
      <c r="BJ9">
        <f t="shared" si="17"/>
        <v>144.88134527170379</v>
      </c>
      <c r="BL9" s="6">
        <f t="shared" si="29"/>
        <v>60</v>
      </c>
      <c r="BM9" s="6">
        <f t="shared" si="18"/>
        <v>57.253192120085615</v>
      </c>
      <c r="BO9" s="6">
        <f>+BL9*2+BI9</f>
        <v>740</v>
      </c>
      <c r="BP9" s="6">
        <f t="shared" si="19"/>
        <v>144.88134527170379</v>
      </c>
    </row>
    <row r="10" spans="3:68" x14ac:dyDescent="0.25">
      <c r="C10" s="3" t="s">
        <v>23</v>
      </c>
      <c r="D10" t="str">
        <f>+VLOOKUP($C10,'Pressure Loss Curves'!$A$2:$K$1048576,Sheet1!$D$3,FALSE)</f>
        <v>Inlet</v>
      </c>
      <c r="E10" t="s">
        <v>20</v>
      </c>
      <c r="F10" t="s">
        <v>14</v>
      </c>
      <c r="G10" t="s">
        <v>15</v>
      </c>
      <c r="H10" t="s">
        <v>19</v>
      </c>
      <c r="I10" t="s">
        <v>22</v>
      </c>
      <c r="J10">
        <v>3.5</v>
      </c>
      <c r="K10">
        <v>8.4029669686653628E-3</v>
      </c>
      <c r="L10">
        <v>0.20779302188443222</v>
      </c>
      <c r="M10">
        <v>22.117193026439949</v>
      </c>
      <c r="R10" s="6">
        <f t="shared" si="20"/>
        <v>750</v>
      </c>
      <c r="S10" s="6">
        <f t="shared" si="3"/>
        <v>401.53618828427682</v>
      </c>
      <c r="V10" s="6">
        <f t="shared" si="21"/>
        <v>625</v>
      </c>
      <c r="W10" s="6">
        <f t="shared" si="4"/>
        <v>302.7252887139108</v>
      </c>
      <c r="Y10" s="6">
        <f t="shared" si="22"/>
        <v>62.5</v>
      </c>
      <c r="Z10" s="6">
        <f t="shared" si="5"/>
        <v>113.88580119513907</v>
      </c>
      <c r="AB10" s="6">
        <f t="shared" si="6"/>
        <v>750</v>
      </c>
      <c r="AC10" s="6">
        <f t="shared" si="7"/>
        <v>302.7252887139108</v>
      </c>
      <c r="AE10" s="5">
        <f t="shared" si="23"/>
        <v>750</v>
      </c>
      <c r="AF10" s="5">
        <f t="shared" si="8"/>
        <v>236.62785281681775</v>
      </c>
      <c r="AI10" s="6">
        <f t="shared" si="24"/>
        <v>625</v>
      </c>
      <c r="AJ10" s="6">
        <f t="shared" si="9"/>
        <v>183.06918668135361</v>
      </c>
      <c r="AL10" s="6">
        <f t="shared" si="25"/>
        <v>62.5</v>
      </c>
      <c r="AM10" s="6">
        <f t="shared" si="10"/>
        <v>67.928346615566042</v>
      </c>
      <c r="AO10" s="6">
        <f>+AL10*2+AI10</f>
        <v>750</v>
      </c>
      <c r="AP10" s="6">
        <f t="shared" si="11"/>
        <v>183.06918668135361</v>
      </c>
      <c r="AR10" s="6">
        <f t="shared" si="26"/>
        <v>750</v>
      </c>
      <c r="AS10" s="6">
        <f t="shared" si="12"/>
        <v>356.43496489552774</v>
      </c>
      <c r="AV10" s="6">
        <v>625</v>
      </c>
      <c r="AW10" s="6">
        <f t="shared" si="13"/>
        <v>279.66501844877467</v>
      </c>
      <c r="AY10" s="6">
        <f t="shared" si="27"/>
        <v>62.5</v>
      </c>
      <c r="AZ10" s="6">
        <f t="shared" si="14"/>
        <v>113.88580119513907</v>
      </c>
      <c r="BB10" s="6">
        <f>+AY10*2+AV10</f>
        <v>750</v>
      </c>
      <c r="BC10" s="6">
        <f t="shared" si="15"/>
        <v>279.66501844877467</v>
      </c>
      <c r="BE10">
        <f t="shared" si="28"/>
        <v>750</v>
      </c>
      <c r="BF10">
        <f t="shared" si="16"/>
        <v>185.28194846669646</v>
      </c>
      <c r="BI10">
        <v>625</v>
      </c>
      <c r="BJ10">
        <f t="shared" si="17"/>
        <v>147.02723434387272</v>
      </c>
      <c r="BL10" s="6">
        <f t="shared" si="29"/>
        <v>62.5</v>
      </c>
      <c r="BM10" s="6">
        <f t="shared" si="18"/>
        <v>59.681006099180038</v>
      </c>
      <c r="BO10" s="6">
        <f>+BL10*2+BI10</f>
        <v>750</v>
      </c>
      <c r="BP10" s="6">
        <f t="shared" si="19"/>
        <v>147.02723434387272</v>
      </c>
    </row>
    <row r="11" spans="3:68" x14ac:dyDescent="0.25">
      <c r="C11" s="3" t="s">
        <v>24</v>
      </c>
      <c r="D11" t="str">
        <f>+VLOOKUP($C11,'Pressure Loss Curves'!$A$2:$K$1048576,Sheet1!$D$3,FALSE)</f>
        <v>Inlet</v>
      </c>
      <c r="E11" t="str">
        <f>+VLOOKUP($C11,'Pressure Loss Curves'!$A$2:$K$1048576,Sheet1!$E$3,FALSE)</f>
        <v>Front</v>
      </c>
      <c r="F11" t="str">
        <f>+VLOOKUP($C11,'Pressure Loss Curves'!$A$2:$K$1048576,Sheet1!$F$3,FALSE)</f>
        <v>Standard</v>
      </c>
      <c r="G11" t="str">
        <f>+VLOOKUP($C11,'Pressure Loss Curves'!$A$2:$K$1048576,Sheet1!$G$3,FALSE)</f>
        <v>Grille</v>
      </c>
      <c r="H11" t="str">
        <f>+VLOOKUP($C11,'Pressure Loss Curves'!$A$2:$K$1048576,Sheet1!$H$3,FALSE)</f>
        <v>Single</v>
      </c>
      <c r="I11" t="str">
        <f>+VLOOKUP($C11,'Pressure Loss Curves'!$A$2:$K$1048576,Sheet1!$I$3,FALSE)</f>
        <v>G4</v>
      </c>
      <c r="J11">
        <f>+VLOOKUP($C11,'Pressure Loss Curves'!$A$2:$K$1048576,Sheet1!$J$3,FALSE)</f>
        <v>3.5</v>
      </c>
      <c r="K11">
        <f>+VLOOKUP($C11,'Pressure Loss Curves'!$A$2:$K$1048576,Sheet1!$K$3,FALSE)</f>
        <v>3.661138887407759E-4</v>
      </c>
      <c r="L11">
        <f>+VLOOKUP($C11,'Pressure Loss Curves'!$A$2:$K$1048576,Sheet1!$L$3,FALSE)</f>
        <v>0.19109532303076313</v>
      </c>
      <c r="M11">
        <f>+VLOOKUP($C11,'Pressure Loss Curves'!$A$2:$K$1048576,Sheet1!$M$3,FALSE)</f>
        <v>7.1744102057689076</v>
      </c>
      <c r="R11" s="6">
        <f t="shared" si="20"/>
        <v>760</v>
      </c>
      <c r="S11" s="6">
        <f t="shared" si="3"/>
        <v>410.22461424386381</v>
      </c>
      <c r="V11" s="6">
        <f t="shared" si="21"/>
        <v>630</v>
      </c>
      <c r="W11" s="6">
        <f t="shared" si="4"/>
        <v>306.59106421697288</v>
      </c>
      <c r="Y11" s="6">
        <f t="shared" si="22"/>
        <v>65</v>
      </c>
      <c r="Z11" s="6">
        <f t="shared" si="5"/>
        <v>120.82395896354319</v>
      </c>
      <c r="AB11" s="6">
        <f t="shared" si="6"/>
        <v>760</v>
      </c>
      <c r="AC11" s="6">
        <f t="shared" si="7"/>
        <v>306.59106421697288</v>
      </c>
      <c r="AE11" s="5">
        <f t="shared" si="23"/>
        <v>760</v>
      </c>
      <c r="AF11" s="5">
        <f t="shared" si="8"/>
        <v>242.12221242932461</v>
      </c>
      <c r="AI11" s="6">
        <f t="shared" si="24"/>
        <v>630</v>
      </c>
      <c r="AJ11" s="6">
        <f t="shared" si="9"/>
        <v>185.78650217863316</v>
      </c>
      <c r="AL11" s="6">
        <f t="shared" si="25"/>
        <v>65</v>
      </c>
      <c r="AM11" s="6">
        <f t="shared" si="10"/>
        <v>71.126274891539197</v>
      </c>
      <c r="AO11" s="6">
        <f>+AL11*2+AI11</f>
        <v>760</v>
      </c>
      <c r="AP11" s="6">
        <f t="shared" si="11"/>
        <v>185.78650217863316</v>
      </c>
      <c r="AR11" s="6">
        <f t="shared" si="26"/>
        <v>760</v>
      </c>
      <c r="AS11" s="6">
        <f t="shared" si="12"/>
        <v>363.87423784582109</v>
      </c>
      <c r="AV11" s="6">
        <v>630</v>
      </c>
      <c r="AW11" s="6">
        <f t="shared" si="13"/>
        <v>283.2927205051484</v>
      </c>
      <c r="AY11" s="6">
        <f t="shared" si="27"/>
        <v>65</v>
      </c>
      <c r="AZ11" s="6">
        <f t="shared" si="14"/>
        <v>120.82395896354319</v>
      </c>
      <c r="BB11" s="6">
        <f>+AY11*2+AV11</f>
        <v>760</v>
      </c>
      <c r="BC11" s="6">
        <f t="shared" si="15"/>
        <v>283.2927205051484</v>
      </c>
      <c r="BE11">
        <f t="shared" si="28"/>
        <v>760</v>
      </c>
      <c r="BF11">
        <f t="shared" si="16"/>
        <v>189.4688625996653</v>
      </c>
      <c r="BI11">
        <v>630</v>
      </c>
      <c r="BJ11">
        <f t="shared" si="17"/>
        <v>149.19269834280701</v>
      </c>
      <c r="BL11" s="6">
        <f t="shared" si="29"/>
        <v>65</v>
      </c>
      <c r="BM11" s="6">
        <f t="shared" si="18"/>
        <v>62.213857165382784</v>
      </c>
      <c r="BO11" s="6">
        <f>+BL11*2+BI11</f>
        <v>760</v>
      </c>
      <c r="BP11" s="6">
        <f t="shared" si="19"/>
        <v>149.19269834280701</v>
      </c>
    </row>
    <row r="12" spans="3:68" x14ac:dyDescent="0.25">
      <c r="C12" s="3" t="s">
        <v>26</v>
      </c>
      <c r="D12" t="str">
        <f>+VLOOKUP($C12,'Pressure Loss Curves'!$A$2:$K$1048576,Sheet1!$D$3,FALSE)</f>
        <v>Inlet</v>
      </c>
      <c r="E12" t="str">
        <f>+VLOOKUP($C12,'Pressure Loss Curves'!$A$2:$K$1048576,Sheet1!$E$3,FALSE)</f>
        <v>Front</v>
      </c>
      <c r="F12" t="str">
        <f>+VLOOKUP($C12,'Pressure Loss Curves'!$A$2:$K$1048576,Sheet1!$F$3,FALSE)</f>
        <v>Standard</v>
      </c>
      <c r="G12" t="str">
        <f>+VLOOKUP($C12,'Pressure Loss Curves'!$A$2:$K$1048576,Sheet1!$G$3,FALSE)</f>
        <v>Grille</v>
      </c>
      <c r="H12" t="str">
        <f>+VLOOKUP($C12,'Pressure Loss Curves'!$A$2:$K$1048576,Sheet1!$H$3,FALSE)</f>
        <v>Triple</v>
      </c>
      <c r="I12" t="str">
        <f>+VLOOKUP($C12,'Pressure Loss Curves'!$A$2:$K$1048576,Sheet1!$I$3,FALSE)</f>
        <v>G4</v>
      </c>
      <c r="J12">
        <f>+VLOOKUP($C12,'Pressure Loss Curves'!$A$2:$K$1048576,Sheet1!$J$3,FALSE)</f>
        <v>3.5</v>
      </c>
      <c r="K12">
        <f>+VLOOKUP($C12,'Pressure Loss Curves'!$A$2:$K$1048576,Sheet1!$K$3,FALSE)</f>
        <v>5.1646796759240393E-4</v>
      </c>
      <c r="L12">
        <f>+VLOOKUP($C12,'Pressure Loss Curves'!$A$2:$K$1048576,Sheet1!$L$3,FALSE)</f>
        <v>7.7373111946285891E-2</v>
      </c>
      <c r="M12">
        <f>+VLOOKUP($C12,'Pressure Loss Curves'!$A$2:$K$1048576,Sheet1!$M$3,FALSE)</f>
        <v>29.561523641563213</v>
      </c>
      <c r="R12" s="6">
        <f t="shared" si="20"/>
        <v>770</v>
      </c>
      <c r="S12" s="6">
        <f t="shared" si="3"/>
        <v>418.99927401980483</v>
      </c>
      <c r="V12" s="6">
        <f t="shared" si="21"/>
        <v>635</v>
      </c>
      <c r="W12" s="6">
        <f t="shared" si="4"/>
        <v>310.47971487314089</v>
      </c>
      <c r="Y12" s="6">
        <f t="shared" si="22"/>
        <v>67.5</v>
      </c>
      <c r="Z12" s="6">
        <f t="shared" si="5"/>
        <v>127.95146249874455</v>
      </c>
      <c r="AB12" s="6">
        <f t="shared" si="6"/>
        <v>770</v>
      </c>
      <c r="AC12" s="6">
        <f t="shared" si="7"/>
        <v>310.47971487314089</v>
      </c>
      <c r="AE12" s="5">
        <f t="shared" si="23"/>
        <v>770</v>
      </c>
      <c r="AF12" s="5">
        <f t="shared" si="8"/>
        <v>247.68063148312436</v>
      </c>
      <c r="AI12" s="6">
        <f t="shared" si="24"/>
        <v>635</v>
      </c>
      <c r="AJ12" s="6">
        <f t="shared" si="9"/>
        <v>188.52783099820473</v>
      </c>
      <c r="AL12" s="6">
        <f t="shared" si="25"/>
        <v>67.5</v>
      </c>
      <c r="AM12" s="6">
        <f t="shared" si="10"/>
        <v>74.42924025462068</v>
      </c>
      <c r="AO12" s="6">
        <f>+AL12*2+AI12</f>
        <v>770</v>
      </c>
      <c r="AP12" s="6">
        <f t="shared" si="11"/>
        <v>188.52783099820473</v>
      </c>
      <c r="AR12" s="6">
        <f t="shared" si="26"/>
        <v>770</v>
      </c>
      <c r="AS12" s="6">
        <f t="shared" si="12"/>
        <v>371.38673357386256</v>
      </c>
      <c r="AV12" s="6">
        <v>635</v>
      </c>
      <c r="AW12" s="6">
        <f t="shared" si="13"/>
        <v>286.94624595990183</v>
      </c>
      <c r="AY12" s="6">
        <f t="shared" si="27"/>
        <v>67.5</v>
      </c>
      <c r="AZ12" s="6">
        <f t="shared" si="14"/>
        <v>127.95146249874455</v>
      </c>
      <c r="BB12" s="6">
        <f>+AY12*2+AV12</f>
        <v>770</v>
      </c>
      <c r="BC12" s="6">
        <f t="shared" si="15"/>
        <v>286.94624595990183</v>
      </c>
      <c r="BE12">
        <f t="shared" si="28"/>
        <v>770</v>
      </c>
      <c r="BF12">
        <f t="shared" si="16"/>
        <v>193.70340990529729</v>
      </c>
      <c r="BI12">
        <v>635</v>
      </c>
      <c r="BJ12">
        <f t="shared" si="17"/>
        <v>151.37773726850665</v>
      </c>
      <c r="BL12" s="6">
        <f t="shared" si="29"/>
        <v>67.5</v>
      </c>
      <c r="BM12" s="6">
        <f t="shared" si="18"/>
        <v>64.851745318693844</v>
      </c>
      <c r="BO12" s="6">
        <f>+BL12*2+BI12</f>
        <v>770</v>
      </c>
      <c r="BP12" s="6">
        <f t="shared" si="19"/>
        <v>151.37773726850665</v>
      </c>
    </row>
    <row r="13" spans="3:68" x14ac:dyDescent="0.25">
      <c r="C13" s="3" t="s">
        <v>26</v>
      </c>
      <c r="D13" t="str">
        <f>+VLOOKUP($C13,'Pressure Loss Curves'!$A$2:$K$1048576,Sheet1!$D$3,FALSE)</f>
        <v>Inlet</v>
      </c>
      <c r="E13" t="s">
        <v>20</v>
      </c>
      <c r="F13" t="s">
        <v>14</v>
      </c>
      <c r="G13" t="s">
        <v>25</v>
      </c>
      <c r="H13" t="s">
        <v>19</v>
      </c>
      <c r="I13" t="s">
        <v>17</v>
      </c>
      <c r="J13">
        <v>3.5</v>
      </c>
      <c r="K13">
        <v>1.5147661343778263E-2</v>
      </c>
      <c r="L13">
        <v>0.8439362860299261</v>
      </c>
      <c r="M13">
        <v>1.9692311941348351</v>
      </c>
      <c r="R13" s="6">
        <f t="shared" si="20"/>
        <v>780</v>
      </c>
      <c r="S13" s="6">
        <f t="shared" si="3"/>
        <v>427.86016761209987</v>
      </c>
      <c r="V13" s="6">
        <f t="shared" si="21"/>
        <v>640</v>
      </c>
      <c r="W13" s="6">
        <f t="shared" si="4"/>
        <v>314.39124068241472</v>
      </c>
      <c r="Y13" s="6">
        <f t="shared" si="22"/>
        <v>70</v>
      </c>
      <c r="Z13" s="6">
        <f t="shared" si="5"/>
        <v>135.26831180074313</v>
      </c>
      <c r="AB13" s="6">
        <f t="shared" si="6"/>
        <v>780</v>
      </c>
      <c r="AC13" s="6">
        <f t="shared" si="7"/>
        <v>314.39124068241472</v>
      </c>
      <c r="AE13" s="5">
        <f t="shared" si="23"/>
        <v>780</v>
      </c>
      <c r="AF13" s="5">
        <f t="shared" si="8"/>
        <v>253.30310997821707</v>
      </c>
      <c r="AI13" s="6">
        <f t="shared" si="24"/>
        <v>640</v>
      </c>
      <c r="AJ13" s="6">
        <f t="shared" si="9"/>
        <v>191.29317314006829</v>
      </c>
      <c r="AL13" s="6">
        <f t="shared" si="25"/>
        <v>70</v>
      </c>
      <c r="AM13" s="6">
        <f t="shared" si="10"/>
        <v>77.837242704810478</v>
      </c>
      <c r="AO13" s="6">
        <f>+AL13*2+AI13</f>
        <v>780</v>
      </c>
      <c r="AP13" s="6">
        <f t="shared" si="11"/>
        <v>191.29317314006829</v>
      </c>
      <c r="AR13" s="6">
        <f t="shared" si="26"/>
        <v>780</v>
      </c>
      <c r="AS13" s="6">
        <f t="shared" si="12"/>
        <v>378.97245207965216</v>
      </c>
      <c r="AV13" s="6">
        <v>640</v>
      </c>
      <c r="AW13" s="6">
        <f t="shared" si="13"/>
        <v>290.62559481303481</v>
      </c>
      <c r="AY13" s="6">
        <f t="shared" si="27"/>
        <v>70</v>
      </c>
      <c r="AZ13" s="6">
        <f t="shared" si="14"/>
        <v>135.26831180074313</v>
      </c>
      <c r="BB13" s="6">
        <f>+AY13*2+AV13</f>
        <v>780</v>
      </c>
      <c r="BC13" s="6">
        <f t="shared" si="15"/>
        <v>290.62559481303481</v>
      </c>
      <c r="BE13">
        <f t="shared" si="28"/>
        <v>780</v>
      </c>
      <c r="BF13">
        <f t="shared" si="16"/>
        <v>197.98559038359238</v>
      </c>
      <c r="BI13">
        <v>640</v>
      </c>
      <c r="BJ13">
        <f t="shared" si="17"/>
        <v>153.58235112097168</v>
      </c>
      <c r="BL13" s="6">
        <f t="shared" si="29"/>
        <v>70</v>
      </c>
      <c r="BM13" s="6">
        <f t="shared" si="18"/>
        <v>67.59467055911324</v>
      </c>
      <c r="BO13" s="6">
        <f>+BL13*2+BI13</f>
        <v>780</v>
      </c>
      <c r="BP13" s="6">
        <f t="shared" si="19"/>
        <v>153.58235112097168</v>
      </c>
    </row>
    <row r="14" spans="3:68" x14ac:dyDescent="0.25">
      <c r="C14" s="3" t="s">
        <v>27</v>
      </c>
      <c r="D14" t="str">
        <f>+VLOOKUP($C14,'Pressure Loss Curves'!$A$2:$K$1048576,Sheet1!$D$3,FALSE)</f>
        <v>Inlet</v>
      </c>
      <c r="E14" t="str">
        <f>+VLOOKUP($C14,'Pressure Loss Curves'!$A$2:$K$1048576,Sheet1!$E$3,FALSE)</f>
        <v>Front</v>
      </c>
      <c r="F14" t="str">
        <f>+VLOOKUP($C14,'Pressure Loss Curves'!$A$2:$K$1048576,Sheet1!$F$3,FALSE)</f>
        <v>Standard</v>
      </c>
      <c r="G14" t="str">
        <f>+VLOOKUP($C14,'Pressure Loss Curves'!$A$2:$K$1048576,Sheet1!$G$3,FALSE)</f>
        <v>Grille</v>
      </c>
      <c r="H14" t="str">
        <f>+VLOOKUP($C14,'Pressure Loss Curves'!$A$2:$K$1048576,Sheet1!$H$3,FALSE)</f>
        <v>Single</v>
      </c>
      <c r="I14" t="str">
        <f>+VLOOKUP($C14,'Pressure Loss Curves'!$A$2:$K$1048576,Sheet1!$I$3,FALSE)</f>
        <v>G3</v>
      </c>
      <c r="J14">
        <f>+VLOOKUP($C14,'Pressure Loss Curves'!$A$2:$K$1048576,Sheet1!$J$3,FALSE)</f>
        <v>3.5</v>
      </c>
      <c r="K14">
        <f>+VLOOKUP($C14,'Pressure Loss Curves'!$A$2:$K$1048576,Sheet1!$K$3,FALSE)</f>
        <v>2.381658633157284E-4</v>
      </c>
      <c r="L14">
        <f>+VLOOKUP($C14,'Pressure Loss Curves'!$A$2:$K$1048576,Sheet1!$L$3,FALSE)</f>
        <v>5.9060959690132378E-2</v>
      </c>
      <c r="M14">
        <f>+VLOOKUP($C14,'Pressure Loss Curves'!$A$2:$K$1048576,Sheet1!$M$3,FALSE)</f>
        <v>7.0179305839999699</v>
      </c>
      <c r="R14" s="6">
        <f t="shared" si="20"/>
        <v>790</v>
      </c>
      <c r="S14" s="6">
        <f t="shared" si="3"/>
        <v>436.80729502074917</v>
      </c>
      <c r="V14" s="6">
        <f t="shared" si="21"/>
        <v>645</v>
      </c>
      <c r="W14" s="6">
        <f t="shared" si="4"/>
        <v>318.32564164479447</v>
      </c>
      <c r="Y14" s="6">
        <f t="shared" si="22"/>
        <v>72.5</v>
      </c>
      <c r="Z14" s="6">
        <f t="shared" si="5"/>
        <v>142.77450686953898</v>
      </c>
      <c r="AB14" s="6">
        <f t="shared" si="6"/>
        <v>790</v>
      </c>
      <c r="AC14" s="6">
        <f t="shared" si="7"/>
        <v>318.32564164479447</v>
      </c>
      <c r="AE14" s="5">
        <f t="shared" si="23"/>
        <v>790</v>
      </c>
      <c r="AF14" s="5">
        <f t="shared" si="8"/>
        <v>258.9896479146027</v>
      </c>
      <c r="AI14" s="6">
        <f t="shared" si="24"/>
        <v>645</v>
      </c>
      <c r="AJ14" s="6">
        <f t="shared" si="9"/>
        <v>194.08252860422385</v>
      </c>
      <c r="AL14" s="6">
        <f t="shared" si="25"/>
        <v>72.5</v>
      </c>
      <c r="AM14" s="6">
        <f t="shared" si="10"/>
        <v>81.350282242108605</v>
      </c>
      <c r="AO14" s="6">
        <f>+AL14*2+AI14</f>
        <v>790</v>
      </c>
      <c r="AP14" s="6">
        <f t="shared" si="11"/>
        <v>194.08252860422385</v>
      </c>
      <c r="AR14" s="6">
        <f t="shared" si="26"/>
        <v>790</v>
      </c>
      <c r="AS14" s="6">
        <f t="shared" si="12"/>
        <v>386.63139336319</v>
      </c>
      <c r="AV14" s="6">
        <v>645</v>
      </c>
      <c r="AW14" s="6">
        <f t="shared" si="13"/>
        <v>294.33076706454744</v>
      </c>
      <c r="AY14" s="6">
        <f t="shared" si="27"/>
        <v>72.5</v>
      </c>
      <c r="AZ14" s="6">
        <f t="shared" si="14"/>
        <v>142.77450686953898</v>
      </c>
      <c r="BB14" s="6">
        <f>+AY14*2+AV14</f>
        <v>790</v>
      </c>
      <c r="BC14" s="6">
        <f t="shared" si="15"/>
        <v>294.33076706454744</v>
      </c>
      <c r="BE14">
        <f t="shared" si="28"/>
        <v>790</v>
      </c>
      <c r="BF14">
        <f t="shared" si="16"/>
        <v>202.31540403455065</v>
      </c>
      <c r="BI14">
        <v>645</v>
      </c>
      <c r="BJ14">
        <f t="shared" si="17"/>
        <v>155.80653990020204</v>
      </c>
      <c r="BL14" s="6">
        <f t="shared" si="29"/>
        <v>72.5</v>
      </c>
      <c r="BM14" s="6">
        <f t="shared" si="18"/>
        <v>70.442632886640936</v>
      </c>
      <c r="BO14" s="6">
        <f>+BL14*2+BI14</f>
        <v>790</v>
      </c>
      <c r="BP14" s="6">
        <f t="shared" si="19"/>
        <v>155.80653990020204</v>
      </c>
    </row>
    <row r="15" spans="3:68" x14ac:dyDescent="0.25">
      <c r="C15" s="3" t="s">
        <v>28</v>
      </c>
      <c r="D15" t="str">
        <f>+VLOOKUP($C15,'Pressure Loss Curves'!$A$2:$K$1048576,Sheet1!$D$3,FALSE)</f>
        <v>Inlet</v>
      </c>
      <c r="E15" t="str">
        <f>+VLOOKUP($C15,'Pressure Loss Curves'!$A$2:$K$1048576,Sheet1!$E$3,FALSE)</f>
        <v>Front</v>
      </c>
      <c r="F15" t="str">
        <f>+VLOOKUP($C15,'Pressure Loss Curves'!$A$2:$K$1048576,Sheet1!$F$3,FALSE)</f>
        <v>Standard</v>
      </c>
      <c r="G15" t="str">
        <f>+VLOOKUP($C15,'Pressure Loss Curves'!$A$2:$K$1048576,Sheet1!$G$3,FALSE)</f>
        <v>Grille</v>
      </c>
      <c r="H15" t="str">
        <f>+VLOOKUP($C15,'Pressure Loss Curves'!$A$2:$K$1048576,Sheet1!$H$3,FALSE)</f>
        <v>Triple</v>
      </c>
      <c r="I15" t="str">
        <f>+VLOOKUP($C15,'Pressure Loss Curves'!$A$2:$K$1048576,Sheet1!$I$3,FALSE)</f>
        <v>G3</v>
      </c>
      <c r="J15">
        <f>+VLOOKUP($C15,'Pressure Loss Curves'!$A$2:$K$1048576,Sheet1!$J$3,FALSE)</f>
        <v>3.5</v>
      </c>
      <c r="K15">
        <f>+VLOOKUP($C15,'Pressure Loss Curves'!$A$2:$K$1048576,Sheet1!$K$3,FALSE)</f>
        <v>3.9149853530724476E-4</v>
      </c>
      <c r="L15">
        <f>+VLOOKUP($C15,'Pressure Loss Curves'!$A$2:$K$1048576,Sheet1!$L$3,FALSE)</f>
        <v>-5.8237862023734641E-2</v>
      </c>
      <c r="M15">
        <f>+VLOOKUP($C15,'Pressure Loss Curves'!$A$2:$K$1048576,Sheet1!$M$3,FALSE)</f>
        <v>30.496782754314381</v>
      </c>
      <c r="R15" s="6">
        <f t="shared" si="20"/>
        <v>800</v>
      </c>
      <c r="S15" s="6">
        <f t="shared" si="3"/>
        <v>445.84065624575248</v>
      </c>
      <c r="V15" s="6">
        <f t="shared" si="21"/>
        <v>650</v>
      </c>
      <c r="W15" s="6">
        <f t="shared" si="4"/>
        <v>322.28291776028004</v>
      </c>
      <c r="Y15" s="6">
        <v>75</v>
      </c>
      <c r="Z15" s="6">
        <f t="shared" si="5"/>
        <v>150.470047705132</v>
      </c>
      <c r="AB15" s="6">
        <f t="shared" si="6"/>
        <v>800</v>
      </c>
      <c r="AC15" s="6">
        <f t="shared" si="7"/>
        <v>322.28291776028004</v>
      </c>
      <c r="AE15" s="5">
        <f t="shared" si="23"/>
        <v>800</v>
      </c>
      <c r="AF15" s="5">
        <f t="shared" si="8"/>
        <v>264.74024529228132</v>
      </c>
      <c r="AI15" s="6">
        <f t="shared" si="24"/>
        <v>650</v>
      </c>
      <c r="AJ15" s="6">
        <f t="shared" si="9"/>
        <v>196.89589739067139</v>
      </c>
      <c r="AL15" s="6">
        <v>75</v>
      </c>
      <c r="AM15" s="6">
        <f t="shared" si="10"/>
        <v>84.968358866515032</v>
      </c>
      <c r="AO15" s="6">
        <f>+AL15*2+AI15</f>
        <v>800</v>
      </c>
      <c r="AP15" s="6">
        <f t="shared" si="11"/>
        <v>196.89589739067139</v>
      </c>
      <c r="AR15" s="6">
        <f t="shared" si="26"/>
        <v>800</v>
      </c>
      <c r="AS15" s="6">
        <f t="shared" si="12"/>
        <v>394.36355742447597</v>
      </c>
      <c r="AV15" s="6">
        <v>650</v>
      </c>
      <c r="AW15" s="6">
        <f t="shared" si="13"/>
        <v>298.06176271443968</v>
      </c>
      <c r="AY15" s="6">
        <v>75</v>
      </c>
      <c r="AZ15" s="6">
        <f t="shared" si="14"/>
        <v>150.470047705132</v>
      </c>
      <c r="BB15" s="6">
        <f>+AY15*2+AV15</f>
        <v>800</v>
      </c>
      <c r="BC15" s="6">
        <f t="shared" si="15"/>
        <v>298.06176271443968</v>
      </c>
      <c r="BE15">
        <f t="shared" si="28"/>
        <v>800</v>
      </c>
      <c r="BF15">
        <f t="shared" si="16"/>
        <v>206.69285085817208</v>
      </c>
      <c r="BI15">
        <v>650</v>
      </c>
      <c r="BJ15">
        <f t="shared" si="17"/>
        <v>158.05030360619779</v>
      </c>
      <c r="BL15" s="6">
        <v>75</v>
      </c>
      <c r="BM15" s="6">
        <f t="shared" si="18"/>
        <v>73.395632301276947</v>
      </c>
      <c r="BO15" s="6">
        <f>+BL15*2+BI15</f>
        <v>800</v>
      </c>
      <c r="BP15" s="6">
        <f t="shared" si="19"/>
        <v>158.05030360619779</v>
      </c>
    </row>
    <row r="16" spans="3:68" x14ac:dyDescent="0.25">
      <c r="C16" t="s">
        <v>28</v>
      </c>
      <c r="D16" t="s">
        <v>12</v>
      </c>
      <c r="E16" t="s">
        <v>20</v>
      </c>
      <c r="F16" t="s">
        <v>14</v>
      </c>
      <c r="G16" t="s">
        <v>25</v>
      </c>
      <c r="H16" t="s">
        <v>19</v>
      </c>
      <c r="I16" t="s">
        <v>22</v>
      </c>
      <c r="J16">
        <v>3.5</v>
      </c>
      <c r="K16">
        <v>8.4029669686653628E-3</v>
      </c>
      <c r="L16">
        <v>0.20779302188443222</v>
      </c>
      <c r="M16">
        <v>22.117193026439949</v>
      </c>
      <c r="R16" s="6">
        <f t="shared" si="20"/>
        <v>810</v>
      </c>
      <c r="S16" s="6">
        <f t="shared" si="3"/>
        <v>454.96025128710994</v>
      </c>
      <c r="V16" s="6">
        <f t="shared" si="21"/>
        <v>655</v>
      </c>
      <c r="W16" s="6">
        <f t="shared" si="4"/>
        <v>326.26306902887143</v>
      </c>
      <c r="Y16" s="6">
        <f t="shared" si="22"/>
        <v>77.5</v>
      </c>
      <c r="Z16" s="6">
        <f t="shared" si="5"/>
        <v>158.35493430752231</v>
      </c>
      <c r="AB16" s="6">
        <f t="shared" si="6"/>
        <v>810</v>
      </c>
      <c r="AC16" s="6">
        <f t="shared" si="7"/>
        <v>326.26306902887143</v>
      </c>
      <c r="AE16" s="5">
        <f t="shared" si="23"/>
        <v>810</v>
      </c>
      <c r="AF16" s="5">
        <f t="shared" si="8"/>
        <v>270.55490211125277</v>
      </c>
      <c r="AI16" s="6">
        <f t="shared" si="24"/>
        <v>655</v>
      </c>
      <c r="AJ16" s="6">
        <f t="shared" si="9"/>
        <v>199.73327949941097</v>
      </c>
      <c r="AL16" s="6">
        <f t="shared" ref="AL16:AL24" si="30">+AL15+2.5</f>
        <v>77.5</v>
      </c>
      <c r="AM16" s="6">
        <f t="shared" si="10"/>
        <v>88.691472578029774</v>
      </c>
      <c r="AO16" s="6">
        <f>+AL16*2+AI16</f>
        <v>810</v>
      </c>
      <c r="AP16" s="6">
        <f t="shared" si="11"/>
        <v>199.73327949941097</v>
      </c>
      <c r="AR16" s="6">
        <f t="shared" si="26"/>
        <v>810</v>
      </c>
      <c r="AS16" s="6">
        <f t="shared" si="12"/>
        <v>402.16894426351018</v>
      </c>
      <c r="AV16" s="6">
        <v>655</v>
      </c>
      <c r="AW16" s="6">
        <f t="shared" si="13"/>
        <v>301.81858176271157</v>
      </c>
      <c r="AY16" s="6">
        <f t="shared" ref="AY16:AY25" si="31">+AY15+2.5</f>
        <v>77.5</v>
      </c>
      <c r="AZ16" s="6">
        <f t="shared" si="14"/>
        <v>158.35493430752231</v>
      </c>
      <c r="BB16" s="6">
        <f>+AY16*2+AV16</f>
        <v>810</v>
      </c>
      <c r="BC16" s="6">
        <f t="shared" si="15"/>
        <v>301.81858176271157</v>
      </c>
      <c r="BE16">
        <f t="shared" si="28"/>
        <v>810</v>
      </c>
      <c r="BF16">
        <f t="shared" si="16"/>
        <v>211.1179308544566</v>
      </c>
      <c r="BI16">
        <v>655</v>
      </c>
      <c r="BJ16">
        <f t="shared" si="17"/>
        <v>160.31364223895889</v>
      </c>
      <c r="BL16" s="6">
        <f t="shared" ref="BL16:BL24" si="32">+BL15+2.5</f>
        <v>77.5</v>
      </c>
      <c r="BM16" s="6">
        <f t="shared" si="18"/>
        <v>76.453668803021287</v>
      </c>
      <c r="BO16" s="6">
        <f>+BL16*2+BI16</f>
        <v>810</v>
      </c>
      <c r="BP16" s="6">
        <f t="shared" si="19"/>
        <v>160.31364223895889</v>
      </c>
    </row>
    <row r="17" spans="18:68" x14ac:dyDescent="0.25">
      <c r="R17" s="6">
        <f t="shared" si="20"/>
        <v>820</v>
      </c>
      <c r="S17" s="6">
        <f t="shared" si="3"/>
        <v>464.16608014482165</v>
      </c>
      <c r="V17" s="6">
        <f t="shared" si="21"/>
        <v>660</v>
      </c>
      <c r="W17" s="6">
        <f t="shared" si="4"/>
        <v>330.26609545056874</v>
      </c>
      <c r="Y17" s="6">
        <f t="shared" si="22"/>
        <v>80</v>
      </c>
      <c r="Z17" s="6">
        <f t="shared" si="5"/>
        <v>166.4291666767098</v>
      </c>
      <c r="AB17" s="6">
        <f t="shared" si="6"/>
        <v>820</v>
      </c>
      <c r="AC17" s="6">
        <f t="shared" si="7"/>
        <v>330.26609545056874</v>
      </c>
      <c r="AE17" s="5">
        <f t="shared" si="23"/>
        <v>820</v>
      </c>
      <c r="AF17" s="5">
        <f t="shared" si="8"/>
        <v>276.43361837151713</v>
      </c>
      <c r="AI17" s="6">
        <f t="shared" si="24"/>
        <v>660</v>
      </c>
      <c r="AJ17" s="6">
        <f t="shared" si="9"/>
        <v>202.59467493044252</v>
      </c>
      <c r="AL17" s="6">
        <f t="shared" si="30"/>
        <v>80</v>
      </c>
      <c r="AM17" s="6">
        <f t="shared" si="10"/>
        <v>92.519623376652845</v>
      </c>
      <c r="AO17" s="6">
        <f>+AL17*2+AI17</f>
        <v>820</v>
      </c>
      <c r="AP17" s="6">
        <f t="shared" si="11"/>
        <v>202.59467493044252</v>
      </c>
      <c r="AR17" s="6">
        <f t="shared" si="26"/>
        <v>820</v>
      </c>
      <c r="AS17" s="6">
        <f t="shared" si="12"/>
        <v>410.04755388029241</v>
      </c>
      <c r="AV17" s="6">
        <v>660</v>
      </c>
      <c r="AW17" s="6">
        <f t="shared" si="13"/>
        <v>305.60122420936307</v>
      </c>
      <c r="AY17" s="6">
        <f t="shared" si="31"/>
        <v>80</v>
      </c>
      <c r="AZ17" s="6">
        <f t="shared" si="14"/>
        <v>166.4291666767098</v>
      </c>
      <c r="BB17" s="6">
        <f>+AY17*2+AV17</f>
        <v>820</v>
      </c>
      <c r="BC17" s="6">
        <f t="shared" si="15"/>
        <v>305.60122420936307</v>
      </c>
      <c r="BE17">
        <f t="shared" si="28"/>
        <v>820</v>
      </c>
      <c r="BF17">
        <f t="shared" si="16"/>
        <v>215.59064402340431</v>
      </c>
      <c r="BI17">
        <v>660</v>
      </c>
      <c r="BJ17">
        <f t="shared" si="17"/>
        <v>162.59655579848535</v>
      </c>
      <c r="BL17" s="6">
        <f t="shared" si="32"/>
        <v>80</v>
      </c>
      <c r="BM17" s="6">
        <f t="shared" si="18"/>
        <v>79.616742391873942</v>
      </c>
      <c r="BO17" s="6">
        <f>+BL17*2+BI17</f>
        <v>820</v>
      </c>
      <c r="BP17" s="6">
        <f t="shared" si="19"/>
        <v>162.59655579848535</v>
      </c>
    </row>
    <row r="18" spans="18:68" x14ac:dyDescent="0.25">
      <c r="R18" s="6">
        <f t="shared" si="20"/>
        <v>830</v>
      </c>
      <c r="S18" s="6">
        <f t="shared" si="3"/>
        <v>473.45814281888727</v>
      </c>
      <c r="V18" s="6">
        <f t="shared" si="21"/>
        <v>665</v>
      </c>
      <c r="W18" s="6">
        <f t="shared" si="4"/>
        <v>334.29199702537187</v>
      </c>
      <c r="Y18" s="6">
        <f t="shared" si="22"/>
        <v>82.5</v>
      </c>
      <c r="Z18" s="6">
        <f t="shared" si="5"/>
        <v>174.69274481269454</v>
      </c>
      <c r="AB18" s="6">
        <f t="shared" si="6"/>
        <v>830</v>
      </c>
      <c r="AC18" s="6">
        <f t="shared" si="7"/>
        <v>334.29199702537187</v>
      </c>
      <c r="AE18" s="5">
        <f t="shared" si="23"/>
        <v>830</v>
      </c>
      <c r="AF18" s="5">
        <f t="shared" si="8"/>
        <v>282.37639407307449</v>
      </c>
      <c r="AI18" s="6">
        <f t="shared" si="24"/>
        <v>665</v>
      </c>
      <c r="AJ18" s="6">
        <f t="shared" si="9"/>
        <v>205.48008368376608</v>
      </c>
      <c r="AL18" s="6">
        <f t="shared" si="30"/>
        <v>82.5</v>
      </c>
      <c r="AM18" s="6">
        <f t="shared" si="10"/>
        <v>96.45281126238423</v>
      </c>
      <c r="AO18" s="6">
        <f>+AL18*2+AI18</f>
        <v>830</v>
      </c>
      <c r="AP18" s="6">
        <f t="shared" si="11"/>
        <v>205.48008368376608</v>
      </c>
      <c r="AR18" s="6">
        <f t="shared" si="26"/>
        <v>830</v>
      </c>
      <c r="AS18" s="6">
        <f t="shared" si="12"/>
        <v>417.99938627482288</v>
      </c>
      <c r="AV18" s="6">
        <v>665</v>
      </c>
      <c r="AW18" s="6">
        <f t="shared" si="13"/>
        <v>309.40969005439416</v>
      </c>
      <c r="AY18" s="6">
        <f t="shared" si="31"/>
        <v>82.5</v>
      </c>
      <c r="AZ18" s="6">
        <f t="shared" si="14"/>
        <v>174.69274481269454</v>
      </c>
      <c r="BB18" s="6">
        <f>+AY18*2+AV18</f>
        <v>830</v>
      </c>
      <c r="BC18" s="6">
        <f t="shared" si="15"/>
        <v>309.40969005439416</v>
      </c>
      <c r="BE18">
        <f t="shared" si="28"/>
        <v>830</v>
      </c>
      <c r="BF18">
        <f t="shared" si="16"/>
        <v>220.11099036501514</v>
      </c>
      <c r="BI18">
        <v>665</v>
      </c>
      <c r="BJ18">
        <f t="shared" si="17"/>
        <v>164.89904428477715</v>
      </c>
      <c r="BL18" s="6">
        <f t="shared" si="32"/>
        <v>82.5</v>
      </c>
      <c r="BM18" s="6">
        <f t="shared" si="18"/>
        <v>82.884853067834896</v>
      </c>
      <c r="BO18" s="6">
        <f>+BL18*2+BI18</f>
        <v>830</v>
      </c>
      <c r="BP18" s="6">
        <f t="shared" si="19"/>
        <v>164.89904428477715</v>
      </c>
    </row>
    <row r="19" spans="18:68" x14ac:dyDescent="0.25">
      <c r="R19" s="6">
        <f t="shared" si="20"/>
        <v>840</v>
      </c>
      <c r="S19" s="6">
        <f t="shared" si="3"/>
        <v>482.83643930930714</v>
      </c>
      <c r="V19" s="6">
        <f t="shared" si="21"/>
        <v>670</v>
      </c>
      <c r="W19" s="6">
        <f t="shared" si="4"/>
        <v>338.34077375328081</v>
      </c>
      <c r="Y19" s="6">
        <f t="shared" si="22"/>
        <v>85</v>
      </c>
      <c r="Z19" s="6">
        <f t="shared" si="5"/>
        <v>183.14566871547649</v>
      </c>
      <c r="AB19" s="6">
        <f t="shared" si="6"/>
        <v>840</v>
      </c>
      <c r="AC19" s="6">
        <f t="shared" si="7"/>
        <v>338.34077375328081</v>
      </c>
      <c r="AE19" s="5">
        <f t="shared" si="23"/>
        <v>840</v>
      </c>
      <c r="AF19" s="5">
        <f t="shared" si="8"/>
        <v>288.38322921592476</v>
      </c>
      <c r="AI19" s="6">
        <f t="shared" si="24"/>
        <v>670</v>
      </c>
      <c r="AJ19" s="6">
        <f t="shared" si="9"/>
        <v>208.38950575938162</v>
      </c>
      <c r="AL19" s="6">
        <f t="shared" si="30"/>
        <v>85</v>
      </c>
      <c r="AM19" s="6">
        <f t="shared" si="10"/>
        <v>100.49103623522393</v>
      </c>
      <c r="AO19" s="6">
        <f>+AL19*2+AI19</f>
        <v>840</v>
      </c>
      <c r="AP19" s="6">
        <f t="shared" si="11"/>
        <v>208.38950575938162</v>
      </c>
      <c r="AR19" s="6">
        <f t="shared" si="26"/>
        <v>840</v>
      </c>
      <c r="AS19" s="6">
        <f t="shared" si="12"/>
        <v>426.02444144710137</v>
      </c>
      <c r="AV19" s="6">
        <v>670</v>
      </c>
      <c r="AW19" s="6">
        <f t="shared" si="13"/>
        <v>313.24397929780491</v>
      </c>
      <c r="AY19" s="6">
        <f t="shared" si="31"/>
        <v>85</v>
      </c>
      <c r="AZ19" s="6">
        <f t="shared" si="14"/>
        <v>183.14566871547649</v>
      </c>
      <c r="BB19" s="6">
        <f>+AY19*2+AV19</f>
        <v>840</v>
      </c>
      <c r="BC19" s="6">
        <f t="shared" si="15"/>
        <v>313.24397929780491</v>
      </c>
      <c r="BE19">
        <f t="shared" si="28"/>
        <v>840</v>
      </c>
      <c r="BF19">
        <f t="shared" si="16"/>
        <v>224.67896987928916</v>
      </c>
      <c r="BI19">
        <v>670</v>
      </c>
      <c r="BJ19">
        <f t="shared" si="17"/>
        <v>167.22110769783433</v>
      </c>
      <c r="BL19" s="6">
        <f t="shared" si="32"/>
        <v>85</v>
      </c>
      <c r="BM19" s="6">
        <f t="shared" si="18"/>
        <v>86.25800083090418</v>
      </c>
      <c r="BO19" s="6">
        <f>+BL19*2+BI19</f>
        <v>840</v>
      </c>
      <c r="BP19" s="6">
        <f t="shared" si="19"/>
        <v>167.22110769783433</v>
      </c>
    </row>
    <row r="20" spans="18:68" x14ac:dyDescent="0.25">
      <c r="R20" s="6">
        <f t="shared" si="20"/>
        <v>850</v>
      </c>
      <c r="S20" s="6">
        <f t="shared" si="3"/>
        <v>492.30096961608103</v>
      </c>
      <c r="V20" s="6">
        <f t="shared" si="21"/>
        <v>675</v>
      </c>
      <c r="W20" s="6">
        <f t="shared" si="4"/>
        <v>342.41242563429569</v>
      </c>
      <c r="Y20" s="6">
        <f t="shared" si="22"/>
        <v>87.5</v>
      </c>
      <c r="Z20" s="6">
        <f t="shared" si="5"/>
        <v>191.7879383850557</v>
      </c>
      <c r="AB20" s="6">
        <f t="shared" si="6"/>
        <v>850</v>
      </c>
      <c r="AC20" s="6">
        <f t="shared" si="7"/>
        <v>342.41242563429569</v>
      </c>
      <c r="AE20" s="5">
        <f t="shared" si="23"/>
        <v>850</v>
      </c>
      <c r="AF20" s="5">
        <f t="shared" si="8"/>
        <v>294.45412380006803</v>
      </c>
      <c r="AI20" s="6">
        <f t="shared" si="24"/>
        <v>675</v>
      </c>
      <c r="AJ20" s="6">
        <f t="shared" si="9"/>
        <v>211.32294115728919</v>
      </c>
      <c r="AL20" s="6">
        <f t="shared" si="30"/>
        <v>87.5</v>
      </c>
      <c r="AM20" s="6">
        <f t="shared" si="10"/>
        <v>104.63429829517196</v>
      </c>
      <c r="AO20" s="6">
        <f>+AL20*2+AI20</f>
        <v>850</v>
      </c>
      <c r="AP20" s="6">
        <f t="shared" si="11"/>
        <v>211.32294115728919</v>
      </c>
      <c r="AR20" s="6">
        <f t="shared" si="26"/>
        <v>850</v>
      </c>
      <c r="AS20" s="6">
        <f t="shared" si="12"/>
        <v>434.12271939712821</v>
      </c>
      <c r="AV20" s="6">
        <v>675</v>
      </c>
      <c r="AW20" s="6">
        <f t="shared" si="13"/>
        <v>317.10409193959526</v>
      </c>
      <c r="AY20" s="6">
        <f t="shared" si="31"/>
        <v>87.5</v>
      </c>
      <c r="AZ20" s="6">
        <f t="shared" si="14"/>
        <v>191.7879383850557</v>
      </c>
      <c r="BB20" s="6">
        <f>+AY20*2+AV20</f>
        <v>850</v>
      </c>
      <c r="BC20" s="6">
        <f t="shared" si="15"/>
        <v>317.10409193959526</v>
      </c>
      <c r="BE20">
        <f t="shared" si="28"/>
        <v>850</v>
      </c>
      <c r="BF20">
        <f t="shared" si="16"/>
        <v>229.29458256622627</v>
      </c>
      <c r="BI20">
        <v>675</v>
      </c>
      <c r="BJ20">
        <f t="shared" si="17"/>
        <v>169.56274603765689</v>
      </c>
      <c r="BL20" s="6">
        <f t="shared" si="32"/>
        <v>87.5</v>
      </c>
      <c r="BM20" s="6">
        <f t="shared" si="18"/>
        <v>89.736185681081793</v>
      </c>
      <c r="BO20" s="6">
        <f>+BL20*2+BI20</f>
        <v>850</v>
      </c>
      <c r="BP20" s="6">
        <f t="shared" si="19"/>
        <v>169.56274603765689</v>
      </c>
    </row>
    <row r="21" spans="18:68" x14ac:dyDescent="0.25">
      <c r="R21" s="6">
        <f t="shared" si="20"/>
        <v>860</v>
      </c>
      <c r="S21" s="6">
        <f t="shared" si="3"/>
        <v>501.85173373920907</v>
      </c>
      <c r="V21" s="6">
        <f t="shared" si="21"/>
        <v>680</v>
      </c>
      <c r="W21" s="6">
        <f t="shared" si="4"/>
        <v>346.50695266841649</v>
      </c>
      <c r="Y21" s="6">
        <f t="shared" si="22"/>
        <v>90</v>
      </c>
      <c r="Z21" s="6">
        <f t="shared" si="5"/>
        <v>200.61955382143211</v>
      </c>
      <c r="AB21" s="6">
        <f t="shared" si="6"/>
        <v>860</v>
      </c>
      <c r="AC21" s="6">
        <f t="shared" si="7"/>
        <v>346.50695266841649</v>
      </c>
      <c r="AE21" s="5">
        <f t="shared" si="23"/>
        <v>860</v>
      </c>
      <c r="AF21" s="5">
        <f t="shared" si="8"/>
        <v>300.58907782550421</v>
      </c>
      <c r="AI21" s="6">
        <f t="shared" si="24"/>
        <v>680</v>
      </c>
      <c r="AJ21" s="6">
        <f t="shared" si="9"/>
        <v>214.28038987748872</v>
      </c>
      <c r="AL21" s="6">
        <f t="shared" si="30"/>
        <v>90</v>
      </c>
      <c r="AM21" s="6">
        <f t="shared" si="10"/>
        <v>108.88259744222829</v>
      </c>
      <c r="AO21" s="6">
        <f>+AL21*2+AI21</f>
        <v>860</v>
      </c>
      <c r="AP21" s="6">
        <f t="shared" si="11"/>
        <v>214.28038987748872</v>
      </c>
      <c r="AR21" s="6">
        <f t="shared" si="26"/>
        <v>860</v>
      </c>
      <c r="AS21" s="6">
        <f t="shared" si="12"/>
        <v>442.29422012490306</v>
      </c>
      <c r="AV21" s="6">
        <v>680</v>
      </c>
      <c r="AW21" s="6">
        <f t="shared" si="13"/>
        <v>320.99002797976516</v>
      </c>
      <c r="AY21" s="6">
        <f t="shared" si="31"/>
        <v>90</v>
      </c>
      <c r="AZ21" s="6">
        <f t="shared" si="14"/>
        <v>200.61955382143211</v>
      </c>
      <c r="BB21" s="6">
        <f>+AY21*2+AV21</f>
        <v>860</v>
      </c>
      <c r="BC21" s="6">
        <f t="shared" si="15"/>
        <v>320.99002797976516</v>
      </c>
      <c r="BE21">
        <f t="shared" si="28"/>
        <v>860</v>
      </c>
      <c r="BF21">
        <f t="shared" si="16"/>
        <v>233.95782842582653</v>
      </c>
      <c r="BI21">
        <v>680</v>
      </c>
      <c r="BJ21">
        <f t="shared" si="17"/>
        <v>171.92395930424479</v>
      </c>
      <c r="BL21" s="6">
        <f t="shared" si="32"/>
        <v>90</v>
      </c>
      <c r="BM21" s="6">
        <f t="shared" si="18"/>
        <v>93.319407618367705</v>
      </c>
      <c r="BO21" s="6">
        <f>+BL21*2+BI21</f>
        <v>860</v>
      </c>
      <c r="BP21" s="6">
        <f t="shared" si="19"/>
        <v>171.92395930424479</v>
      </c>
    </row>
    <row r="22" spans="18:68" x14ac:dyDescent="0.25">
      <c r="R22" s="6">
        <f t="shared" si="20"/>
        <v>870</v>
      </c>
      <c r="S22" s="6">
        <f t="shared" si="3"/>
        <v>511.48873167869124</v>
      </c>
      <c r="V22" s="6">
        <f t="shared" si="21"/>
        <v>685</v>
      </c>
      <c r="W22" s="6">
        <f t="shared" si="4"/>
        <v>350.62435485564311</v>
      </c>
      <c r="Y22" s="6">
        <f t="shared" si="22"/>
        <v>92.5</v>
      </c>
      <c r="Z22" s="6">
        <f t="shared" si="5"/>
        <v>209.64051502460575</v>
      </c>
      <c r="AB22" s="6">
        <f t="shared" si="6"/>
        <v>870</v>
      </c>
      <c r="AC22" s="6">
        <f t="shared" si="7"/>
        <v>350.62435485564311</v>
      </c>
      <c r="AE22" s="5">
        <f t="shared" si="23"/>
        <v>870</v>
      </c>
      <c r="AF22" s="5">
        <f t="shared" si="8"/>
        <v>306.78809129223328</v>
      </c>
      <c r="AI22" s="6">
        <f t="shared" si="24"/>
        <v>685</v>
      </c>
      <c r="AJ22" s="6">
        <f t="shared" si="9"/>
        <v>217.26185191998027</v>
      </c>
      <c r="AL22" s="6">
        <f t="shared" si="30"/>
        <v>92.5</v>
      </c>
      <c r="AM22" s="6">
        <f t="shared" si="10"/>
        <v>113.23593367639295</v>
      </c>
      <c r="AO22" s="6">
        <f>+AL22*2+AI22</f>
        <v>870</v>
      </c>
      <c r="AP22" s="6">
        <f t="shared" si="11"/>
        <v>217.26185191998027</v>
      </c>
      <c r="AR22" s="6">
        <f t="shared" si="26"/>
        <v>870</v>
      </c>
      <c r="AS22" s="6">
        <f t="shared" si="12"/>
        <v>450.53894363042616</v>
      </c>
      <c r="AV22" s="6">
        <v>685</v>
      </c>
      <c r="AW22" s="6">
        <f t="shared" si="13"/>
        <v>324.90178741831483</v>
      </c>
      <c r="AY22" s="6">
        <f t="shared" si="31"/>
        <v>92.5</v>
      </c>
      <c r="AZ22" s="6">
        <f t="shared" si="14"/>
        <v>209.64051502460575</v>
      </c>
      <c r="BB22" s="6">
        <f>+AY22*2+AV22</f>
        <v>870</v>
      </c>
      <c r="BC22" s="6">
        <f t="shared" si="15"/>
        <v>324.90178741831483</v>
      </c>
      <c r="BE22">
        <f t="shared" si="28"/>
        <v>870</v>
      </c>
      <c r="BF22">
        <f t="shared" si="16"/>
        <v>238.66870745808995</v>
      </c>
      <c r="BI22">
        <v>685</v>
      </c>
      <c r="BJ22">
        <f t="shared" si="17"/>
        <v>174.30474749759807</v>
      </c>
      <c r="BL22" s="6">
        <f t="shared" si="32"/>
        <v>92.5</v>
      </c>
      <c r="BM22" s="6">
        <f t="shared" si="18"/>
        <v>97.007666642761933</v>
      </c>
      <c r="BO22" s="6">
        <f>+BL22*2+BI22</f>
        <v>870</v>
      </c>
      <c r="BP22" s="6">
        <f t="shared" si="19"/>
        <v>174.30474749759807</v>
      </c>
    </row>
    <row r="23" spans="18:68" x14ac:dyDescent="0.25">
      <c r="R23" s="6">
        <f t="shared" si="20"/>
        <v>880</v>
      </c>
      <c r="S23" s="6">
        <f t="shared" si="3"/>
        <v>521.21196343452743</v>
      </c>
      <c r="V23" s="6">
        <f t="shared" si="21"/>
        <v>690</v>
      </c>
      <c r="W23" s="6">
        <f t="shared" si="4"/>
        <v>354.76463219597554</v>
      </c>
      <c r="Y23" s="6">
        <f t="shared" si="22"/>
        <v>95</v>
      </c>
      <c r="Z23" s="6">
        <f t="shared" si="5"/>
        <v>218.85082199457665</v>
      </c>
      <c r="AB23" s="6">
        <f t="shared" si="6"/>
        <v>880</v>
      </c>
      <c r="AC23" s="6">
        <f t="shared" si="7"/>
        <v>354.76463219597554</v>
      </c>
      <c r="AE23" s="5">
        <f t="shared" si="23"/>
        <v>880</v>
      </c>
      <c r="AF23" s="5">
        <f t="shared" si="8"/>
        <v>313.05116420025524</v>
      </c>
      <c r="AI23" s="6">
        <f t="shared" si="24"/>
        <v>690</v>
      </c>
      <c r="AJ23" s="6">
        <f t="shared" si="9"/>
        <v>220.26732728476381</v>
      </c>
      <c r="AL23" s="6">
        <f t="shared" si="30"/>
        <v>95</v>
      </c>
      <c r="AM23" s="6">
        <f t="shared" si="10"/>
        <v>117.6943069976659</v>
      </c>
      <c r="AO23" s="6">
        <f>+AL23*2+AI23</f>
        <v>880</v>
      </c>
      <c r="AP23" s="6">
        <f t="shared" si="11"/>
        <v>220.26732728476381</v>
      </c>
      <c r="AR23" s="6">
        <f t="shared" si="26"/>
        <v>880</v>
      </c>
      <c r="AS23" s="6">
        <f t="shared" si="12"/>
        <v>458.85688991369739</v>
      </c>
      <c r="AV23" s="6">
        <v>690</v>
      </c>
      <c r="AW23" s="6">
        <f t="shared" si="13"/>
        <v>328.83937025524398</v>
      </c>
      <c r="AY23" s="6">
        <f t="shared" si="31"/>
        <v>95</v>
      </c>
      <c r="AZ23" s="6">
        <f t="shared" si="14"/>
        <v>218.85082199457665</v>
      </c>
      <c r="BB23" s="6">
        <f>+AY23*2+AV23</f>
        <v>880</v>
      </c>
      <c r="BC23" s="6">
        <f t="shared" si="15"/>
        <v>328.83937025524398</v>
      </c>
      <c r="BE23">
        <f t="shared" si="28"/>
        <v>880</v>
      </c>
      <c r="BF23">
        <f t="shared" si="16"/>
        <v>243.42721966301653</v>
      </c>
      <c r="BI23">
        <v>690</v>
      </c>
      <c r="BJ23">
        <f t="shared" si="17"/>
        <v>176.70511061771671</v>
      </c>
      <c r="BL23" s="6">
        <f t="shared" si="32"/>
        <v>95</v>
      </c>
      <c r="BM23" s="6">
        <f t="shared" si="18"/>
        <v>100.80096275426449</v>
      </c>
      <c r="BO23" s="6">
        <f>+BL23*2+BI23</f>
        <v>880</v>
      </c>
      <c r="BP23" s="6">
        <f t="shared" si="19"/>
        <v>176.70511061771671</v>
      </c>
    </row>
    <row r="24" spans="18:68" x14ac:dyDescent="0.25">
      <c r="R24" s="6">
        <f>+R23+10</f>
        <v>890</v>
      </c>
      <c r="S24" s="6">
        <f t="shared" si="3"/>
        <v>531.02142900671788</v>
      </c>
      <c r="V24" s="6">
        <f t="shared" si="21"/>
        <v>695</v>
      </c>
      <c r="W24" s="6">
        <f t="shared" si="4"/>
        <v>358.9277846894139</v>
      </c>
      <c r="Y24" s="6">
        <f t="shared" si="22"/>
        <v>97.5</v>
      </c>
      <c r="Z24" s="6">
        <f t="shared" si="5"/>
        <v>228.25047473134472</v>
      </c>
      <c r="AB24" s="6">
        <f t="shared" si="6"/>
        <v>890</v>
      </c>
      <c r="AC24" s="6">
        <f t="shared" si="7"/>
        <v>358.9277846894139</v>
      </c>
      <c r="AE24" s="5">
        <f>+AE23+10</f>
        <v>890</v>
      </c>
      <c r="AF24" s="5">
        <f t="shared" si="8"/>
        <v>319.37829654957011</v>
      </c>
      <c r="AI24" s="6">
        <f t="shared" si="24"/>
        <v>695</v>
      </c>
      <c r="AJ24" s="6">
        <f t="shared" si="9"/>
        <v>223.29681597183932</v>
      </c>
      <c r="AL24" s="6">
        <f t="shared" si="30"/>
        <v>97.5</v>
      </c>
      <c r="AM24" s="6">
        <f t="shared" si="10"/>
        <v>122.25771740604721</v>
      </c>
      <c r="AO24" s="6">
        <f>+AL24*2+AI24</f>
        <v>890</v>
      </c>
      <c r="AP24" s="6">
        <f t="shared" si="11"/>
        <v>223.29681597183932</v>
      </c>
      <c r="AR24" s="6">
        <f>+AR23+10</f>
        <v>890</v>
      </c>
      <c r="AS24" s="6">
        <f t="shared" si="12"/>
        <v>467.24805897471663</v>
      </c>
      <c r="AV24" s="6">
        <v>695</v>
      </c>
      <c r="AW24" s="6">
        <f t="shared" si="13"/>
        <v>332.80277649055279</v>
      </c>
      <c r="AY24" s="6">
        <f t="shared" si="31"/>
        <v>97.5</v>
      </c>
      <c r="AZ24" s="6">
        <f t="shared" si="14"/>
        <v>228.25047473134472</v>
      </c>
      <c r="BB24" s="6">
        <f>+AY24*2+AV24</f>
        <v>890</v>
      </c>
      <c r="BC24" s="6">
        <f t="shared" si="15"/>
        <v>332.80277649055279</v>
      </c>
      <c r="BE24">
        <f>+BE23+10</f>
        <v>890</v>
      </c>
      <c r="BF24">
        <f t="shared" si="16"/>
        <v>248.23336504060626</v>
      </c>
      <c r="BI24">
        <v>695</v>
      </c>
      <c r="BJ24">
        <f t="shared" si="17"/>
        <v>179.12504866460071</v>
      </c>
      <c r="BL24" s="6">
        <f t="shared" si="32"/>
        <v>97.5</v>
      </c>
      <c r="BM24" s="6">
        <f t="shared" si="18"/>
        <v>104.69929595287536</v>
      </c>
      <c r="BO24" s="6">
        <f>+BL24*2+BI24</f>
        <v>890</v>
      </c>
      <c r="BP24" s="6">
        <f t="shared" si="19"/>
        <v>179.12504866460071</v>
      </c>
    </row>
    <row r="25" spans="18:68" x14ac:dyDescent="0.25">
      <c r="R25" s="6">
        <f>+R24+10</f>
        <v>900</v>
      </c>
      <c r="S25" s="6">
        <f t="shared" si="3"/>
        <v>540.91712839526235</v>
      </c>
      <c r="V25" s="6">
        <f t="shared" si="21"/>
        <v>700</v>
      </c>
      <c r="W25" s="6">
        <f t="shared" si="4"/>
        <v>363.11381233595796</v>
      </c>
      <c r="Y25" s="6">
        <v>100</v>
      </c>
      <c r="Z25" s="6">
        <f t="shared" si="5"/>
        <v>237.83947323491006</v>
      </c>
      <c r="AB25" s="6">
        <f t="shared" si="6"/>
        <v>900</v>
      </c>
      <c r="AC25" s="6">
        <f t="shared" si="7"/>
        <v>363.11381233595796</v>
      </c>
      <c r="AE25" s="5">
        <f>+AE24+10</f>
        <v>900</v>
      </c>
      <c r="AF25" s="5">
        <f t="shared" si="8"/>
        <v>325.76948834017799</v>
      </c>
      <c r="AI25" s="6">
        <f t="shared" si="24"/>
        <v>700</v>
      </c>
      <c r="AJ25" s="6">
        <f t="shared" si="9"/>
        <v>226.3503179812069</v>
      </c>
      <c r="AL25" s="6">
        <v>100</v>
      </c>
      <c r="AM25" s="6">
        <f t="shared" si="10"/>
        <v>126.92616490153681</v>
      </c>
      <c r="AO25" s="6">
        <f>+AL25*2+AI25</f>
        <v>900</v>
      </c>
      <c r="AP25" s="6">
        <f t="shared" si="11"/>
        <v>226.3503179812069</v>
      </c>
      <c r="AR25" s="6">
        <f>+AR24+10</f>
        <v>900</v>
      </c>
      <c r="AS25" s="6">
        <f t="shared" si="12"/>
        <v>475.71245081348422</v>
      </c>
      <c r="AV25" s="6">
        <v>700</v>
      </c>
      <c r="AW25" s="6">
        <f t="shared" si="13"/>
        <v>336.79200612424125</v>
      </c>
      <c r="AY25" s="6">
        <v>100</v>
      </c>
      <c r="AZ25" s="6">
        <f t="shared" si="14"/>
        <v>237.83947323491006</v>
      </c>
      <c r="BB25" s="6">
        <f>+AY25*2+AV25</f>
        <v>900</v>
      </c>
      <c r="BC25" s="6">
        <f t="shared" si="15"/>
        <v>336.79200612424125</v>
      </c>
      <c r="BE25">
        <f>+BE24+10</f>
        <v>900</v>
      </c>
      <c r="BF25">
        <f t="shared" si="16"/>
        <v>253.08714359085911</v>
      </c>
      <c r="BI25">
        <v>700</v>
      </c>
      <c r="BJ25">
        <f t="shared" si="17"/>
        <v>181.56456163825007</v>
      </c>
      <c r="BL25" s="6">
        <v>100</v>
      </c>
      <c r="BM25" s="6">
        <f t="shared" si="18"/>
        <v>108.70266623859455</v>
      </c>
      <c r="BO25" s="6">
        <f>+BL25*2+BI25</f>
        <v>900</v>
      </c>
      <c r="BP25" s="6">
        <f t="shared" si="19"/>
        <v>181.56456163825007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7A9C-AAC1-467E-81A5-F86131B7CE6E}">
  <dimension ref="C2:BP25"/>
  <sheetViews>
    <sheetView tabSelected="1" topLeftCell="N22" zoomScale="70" zoomScaleNormal="70" workbookViewId="0">
      <selection activeCell="AP42" sqref="AP42:AP43"/>
    </sheetView>
  </sheetViews>
  <sheetFormatPr defaultRowHeight="15" x14ac:dyDescent="0.25"/>
  <sheetData>
    <row r="2" spans="3:68" x14ac:dyDescent="0.25">
      <c r="R2" s="6" t="s">
        <v>11</v>
      </c>
      <c r="S2" s="6" t="s">
        <v>43</v>
      </c>
      <c r="T2" s="6"/>
      <c r="V2" s="6" t="s">
        <v>18</v>
      </c>
      <c r="W2" s="6" t="s">
        <v>44</v>
      </c>
      <c r="X2" s="6"/>
      <c r="Y2" s="6" t="s">
        <v>18</v>
      </c>
      <c r="Z2" s="6"/>
      <c r="AA2" s="6"/>
      <c r="AE2" s="6" t="s">
        <v>21</v>
      </c>
      <c r="AF2" s="6" t="s">
        <v>45</v>
      </c>
      <c r="AG2" s="6"/>
      <c r="AI2" s="6" t="s">
        <v>23</v>
      </c>
      <c r="AJ2" s="6" t="s">
        <v>46</v>
      </c>
      <c r="AK2" s="6"/>
      <c r="AL2" s="6" t="s">
        <v>23</v>
      </c>
      <c r="AM2" s="6"/>
      <c r="AN2" s="6"/>
      <c r="AR2" s="6" t="s">
        <v>24</v>
      </c>
      <c r="AS2" s="6" t="s">
        <v>47</v>
      </c>
      <c r="AT2" s="6"/>
      <c r="AV2" s="6" t="s">
        <v>26</v>
      </c>
      <c r="AW2" s="6" t="s">
        <v>48</v>
      </c>
      <c r="AX2" s="6"/>
      <c r="AY2" s="6" t="s">
        <v>26</v>
      </c>
      <c r="AZ2" s="6"/>
      <c r="BA2" s="6"/>
      <c r="BE2" s="6" t="s">
        <v>27</v>
      </c>
      <c r="BF2" s="6" t="s">
        <v>49</v>
      </c>
      <c r="BG2" s="6"/>
      <c r="BI2" s="6" t="s">
        <v>28</v>
      </c>
      <c r="BJ2" s="6" t="s">
        <v>50</v>
      </c>
      <c r="BK2" s="6"/>
      <c r="BL2" s="6" t="s">
        <v>28</v>
      </c>
      <c r="BM2" s="6"/>
      <c r="BN2" s="6"/>
    </row>
    <row r="3" spans="3:68" x14ac:dyDescent="0.25"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R3" s="6">
        <f>+K5</f>
        <v>2.7333463795116506E-4</v>
      </c>
      <c r="S3" s="6">
        <f t="shared" ref="S3:T3" si="0">+L5</f>
        <v>6.6213868565863573E-2</v>
      </c>
      <c r="T3" s="6">
        <f t="shared" si="0"/>
        <v>7.3394895966450235</v>
      </c>
      <c r="V3" s="6">
        <f>+K6</f>
        <v>4.3043881471457722E-4</v>
      </c>
      <c r="W3" s="6">
        <f t="shared" ref="W3:X3" si="1">+L6</f>
        <v>-5.5112422633391348E-2</v>
      </c>
      <c r="X3" s="6">
        <f t="shared" si="1"/>
        <v>31.546838425513613</v>
      </c>
      <c r="Y3" s="6">
        <f>+K7</f>
        <v>7.3882437337682485E-3</v>
      </c>
      <c r="Z3" s="6">
        <f t="shared" ref="Z3:AA3" si="2">+L7</f>
        <v>0.22471924417878272</v>
      </c>
      <c r="AA3" s="6">
        <f t="shared" si="2"/>
        <v>21.54059426963267</v>
      </c>
      <c r="AE3" s="6">
        <f>+K8</f>
        <v>2.367780592582939E-4</v>
      </c>
      <c r="AF3" s="6">
        <f t="shared" ref="AF3:AG3" si="3">+L8</f>
        <v>2.848976475425568E-2</v>
      </c>
      <c r="AG3" s="6">
        <f t="shared" si="3"/>
        <v>7.2947811332820152</v>
      </c>
      <c r="AI3" s="6">
        <f>+K9</f>
        <v>3.9473326263310187E-4</v>
      </c>
      <c r="AJ3" s="6">
        <f t="shared" ref="AJ3:AK3" si="4">+L9</f>
        <v>-9.3858415196253028E-2</v>
      </c>
      <c r="AK3" s="6">
        <f t="shared" si="4"/>
        <v>31.814055314870757</v>
      </c>
      <c r="AL3" s="6">
        <f>+K10</f>
        <v>6.6E-3</v>
      </c>
      <c r="AM3" s="6">
        <f t="shared" ref="AM3:AN3" si="5">+L10</f>
        <v>7.6899999999999996E-2</v>
      </c>
      <c r="AN3" s="6">
        <f t="shared" si="5"/>
        <v>21.716999999999999</v>
      </c>
      <c r="AR3" s="6">
        <f>+K11</f>
        <v>1.9120329480225095E-4</v>
      </c>
      <c r="AS3" s="6">
        <f t="shared" ref="AS3:AT3" si="6">+L11</f>
        <v>5.9487648766921468E-2</v>
      </c>
      <c r="AT3" s="6">
        <f t="shared" si="6"/>
        <v>7.23713061699452</v>
      </c>
      <c r="AV3" s="6">
        <f>+K12</f>
        <v>3.4167090418185257E-4</v>
      </c>
      <c r="AW3" s="6">
        <f t="shared" ref="AW3:AX3" si="7">+L12</f>
        <v>-5.4078994583876903E-2</v>
      </c>
      <c r="AX3" s="6">
        <f t="shared" si="7"/>
        <v>29.533958608931698</v>
      </c>
      <c r="AY3" s="6">
        <f>+K13</f>
        <v>7.3882437337682485E-3</v>
      </c>
      <c r="AZ3" s="6">
        <f t="shared" ref="AZ3:BA3" si="8">+L13</f>
        <v>0.22471924417878272</v>
      </c>
      <c r="BA3" s="6">
        <f t="shared" si="8"/>
        <v>21.54059426963267</v>
      </c>
      <c r="BE3" s="6">
        <f>+K14</f>
        <v>1.546467161093803E-4</v>
      </c>
      <c r="BF3" s="6">
        <f t="shared" ref="BF3:BG3" si="9">+L14</f>
        <v>2.1763544955312655E-2</v>
      </c>
      <c r="BG3" s="6">
        <f t="shared" si="9"/>
        <v>7.1924221536318953</v>
      </c>
      <c r="BI3" s="6">
        <f>+K15</f>
        <v>3.0596535210037691E-4</v>
      </c>
      <c r="BJ3" s="6">
        <f t="shared" ref="BJ3:BK3" si="10">+L15</f>
        <v>-9.2824987146737939E-2</v>
      </c>
      <c r="BK3" s="6">
        <f t="shared" si="10"/>
        <v>29.801175498288572</v>
      </c>
      <c r="BL3" s="6">
        <f>+K16</f>
        <v>6.5725257303635137E-3</v>
      </c>
      <c r="BM3" s="6">
        <f t="shared" ref="BM3:BN3" si="11">+L16</f>
        <v>7.6861187455851701E-2</v>
      </c>
      <c r="BN3" s="6">
        <f t="shared" si="11"/>
        <v>21.717192239887218</v>
      </c>
    </row>
    <row r="4" spans="3:68" ht="45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2" t="s">
        <v>8</v>
      </c>
      <c r="L4" s="2" t="s">
        <v>9</v>
      </c>
      <c r="M4" s="2" t="s">
        <v>10</v>
      </c>
      <c r="R4" s="6" t="s">
        <v>41</v>
      </c>
      <c r="S4" s="6" t="s">
        <v>42</v>
      </c>
      <c r="V4" s="6" t="s">
        <v>41</v>
      </c>
      <c r="W4" s="6" t="s">
        <v>42</v>
      </c>
      <c r="Y4" s="6" t="s">
        <v>41</v>
      </c>
      <c r="Z4" s="6" t="s">
        <v>42</v>
      </c>
      <c r="AB4" s="6" t="s">
        <v>41</v>
      </c>
      <c r="AC4" s="6" t="s">
        <v>42</v>
      </c>
      <c r="AE4" s="5" t="s">
        <v>41</v>
      </c>
      <c r="AF4" s="5" t="s">
        <v>42</v>
      </c>
      <c r="AI4" s="7" t="s">
        <v>41</v>
      </c>
      <c r="AJ4" s="7" t="s">
        <v>42</v>
      </c>
      <c r="AL4" s="6" t="s">
        <v>41</v>
      </c>
      <c r="AM4" s="6" t="s">
        <v>42</v>
      </c>
      <c r="AO4" s="6" t="s">
        <v>41</v>
      </c>
      <c r="AP4" s="6" t="s">
        <v>42</v>
      </c>
      <c r="AR4" s="6" t="s">
        <v>41</v>
      </c>
      <c r="AS4" s="6" t="s">
        <v>42</v>
      </c>
      <c r="AV4" s="6" t="s">
        <v>41</v>
      </c>
      <c r="AW4" s="6" t="s">
        <v>42</v>
      </c>
      <c r="AY4" s="6" t="s">
        <v>41</v>
      </c>
      <c r="AZ4" s="6" t="s">
        <v>42</v>
      </c>
      <c r="BB4" s="6" t="s">
        <v>41</v>
      </c>
      <c r="BC4" s="6" t="s">
        <v>42</v>
      </c>
      <c r="BE4" t="s">
        <v>41</v>
      </c>
      <c r="BF4" t="s">
        <v>42</v>
      </c>
      <c r="BI4" t="s">
        <v>41</v>
      </c>
      <c r="BJ4" t="s">
        <v>42</v>
      </c>
      <c r="BL4" s="6" t="s">
        <v>41</v>
      </c>
      <c r="BM4" s="6" t="s">
        <v>42</v>
      </c>
      <c r="BO4" s="6" t="s">
        <v>41</v>
      </c>
      <c r="BP4" s="6" t="s">
        <v>42</v>
      </c>
    </row>
    <row r="5" spans="3:68" x14ac:dyDescent="0.25">
      <c r="C5" s="3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>
        <v>1</v>
      </c>
      <c r="K5">
        <v>2.7333463795116506E-4</v>
      </c>
      <c r="L5">
        <v>6.6213868565863573E-2</v>
      </c>
      <c r="M5">
        <v>7.3394895966450235</v>
      </c>
      <c r="R5" s="6">
        <v>700</v>
      </c>
      <c r="S5" s="6">
        <f>+R$3*R5^2+S$3*R5+T$3</f>
        <v>187.62317018882038</v>
      </c>
      <c r="V5" s="6">
        <v>600</v>
      </c>
      <c r="W5" s="6">
        <f>+V$3*V5^2+W$3*V5+X$3</f>
        <v>153.43735814272662</v>
      </c>
      <c r="Y5" s="6">
        <v>50</v>
      </c>
      <c r="Z5" s="6">
        <f>+Y5*Y5*$Y$3+$Z$3*Y5+$AA$3</f>
        <v>51.247165812992428</v>
      </c>
      <c r="AB5" s="6">
        <f>+Y5*2+V5</f>
        <v>700</v>
      </c>
      <c r="AC5" s="6">
        <f>+MAX(W5,Z5)</f>
        <v>153.43735814272662</v>
      </c>
      <c r="AE5" s="5">
        <v>700</v>
      </c>
      <c r="AF5" s="5">
        <f>+AE$3*AE5^2+AF$3*AE5+AG$3</f>
        <v>143.25886549782501</v>
      </c>
      <c r="AI5" s="6">
        <v>600</v>
      </c>
      <c r="AJ5" s="6">
        <f>+AI$3*AI5^2+AJ$3*AI5+AK$3</f>
        <v>117.60298074503561</v>
      </c>
      <c r="AL5" s="6">
        <v>50</v>
      </c>
      <c r="AM5" s="6">
        <f>+AL5*AL5*$AL$3+$AM$3*AL5+$AN$3</f>
        <v>42.061999999999998</v>
      </c>
      <c r="AO5" s="6">
        <f>+AL5*2+AI5</f>
        <v>700</v>
      </c>
      <c r="AP5" s="6">
        <f>+MAX(AJ5,AM5)</f>
        <v>117.60298074503561</v>
      </c>
      <c r="AR5" s="6">
        <v>700</v>
      </c>
      <c r="AS5" s="6">
        <f>+AR$3*AR5^2+AS$3*AR5+AT$3</f>
        <v>142.56809920694252</v>
      </c>
      <c r="AV5" s="6">
        <v>600</v>
      </c>
      <c r="AW5" s="6">
        <f>+AV$3*AV5^2+AW$3*AV5+AX$3</f>
        <v>120.08808736407249</v>
      </c>
      <c r="AY5" s="6">
        <v>50</v>
      </c>
      <c r="AZ5" s="6">
        <f>+AY5*AY5*$AY$3+$AZ$3*AY5+$BA$3</f>
        <v>51.247165812992428</v>
      </c>
      <c r="BB5" s="6">
        <f>+AY5*2+AV5</f>
        <v>700</v>
      </c>
      <c r="BC5" s="6">
        <f>+MAX(AW5,AZ5)</f>
        <v>120.08808736407249</v>
      </c>
      <c r="BE5">
        <v>700</v>
      </c>
      <c r="BF5">
        <f>+BE$3*(BE5^2)+BF$3*BE5+BG$3</f>
        <v>98.203794515947095</v>
      </c>
      <c r="BI5">
        <v>600</v>
      </c>
      <c r="BJ5">
        <f>+BI$3*BI5^2+BJ$3*BI5+BK$3</f>
        <v>84.253709966381507</v>
      </c>
      <c r="BL5" s="6">
        <v>50</v>
      </c>
      <c r="BM5" s="6">
        <f>+BL5*BL5*$BL$3+$BM$3*BL5+$BN$3</f>
        <v>41.991565938588586</v>
      </c>
      <c r="BO5" s="6">
        <f>+BL5*2+BI5</f>
        <v>700</v>
      </c>
      <c r="BP5" s="6">
        <f>+MAX(BJ5,BM5)</f>
        <v>84.253709966381507</v>
      </c>
    </row>
    <row r="6" spans="3:68" x14ac:dyDescent="0.25">
      <c r="C6" s="3" t="s">
        <v>18</v>
      </c>
      <c r="D6" t="s">
        <v>12</v>
      </c>
      <c r="E6" t="s">
        <v>13</v>
      </c>
      <c r="F6" t="s">
        <v>14</v>
      </c>
      <c r="G6" t="s">
        <v>15</v>
      </c>
      <c r="H6" t="s">
        <v>19</v>
      </c>
      <c r="I6" t="s">
        <v>17</v>
      </c>
      <c r="J6">
        <v>1</v>
      </c>
      <c r="K6">
        <v>4.3043881471457722E-4</v>
      </c>
      <c r="L6">
        <v>-5.5112422633391348E-2</v>
      </c>
      <c r="M6">
        <v>31.546838425513613</v>
      </c>
      <c r="R6" s="6">
        <f>+R5+10</f>
        <v>710</v>
      </c>
      <c r="S6" s="6">
        <f t="shared" ref="S6:S25" si="12">+R$3*R6^2+S$3*R6+T$3</f>
        <v>192.13932726959047</v>
      </c>
      <c r="V6" s="6">
        <f>+V5+5</f>
        <v>605</v>
      </c>
      <c r="W6" s="6">
        <f t="shared" ref="W6:W25" si="13">+V$3*V6^2+W$3*V6+X$3</f>
        <v>155.755189888215</v>
      </c>
      <c r="Y6" s="6">
        <f>+Y5+2.5</f>
        <v>52.5</v>
      </c>
      <c r="Z6" s="6">
        <f t="shared" ref="Z6:Z25" si="14">+Y6*Y6*$Y$3+$Z$3*Y6+$AA$3</f>
        <v>53.702201380217495</v>
      </c>
      <c r="AB6" s="6">
        <f t="shared" ref="AB6:AB25" si="15">+Y6*2+V6</f>
        <v>710</v>
      </c>
      <c r="AC6" s="6">
        <f t="shared" ref="AC6:AC25" si="16">+MAX(W6,Z6)</f>
        <v>155.755189888215</v>
      </c>
      <c r="AE6" s="5">
        <f>+AE5+10</f>
        <v>710</v>
      </c>
      <c r="AF6" s="5">
        <f t="shared" ref="AF6:AF25" si="17">+AE$3*AE6^2+AF$3*AE6+AG$3</f>
        <v>146.88233378090951</v>
      </c>
      <c r="AI6" s="6">
        <f>+AI5+5</f>
        <v>605</v>
      </c>
      <c r="AJ6" s="6">
        <f t="shared" ref="AJ6:AJ25" si="18">+AI$3*AI6^2+AJ$3*AI6+AK$3</f>
        <v>119.5119565764188</v>
      </c>
      <c r="AL6" s="6">
        <f>+AL5+2.5</f>
        <v>52.5</v>
      </c>
      <c r="AM6" s="6">
        <f t="shared" ref="AM6:AM25" si="19">+AL6*AL6*$AL$3+$AM$3*AL6+$AN$3</f>
        <v>43.945499999999996</v>
      </c>
      <c r="AO6" s="6">
        <f>+AL6*2+AI6</f>
        <v>710</v>
      </c>
      <c r="AP6" s="6">
        <f t="shared" ref="AP6:AP25" si="20">+MAX(AJ6,AM6)</f>
        <v>119.5119565764188</v>
      </c>
      <c r="AR6" s="6">
        <f>+AR5+10</f>
        <v>710</v>
      </c>
      <c r="AS6" s="6">
        <f t="shared" ref="AS6:AS25" si="21">+AR$3*AR6^2+AS$3*AR6+AT$3</f>
        <v>145.85894215132345</v>
      </c>
      <c r="AV6" s="6">
        <v>605</v>
      </c>
      <c r="AW6" s="6">
        <f t="shared" ref="AW6:AW25" si="22">+AV$3*AV6^2+AW$3*AV6+AX$3</f>
        <v>121.87625958884875</v>
      </c>
      <c r="AY6" s="6">
        <f>+AY5+2.5</f>
        <v>52.5</v>
      </c>
      <c r="AZ6" s="6">
        <f t="shared" ref="AZ6:AZ25" si="23">+AY6*AY6*$AY$3+$AZ$3*AY6+$BA$3</f>
        <v>53.702201380217495</v>
      </c>
      <c r="BB6" s="6">
        <f>+AY6*2+AV6</f>
        <v>710</v>
      </c>
      <c r="BC6" s="6">
        <f t="shared" ref="BC6:BC25" si="24">+MAX(AW6,AZ6)</f>
        <v>121.87625958884875</v>
      </c>
      <c r="BE6">
        <f>+BE5+10</f>
        <v>710</v>
      </c>
      <c r="BF6">
        <f t="shared" ref="BF6:BF25" si="25">+BE$3*(BE6^2)+BF$3*BE6+BG$3</f>
        <v>100.60194866264249</v>
      </c>
      <c r="BI6">
        <v>605</v>
      </c>
      <c r="BJ6">
        <f t="shared" ref="BJ6:BJ25" si="26">+BI$3*BI6^2+BJ$3*BI6+BK$3</f>
        <v>85.633026277052579</v>
      </c>
      <c r="BL6" s="6">
        <f>+BL5+2.5</f>
        <v>52.5</v>
      </c>
      <c r="BM6" s="6">
        <f t="shared" ref="BM6:BM25" si="27">+BL6*BL6*$BL$3+$BM$3*BL6+$BN$3</f>
        <v>43.867928625633866</v>
      </c>
      <c r="BO6" s="6">
        <f>+BL6*2+BI6</f>
        <v>710</v>
      </c>
      <c r="BP6" s="6">
        <f t="shared" ref="BP6:BP25" si="28">+MAX(BJ6,BM6)</f>
        <v>85.633026277052579</v>
      </c>
    </row>
    <row r="7" spans="3:68" x14ac:dyDescent="0.25">
      <c r="C7" s="3" t="s">
        <v>18</v>
      </c>
      <c r="D7" t="s">
        <v>12</v>
      </c>
      <c r="E7" t="s">
        <v>20</v>
      </c>
      <c r="F7" t="s">
        <v>14</v>
      </c>
      <c r="G7" t="s">
        <v>15</v>
      </c>
      <c r="H7" t="s">
        <v>19</v>
      </c>
      <c r="I7" t="s">
        <v>17</v>
      </c>
      <c r="J7">
        <v>1</v>
      </c>
      <c r="K7">
        <v>7.3882437337682485E-3</v>
      </c>
      <c r="L7">
        <v>0.22471924417878272</v>
      </c>
      <c r="M7">
        <v>21.54059426963267</v>
      </c>
      <c r="R7" s="6">
        <f t="shared" ref="R7:R23" si="29">+R6+10</f>
        <v>720</v>
      </c>
      <c r="S7" s="6">
        <f t="shared" si="12"/>
        <v>196.71015127795076</v>
      </c>
      <c r="V7" s="6">
        <f t="shared" ref="V7:V25" si="30">+V6+5</f>
        <v>610</v>
      </c>
      <c r="W7" s="6">
        <f t="shared" si="13"/>
        <v>158.09454357443906</v>
      </c>
      <c r="Y7" s="6">
        <f t="shared" ref="Y7:Y24" si="31">+Y6+2.5</f>
        <v>55</v>
      </c>
      <c r="Z7" s="6">
        <f t="shared" si="14"/>
        <v>56.249589994114672</v>
      </c>
      <c r="AB7" s="6">
        <f t="shared" si="15"/>
        <v>720</v>
      </c>
      <c r="AC7" s="6">
        <f t="shared" si="16"/>
        <v>158.09454357443906</v>
      </c>
      <c r="AE7" s="5">
        <f t="shared" ref="AE7:AE23" si="32">+AE6+10</f>
        <v>720</v>
      </c>
      <c r="AF7" s="5">
        <f t="shared" si="17"/>
        <v>150.55315767584565</v>
      </c>
      <c r="AI7" s="6">
        <f t="shared" ref="AI7:AI25" si="33">+AI6+5</f>
        <v>610</v>
      </c>
      <c r="AJ7" s="6">
        <f t="shared" si="18"/>
        <v>121.44066907093361</v>
      </c>
      <c r="AL7" s="6">
        <f t="shared" ref="AL7:AL14" si="34">+AL6+2.5</f>
        <v>55</v>
      </c>
      <c r="AM7" s="6">
        <f t="shared" si="19"/>
        <v>45.911499999999997</v>
      </c>
      <c r="AO7" s="6">
        <f>+AL7*2+AI7</f>
        <v>720</v>
      </c>
      <c r="AP7" s="6">
        <f t="shared" si="20"/>
        <v>121.44066907093361</v>
      </c>
      <c r="AR7" s="6">
        <f t="shared" ref="AR7:AR23" si="35">+AR6+10</f>
        <v>720</v>
      </c>
      <c r="AS7" s="6">
        <f t="shared" si="21"/>
        <v>149.18802575466486</v>
      </c>
      <c r="AV7" s="6">
        <v>610</v>
      </c>
      <c r="AW7" s="6">
        <f t="shared" si="22"/>
        <v>123.68151535883413</v>
      </c>
      <c r="AY7" s="6">
        <f t="shared" ref="AY7:AY24" si="36">+AY6+2.5</f>
        <v>55</v>
      </c>
      <c r="AZ7" s="6">
        <f t="shared" si="23"/>
        <v>56.249589994114672</v>
      </c>
      <c r="BB7" s="6">
        <f>+AY7*2+AV7</f>
        <v>720</v>
      </c>
      <c r="BC7" s="6">
        <f t="shared" si="24"/>
        <v>123.68151535883413</v>
      </c>
      <c r="BE7">
        <f t="shared" ref="BE7:BE23" si="37">+BE6+10</f>
        <v>720</v>
      </c>
      <c r="BF7">
        <f t="shared" si="25"/>
        <v>103.03103215255976</v>
      </c>
      <c r="BI7">
        <v>610</v>
      </c>
      <c r="BJ7">
        <f t="shared" si="26"/>
        <v>87.027640855328684</v>
      </c>
      <c r="BL7" s="6">
        <f t="shared" ref="BL7:BL14" si="38">+BL6+2.5</f>
        <v>55</v>
      </c>
      <c r="BM7" s="6">
        <f t="shared" si="27"/>
        <v>45.826447884308692</v>
      </c>
      <c r="BO7" s="6">
        <f>+BL7*2+BI7</f>
        <v>720</v>
      </c>
      <c r="BP7" s="6">
        <f t="shared" si="28"/>
        <v>87.027640855328684</v>
      </c>
    </row>
    <row r="8" spans="3:68" x14ac:dyDescent="0.25">
      <c r="C8" s="3" t="s">
        <v>21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22</v>
      </c>
      <c r="J8">
        <v>1</v>
      </c>
      <c r="K8">
        <v>2.367780592582939E-4</v>
      </c>
      <c r="L8">
        <v>2.848976475425568E-2</v>
      </c>
      <c r="M8">
        <v>7.2947811332820152</v>
      </c>
      <c r="R8" s="6">
        <f t="shared" si="29"/>
        <v>730</v>
      </c>
      <c r="S8" s="6">
        <f t="shared" si="12"/>
        <v>201.33564221390128</v>
      </c>
      <c r="V8" s="6">
        <f t="shared" si="30"/>
        <v>615</v>
      </c>
      <c r="W8" s="6">
        <f t="shared" si="13"/>
        <v>160.45541920139891</v>
      </c>
      <c r="Y8" s="6">
        <f t="shared" si="31"/>
        <v>57.5</v>
      </c>
      <c r="Z8" s="6">
        <f t="shared" si="14"/>
        <v>58.88933165468395</v>
      </c>
      <c r="AB8" s="6">
        <f t="shared" si="15"/>
        <v>730</v>
      </c>
      <c r="AC8" s="6">
        <f t="shared" si="16"/>
        <v>160.45541920139891</v>
      </c>
      <c r="AE8" s="5">
        <f t="shared" si="32"/>
        <v>730</v>
      </c>
      <c r="AF8" s="5">
        <f t="shared" si="17"/>
        <v>154.27133718263349</v>
      </c>
      <c r="AI8" s="6">
        <f t="shared" si="33"/>
        <v>615</v>
      </c>
      <c r="AJ8" s="6">
        <f t="shared" si="18"/>
        <v>123.38911822858009</v>
      </c>
      <c r="AL8" s="6">
        <f t="shared" si="34"/>
        <v>57.5</v>
      </c>
      <c r="AM8" s="6">
        <f t="shared" si="19"/>
        <v>47.959999999999994</v>
      </c>
      <c r="AO8" s="6">
        <f>+AL8*2+AI8</f>
        <v>730</v>
      </c>
      <c r="AP8" s="6">
        <f t="shared" si="20"/>
        <v>123.38911822858009</v>
      </c>
      <c r="AR8" s="6">
        <f t="shared" si="35"/>
        <v>730</v>
      </c>
      <c r="AS8" s="6">
        <f t="shared" si="21"/>
        <v>152.55535001696671</v>
      </c>
      <c r="AV8" s="6">
        <v>615</v>
      </c>
      <c r="AW8" s="6">
        <f t="shared" si="22"/>
        <v>125.50385467402859</v>
      </c>
      <c r="AY8" s="6">
        <f t="shared" si="36"/>
        <v>57.5</v>
      </c>
      <c r="AZ8" s="6">
        <f t="shared" si="23"/>
        <v>58.88933165468395</v>
      </c>
      <c r="BB8" s="6">
        <f>+AY8*2+AV8</f>
        <v>730</v>
      </c>
      <c r="BC8" s="6">
        <f t="shared" si="24"/>
        <v>125.50385467402859</v>
      </c>
      <c r="BE8">
        <f t="shared" si="37"/>
        <v>730</v>
      </c>
      <c r="BF8">
        <f t="shared" si="25"/>
        <v>105.49104498569889</v>
      </c>
      <c r="BI8">
        <v>615</v>
      </c>
      <c r="BJ8">
        <f t="shared" si="26"/>
        <v>88.437553701209794</v>
      </c>
      <c r="BL8" s="6">
        <f t="shared" si="38"/>
        <v>57.5</v>
      </c>
      <c r="BM8" s="6">
        <f t="shared" si="27"/>
        <v>47.867123714613058</v>
      </c>
      <c r="BO8" s="6">
        <f>+BL8*2+BI8</f>
        <v>730</v>
      </c>
      <c r="BP8" s="6">
        <f t="shared" si="28"/>
        <v>88.437553701209794</v>
      </c>
    </row>
    <row r="9" spans="3:68" x14ac:dyDescent="0.25">
      <c r="C9" s="3" t="s">
        <v>23</v>
      </c>
      <c r="D9" t="s">
        <v>12</v>
      </c>
      <c r="E9" t="s">
        <v>13</v>
      </c>
      <c r="F9" t="s">
        <v>14</v>
      </c>
      <c r="G9" t="s">
        <v>15</v>
      </c>
      <c r="H9" t="s">
        <v>19</v>
      </c>
      <c r="I9" t="s">
        <v>22</v>
      </c>
      <c r="J9">
        <v>1</v>
      </c>
      <c r="K9">
        <v>3.9473326263310187E-4</v>
      </c>
      <c r="L9">
        <v>-9.3858415196253028E-2</v>
      </c>
      <c r="M9">
        <v>31.814055314870757</v>
      </c>
      <c r="R9" s="6">
        <f t="shared" si="29"/>
        <v>740</v>
      </c>
      <c r="S9" s="6">
        <f t="shared" si="12"/>
        <v>206.01580007744207</v>
      </c>
      <c r="V9" s="6">
        <f t="shared" si="30"/>
        <v>620</v>
      </c>
      <c r="W9" s="6">
        <f t="shared" si="13"/>
        <v>162.83781676909445</v>
      </c>
      <c r="Y9" s="6">
        <f t="shared" si="31"/>
        <v>60</v>
      </c>
      <c r="Z9" s="6">
        <f t="shared" si="14"/>
        <v>61.621426361925323</v>
      </c>
      <c r="AB9" s="6">
        <f t="shared" si="15"/>
        <v>740</v>
      </c>
      <c r="AC9" s="6">
        <f t="shared" si="16"/>
        <v>162.83781676909445</v>
      </c>
      <c r="AE9" s="5">
        <f t="shared" si="32"/>
        <v>740</v>
      </c>
      <c r="AF9" s="5">
        <f t="shared" si="17"/>
        <v>158.03687230127295</v>
      </c>
      <c r="AI9" s="6">
        <f t="shared" si="33"/>
        <v>620</v>
      </c>
      <c r="AJ9" s="6">
        <f t="shared" si="18"/>
        <v>125.35730404935825</v>
      </c>
      <c r="AL9" s="6">
        <f t="shared" si="34"/>
        <v>60</v>
      </c>
      <c r="AM9" s="6">
        <f t="shared" si="19"/>
        <v>50.091000000000001</v>
      </c>
      <c r="AO9" s="6">
        <f>+AL9*2+AI9</f>
        <v>740</v>
      </c>
      <c r="AP9" s="6">
        <f t="shared" si="20"/>
        <v>125.35730404935825</v>
      </c>
      <c r="AR9" s="6">
        <f t="shared" si="35"/>
        <v>740</v>
      </c>
      <c r="AS9" s="6">
        <f t="shared" si="21"/>
        <v>155.96091493822905</v>
      </c>
      <c r="AV9" s="6">
        <v>620</v>
      </c>
      <c r="AW9" s="6">
        <f t="shared" si="22"/>
        <v>127.34327753443216</v>
      </c>
      <c r="AY9" s="6">
        <f t="shared" si="36"/>
        <v>60</v>
      </c>
      <c r="AZ9" s="6">
        <f t="shared" si="23"/>
        <v>61.621426361925323</v>
      </c>
      <c r="BB9" s="6">
        <f>+AY9*2+AV9</f>
        <v>740</v>
      </c>
      <c r="BC9" s="6">
        <f t="shared" si="24"/>
        <v>127.34327753443216</v>
      </c>
      <c r="BE9">
        <f t="shared" si="37"/>
        <v>740</v>
      </c>
      <c r="BF9">
        <f t="shared" si="25"/>
        <v>107.98198716205992</v>
      </c>
      <c r="BI9">
        <v>620</v>
      </c>
      <c r="BJ9">
        <f t="shared" si="26"/>
        <v>89.862764814695936</v>
      </c>
      <c r="BL9" s="6">
        <f t="shared" si="38"/>
        <v>60</v>
      </c>
      <c r="BM9" s="6">
        <f t="shared" si="27"/>
        <v>49.989956116546963</v>
      </c>
      <c r="BO9" s="6">
        <f>+BL9*2+BI9</f>
        <v>740</v>
      </c>
      <c r="BP9" s="6">
        <f t="shared" si="28"/>
        <v>89.862764814695936</v>
      </c>
    </row>
    <row r="10" spans="3:68" x14ac:dyDescent="0.25">
      <c r="C10" s="3" t="s">
        <v>23</v>
      </c>
      <c r="D10" t="s">
        <v>12</v>
      </c>
      <c r="E10" t="s">
        <v>20</v>
      </c>
      <c r="F10" t="s">
        <v>14</v>
      </c>
      <c r="G10" t="s">
        <v>15</v>
      </c>
      <c r="H10" t="s">
        <v>19</v>
      </c>
      <c r="I10" t="s">
        <v>22</v>
      </c>
      <c r="J10">
        <v>1</v>
      </c>
      <c r="K10">
        <v>6.6E-3</v>
      </c>
      <c r="L10">
        <v>7.6899999999999996E-2</v>
      </c>
      <c r="M10">
        <v>21.716999999999999</v>
      </c>
      <c r="R10" s="6">
        <f t="shared" si="29"/>
        <v>750</v>
      </c>
      <c r="S10" s="6">
        <f t="shared" si="12"/>
        <v>210.75062486857306</v>
      </c>
      <c r="V10" s="6">
        <f t="shared" si="30"/>
        <v>625</v>
      </c>
      <c r="W10" s="6">
        <f t="shared" si="13"/>
        <v>165.24173627752575</v>
      </c>
      <c r="Y10" s="6">
        <f t="shared" si="31"/>
        <v>62.5</v>
      </c>
      <c r="Z10" s="6">
        <f t="shared" si="14"/>
        <v>64.445874115838819</v>
      </c>
      <c r="AB10" s="6">
        <f t="shared" si="15"/>
        <v>750</v>
      </c>
      <c r="AC10" s="6">
        <f t="shared" si="16"/>
        <v>165.24173627752575</v>
      </c>
      <c r="AE10" s="5">
        <f t="shared" si="32"/>
        <v>750</v>
      </c>
      <c r="AF10" s="5">
        <f t="shared" si="17"/>
        <v>161.84976303176407</v>
      </c>
      <c r="AI10" s="6">
        <f t="shared" si="33"/>
        <v>625</v>
      </c>
      <c r="AJ10" s="6">
        <f t="shared" si="18"/>
        <v>127.34522653326802</v>
      </c>
      <c r="AL10" s="6">
        <f t="shared" si="34"/>
        <v>62.5</v>
      </c>
      <c r="AM10" s="6">
        <f t="shared" si="19"/>
        <v>52.304499999999997</v>
      </c>
      <c r="AO10" s="6">
        <f>+AL10*2+AI10</f>
        <v>750</v>
      </c>
      <c r="AP10" s="6">
        <f t="shared" si="20"/>
        <v>127.34522653326802</v>
      </c>
      <c r="AR10" s="6">
        <f t="shared" si="35"/>
        <v>750</v>
      </c>
      <c r="AS10" s="6">
        <f t="shared" si="21"/>
        <v>159.40472051845177</v>
      </c>
      <c r="AV10" s="6">
        <v>625</v>
      </c>
      <c r="AW10" s="6">
        <f t="shared" si="22"/>
        <v>129.1997839400448</v>
      </c>
      <c r="AY10" s="6">
        <f t="shared" si="36"/>
        <v>62.5</v>
      </c>
      <c r="AZ10" s="6">
        <f t="shared" si="23"/>
        <v>64.445874115838819</v>
      </c>
      <c r="BB10" s="6">
        <f>+AY10*2+AV10</f>
        <v>750</v>
      </c>
      <c r="BC10" s="6">
        <f t="shared" si="24"/>
        <v>129.1997839400448</v>
      </c>
      <c r="BE10">
        <f t="shared" si="37"/>
        <v>750</v>
      </c>
      <c r="BF10">
        <f t="shared" si="25"/>
        <v>110.50385868164281</v>
      </c>
      <c r="BI10">
        <v>625</v>
      </c>
      <c r="BJ10">
        <f t="shared" si="26"/>
        <v>91.303274195787083</v>
      </c>
      <c r="BL10" s="6">
        <f t="shared" si="38"/>
        <v>62.5</v>
      </c>
      <c r="BM10" s="6">
        <f t="shared" si="27"/>
        <v>52.194945090110423</v>
      </c>
      <c r="BO10" s="6">
        <f>+BL10*2+BI10</f>
        <v>750</v>
      </c>
      <c r="BP10" s="6">
        <f t="shared" si="28"/>
        <v>91.303274195787083</v>
      </c>
    </row>
    <row r="11" spans="3:68" x14ac:dyDescent="0.25">
      <c r="C11" s="3" t="s">
        <v>24</v>
      </c>
      <c r="D11" t="s">
        <v>12</v>
      </c>
      <c r="E11" t="s">
        <v>13</v>
      </c>
      <c r="F11" t="s">
        <v>14</v>
      </c>
      <c r="G11" t="s">
        <v>25</v>
      </c>
      <c r="H11" t="s">
        <v>16</v>
      </c>
      <c r="I11" t="s">
        <v>17</v>
      </c>
      <c r="J11">
        <v>1</v>
      </c>
      <c r="K11">
        <v>1.9120329480225095E-4</v>
      </c>
      <c r="L11">
        <v>5.9487648766921468E-2</v>
      </c>
      <c r="M11">
        <v>7.23713061699452</v>
      </c>
      <c r="R11" s="6">
        <f t="shared" si="29"/>
        <v>760</v>
      </c>
      <c r="S11" s="6">
        <f t="shared" si="12"/>
        <v>215.54011658729428</v>
      </c>
      <c r="V11" s="6">
        <f t="shared" si="30"/>
        <v>630</v>
      </c>
      <c r="W11" s="6">
        <f t="shared" si="13"/>
        <v>167.66717772669276</v>
      </c>
      <c r="Y11" s="6">
        <f t="shared" si="31"/>
        <v>65</v>
      </c>
      <c r="Z11" s="6">
        <f t="shared" si="14"/>
        <v>67.362674916424396</v>
      </c>
      <c r="AB11" s="6">
        <f t="shared" si="15"/>
        <v>760</v>
      </c>
      <c r="AC11" s="6">
        <f t="shared" si="16"/>
        <v>167.66717772669276</v>
      </c>
      <c r="AE11" s="5">
        <f t="shared" si="32"/>
        <v>760</v>
      </c>
      <c r="AF11" s="5">
        <f t="shared" si="17"/>
        <v>165.7100093741069</v>
      </c>
      <c r="AI11" s="6">
        <f t="shared" si="33"/>
        <v>630</v>
      </c>
      <c r="AJ11" s="6">
        <f t="shared" si="18"/>
        <v>129.35288568030947</v>
      </c>
      <c r="AL11" s="6">
        <f t="shared" si="34"/>
        <v>65</v>
      </c>
      <c r="AM11" s="6">
        <f t="shared" si="19"/>
        <v>54.600499999999997</v>
      </c>
      <c r="AO11" s="6">
        <f>+AL11*2+AI11</f>
        <v>760</v>
      </c>
      <c r="AP11" s="6">
        <f t="shared" si="20"/>
        <v>129.35288568030947</v>
      </c>
      <c r="AR11" s="6">
        <f t="shared" si="35"/>
        <v>760</v>
      </c>
      <c r="AS11" s="6">
        <f t="shared" si="21"/>
        <v>162.88676675763497</v>
      </c>
      <c r="AV11" s="6">
        <v>630</v>
      </c>
      <c r="AW11" s="6">
        <f t="shared" si="22"/>
        <v>131.07337389086652</v>
      </c>
      <c r="AY11" s="6">
        <f t="shared" si="36"/>
        <v>65</v>
      </c>
      <c r="AZ11" s="6">
        <f t="shared" si="23"/>
        <v>67.362674916424396</v>
      </c>
      <c r="BB11" s="6">
        <f>+AY11*2+AV11</f>
        <v>760</v>
      </c>
      <c r="BC11" s="6">
        <f t="shared" si="24"/>
        <v>131.07337389086652</v>
      </c>
      <c r="BE11">
        <f t="shared" si="37"/>
        <v>760</v>
      </c>
      <c r="BF11">
        <f t="shared" si="25"/>
        <v>113.05665954444757</v>
      </c>
      <c r="BI11">
        <v>630</v>
      </c>
      <c r="BJ11">
        <f t="shared" si="26"/>
        <v>92.759081844483262</v>
      </c>
      <c r="BL11" s="6">
        <f t="shared" si="38"/>
        <v>65</v>
      </c>
      <c r="BM11" s="6">
        <f t="shared" si="27"/>
        <v>54.482090635303422</v>
      </c>
      <c r="BO11" s="6">
        <f>+BL11*2+BI11</f>
        <v>760</v>
      </c>
      <c r="BP11" s="6">
        <f t="shared" si="28"/>
        <v>92.759081844483262</v>
      </c>
    </row>
    <row r="12" spans="3:68" x14ac:dyDescent="0.25">
      <c r="C12" s="3" t="s">
        <v>26</v>
      </c>
      <c r="D12" t="s">
        <v>12</v>
      </c>
      <c r="E12" t="s">
        <v>13</v>
      </c>
      <c r="F12" t="s">
        <v>14</v>
      </c>
      <c r="G12" t="s">
        <v>25</v>
      </c>
      <c r="H12" t="s">
        <v>19</v>
      </c>
      <c r="I12" t="s">
        <v>17</v>
      </c>
      <c r="J12">
        <v>1</v>
      </c>
      <c r="K12">
        <v>3.4167090418185257E-4</v>
      </c>
      <c r="L12">
        <v>-5.4078994583876903E-2</v>
      </c>
      <c r="M12">
        <v>29.533958608931698</v>
      </c>
      <c r="R12" s="6">
        <f t="shared" si="29"/>
        <v>770</v>
      </c>
      <c r="S12" s="6">
        <f t="shared" si="12"/>
        <v>220.38427523360573</v>
      </c>
      <c r="V12" s="6">
        <f t="shared" si="30"/>
        <v>635</v>
      </c>
      <c r="W12" s="6">
        <f t="shared" si="13"/>
        <v>170.1141411165955</v>
      </c>
      <c r="Y12" s="6">
        <f t="shared" si="31"/>
        <v>67.5</v>
      </c>
      <c r="Z12" s="6">
        <f t="shared" si="14"/>
        <v>70.371828763682089</v>
      </c>
      <c r="AB12" s="6">
        <f t="shared" si="15"/>
        <v>770</v>
      </c>
      <c r="AC12" s="6">
        <f t="shared" si="16"/>
        <v>170.1141411165955</v>
      </c>
      <c r="AE12" s="5">
        <f t="shared" si="32"/>
        <v>770</v>
      </c>
      <c r="AF12" s="5">
        <f t="shared" si="17"/>
        <v>169.61761132830134</v>
      </c>
      <c r="AI12" s="6">
        <f t="shared" si="33"/>
        <v>635</v>
      </c>
      <c r="AJ12" s="6">
        <f t="shared" si="18"/>
        <v>131.38028149048259</v>
      </c>
      <c r="AL12" s="6">
        <f t="shared" si="34"/>
        <v>67.5</v>
      </c>
      <c r="AM12" s="6">
        <f t="shared" si="19"/>
        <v>56.978999999999999</v>
      </c>
      <c r="AO12" s="6">
        <f>+AL12*2+AI12</f>
        <v>770</v>
      </c>
      <c r="AP12" s="6">
        <f t="shared" si="20"/>
        <v>131.38028149048259</v>
      </c>
      <c r="AR12" s="6">
        <f t="shared" si="35"/>
        <v>770</v>
      </c>
      <c r="AS12" s="6">
        <f t="shared" si="21"/>
        <v>166.40705365577867</v>
      </c>
      <c r="AV12" s="6">
        <v>635</v>
      </c>
      <c r="AW12" s="6">
        <f t="shared" si="22"/>
        <v>132.96404738689736</v>
      </c>
      <c r="AY12" s="6">
        <f t="shared" si="36"/>
        <v>67.5</v>
      </c>
      <c r="AZ12" s="6">
        <f t="shared" si="23"/>
        <v>70.371828763682089</v>
      </c>
      <c r="BB12" s="6">
        <f>+AY12*2+AV12</f>
        <v>770</v>
      </c>
      <c r="BC12" s="6">
        <f t="shared" si="24"/>
        <v>132.96404738689736</v>
      </c>
      <c r="BE12">
        <f t="shared" si="37"/>
        <v>770</v>
      </c>
      <c r="BF12">
        <f t="shared" si="25"/>
        <v>115.64038975047421</v>
      </c>
      <c r="BI12">
        <v>635</v>
      </c>
      <c r="BJ12">
        <f t="shared" si="26"/>
        <v>94.23018776078446</v>
      </c>
      <c r="BL12" s="6">
        <f t="shared" si="38"/>
        <v>67.5</v>
      </c>
      <c r="BM12" s="6">
        <f t="shared" si="27"/>
        <v>56.851392752125967</v>
      </c>
      <c r="BO12" s="6">
        <f>+BL12*2+BI12</f>
        <v>770</v>
      </c>
      <c r="BP12" s="6">
        <f t="shared" si="28"/>
        <v>94.23018776078446</v>
      </c>
    </row>
    <row r="13" spans="3:68" x14ac:dyDescent="0.25">
      <c r="C13" s="3" t="s">
        <v>26</v>
      </c>
      <c r="D13" t="s">
        <v>12</v>
      </c>
      <c r="E13" t="s">
        <v>20</v>
      </c>
      <c r="F13" t="s">
        <v>14</v>
      </c>
      <c r="G13" t="s">
        <v>25</v>
      </c>
      <c r="H13" t="s">
        <v>19</v>
      </c>
      <c r="I13" t="s">
        <v>17</v>
      </c>
      <c r="J13">
        <v>1</v>
      </c>
      <c r="K13">
        <v>7.3882437337682485E-3</v>
      </c>
      <c r="L13">
        <v>0.22471924417878272</v>
      </c>
      <c r="M13">
        <v>21.54059426963267</v>
      </c>
      <c r="R13" s="6">
        <f t="shared" si="29"/>
        <v>780</v>
      </c>
      <c r="S13" s="6">
        <f t="shared" si="12"/>
        <v>225.28310080750742</v>
      </c>
      <c r="V13" s="6">
        <f t="shared" si="30"/>
        <v>640</v>
      </c>
      <c r="W13" s="6">
        <f t="shared" si="13"/>
        <v>172.58262644723396</v>
      </c>
      <c r="Y13" s="6">
        <f t="shared" si="31"/>
        <v>70</v>
      </c>
      <c r="Z13" s="6">
        <f t="shared" si="14"/>
        <v>73.473335657611869</v>
      </c>
      <c r="AB13" s="6">
        <f t="shared" si="15"/>
        <v>780</v>
      </c>
      <c r="AC13" s="6">
        <f t="shared" si="16"/>
        <v>172.58262644723396</v>
      </c>
      <c r="AE13" s="5">
        <f t="shared" si="32"/>
        <v>780</v>
      </c>
      <c r="AF13" s="5">
        <f t="shared" si="17"/>
        <v>173.57256889434746</v>
      </c>
      <c r="AI13" s="6">
        <f t="shared" si="33"/>
        <v>640</v>
      </c>
      <c r="AJ13" s="6">
        <f t="shared" si="18"/>
        <v>133.42741396378736</v>
      </c>
      <c r="AL13" s="6">
        <f t="shared" si="34"/>
        <v>70</v>
      </c>
      <c r="AM13" s="6">
        <f t="shared" si="19"/>
        <v>59.44</v>
      </c>
      <c r="AO13" s="6">
        <f>+AL13*2+AI13</f>
        <v>780</v>
      </c>
      <c r="AP13" s="6">
        <f t="shared" si="20"/>
        <v>133.42741396378736</v>
      </c>
      <c r="AR13" s="6">
        <f t="shared" si="35"/>
        <v>780</v>
      </c>
      <c r="AS13" s="6">
        <f t="shared" si="21"/>
        <v>169.96558121288274</v>
      </c>
      <c r="AV13" s="6">
        <v>640</v>
      </c>
      <c r="AW13" s="6">
        <f t="shared" si="22"/>
        <v>134.8718044281373</v>
      </c>
      <c r="AY13" s="6">
        <f t="shared" si="36"/>
        <v>70</v>
      </c>
      <c r="AZ13" s="6">
        <f t="shared" si="23"/>
        <v>73.473335657611869</v>
      </c>
      <c r="BB13" s="6">
        <f>+AY13*2+AV13</f>
        <v>780</v>
      </c>
      <c r="BC13" s="6">
        <f t="shared" si="24"/>
        <v>134.8718044281373</v>
      </c>
      <c r="BE13">
        <f t="shared" si="37"/>
        <v>780</v>
      </c>
      <c r="BF13">
        <f t="shared" si="25"/>
        <v>118.25504929972274</v>
      </c>
      <c r="BI13">
        <v>640</v>
      </c>
      <c r="BJ13">
        <f t="shared" si="26"/>
        <v>95.716591944690677</v>
      </c>
      <c r="BL13" s="6">
        <f t="shared" si="38"/>
        <v>70</v>
      </c>
      <c r="BM13" s="6">
        <f t="shared" si="27"/>
        <v>59.302851440578053</v>
      </c>
      <c r="BO13" s="6">
        <f>+BL13*2+BI13</f>
        <v>780</v>
      </c>
      <c r="BP13" s="6">
        <f t="shared" si="28"/>
        <v>95.716591944690677</v>
      </c>
    </row>
    <row r="14" spans="3:68" x14ac:dyDescent="0.25">
      <c r="C14" s="3" t="s">
        <v>27</v>
      </c>
      <c r="D14" t="s">
        <v>12</v>
      </c>
      <c r="E14" t="s">
        <v>13</v>
      </c>
      <c r="F14" t="s">
        <v>14</v>
      </c>
      <c r="G14" t="s">
        <v>25</v>
      </c>
      <c r="H14" t="s">
        <v>16</v>
      </c>
      <c r="I14" t="s">
        <v>22</v>
      </c>
      <c r="J14">
        <v>1</v>
      </c>
      <c r="K14">
        <v>1.546467161093803E-4</v>
      </c>
      <c r="L14">
        <v>2.1763544955312655E-2</v>
      </c>
      <c r="M14">
        <v>7.1924221536318953</v>
      </c>
      <c r="R14" s="6">
        <f t="shared" si="29"/>
        <v>790</v>
      </c>
      <c r="S14" s="6">
        <f t="shared" si="12"/>
        <v>230.23659330899935</v>
      </c>
      <c r="V14" s="6">
        <f t="shared" si="30"/>
        <v>645</v>
      </c>
      <c r="W14" s="6">
        <f t="shared" si="13"/>
        <v>175.07263371860819</v>
      </c>
      <c r="Y14" s="6">
        <f t="shared" si="31"/>
        <v>72.5</v>
      </c>
      <c r="Z14" s="6">
        <f t="shared" si="14"/>
        <v>76.667195598213766</v>
      </c>
      <c r="AB14" s="6">
        <f t="shared" si="15"/>
        <v>790</v>
      </c>
      <c r="AC14" s="6">
        <f t="shared" si="16"/>
        <v>175.07263371860819</v>
      </c>
      <c r="AE14" s="5">
        <f t="shared" si="32"/>
        <v>790</v>
      </c>
      <c r="AF14" s="5">
        <f t="shared" si="17"/>
        <v>177.5748820722452</v>
      </c>
      <c r="AI14" s="6">
        <f t="shared" si="33"/>
        <v>645</v>
      </c>
      <c r="AJ14" s="6">
        <f t="shared" si="18"/>
        <v>135.49428310022375</v>
      </c>
      <c r="AL14" s="6">
        <f t="shared" si="34"/>
        <v>72.5</v>
      </c>
      <c r="AM14" s="6">
        <f t="shared" si="19"/>
        <v>61.983499999999992</v>
      </c>
      <c r="AO14" s="6">
        <f>+AL14*2+AI14</f>
        <v>790</v>
      </c>
      <c r="AP14" s="6">
        <f t="shared" si="20"/>
        <v>135.49428310022375</v>
      </c>
      <c r="AR14" s="6">
        <f t="shared" si="35"/>
        <v>790</v>
      </c>
      <c r="AS14" s="6">
        <f t="shared" si="21"/>
        <v>173.5623494289473</v>
      </c>
      <c r="AV14" s="6">
        <v>645</v>
      </c>
      <c r="AW14" s="6">
        <f t="shared" si="22"/>
        <v>136.79664501458632</v>
      </c>
      <c r="AY14" s="6">
        <f t="shared" si="36"/>
        <v>72.5</v>
      </c>
      <c r="AZ14" s="6">
        <f t="shared" si="23"/>
        <v>76.667195598213766</v>
      </c>
      <c r="BB14" s="6">
        <f>+AY14*2+AV14</f>
        <v>790</v>
      </c>
      <c r="BC14" s="6">
        <f t="shared" si="24"/>
        <v>136.79664501458632</v>
      </c>
      <c r="BE14">
        <f t="shared" si="37"/>
        <v>790</v>
      </c>
      <c r="BF14">
        <f t="shared" si="25"/>
        <v>120.90063819219314</v>
      </c>
      <c r="BI14">
        <v>645</v>
      </c>
      <c r="BJ14">
        <f t="shared" si="26"/>
        <v>97.218294396201898</v>
      </c>
      <c r="BL14" s="6">
        <f t="shared" si="38"/>
        <v>72.5</v>
      </c>
      <c r="BM14" s="6">
        <f t="shared" si="27"/>
        <v>61.836466700659685</v>
      </c>
      <c r="BO14" s="6">
        <f>+BL14*2+BI14</f>
        <v>790</v>
      </c>
      <c r="BP14" s="6">
        <f t="shared" si="28"/>
        <v>97.218294396201898</v>
      </c>
    </row>
    <row r="15" spans="3:68" x14ac:dyDescent="0.25">
      <c r="C15" s="3" t="s">
        <v>28</v>
      </c>
      <c r="D15" t="s">
        <v>12</v>
      </c>
      <c r="E15" t="s">
        <v>13</v>
      </c>
      <c r="F15" t="s">
        <v>14</v>
      </c>
      <c r="G15" t="s">
        <v>25</v>
      </c>
      <c r="H15" t="s">
        <v>19</v>
      </c>
      <c r="I15" t="s">
        <v>22</v>
      </c>
      <c r="J15">
        <v>1</v>
      </c>
      <c r="K15">
        <v>3.0596535210037691E-4</v>
      </c>
      <c r="L15">
        <v>-9.2824987146737939E-2</v>
      </c>
      <c r="M15">
        <v>29.801175498288572</v>
      </c>
      <c r="R15" s="6">
        <f t="shared" si="29"/>
        <v>800</v>
      </c>
      <c r="S15" s="6">
        <f t="shared" si="12"/>
        <v>235.24475273808153</v>
      </c>
      <c r="V15" s="6">
        <f t="shared" si="30"/>
        <v>650</v>
      </c>
      <c r="W15" s="6">
        <f t="shared" si="13"/>
        <v>177.58416293071809</v>
      </c>
      <c r="Y15" s="6">
        <v>75</v>
      </c>
      <c r="Z15" s="6">
        <f t="shared" si="14"/>
        <v>79.953408585487779</v>
      </c>
      <c r="AB15" s="6">
        <f t="shared" si="15"/>
        <v>800</v>
      </c>
      <c r="AC15" s="6">
        <f t="shared" si="16"/>
        <v>177.58416293071809</v>
      </c>
      <c r="AE15" s="5">
        <f t="shared" si="32"/>
        <v>800</v>
      </c>
      <c r="AF15" s="5">
        <f t="shared" si="17"/>
        <v>181.62455086199463</v>
      </c>
      <c r="AI15" s="6">
        <f t="shared" si="33"/>
        <v>650</v>
      </c>
      <c r="AJ15" s="6">
        <f t="shared" si="18"/>
        <v>137.58088889979183</v>
      </c>
      <c r="AL15" s="6">
        <v>75</v>
      </c>
      <c r="AM15" s="6">
        <f t="shared" si="19"/>
        <v>64.609499999999997</v>
      </c>
      <c r="AO15" s="6">
        <f>+AL15*2+AI15</f>
        <v>800</v>
      </c>
      <c r="AP15" s="6">
        <f t="shared" si="20"/>
        <v>137.58088889979183</v>
      </c>
      <c r="AR15" s="6">
        <f t="shared" si="35"/>
        <v>800</v>
      </c>
      <c r="AS15" s="6">
        <f t="shared" si="21"/>
        <v>177.19735830397229</v>
      </c>
      <c r="AV15" s="6">
        <v>650</v>
      </c>
      <c r="AW15" s="6">
        <f t="shared" si="22"/>
        <v>138.73856914624443</v>
      </c>
      <c r="AY15" s="6">
        <v>75</v>
      </c>
      <c r="AZ15" s="6">
        <f t="shared" si="23"/>
        <v>79.953408585487779</v>
      </c>
      <c r="BB15" s="6">
        <f>+AY15*2+AV15</f>
        <v>800</v>
      </c>
      <c r="BC15" s="6">
        <f t="shared" si="24"/>
        <v>138.73856914624443</v>
      </c>
      <c r="BE15">
        <f t="shared" si="37"/>
        <v>800</v>
      </c>
      <c r="BF15">
        <f t="shared" si="25"/>
        <v>123.57715642788541</v>
      </c>
      <c r="BI15">
        <v>650</v>
      </c>
      <c r="BJ15">
        <f t="shared" si="26"/>
        <v>98.735295115318152</v>
      </c>
      <c r="BL15" s="6">
        <v>75</v>
      </c>
      <c r="BM15" s="6">
        <f t="shared" si="27"/>
        <v>64.45223853237087</v>
      </c>
      <c r="BO15" s="6">
        <f>+BL15*2+BI15</f>
        <v>800</v>
      </c>
      <c r="BP15" s="6">
        <f t="shared" si="28"/>
        <v>98.735295115318152</v>
      </c>
    </row>
    <row r="16" spans="3:68" x14ac:dyDescent="0.25">
      <c r="C16" t="s">
        <v>28</v>
      </c>
      <c r="D16" t="s">
        <v>12</v>
      </c>
      <c r="E16" t="s">
        <v>20</v>
      </c>
      <c r="F16" t="s">
        <v>14</v>
      </c>
      <c r="G16" t="s">
        <v>25</v>
      </c>
      <c r="H16" t="s">
        <v>19</v>
      </c>
      <c r="I16" t="s">
        <v>22</v>
      </c>
      <c r="J16">
        <v>1</v>
      </c>
      <c r="K16">
        <v>6.5725257303635137E-3</v>
      </c>
      <c r="L16">
        <v>7.6861187455851701E-2</v>
      </c>
      <c r="M16">
        <v>21.717192239887218</v>
      </c>
      <c r="R16" s="6">
        <f t="shared" si="29"/>
        <v>810</v>
      </c>
      <c r="S16" s="6">
        <f t="shared" si="12"/>
        <v>240.30757909475392</v>
      </c>
      <c r="V16" s="6">
        <f t="shared" si="30"/>
        <v>655</v>
      </c>
      <c r="W16" s="6">
        <f t="shared" si="13"/>
        <v>180.11721408356377</v>
      </c>
      <c r="Y16" s="6">
        <f t="shared" si="31"/>
        <v>77.5</v>
      </c>
      <c r="Z16" s="6">
        <f t="shared" si="14"/>
        <v>83.331974619433879</v>
      </c>
      <c r="AB16" s="6">
        <f t="shared" si="15"/>
        <v>810</v>
      </c>
      <c r="AC16" s="6">
        <f t="shared" si="16"/>
        <v>180.11721408356377</v>
      </c>
      <c r="AE16" s="5">
        <f t="shared" si="32"/>
        <v>810</v>
      </c>
      <c r="AF16" s="5">
        <f t="shared" si="17"/>
        <v>185.72157526359575</v>
      </c>
      <c r="AI16" s="6">
        <f t="shared" si="33"/>
        <v>655</v>
      </c>
      <c r="AJ16" s="6">
        <f t="shared" si="18"/>
        <v>139.68723136249156</v>
      </c>
      <c r="AL16" s="6">
        <f t="shared" ref="AL16:AL24" si="39">+AL15+2.5</f>
        <v>77.5</v>
      </c>
      <c r="AM16" s="6">
        <f t="shared" si="19"/>
        <v>67.317999999999998</v>
      </c>
      <c r="AO16" s="6">
        <f>+AL16*2+AI16</f>
        <v>810</v>
      </c>
      <c r="AP16" s="6">
        <f t="shared" si="20"/>
        <v>139.68723136249156</v>
      </c>
      <c r="AR16" s="6">
        <f t="shared" si="35"/>
        <v>810</v>
      </c>
      <c r="AS16" s="6">
        <f t="shared" si="21"/>
        <v>180.87060783795778</v>
      </c>
      <c r="AV16" s="6">
        <v>655</v>
      </c>
      <c r="AW16" s="6">
        <f t="shared" si="22"/>
        <v>140.69757682311163</v>
      </c>
      <c r="AY16" s="6">
        <f t="shared" ref="AY16:AY25" si="40">+AY15+2.5</f>
        <v>77.5</v>
      </c>
      <c r="AZ16" s="6">
        <f t="shared" si="23"/>
        <v>83.331974619433879</v>
      </c>
      <c r="BB16" s="6">
        <f>+AY16*2+AV16</f>
        <v>810</v>
      </c>
      <c r="BC16" s="6">
        <f t="shared" si="24"/>
        <v>140.69757682311163</v>
      </c>
      <c r="BE16">
        <f t="shared" si="37"/>
        <v>810</v>
      </c>
      <c r="BF16">
        <f t="shared" si="25"/>
        <v>126.28460400679957</v>
      </c>
      <c r="BI16">
        <v>655</v>
      </c>
      <c r="BJ16">
        <f t="shared" si="26"/>
        <v>100.26759410203942</v>
      </c>
      <c r="BL16" s="6">
        <f t="shared" ref="BL16:BL24" si="41">+BL15+2.5</f>
        <v>77.5</v>
      </c>
      <c r="BM16" s="6">
        <f t="shared" si="27"/>
        <v>67.150166935711582</v>
      </c>
      <c r="BO16" s="6">
        <f>+BL16*2+BI16</f>
        <v>810</v>
      </c>
      <c r="BP16" s="6">
        <f t="shared" si="28"/>
        <v>100.26759410203942</v>
      </c>
    </row>
    <row r="17" spans="18:68" x14ac:dyDescent="0.25">
      <c r="R17" s="6">
        <f t="shared" si="29"/>
        <v>820</v>
      </c>
      <c r="S17" s="6">
        <f t="shared" si="12"/>
        <v>245.42507237901654</v>
      </c>
      <c r="V17" s="6">
        <f t="shared" si="30"/>
        <v>660</v>
      </c>
      <c r="W17" s="6">
        <f t="shared" si="13"/>
        <v>182.67178717714515</v>
      </c>
      <c r="Y17" s="6">
        <f t="shared" si="31"/>
        <v>80</v>
      </c>
      <c r="Z17" s="6">
        <f t="shared" si="14"/>
        <v>86.802893700052067</v>
      </c>
      <c r="AB17" s="6">
        <f t="shared" si="15"/>
        <v>820</v>
      </c>
      <c r="AC17" s="6">
        <f t="shared" si="16"/>
        <v>182.67178717714515</v>
      </c>
      <c r="AE17" s="5">
        <f t="shared" si="32"/>
        <v>820</v>
      </c>
      <c r="AF17" s="5">
        <f t="shared" si="17"/>
        <v>189.8659552770485</v>
      </c>
      <c r="AI17" s="6">
        <f t="shared" si="33"/>
        <v>660</v>
      </c>
      <c r="AJ17" s="6">
        <f t="shared" si="18"/>
        <v>141.81331048832294</v>
      </c>
      <c r="AL17" s="6">
        <f t="shared" si="39"/>
        <v>80</v>
      </c>
      <c r="AM17" s="6">
        <f t="shared" si="19"/>
        <v>70.109000000000009</v>
      </c>
      <c r="AO17" s="6">
        <f>+AL17*2+AI17</f>
        <v>820</v>
      </c>
      <c r="AP17" s="6">
        <f t="shared" si="20"/>
        <v>141.81331048832294</v>
      </c>
      <c r="AR17" s="6">
        <f t="shared" si="35"/>
        <v>820</v>
      </c>
      <c r="AS17" s="6">
        <f t="shared" si="21"/>
        <v>184.58209803090369</v>
      </c>
      <c r="AV17" s="6">
        <v>660</v>
      </c>
      <c r="AW17" s="6">
        <f t="shared" si="22"/>
        <v>142.67366804518792</v>
      </c>
      <c r="AY17" s="6">
        <f t="shared" si="40"/>
        <v>80</v>
      </c>
      <c r="AZ17" s="6">
        <f t="shared" si="23"/>
        <v>86.802893700052067</v>
      </c>
      <c r="BB17" s="6">
        <f>+AY17*2+AV17</f>
        <v>820</v>
      </c>
      <c r="BC17" s="6">
        <f t="shared" si="24"/>
        <v>142.67366804518792</v>
      </c>
      <c r="BE17">
        <f t="shared" si="37"/>
        <v>820</v>
      </c>
      <c r="BF17">
        <f t="shared" si="25"/>
        <v>129.0229809289356</v>
      </c>
      <c r="BI17">
        <v>660</v>
      </c>
      <c r="BJ17">
        <f t="shared" si="26"/>
        <v>101.8151913563657</v>
      </c>
      <c r="BL17" s="6">
        <f t="shared" si="41"/>
        <v>80</v>
      </c>
      <c r="BM17" s="6">
        <f t="shared" si="27"/>
        <v>69.930251910681847</v>
      </c>
      <c r="BO17" s="6">
        <f>+BL17*2+BI17</f>
        <v>820</v>
      </c>
      <c r="BP17" s="6">
        <f t="shared" si="28"/>
        <v>101.8151913563657</v>
      </c>
    </row>
    <row r="18" spans="18:68" x14ac:dyDescent="0.25">
      <c r="R18" s="6">
        <f t="shared" si="29"/>
        <v>830</v>
      </c>
      <c r="S18" s="6">
        <f t="shared" si="12"/>
        <v>250.5972325908694</v>
      </c>
      <c r="V18" s="6">
        <f t="shared" si="30"/>
        <v>665</v>
      </c>
      <c r="W18" s="6">
        <f t="shared" si="13"/>
        <v>185.24788221146227</v>
      </c>
      <c r="Y18" s="6">
        <f t="shared" si="31"/>
        <v>82.5</v>
      </c>
      <c r="Z18" s="6">
        <f t="shared" si="14"/>
        <v>90.3661658273424</v>
      </c>
      <c r="AB18" s="6">
        <f t="shared" si="15"/>
        <v>830</v>
      </c>
      <c r="AC18" s="6">
        <f t="shared" si="16"/>
        <v>185.24788221146227</v>
      </c>
      <c r="AE18" s="5">
        <f t="shared" si="32"/>
        <v>830</v>
      </c>
      <c r="AF18" s="5">
        <f t="shared" si="17"/>
        <v>194.0576909023529</v>
      </c>
      <c r="AI18" s="6">
        <f t="shared" si="33"/>
        <v>665</v>
      </c>
      <c r="AJ18" s="6">
        <f t="shared" si="18"/>
        <v>143.95912627728597</v>
      </c>
      <c r="AL18" s="6">
        <f t="shared" si="39"/>
        <v>82.5</v>
      </c>
      <c r="AM18" s="6">
        <f t="shared" si="19"/>
        <v>72.982500000000002</v>
      </c>
      <c r="AO18" s="6">
        <f>+AL18*2+AI18</f>
        <v>830</v>
      </c>
      <c r="AP18" s="6">
        <f t="shared" si="20"/>
        <v>143.95912627728597</v>
      </c>
      <c r="AR18" s="6">
        <f t="shared" si="35"/>
        <v>830</v>
      </c>
      <c r="AS18" s="6">
        <f t="shared" si="21"/>
        <v>188.33182888281004</v>
      </c>
      <c r="AV18" s="6">
        <v>665</v>
      </c>
      <c r="AW18" s="6">
        <f t="shared" si="22"/>
        <v>144.66684281247331</v>
      </c>
      <c r="AY18" s="6">
        <f t="shared" si="40"/>
        <v>82.5</v>
      </c>
      <c r="AZ18" s="6">
        <f t="shared" si="23"/>
        <v>90.3661658273424</v>
      </c>
      <c r="BB18" s="6">
        <f>+AY18*2+AV18</f>
        <v>830</v>
      </c>
      <c r="BC18" s="6">
        <f t="shared" si="24"/>
        <v>144.66684281247331</v>
      </c>
      <c r="BE18">
        <f t="shared" si="37"/>
        <v>830</v>
      </c>
      <c r="BF18">
        <f t="shared" si="25"/>
        <v>131.79228719429349</v>
      </c>
      <c r="BI18">
        <v>665</v>
      </c>
      <c r="BJ18">
        <f t="shared" si="26"/>
        <v>103.37808687829703</v>
      </c>
      <c r="BL18" s="6">
        <f t="shared" si="41"/>
        <v>82.5</v>
      </c>
      <c r="BM18" s="6">
        <f t="shared" si="27"/>
        <v>72.792493457281637</v>
      </c>
      <c r="BO18" s="6">
        <f>+BL18*2+BI18</f>
        <v>830</v>
      </c>
      <c r="BP18" s="6">
        <f t="shared" si="28"/>
        <v>103.37808687829703</v>
      </c>
    </row>
    <row r="19" spans="18:68" x14ac:dyDescent="0.25">
      <c r="R19" s="6">
        <f t="shared" si="29"/>
        <v>840</v>
      </c>
      <c r="S19" s="6">
        <f t="shared" si="12"/>
        <v>255.82405973031248</v>
      </c>
      <c r="V19" s="6">
        <f t="shared" si="30"/>
        <v>670</v>
      </c>
      <c r="W19" s="6">
        <f t="shared" si="13"/>
        <v>187.84549918651513</v>
      </c>
      <c r="Y19" s="6">
        <f t="shared" si="31"/>
        <v>85</v>
      </c>
      <c r="Z19" s="6">
        <f t="shared" si="14"/>
        <v>94.021791001304791</v>
      </c>
      <c r="AB19" s="6">
        <f t="shared" si="15"/>
        <v>840</v>
      </c>
      <c r="AC19" s="6">
        <f t="shared" si="16"/>
        <v>187.84549918651513</v>
      </c>
      <c r="AE19" s="5">
        <f t="shared" si="32"/>
        <v>840</v>
      </c>
      <c r="AF19" s="5">
        <f t="shared" si="17"/>
        <v>198.29678213950893</v>
      </c>
      <c r="AI19" s="6">
        <f t="shared" si="33"/>
        <v>670</v>
      </c>
      <c r="AJ19" s="6">
        <f t="shared" si="18"/>
        <v>146.12467872938066</v>
      </c>
      <c r="AL19" s="6">
        <f t="shared" si="39"/>
        <v>85</v>
      </c>
      <c r="AM19" s="6">
        <f t="shared" si="19"/>
        <v>75.938500000000005</v>
      </c>
      <c r="AO19" s="6">
        <f>+AL19*2+AI19</f>
        <v>840</v>
      </c>
      <c r="AP19" s="6">
        <f t="shared" si="20"/>
        <v>146.12467872938066</v>
      </c>
      <c r="AR19" s="6">
        <f t="shared" si="35"/>
        <v>840</v>
      </c>
      <c r="AS19" s="6">
        <f t="shared" si="21"/>
        <v>192.11980039367683</v>
      </c>
      <c r="AV19" s="6">
        <v>670</v>
      </c>
      <c r="AW19" s="6">
        <f t="shared" si="22"/>
        <v>146.67710112496781</v>
      </c>
      <c r="AY19" s="6">
        <f t="shared" si="40"/>
        <v>85</v>
      </c>
      <c r="AZ19" s="6">
        <f t="shared" si="23"/>
        <v>94.021791001304791</v>
      </c>
      <c r="BB19" s="6">
        <f>+AY19*2+AV19</f>
        <v>840</v>
      </c>
      <c r="BC19" s="6">
        <f t="shared" si="24"/>
        <v>146.67710112496781</v>
      </c>
      <c r="BE19">
        <f t="shared" si="37"/>
        <v>840</v>
      </c>
      <c r="BF19">
        <f t="shared" si="25"/>
        <v>134.59252280287325</v>
      </c>
      <c r="BI19">
        <v>670</v>
      </c>
      <c r="BJ19">
        <f t="shared" si="26"/>
        <v>104.95628066783334</v>
      </c>
      <c r="BL19" s="6">
        <f t="shared" si="41"/>
        <v>85</v>
      </c>
      <c r="BM19" s="6">
        <f t="shared" si="27"/>
        <v>75.736891575511009</v>
      </c>
      <c r="BO19" s="6">
        <f>+BL19*2+BI19</f>
        <v>840</v>
      </c>
      <c r="BP19" s="6">
        <f t="shared" si="28"/>
        <v>104.95628066783334</v>
      </c>
    </row>
    <row r="20" spans="18:68" x14ac:dyDescent="0.25">
      <c r="R20" s="6">
        <f t="shared" si="29"/>
        <v>850</v>
      </c>
      <c r="S20" s="6">
        <f t="shared" si="12"/>
        <v>261.10555379734581</v>
      </c>
      <c r="V20" s="6">
        <f t="shared" si="30"/>
        <v>675</v>
      </c>
      <c r="W20" s="6">
        <f t="shared" si="13"/>
        <v>190.4646381023037</v>
      </c>
      <c r="Y20" s="6">
        <f t="shared" si="31"/>
        <v>87.5</v>
      </c>
      <c r="Z20" s="6">
        <f t="shared" si="14"/>
        <v>97.769769221939299</v>
      </c>
      <c r="AB20" s="6">
        <f t="shared" si="15"/>
        <v>850</v>
      </c>
      <c r="AC20" s="6">
        <f t="shared" si="16"/>
        <v>190.4646381023037</v>
      </c>
      <c r="AE20" s="5">
        <f t="shared" si="32"/>
        <v>850</v>
      </c>
      <c r="AF20" s="5">
        <f t="shared" si="17"/>
        <v>202.58322898851668</v>
      </c>
      <c r="AI20" s="6">
        <f t="shared" si="33"/>
        <v>675</v>
      </c>
      <c r="AJ20" s="6">
        <f t="shared" si="18"/>
        <v>148.309967844607</v>
      </c>
      <c r="AL20" s="6">
        <f t="shared" si="39"/>
        <v>87.5</v>
      </c>
      <c r="AM20" s="6">
        <f t="shared" si="19"/>
        <v>78.977000000000004</v>
      </c>
      <c r="AO20" s="6">
        <f>+AL20*2+AI20</f>
        <v>850</v>
      </c>
      <c r="AP20" s="6">
        <f t="shared" si="20"/>
        <v>148.309967844607</v>
      </c>
      <c r="AR20" s="6">
        <f t="shared" si="35"/>
        <v>850</v>
      </c>
      <c r="AS20" s="6">
        <f t="shared" si="21"/>
        <v>195.9460125635041</v>
      </c>
      <c r="AV20" s="6">
        <v>675</v>
      </c>
      <c r="AW20" s="6">
        <f t="shared" si="22"/>
        <v>148.70444298267137</v>
      </c>
      <c r="AY20" s="6">
        <f t="shared" si="40"/>
        <v>87.5</v>
      </c>
      <c r="AZ20" s="6">
        <f t="shared" si="23"/>
        <v>97.769769221939299</v>
      </c>
      <c r="BB20" s="6">
        <f>+AY20*2+AV20</f>
        <v>850</v>
      </c>
      <c r="BC20" s="6">
        <f t="shared" si="24"/>
        <v>148.70444298267137</v>
      </c>
      <c r="BE20">
        <f t="shared" si="37"/>
        <v>850</v>
      </c>
      <c r="BF20">
        <f t="shared" si="25"/>
        <v>137.42368775467492</v>
      </c>
      <c r="BI20">
        <v>675</v>
      </c>
      <c r="BJ20">
        <f t="shared" si="26"/>
        <v>106.54977272497469</v>
      </c>
      <c r="BL20" s="6">
        <f t="shared" si="41"/>
        <v>87.5</v>
      </c>
      <c r="BM20" s="6">
        <f t="shared" si="27"/>
        <v>78.763446265369907</v>
      </c>
      <c r="BO20" s="6">
        <f>+BL20*2+BI20</f>
        <v>850</v>
      </c>
      <c r="BP20" s="6">
        <f t="shared" si="28"/>
        <v>106.54977272497469</v>
      </c>
    </row>
    <row r="21" spans="18:68" x14ac:dyDescent="0.25">
      <c r="R21" s="6">
        <f t="shared" si="29"/>
        <v>860</v>
      </c>
      <c r="S21" s="6">
        <f t="shared" si="12"/>
        <v>266.44171479196939</v>
      </c>
      <c r="V21" s="6">
        <f t="shared" si="30"/>
        <v>680</v>
      </c>
      <c r="W21" s="6">
        <f t="shared" si="13"/>
        <v>193.105298958828</v>
      </c>
      <c r="Y21" s="6">
        <f t="shared" si="31"/>
        <v>90</v>
      </c>
      <c r="Z21" s="6">
        <f t="shared" si="14"/>
        <v>101.61010048924592</v>
      </c>
      <c r="AB21" s="6">
        <f t="shared" si="15"/>
        <v>860</v>
      </c>
      <c r="AC21" s="6">
        <f t="shared" si="16"/>
        <v>193.105298958828</v>
      </c>
      <c r="AE21" s="5">
        <f t="shared" si="32"/>
        <v>860</v>
      </c>
      <c r="AF21" s="5">
        <f t="shared" si="17"/>
        <v>206.91703144937605</v>
      </c>
      <c r="AI21" s="6">
        <f t="shared" si="33"/>
        <v>680</v>
      </c>
      <c r="AJ21" s="6">
        <f t="shared" si="18"/>
        <v>150.51499362296502</v>
      </c>
      <c r="AL21" s="6">
        <f t="shared" si="39"/>
        <v>90</v>
      </c>
      <c r="AM21" s="6">
        <f t="shared" si="19"/>
        <v>82.097999999999999</v>
      </c>
      <c r="AO21" s="6">
        <f>+AL21*2+AI21</f>
        <v>860</v>
      </c>
      <c r="AP21" s="6">
        <f t="shared" si="20"/>
        <v>150.51499362296502</v>
      </c>
      <c r="AR21" s="6">
        <f t="shared" si="35"/>
        <v>860</v>
      </c>
      <c r="AS21" s="6">
        <f t="shared" si="21"/>
        <v>199.8104653922918</v>
      </c>
      <c r="AV21" s="6">
        <v>680</v>
      </c>
      <c r="AW21" s="6">
        <f t="shared" si="22"/>
        <v>150.74886838558402</v>
      </c>
      <c r="AY21" s="6">
        <f t="shared" si="40"/>
        <v>90</v>
      </c>
      <c r="AZ21" s="6">
        <f t="shared" si="23"/>
        <v>101.61010048924592</v>
      </c>
      <c r="BB21" s="6">
        <f>+AY21*2+AV21</f>
        <v>860</v>
      </c>
      <c r="BC21" s="6">
        <f t="shared" si="24"/>
        <v>150.74886838558402</v>
      </c>
      <c r="BE21">
        <f t="shared" si="37"/>
        <v>860</v>
      </c>
      <c r="BF21">
        <f t="shared" si="25"/>
        <v>140.28578204969844</v>
      </c>
      <c r="BI21">
        <v>680</v>
      </c>
      <c r="BJ21">
        <f t="shared" si="26"/>
        <v>108.15856304972105</v>
      </c>
      <c r="BL21" s="6">
        <f t="shared" si="41"/>
        <v>90</v>
      </c>
      <c r="BM21" s="6">
        <f t="shared" si="27"/>
        <v>81.872157526858331</v>
      </c>
      <c r="BO21" s="6">
        <f>+BL21*2+BI21</f>
        <v>860</v>
      </c>
      <c r="BP21" s="6">
        <f t="shared" si="28"/>
        <v>108.15856304972105</v>
      </c>
    </row>
    <row r="22" spans="18:68" x14ac:dyDescent="0.25">
      <c r="R22" s="6">
        <f t="shared" si="29"/>
        <v>870</v>
      </c>
      <c r="S22" s="6">
        <f t="shared" si="12"/>
        <v>271.83254271418315</v>
      </c>
      <c r="V22" s="6">
        <f t="shared" si="30"/>
        <v>685</v>
      </c>
      <c r="W22" s="6">
        <f t="shared" si="13"/>
        <v>195.76748175608805</v>
      </c>
      <c r="Y22" s="6">
        <f t="shared" si="31"/>
        <v>92.5</v>
      </c>
      <c r="Z22" s="6">
        <f t="shared" si="14"/>
        <v>105.54278480322463</v>
      </c>
      <c r="AB22" s="6">
        <f t="shared" si="15"/>
        <v>870</v>
      </c>
      <c r="AC22" s="6">
        <f t="shared" si="16"/>
        <v>195.76748175608805</v>
      </c>
      <c r="AE22" s="5">
        <f t="shared" si="32"/>
        <v>870</v>
      </c>
      <c r="AF22" s="5">
        <f t="shared" si="17"/>
        <v>211.29818952208711</v>
      </c>
      <c r="AI22" s="6">
        <f t="shared" si="33"/>
        <v>685</v>
      </c>
      <c r="AJ22" s="6">
        <f t="shared" si="18"/>
        <v>152.73975606445464</v>
      </c>
      <c r="AL22" s="6">
        <f t="shared" si="39"/>
        <v>92.5</v>
      </c>
      <c r="AM22" s="6">
        <f t="shared" si="19"/>
        <v>85.301500000000004</v>
      </c>
      <c r="AO22" s="6">
        <f>+AL22*2+AI22</f>
        <v>870</v>
      </c>
      <c r="AP22" s="6">
        <f t="shared" si="20"/>
        <v>152.73975606445464</v>
      </c>
      <c r="AR22" s="6">
        <f t="shared" si="35"/>
        <v>870</v>
      </c>
      <c r="AS22" s="6">
        <f t="shared" si="21"/>
        <v>203.71315888003994</v>
      </c>
      <c r="AV22" s="6">
        <v>685</v>
      </c>
      <c r="AW22" s="6">
        <f t="shared" si="22"/>
        <v>152.81037733370579</v>
      </c>
      <c r="AY22" s="6">
        <f t="shared" si="40"/>
        <v>92.5</v>
      </c>
      <c r="AZ22" s="6">
        <f t="shared" si="23"/>
        <v>105.54278480322463</v>
      </c>
      <c r="BB22" s="6">
        <f>+AY22*2+AV22</f>
        <v>870</v>
      </c>
      <c r="BC22" s="6">
        <f t="shared" si="24"/>
        <v>152.81037733370579</v>
      </c>
      <c r="BE22">
        <f t="shared" si="37"/>
        <v>870</v>
      </c>
      <c r="BF22">
        <f t="shared" si="25"/>
        <v>143.17880568794385</v>
      </c>
      <c r="BI22">
        <v>685</v>
      </c>
      <c r="BJ22">
        <f t="shared" si="26"/>
        <v>109.78265164207242</v>
      </c>
      <c r="BL22" s="6">
        <f t="shared" si="41"/>
        <v>92.5</v>
      </c>
      <c r="BM22" s="6">
        <f t="shared" si="27"/>
        <v>85.063025359976308</v>
      </c>
      <c r="BO22" s="6">
        <f>+BL22*2+BI22</f>
        <v>870</v>
      </c>
      <c r="BP22" s="6">
        <f t="shared" si="28"/>
        <v>109.78265164207242</v>
      </c>
    </row>
    <row r="23" spans="18:68" x14ac:dyDescent="0.25">
      <c r="R23" s="6">
        <f t="shared" si="29"/>
        <v>880</v>
      </c>
      <c r="S23" s="6">
        <f t="shared" si="12"/>
        <v>277.2780375639872</v>
      </c>
      <c r="V23" s="6">
        <f t="shared" si="30"/>
        <v>690</v>
      </c>
      <c r="W23" s="6">
        <f t="shared" si="13"/>
        <v>198.4511864940838</v>
      </c>
      <c r="Y23" s="6">
        <f t="shared" si="31"/>
        <v>95</v>
      </c>
      <c r="Z23" s="6">
        <f t="shared" si="14"/>
        <v>109.56782216387546</v>
      </c>
      <c r="AB23" s="6">
        <f t="shared" si="15"/>
        <v>880</v>
      </c>
      <c r="AC23" s="6">
        <f t="shared" si="16"/>
        <v>198.4511864940838</v>
      </c>
      <c r="AE23" s="5">
        <f t="shared" si="32"/>
        <v>880</v>
      </c>
      <c r="AF23" s="5">
        <f t="shared" si="17"/>
        <v>215.7267032066498</v>
      </c>
      <c r="AI23" s="6">
        <f t="shared" si="33"/>
        <v>690</v>
      </c>
      <c r="AJ23" s="6">
        <f t="shared" si="18"/>
        <v>154.98425516907599</v>
      </c>
      <c r="AL23" s="6">
        <f t="shared" si="39"/>
        <v>95</v>
      </c>
      <c r="AM23" s="6">
        <f t="shared" si="19"/>
        <v>88.587499999999991</v>
      </c>
      <c r="AO23" s="6">
        <f>+AL23*2+AI23</f>
        <v>880</v>
      </c>
      <c r="AP23" s="6">
        <f t="shared" si="20"/>
        <v>154.98425516907599</v>
      </c>
      <c r="AR23" s="6">
        <f t="shared" si="35"/>
        <v>880</v>
      </c>
      <c r="AS23" s="6">
        <f t="shared" si="21"/>
        <v>207.65409302674857</v>
      </c>
      <c r="AV23" s="6">
        <v>690</v>
      </c>
      <c r="AW23" s="6">
        <f t="shared" si="22"/>
        <v>154.88896982703665</v>
      </c>
      <c r="AY23" s="6">
        <f t="shared" si="40"/>
        <v>95</v>
      </c>
      <c r="AZ23" s="6">
        <f t="shared" si="23"/>
        <v>109.56782216387546</v>
      </c>
      <c r="BB23" s="6">
        <f>+AY23*2+AV23</f>
        <v>880</v>
      </c>
      <c r="BC23" s="6">
        <f t="shared" si="24"/>
        <v>154.88896982703665</v>
      </c>
      <c r="BE23">
        <f t="shared" si="37"/>
        <v>880</v>
      </c>
      <c r="BF23">
        <f t="shared" si="25"/>
        <v>146.10275866941114</v>
      </c>
      <c r="BI23">
        <v>690</v>
      </c>
      <c r="BJ23">
        <f t="shared" si="26"/>
        <v>111.42203850202885</v>
      </c>
      <c r="BL23" s="6">
        <f t="shared" si="41"/>
        <v>95</v>
      </c>
      <c r="BM23" s="6">
        <f t="shared" si="27"/>
        <v>88.336049764723839</v>
      </c>
      <c r="BO23" s="6">
        <f>+BL23*2+BI23</f>
        <v>880</v>
      </c>
      <c r="BP23" s="6">
        <f t="shared" si="28"/>
        <v>111.42203850202885</v>
      </c>
    </row>
    <row r="24" spans="18:68" x14ac:dyDescent="0.25">
      <c r="R24" s="6">
        <f>+R23+10</f>
        <v>890</v>
      </c>
      <c r="S24" s="6">
        <f t="shared" si="12"/>
        <v>282.77819934138148</v>
      </c>
      <c r="V24" s="6">
        <f t="shared" si="30"/>
        <v>695</v>
      </c>
      <c r="W24" s="6">
        <f t="shared" si="13"/>
        <v>201.15641317281529</v>
      </c>
      <c r="Y24" s="6">
        <f t="shared" si="31"/>
        <v>97.5</v>
      </c>
      <c r="Z24" s="6">
        <f t="shared" si="14"/>
        <v>113.68521257119841</v>
      </c>
      <c r="AB24" s="6">
        <f t="shared" si="15"/>
        <v>890</v>
      </c>
      <c r="AC24" s="6">
        <f t="shared" si="16"/>
        <v>201.15641317281529</v>
      </c>
      <c r="AE24" s="5">
        <f>+AE23+10</f>
        <v>890</v>
      </c>
      <c r="AF24" s="5">
        <f t="shared" si="17"/>
        <v>220.20257250306418</v>
      </c>
      <c r="AI24" s="6">
        <f t="shared" si="33"/>
        <v>695</v>
      </c>
      <c r="AJ24" s="6">
        <f t="shared" si="18"/>
        <v>157.24849093682894</v>
      </c>
      <c r="AL24" s="6">
        <f t="shared" si="39"/>
        <v>97.5</v>
      </c>
      <c r="AM24" s="6">
        <f t="shared" si="19"/>
        <v>91.956000000000003</v>
      </c>
      <c r="AO24" s="6">
        <f>+AL24*2+AI24</f>
        <v>890</v>
      </c>
      <c r="AP24" s="6">
        <f t="shared" si="20"/>
        <v>157.24849093682894</v>
      </c>
      <c r="AR24" s="6">
        <f>+AR23+10</f>
        <v>890</v>
      </c>
      <c r="AS24" s="6">
        <f t="shared" si="21"/>
        <v>211.63326783241763</v>
      </c>
      <c r="AV24" s="6">
        <v>695</v>
      </c>
      <c r="AW24" s="6">
        <f t="shared" si="22"/>
        <v>156.98464586557657</v>
      </c>
      <c r="AY24" s="6">
        <f t="shared" si="40"/>
        <v>97.5</v>
      </c>
      <c r="AZ24" s="6">
        <f t="shared" si="23"/>
        <v>113.68521257119841</v>
      </c>
      <c r="BB24" s="6">
        <f>+AY24*2+AV24</f>
        <v>890</v>
      </c>
      <c r="BC24" s="6">
        <f t="shared" si="24"/>
        <v>156.98464586557657</v>
      </c>
      <c r="BE24">
        <f>+BE23+10</f>
        <v>890</v>
      </c>
      <c r="BF24">
        <f t="shared" si="25"/>
        <v>149.0576409941003</v>
      </c>
      <c r="BI24">
        <v>695</v>
      </c>
      <c r="BJ24">
        <f t="shared" si="26"/>
        <v>113.07672362959025</v>
      </c>
      <c r="BL24" s="6">
        <f t="shared" si="41"/>
        <v>97.5</v>
      </c>
      <c r="BM24" s="6">
        <f t="shared" si="27"/>
        <v>91.691230741100924</v>
      </c>
      <c r="BO24" s="6">
        <f>+BL24*2+BI24</f>
        <v>890</v>
      </c>
      <c r="BP24" s="6">
        <f t="shared" si="28"/>
        <v>113.07672362959025</v>
      </c>
    </row>
    <row r="25" spans="18:68" x14ac:dyDescent="0.25">
      <c r="R25" s="6">
        <f>+R24+10</f>
        <v>900</v>
      </c>
      <c r="S25" s="6">
        <f t="shared" si="12"/>
        <v>288.33302804636594</v>
      </c>
      <c r="V25" s="6">
        <f t="shared" si="30"/>
        <v>700</v>
      </c>
      <c r="W25" s="6">
        <f t="shared" si="13"/>
        <v>203.88316179228252</v>
      </c>
      <c r="Y25" s="6">
        <v>100</v>
      </c>
      <c r="Z25" s="6">
        <f t="shared" si="14"/>
        <v>117.89495602519344</v>
      </c>
      <c r="AB25" s="6">
        <f t="shared" si="15"/>
        <v>900</v>
      </c>
      <c r="AC25" s="6">
        <f t="shared" si="16"/>
        <v>203.88316179228252</v>
      </c>
      <c r="AE25" s="5">
        <f>+AE24+10</f>
        <v>900</v>
      </c>
      <c r="AF25" s="5">
        <f t="shared" si="17"/>
        <v>224.72579741133018</v>
      </c>
      <c r="AI25" s="6">
        <f t="shared" si="33"/>
        <v>700</v>
      </c>
      <c r="AJ25" s="6">
        <f t="shared" si="18"/>
        <v>159.53246336771358</v>
      </c>
      <c r="AL25" s="6">
        <v>100</v>
      </c>
      <c r="AM25" s="6">
        <f t="shared" si="19"/>
        <v>95.406999999999996</v>
      </c>
      <c r="AO25" s="6">
        <f>+AL25*2+AI25</f>
        <v>900</v>
      </c>
      <c r="AP25" s="6">
        <f t="shared" si="20"/>
        <v>159.53246336771358</v>
      </c>
      <c r="AR25" s="6">
        <f>+AR24+10</f>
        <v>900</v>
      </c>
      <c r="AS25" s="6">
        <f t="shared" si="21"/>
        <v>215.65068329704712</v>
      </c>
      <c r="AV25" s="6">
        <v>700</v>
      </c>
      <c r="AW25" s="6">
        <f t="shared" si="22"/>
        <v>159.09740544932561</v>
      </c>
      <c r="AY25" s="6">
        <v>100</v>
      </c>
      <c r="AZ25" s="6">
        <f t="shared" si="23"/>
        <v>117.89495602519344</v>
      </c>
      <c r="BB25" s="6">
        <f>+AY25*2+AV25</f>
        <v>900</v>
      </c>
      <c r="BC25" s="6">
        <f t="shared" si="24"/>
        <v>159.09740544932561</v>
      </c>
      <c r="BE25">
        <f>+BE24+10</f>
        <v>900</v>
      </c>
      <c r="BF25">
        <f t="shared" si="25"/>
        <v>152.04345266201133</v>
      </c>
      <c r="BI25">
        <v>700</v>
      </c>
      <c r="BJ25">
        <f t="shared" si="26"/>
        <v>114.7467070247567</v>
      </c>
      <c r="BL25" s="6">
        <v>100</v>
      </c>
      <c r="BM25" s="6">
        <f t="shared" si="27"/>
        <v>95.128568289107534</v>
      </c>
      <c r="BO25" s="6">
        <f>+BL25*2+BI25</f>
        <v>900</v>
      </c>
      <c r="BP25" s="6">
        <f t="shared" si="28"/>
        <v>114.7467070247567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Pressure Loss Curves</vt:lpstr>
      <vt:lpstr>Sheet1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Gonçalo Couto</dc:creator>
  <cp:lastModifiedBy>João Gonçalo Couto</cp:lastModifiedBy>
  <dcterms:created xsi:type="dcterms:W3CDTF">2020-03-04T11:27:07Z</dcterms:created>
  <dcterms:modified xsi:type="dcterms:W3CDTF">2020-03-05T16:46:36Z</dcterms:modified>
</cp:coreProperties>
</file>