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"/>
    </mc:Choice>
  </mc:AlternateContent>
  <xr:revisionPtr revIDLastSave="0" documentId="8_{9226EA25-1786-7844-9677-3BD5088E55CC}" xr6:coauthVersionLast="47" xr6:coauthVersionMax="47" xr10:uidLastSave="{00000000-0000-0000-0000-000000000000}"/>
  <bookViews>
    <workbookView xWindow="3580" yWindow="1200" windowWidth="24460" windowHeight="14820" activeTab="2" xr2:uid="{0EF8D407-6750-9F41-BEEC-B054312DCB7B}"/>
  </bookViews>
  <sheets>
    <sheet name="{LinDuva}_Module06_Locations" sheetId="1" r:id="rId1"/>
    <sheet name="{LinDuva}_Module06_Transportati" sheetId="2" r:id="rId2"/>
    <sheet name="{LinDuva}_Module 06 – Transship" sheetId="3" r:id="rId3"/>
    <sheet name="Module (2)" sheetId="4" r:id="rId4"/>
  </sheets>
  <definedNames>
    <definedName name="solver_adj" localSheetId="2" hidden="1">'{LinDuva}_Module 06 – Transship'!$B$6:$B$22</definedName>
    <definedName name="solver_adj" localSheetId="3" hidden="1">'Module (2)'!$B$6:$B$22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itr" localSheetId="2" hidden="1">2147483647</definedName>
    <definedName name="solver_itr" localSheetId="3" hidden="1">2147483647</definedName>
    <definedName name="solver_lhs1" localSheetId="2" hidden="1">'{LinDuva}_Module 06 – Transship'!$B$6:$B$22</definedName>
    <definedName name="solver_lhs1" localSheetId="3" hidden="1">'Module (2)'!$B$6:$B$22</definedName>
    <definedName name="solver_lhs2" localSheetId="2" hidden="1">'{LinDuva}_Module 06 – Transship'!$M$6:$M$14</definedName>
    <definedName name="solver_lhs2" localSheetId="3" hidden="1">'Module (2)'!$M$6:$M$14</definedName>
    <definedName name="solver_lin" localSheetId="2" hidden="1">1</definedName>
    <definedName name="solver_lin" localSheetId="3" hidden="1">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'{LinDuva}_Module 06 – Transship'!$O$21</definedName>
    <definedName name="solver_opt" localSheetId="3" hidden="1">'Module (2)'!$J$2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3</definedName>
    <definedName name="solver_rel2" localSheetId="3" hidden="1">3</definedName>
    <definedName name="solver_rhs1" localSheetId="2" hidden="1">0</definedName>
    <definedName name="solver_rhs1" localSheetId="3" hidden="1">0</definedName>
    <definedName name="solver_rhs2" localSheetId="2" hidden="1">'{LinDuva}_Module 06 – Transship'!$N$6:$N$14</definedName>
    <definedName name="solver_rhs2" localSheetId="3" hidden="1">'Module (2)'!$N$6:$N$14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22" i="4" l="1"/>
  <c r="D22" i="4"/>
  <c r="F21" i="4"/>
  <c r="D21" i="4"/>
  <c r="F20" i="4"/>
  <c r="D20" i="4"/>
  <c r="F19" i="4"/>
  <c r="D19" i="4"/>
  <c r="F18" i="4"/>
  <c r="D18" i="4"/>
  <c r="F17" i="4"/>
  <c r="D17" i="4"/>
  <c r="F16" i="4"/>
  <c r="D16" i="4"/>
  <c r="F15" i="4"/>
  <c r="D15" i="4"/>
  <c r="L14" i="4"/>
  <c r="K14" i="4"/>
  <c r="F14" i="4"/>
  <c r="D14" i="4"/>
  <c r="L13" i="4"/>
  <c r="K13" i="4"/>
  <c r="F13" i="4"/>
  <c r="D13" i="4"/>
  <c r="L12" i="4"/>
  <c r="K12" i="4"/>
  <c r="F12" i="4"/>
  <c r="D12" i="4"/>
  <c r="L11" i="4"/>
  <c r="K11" i="4"/>
  <c r="F11" i="4"/>
  <c r="D11" i="4"/>
  <c r="L10" i="4"/>
  <c r="K10" i="4"/>
  <c r="F10" i="4"/>
  <c r="D10" i="4"/>
  <c r="L9" i="4"/>
  <c r="K9" i="4"/>
  <c r="F9" i="4"/>
  <c r="D9" i="4"/>
  <c r="L8" i="4"/>
  <c r="K8" i="4"/>
  <c r="F8" i="4"/>
  <c r="D8" i="4"/>
  <c r="L7" i="4"/>
  <c r="K7" i="4"/>
  <c r="F7" i="4"/>
  <c r="D7" i="4"/>
  <c r="L6" i="4"/>
  <c r="K6" i="4"/>
  <c r="F6" i="4"/>
  <c r="D6" i="4"/>
  <c r="J2" i="4"/>
  <c r="J2" i="3"/>
  <c r="L6" i="3"/>
  <c r="K6" i="3"/>
  <c r="K7" i="3"/>
  <c r="K8" i="3"/>
  <c r="K9" i="3"/>
  <c r="K10" i="3"/>
  <c r="K11" i="3"/>
  <c r="K12" i="3"/>
  <c r="K13" i="3"/>
  <c r="K14" i="3"/>
  <c r="L8" i="3"/>
  <c r="L7" i="3"/>
  <c r="L9" i="3"/>
  <c r="L10" i="3"/>
  <c r="L11" i="3"/>
  <c r="L12" i="3"/>
  <c r="L13" i="3"/>
  <c r="L14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F6" i="3"/>
  <c r="D6" i="3"/>
  <c r="M10" i="4" l="1"/>
  <c r="M6" i="4"/>
  <c r="M9" i="4"/>
  <c r="M12" i="4"/>
  <c r="M7" i="4"/>
  <c r="M11" i="4"/>
  <c r="M13" i="4"/>
  <c r="M8" i="4"/>
  <c r="M14" i="4"/>
  <c r="M6" i="3"/>
  <c r="M8" i="3"/>
  <c r="M11" i="3"/>
  <c r="M9" i="3"/>
  <c r="M14" i="3"/>
  <c r="M10" i="3"/>
  <c r="M7" i="3"/>
  <c r="M13" i="3"/>
  <c r="M12" i="3"/>
</calcChain>
</file>

<file path=xl/sharedStrings.xml><?xml version="1.0" encoding="utf-8"?>
<sst xmlns="http://purl.oclc.org/ooxml/spreadsheetml/main" count="63" uniqueCount="28">
  <si>
    <t>location_id</t>
  </si>
  <si>
    <t>location_name</t>
  </si>
  <si>
    <t>gumdrop_requirement</t>
  </si>
  <si>
    <t>loc_type</t>
  </si>
  <si>
    <t>Candy Cane Canyon</t>
  </si>
  <si>
    <t>warehouse</t>
  </si>
  <si>
    <t>Chocolate Chip Cliffs</t>
  </si>
  <si>
    <t>Fizzwhiz Fjord</t>
  </si>
  <si>
    <t>Ginger Snap Garden</t>
  </si>
  <si>
    <t>retail</t>
  </si>
  <si>
    <t>Mochi Metropolis</t>
  </si>
  <si>
    <t>Pineapple Pop Paradise</t>
  </si>
  <si>
    <t>Starburst Starlit Skies</t>
  </si>
  <si>
    <t>Taffy Tundra</t>
  </si>
  <si>
    <t>Toblerone Tower</t>
  </si>
  <si>
    <t>cost_per_mile</t>
  </si>
  <si>
    <t>to</t>
  </si>
  <si>
    <t>from</t>
  </si>
  <si>
    <t>Ship</t>
  </si>
  <si>
    <t>From</t>
  </si>
  <si>
    <t>To</t>
  </si>
  <si>
    <t>Unit Cost</t>
  </si>
  <si>
    <t>Nodes</t>
  </si>
  <si>
    <t>Inflow</t>
  </si>
  <si>
    <t>Outflow</t>
  </si>
  <si>
    <t>Net Flow</t>
  </si>
  <si>
    <t>Supply/Demand</t>
  </si>
  <si>
    <t>Total Transportation Cost --&gt;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</si>
</sst>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9" tint="-0.249977111117893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44" fontId="0" fillId="0" borderId="10" xfId="1" applyFont="1" applyBorder="1"/>
    <xf numFmtId="0" fontId="18" fillId="0" borderId="17" xfId="0" applyFont="1" applyBorder="1" applyAlignment="1">
      <alignment horizontal="center"/>
    </xf>
    <xf numFmtId="0" fontId="0" fillId="0" borderId="0" xfId="0" applyBorder="1"/>
    <xf numFmtId="165" fontId="0" fillId="0" borderId="18" xfId="1" applyNumberFormat="1" applyFont="1" applyBorder="1"/>
    <xf numFmtId="0" fontId="18" fillId="0" borderId="19" xfId="0" applyFont="1" applyBorder="1" applyAlignment="1">
      <alignment horizontal="center"/>
    </xf>
    <xf numFmtId="0" fontId="0" fillId="0" borderId="20" xfId="0" applyBorder="1"/>
    <xf numFmtId="165" fontId="0" fillId="0" borderId="21" xfId="1" applyNumberFormat="1" applyFont="1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1" xfId="0" applyBorder="1"/>
    <xf numFmtId="0" fontId="1" fillId="15" borderId="13" xfId="25" applyBorder="1" applyAlignment="1">
      <alignment horizontal="center"/>
    </xf>
    <xf numFmtId="0" fontId="1" fillId="27" borderId="13" xfId="37" applyBorder="1" applyAlignment="1">
      <alignment horizontal="center"/>
    </xf>
    <xf numFmtId="0" fontId="1" fillId="27" borderId="14" xfId="37" applyBorder="1" applyAlignment="1">
      <alignment horizontal="center"/>
    </xf>
    <xf numFmtId="0" fontId="1" fillId="27" borderId="12" xfId="37" applyBorder="1" applyAlignment="1">
      <alignment horizontal="center"/>
    </xf>
    <xf numFmtId="0" fontId="1" fillId="27" borderId="15" xfId="37" applyBorder="1" applyAlignment="1">
      <alignment horizontal="center"/>
    </xf>
    <xf numFmtId="0" fontId="1" fillId="15" borderId="11" xfId="25" applyBorder="1" applyAlignment="1">
      <alignment horizontal="center"/>
    </xf>
    <xf numFmtId="0" fontId="1" fillId="15" borderId="15" xfId="25" applyBorder="1" applyAlignment="1">
      <alignment horizontal="center"/>
    </xf>
    <xf numFmtId="0" fontId="1" fillId="15" borderId="16" xfId="25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0</xdr:colOff>
      <xdr:row>0</xdr:row>
      <xdr:rowOff>0</xdr:rowOff>
    </xdr:from>
    <xdr:to>
      <xdr:col>13</xdr:col>
      <xdr:colOff>342900</xdr:colOff>
      <xdr:row>26</xdr:row>
      <xdr:rowOff>6452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9C480F-E256-ED5F-20B2-4C3BD145385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3302000" y="0"/>
          <a:ext cx="7772400" cy="5289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F5C4-97FA-3049-8936-6F25FFAB61F7}">
  <dimension ref="A1:D10"/>
  <sheetViews>
    <sheetView workbookViewId="0">
      <selection activeCell="E17" sqref="E17"/>
    </sheetView>
  </sheetViews>
  <sheetFormatPr baseColWidth="10" defaultRowHeight="16" x14ac:dyDescent="0.2"/>
  <cols>
    <col min="2" max="2" width="21.332031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378</v>
      </c>
      <c r="D2" t="s">
        <v>5</v>
      </c>
    </row>
    <row r="3" spans="1:4" x14ac:dyDescent="0.2">
      <c r="A3">
        <v>1</v>
      </c>
      <c r="B3" t="s">
        <v>6</v>
      </c>
      <c r="C3">
        <v>236</v>
      </c>
      <c r="D3" t="s">
        <v>5</v>
      </c>
    </row>
    <row r="4" spans="1:4" x14ac:dyDescent="0.2">
      <c r="A4">
        <v>2</v>
      </c>
      <c r="B4" t="s">
        <v>7</v>
      </c>
      <c r="C4">
        <v>282</v>
      </c>
      <c r="D4" t="s">
        <v>5</v>
      </c>
    </row>
    <row r="5" spans="1:4" x14ac:dyDescent="0.2">
      <c r="A5">
        <v>3</v>
      </c>
      <c r="B5" t="s">
        <v>8</v>
      </c>
      <c r="C5">
        <v>76</v>
      </c>
      <c r="D5" t="s">
        <v>9</v>
      </c>
    </row>
    <row r="6" spans="1:4" x14ac:dyDescent="0.2">
      <c r="A6">
        <v>4</v>
      </c>
      <c r="B6" t="s">
        <v>10</v>
      </c>
      <c r="C6">
        <v>215</v>
      </c>
      <c r="D6" t="s">
        <v>9</v>
      </c>
    </row>
    <row r="7" spans="1:4" x14ac:dyDescent="0.2">
      <c r="A7">
        <v>5</v>
      </c>
      <c r="B7" t="s">
        <v>11</v>
      </c>
      <c r="C7">
        <v>123</v>
      </c>
      <c r="D7" t="s">
        <v>9</v>
      </c>
    </row>
    <row r="8" spans="1:4" x14ac:dyDescent="0.2">
      <c r="A8">
        <v>6</v>
      </c>
      <c r="B8" t="s">
        <v>12</v>
      </c>
      <c r="C8">
        <v>184</v>
      </c>
      <c r="D8" t="s">
        <v>9</v>
      </c>
    </row>
    <row r="9" spans="1:4" x14ac:dyDescent="0.2">
      <c r="A9">
        <v>7</v>
      </c>
      <c r="B9" t="s">
        <v>13</v>
      </c>
      <c r="C9">
        <v>200</v>
      </c>
      <c r="D9" t="s">
        <v>9</v>
      </c>
    </row>
    <row r="10" spans="1:4" x14ac:dyDescent="0.2">
      <c r="A10">
        <v>8</v>
      </c>
      <c r="B10" t="s">
        <v>14</v>
      </c>
      <c r="C10">
        <v>202</v>
      </c>
      <c r="D10" t="s">
        <v>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C852-4E1B-C941-A9AA-4265BE7472FF}">
  <dimension ref="A1:C18"/>
  <sheetViews>
    <sheetView workbookViewId="0">
      <selection activeCell="C2" sqref="C2:C18"/>
    </sheetView>
  </sheetViews>
  <sheetFormatPr baseColWidth="10" defaultRowHeight="16" x14ac:dyDescent="0.2"/>
  <sheetData>
    <row r="1" spans="1:3" x14ac:dyDescent="0.2">
      <c r="A1" t="s">
        <v>17</v>
      </c>
      <c r="B1" t="s">
        <v>16</v>
      </c>
      <c r="C1" t="s">
        <v>15</v>
      </c>
    </row>
    <row r="2" spans="1:3" x14ac:dyDescent="0.2">
      <c r="A2">
        <v>0</v>
      </c>
      <c r="B2">
        <v>7</v>
      </c>
      <c r="C2">
        <v>48</v>
      </c>
    </row>
    <row r="3" spans="1:3" x14ac:dyDescent="0.2">
      <c r="A3">
        <v>1</v>
      </c>
      <c r="B3">
        <v>6</v>
      </c>
      <c r="C3">
        <v>49</v>
      </c>
    </row>
    <row r="4" spans="1:3" x14ac:dyDescent="0.2">
      <c r="A4">
        <v>1</v>
      </c>
      <c r="B4">
        <v>7</v>
      </c>
      <c r="C4">
        <v>27</v>
      </c>
    </row>
    <row r="5" spans="1:3" x14ac:dyDescent="0.2">
      <c r="A5">
        <v>1</v>
      </c>
      <c r="B5">
        <v>8</v>
      </c>
      <c r="C5">
        <v>30</v>
      </c>
    </row>
    <row r="6" spans="1:3" x14ac:dyDescent="0.2">
      <c r="A6">
        <v>2</v>
      </c>
      <c r="B6">
        <v>8</v>
      </c>
      <c r="C6">
        <v>48</v>
      </c>
    </row>
    <row r="7" spans="1:3" x14ac:dyDescent="0.2">
      <c r="A7">
        <v>3</v>
      </c>
      <c r="B7">
        <v>4</v>
      </c>
      <c r="C7">
        <v>45</v>
      </c>
    </row>
    <row r="8" spans="1:3" x14ac:dyDescent="0.2">
      <c r="A8">
        <v>3</v>
      </c>
      <c r="B8">
        <v>7</v>
      </c>
      <c r="C8">
        <v>31</v>
      </c>
    </row>
    <row r="9" spans="1:3" x14ac:dyDescent="0.2">
      <c r="A9">
        <v>3</v>
      </c>
      <c r="B9">
        <v>8</v>
      </c>
      <c r="C9">
        <v>48</v>
      </c>
    </row>
    <row r="10" spans="1:3" x14ac:dyDescent="0.2">
      <c r="A10">
        <v>4</v>
      </c>
      <c r="B10">
        <v>3</v>
      </c>
      <c r="C10">
        <v>43</v>
      </c>
    </row>
    <row r="11" spans="1:3" x14ac:dyDescent="0.2">
      <c r="A11">
        <v>4</v>
      </c>
      <c r="B11">
        <v>6</v>
      </c>
      <c r="C11">
        <v>46</v>
      </c>
    </row>
    <row r="12" spans="1:3" x14ac:dyDescent="0.2">
      <c r="A12">
        <v>4</v>
      </c>
      <c r="B12">
        <v>7</v>
      </c>
      <c r="C12">
        <v>40</v>
      </c>
    </row>
    <row r="13" spans="1:3" x14ac:dyDescent="0.2">
      <c r="A13">
        <v>5</v>
      </c>
      <c r="B13">
        <v>4</v>
      </c>
      <c r="C13">
        <v>37</v>
      </c>
    </row>
    <row r="14" spans="1:3" x14ac:dyDescent="0.2">
      <c r="A14">
        <v>7</v>
      </c>
      <c r="B14">
        <v>3</v>
      </c>
      <c r="C14">
        <v>33</v>
      </c>
    </row>
    <row r="15" spans="1:3" x14ac:dyDescent="0.2">
      <c r="A15">
        <v>7</v>
      </c>
      <c r="B15">
        <v>4</v>
      </c>
      <c r="C15">
        <v>46</v>
      </c>
    </row>
    <row r="16" spans="1:3" x14ac:dyDescent="0.2">
      <c r="A16">
        <v>7</v>
      </c>
      <c r="B16">
        <v>5</v>
      </c>
      <c r="C16">
        <v>48</v>
      </c>
    </row>
    <row r="17" spans="1:3" x14ac:dyDescent="0.2">
      <c r="A17">
        <v>8</v>
      </c>
      <c r="B17">
        <v>3</v>
      </c>
      <c r="C17">
        <v>45</v>
      </c>
    </row>
    <row r="18" spans="1:3" x14ac:dyDescent="0.2">
      <c r="A18">
        <v>8</v>
      </c>
      <c r="B18">
        <v>4</v>
      </c>
      <c r="C18">
        <v>44</v>
      </c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D10-B695-3840-9E2B-55F6F5177FDB}">
  <dimension ref="B1:N22"/>
  <sheetViews>
    <sheetView tabSelected="1" workbookViewId="0">
      <selection activeCell="K36" sqref="K36"/>
    </sheetView>
  </sheetViews>
  <sheetFormatPr baseColWidth="10" defaultRowHeight="16" x14ac:dyDescent="0.2"/>
  <cols>
    <col min="3" max="3" width="2.83203125" customWidth="1"/>
    <col min="4" max="4" width="20" customWidth="1"/>
    <col min="5" max="5" width="2.83203125" customWidth="1"/>
    <col min="6" max="6" width="19.5" customWidth="1"/>
    <col min="9" max="9" width="2.83203125" customWidth="1"/>
    <col min="10" max="10" width="19.6640625" customWidth="1"/>
    <col min="14" max="14" width="14.33203125" customWidth="1"/>
  </cols>
  <sheetData>
    <row r="1" spans="2:14" ht="17" thickBot="1" x14ac:dyDescent="0.25"/>
    <row r="2" spans="2:14" ht="17" thickBot="1" x14ac:dyDescent="0.25">
      <c r="G2" s="1" t="s">
        <v>27</v>
      </c>
      <c r="H2" s="1"/>
      <c r="J2" s="2">
        <f>SUMPRODUCT(B6:B22,G6:G22)</f>
        <v>64030</v>
      </c>
    </row>
    <row r="4" spans="2:14" ht="17" thickBot="1" x14ac:dyDescent="0.25"/>
    <row r="5" spans="2:14" ht="17" thickBot="1" x14ac:dyDescent="0.25">
      <c r="B5" s="15" t="s">
        <v>18</v>
      </c>
      <c r="C5" s="16"/>
      <c r="D5" s="17" t="s">
        <v>19</v>
      </c>
      <c r="E5" s="16"/>
      <c r="F5" s="17" t="s">
        <v>20</v>
      </c>
      <c r="G5" s="14" t="s">
        <v>21</v>
      </c>
      <c r="I5" s="18" t="s">
        <v>22</v>
      </c>
      <c r="J5" s="19"/>
      <c r="K5" s="20" t="s">
        <v>23</v>
      </c>
      <c r="L5" s="20" t="s">
        <v>24</v>
      </c>
      <c r="M5" s="20" t="s">
        <v>25</v>
      </c>
      <c r="N5" s="13" t="s">
        <v>26</v>
      </c>
    </row>
    <row r="6" spans="2:14" x14ac:dyDescent="0.2">
      <c r="B6" s="3">
        <v>378</v>
      </c>
      <c r="C6" s="4">
        <v>0</v>
      </c>
      <c r="D6" s="4" t="str">
        <f>VLOOKUP(C6,$I$6:$J$14,2,0)</f>
        <v>Candy Cane Canyon</v>
      </c>
      <c r="E6" s="4">
        <v>7</v>
      </c>
      <c r="F6" s="4" t="str">
        <f>_xlfn.XLOOKUP(E6,$I$6:$I$14,$J$6:$J$14)</f>
        <v>Taffy Tundra</v>
      </c>
      <c r="G6" s="5">
        <v>48</v>
      </c>
      <c r="I6" s="9">
        <v>0</v>
      </c>
      <c r="J6" s="4" t="s">
        <v>4</v>
      </c>
      <c r="K6" s="4">
        <f>SUMIF($E$6:$E$22,I6,$B$6:$B$22)</f>
        <v>0</v>
      </c>
      <c r="L6" s="4">
        <f>SUMIF($C$6:$C$22,I6,$B$6:$B$22)</f>
        <v>378</v>
      </c>
      <c r="M6" s="4">
        <f>K6-L6</f>
        <v>-378</v>
      </c>
      <c r="N6" s="10">
        <v>-378</v>
      </c>
    </row>
    <row r="7" spans="2:14" x14ac:dyDescent="0.2">
      <c r="B7" s="3">
        <v>184</v>
      </c>
      <c r="C7" s="4">
        <v>1</v>
      </c>
      <c r="D7" s="4" t="str">
        <f t="shared" ref="D7:D22" si="0">VLOOKUP(C7,$I$6:$J$14,2,0)</f>
        <v>Chocolate Chip Cliffs</v>
      </c>
      <c r="E7" s="4">
        <v>6</v>
      </c>
      <c r="F7" s="4" t="str">
        <f t="shared" ref="F7:F22" si="1">_xlfn.XLOOKUP(E7,$I$6:$I$14,$J$6:$J$14)</f>
        <v>Starburst Starlit Skies</v>
      </c>
      <c r="G7" s="5">
        <v>49</v>
      </c>
      <c r="I7" s="9">
        <v>1</v>
      </c>
      <c r="J7" s="4" t="s">
        <v>6</v>
      </c>
      <c r="K7" s="4">
        <f t="shared" ref="K7:K14" si="2">SUMIF($E$6:$E$22,I7,$B$6:$B$22)</f>
        <v>0</v>
      </c>
      <c r="L7" s="4">
        <f>SUMIF($C$6:$C$22,I7,$B$6:$B$22)</f>
        <v>236</v>
      </c>
      <c r="M7" s="4">
        <f t="shared" ref="M7:M14" si="3">K7-L7</f>
        <v>-236</v>
      </c>
      <c r="N7" s="10">
        <v>-236</v>
      </c>
    </row>
    <row r="8" spans="2:14" x14ac:dyDescent="0.2">
      <c r="B8" s="3">
        <v>0</v>
      </c>
      <c r="C8" s="4">
        <v>1</v>
      </c>
      <c r="D8" s="4" t="str">
        <f t="shared" si="0"/>
        <v>Chocolate Chip Cliffs</v>
      </c>
      <c r="E8" s="4">
        <v>7</v>
      </c>
      <c r="F8" s="4" t="str">
        <f t="shared" si="1"/>
        <v>Taffy Tundra</v>
      </c>
      <c r="G8" s="5">
        <v>27</v>
      </c>
      <c r="I8" s="9">
        <v>2</v>
      </c>
      <c r="J8" s="4" t="s">
        <v>7</v>
      </c>
      <c r="K8" s="4">
        <f t="shared" si="2"/>
        <v>0</v>
      </c>
      <c r="L8" s="4">
        <f>SUMIF($C$6:$C$22,I8,$B$6:$B$22)</f>
        <v>282</v>
      </c>
      <c r="M8" s="4">
        <f t="shared" si="3"/>
        <v>-282</v>
      </c>
      <c r="N8" s="10">
        <v>-282</v>
      </c>
    </row>
    <row r="9" spans="2:14" x14ac:dyDescent="0.2">
      <c r="B9" s="3">
        <v>52</v>
      </c>
      <c r="C9" s="4">
        <v>1</v>
      </c>
      <c r="D9" s="4" t="str">
        <f t="shared" si="0"/>
        <v>Chocolate Chip Cliffs</v>
      </c>
      <c r="E9" s="4">
        <v>8</v>
      </c>
      <c r="F9" s="4" t="str">
        <f t="shared" si="1"/>
        <v>Toblerone Tower</v>
      </c>
      <c r="G9" s="5">
        <v>30</v>
      </c>
      <c r="I9" s="9">
        <v>3</v>
      </c>
      <c r="J9" s="4" t="s">
        <v>8</v>
      </c>
      <c r="K9" s="4">
        <f t="shared" si="2"/>
        <v>291</v>
      </c>
      <c r="L9" s="4">
        <f t="shared" ref="L7:L14" si="4">SUMIF($C$6:$C$22,I9,$B$6:$B$22)</f>
        <v>215</v>
      </c>
      <c r="M9" s="4">
        <f t="shared" si="3"/>
        <v>76</v>
      </c>
      <c r="N9" s="10">
        <v>76</v>
      </c>
    </row>
    <row r="10" spans="2:14" x14ac:dyDescent="0.2">
      <c r="B10" s="3">
        <v>282</v>
      </c>
      <c r="C10" s="4">
        <v>2</v>
      </c>
      <c r="D10" s="4" t="str">
        <f t="shared" si="0"/>
        <v>Fizzwhiz Fjord</v>
      </c>
      <c r="E10" s="4">
        <v>8</v>
      </c>
      <c r="F10" s="4" t="str">
        <f t="shared" si="1"/>
        <v>Toblerone Tower</v>
      </c>
      <c r="G10" s="5">
        <v>48</v>
      </c>
      <c r="I10" s="9">
        <v>4</v>
      </c>
      <c r="J10" s="4" t="s">
        <v>10</v>
      </c>
      <c r="K10" s="4">
        <f t="shared" si="2"/>
        <v>215</v>
      </c>
      <c r="L10" s="4">
        <f t="shared" si="4"/>
        <v>0</v>
      </c>
      <c r="M10" s="4">
        <f t="shared" si="3"/>
        <v>215</v>
      </c>
      <c r="N10" s="10">
        <v>215</v>
      </c>
    </row>
    <row r="11" spans="2:14" x14ac:dyDescent="0.2">
      <c r="B11" s="3">
        <v>215</v>
      </c>
      <c r="C11" s="4">
        <v>3</v>
      </c>
      <c r="D11" s="4" t="str">
        <f t="shared" si="0"/>
        <v>Ginger Snap Garden</v>
      </c>
      <c r="E11" s="4">
        <v>4</v>
      </c>
      <c r="F11" s="4" t="str">
        <f t="shared" si="1"/>
        <v>Mochi Metropolis</v>
      </c>
      <c r="G11" s="5">
        <v>45</v>
      </c>
      <c r="I11" s="9">
        <v>5</v>
      </c>
      <c r="J11" s="4" t="s">
        <v>11</v>
      </c>
      <c r="K11" s="4">
        <f t="shared" si="2"/>
        <v>19</v>
      </c>
      <c r="L11" s="4">
        <f t="shared" si="4"/>
        <v>0</v>
      </c>
      <c r="M11" s="4">
        <f t="shared" si="3"/>
        <v>19</v>
      </c>
      <c r="N11" s="10">
        <v>123</v>
      </c>
    </row>
    <row r="12" spans="2:14" x14ac:dyDescent="0.2">
      <c r="B12" s="3">
        <v>0</v>
      </c>
      <c r="C12" s="4">
        <v>3</v>
      </c>
      <c r="D12" s="4" t="str">
        <f t="shared" si="0"/>
        <v>Ginger Snap Garden</v>
      </c>
      <c r="E12" s="4">
        <v>7</v>
      </c>
      <c r="F12" s="4" t="str">
        <f t="shared" si="1"/>
        <v>Taffy Tundra</v>
      </c>
      <c r="G12" s="5">
        <v>31</v>
      </c>
      <c r="I12" s="9">
        <v>6</v>
      </c>
      <c r="J12" s="4" t="s">
        <v>12</v>
      </c>
      <c r="K12" s="4">
        <f t="shared" si="2"/>
        <v>184</v>
      </c>
      <c r="L12" s="4">
        <f t="shared" si="4"/>
        <v>0</v>
      </c>
      <c r="M12" s="4">
        <f t="shared" si="3"/>
        <v>184</v>
      </c>
      <c r="N12" s="10">
        <v>184</v>
      </c>
    </row>
    <row r="13" spans="2:14" x14ac:dyDescent="0.2">
      <c r="B13" s="3">
        <v>0</v>
      </c>
      <c r="C13" s="4">
        <v>3</v>
      </c>
      <c r="D13" s="4" t="str">
        <f t="shared" si="0"/>
        <v>Ginger Snap Garden</v>
      </c>
      <c r="E13" s="4">
        <v>8</v>
      </c>
      <c r="F13" s="4" t="str">
        <f t="shared" si="1"/>
        <v>Toblerone Tower</v>
      </c>
      <c r="G13" s="5">
        <v>48</v>
      </c>
      <c r="I13" s="9">
        <v>7</v>
      </c>
      <c r="J13" s="4" t="s">
        <v>13</v>
      </c>
      <c r="K13" s="4">
        <f t="shared" si="2"/>
        <v>378</v>
      </c>
      <c r="L13" s="4">
        <f t="shared" si="4"/>
        <v>178</v>
      </c>
      <c r="M13" s="4">
        <f t="shared" si="3"/>
        <v>200</v>
      </c>
      <c r="N13" s="10">
        <v>200</v>
      </c>
    </row>
    <row r="14" spans="2:14" ht="17" thickBot="1" x14ac:dyDescent="0.25">
      <c r="B14" s="3">
        <v>0</v>
      </c>
      <c r="C14" s="4">
        <v>4</v>
      </c>
      <c r="D14" s="4" t="str">
        <f t="shared" si="0"/>
        <v>Mochi Metropolis</v>
      </c>
      <c r="E14" s="4">
        <v>3</v>
      </c>
      <c r="F14" s="4" t="str">
        <f t="shared" si="1"/>
        <v>Ginger Snap Garden</v>
      </c>
      <c r="G14" s="5">
        <v>43</v>
      </c>
      <c r="I14" s="11">
        <v>8</v>
      </c>
      <c r="J14" s="7" t="s">
        <v>14</v>
      </c>
      <c r="K14" s="7">
        <f t="shared" si="2"/>
        <v>334</v>
      </c>
      <c r="L14" s="7">
        <f t="shared" si="4"/>
        <v>132</v>
      </c>
      <c r="M14" s="7">
        <f t="shared" si="3"/>
        <v>202</v>
      </c>
      <c r="N14" s="12">
        <v>202</v>
      </c>
    </row>
    <row r="15" spans="2:14" x14ac:dyDescent="0.2">
      <c r="B15" s="3">
        <v>0</v>
      </c>
      <c r="C15" s="4">
        <v>4</v>
      </c>
      <c r="D15" s="4" t="str">
        <f t="shared" si="0"/>
        <v>Mochi Metropolis</v>
      </c>
      <c r="E15" s="4">
        <v>6</v>
      </c>
      <c r="F15" s="4" t="str">
        <f t="shared" si="1"/>
        <v>Starburst Starlit Skies</v>
      </c>
      <c r="G15" s="5">
        <v>46</v>
      </c>
    </row>
    <row r="16" spans="2:14" x14ac:dyDescent="0.2">
      <c r="B16" s="3">
        <v>0</v>
      </c>
      <c r="C16" s="4">
        <v>4</v>
      </c>
      <c r="D16" s="4" t="str">
        <f t="shared" si="0"/>
        <v>Mochi Metropolis</v>
      </c>
      <c r="E16" s="4">
        <v>7</v>
      </c>
      <c r="F16" s="4" t="str">
        <f t="shared" si="1"/>
        <v>Taffy Tundra</v>
      </c>
      <c r="G16" s="5">
        <v>40</v>
      </c>
    </row>
    <row r="17" spans="2:7" x14ac:dyDescent="0.2">
      <c r="B17" s="3">
        <v>0</v>
      </c>
      <c r="C17" s="4">
        <v>5</v>
      </c>
      <c r="D17" s="4" t="str">
        <f t="shared" si="0"/>
        <v>Pineapple Pop Paradise</v>
      </c>
      <c r="E17" s="4">
        <v>4</v>
      </c>
      <c r="F17" s="4" t="str">
        <f t="shared" si="1"/>
        <v>Mochi Metropolis</v>
      </c>
      <c r="G17" s="5">
        <v>37</v>
      </c>
    </row>
    <row r="18" spans="2:7" x14ac:dyDescent="0.2">
      <c r="B18" s="3">
        <v>159</v>
      </c>
      <c r="C18" s="4">
        <v>7</v>
      </c>
      <c r="D18" s="4" t="str">
        <f t="shared" si="0"/>
        <v>Taffy Tundra</v>
      </c>
      <c r="E18" s="4">
        <v>3</v>
      </c>
      <c r="F18" s="4" t="str">
        <f t="shared" si="1"/>
        <v>Ginger Snap Garden</v>
      </c>
      <c r="G18" s="5">
        <v>33</v>
      </c>
    </row>
    <row r="19" spans="2:7" x14ac:dyDescent="0.2">
      <c r="B19" s="3">
        <v>0</v>
      </c>
      <c r="C19" s="4">
        <v>7</v>
      </c>
      <c r="D19" s="4" t="str">
        <f t="shared" si="0"/>
        <v>Taffy Tundra</v>
      </c>
      <c r="E19" s="4">
        <v>4</v>
      </c>
      <c r="F19" s="4" t="str">
        <f t="shared" si="1"/>
        <v>Mochi Metropolis</v>
      </c>
      <c r="G19" s="5">
        <v>46</v>
      </c>
    </row>
    <row r="20" spans="2:7" x14ac:dyDescent="0.2">
      <c r="B20" s="3">
        <v>19</v>
      </c>
      <c r="C20" s="4">
        <v>7</v>
      </c>
      <c r="D20" s="4" t="str">
        <f t="shared" si="0"/>
        <v>Taffy Tundra</v>
      </c>
      <c r="E20" s="4">
        <v>5</v>
      </c>
      <c r="F20" s="4" t="str">
        <f t="shared" si="1"/>
        <v>Pineapple Pop Paradise</v>
      </c>
      <c r="G20" s="5">
        <v>48</v>
      </c>
    </row>
    <row r="21" spans="2:7" x14ac:dyDescent="0.2">
      <c r="B21" s="3">
        <v>132</v>
      </c>
      <c r="C21" s="4">
        <v>8</v>
      </c>
      <c r="D21" s="4" t="str">
        <f t="shared" si="0"/>
        <v>Toblerone Tower</v>
      </c>
      <c r="E21" s="4">
        <v>3</v>
      </c>
      <c r="F21" s="4" t="str">
        <f t="shared" si="1"/>
        <v>Ginger Snap Garden</v>
      </c>
      <c r="G21" s="5">
        <v>45</v>
      </c>
    </row>
    <row r="22" spans="2:7" ht="17" thickBot="1" x14ac:dyDescent="0.25">
      <c r="B22" s="6">
        <v>0</v>
      </c>
      <c r="C22" s="7">
        <v>8</v>
      </c>
      <c r="D22" s="7" t="str">
        <f t="shared" si="0"/>
        <v>Toblerone Tower</v>
      </c>
      <c r="E22" s="7">
        <v>4</v>
      </c>
      <c r="F22" s="7" t="str">
        <f t="shared" si="1"/>
        <v>Mochi Metropolis</v>
      </c>
      <c r="G22" s="8">
        <v>44</v>
      </c>
    </row>
  </sheetData>
  <mergeCells count="1">
    <mergeCell ref="I5:J5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4F43-918D-6746-8825-818E4915798E}">
  <dimension ref="B1:N22"/>
  <sheetViews>
    <sheetView workbookViewId="0">
      <selection activeCell="O8" sqref="O8"/>
    </sheetView>
  </sheetViews>
  <sheetFormatPr baseColWidth="10" defaultRowHeight="16" x14ac:dyDescent="0.2"/>
  <cols>
    <col min="3" max="3" width="2.83203125" customWidth="1"/>
    <col min="4" max="4" width="20" customWidth="1"/>
    <col min="5" max="5" width="2.83203125" customWidth="1"/>
    <col min="6" max="6" width="19.5" customWidth="1"/>
    <col min="9" max="9" width="2.83203125" customWidth="1"/>
    <col min="10" max="10" width="19.6640625" customWidth="1"/>
    <col min="14" max="14" width="14.33203125" customWidth="1"/>
  </cols>
  <sheetData>
    <row r="1" spans="2:14" ht="17" thickBot="1" x14ac:dyDescent="0.25"/>
    <row r="2" spans="2:14" ht="17" thickBot="1" x14ac:dyDescent="0.25">
      <c r="G2" s="1" t="s">
        <v>27</v>
      </c>
      <c r="H2" s="1"/>
      <c r="J2" s="2">
        <f>SUMPRODUCT(B6:B22,G6:G22)</f>
        <v>62819</v>
      </c>
    </row>
    <row r="4" spans="2:14" ht="17" thickBot="1" x14ac:dyDescent="0.25"/>
    <row r="5" spans="2:14" ht="17" thickBot="1" x14ac:dyDescent="0.25">
      <c r="B5" s="15" t="s">
        <v>18</v>
      </c>
      <c r="C5" s="16"/>
      <c r="D5" s="17" t="s">
        <v>19</v>
      </c>
      <c r="E5" s="16"/>
      <c r="F5" s="17" t="s">
        <v>20</v>
      </c>
      <c r="G5" s="14" t="s">
        <v>21</v>
      </c>
      <c r="I5" s="18" t="s">
        <v>22</v>
      </c>
      <c r="J5" s="19"/>
      <c r="K5" s="20" t="s">
        <v>23</v>
      </c>
      <c r="L5" s="20" t="s">
        <v>24</v>
      </c>
      <c r="M5" s="20" t="s">
        <v>25</v>
      </c>
      <c r="N5" s="13" t="s">
        <v>26</v>
      </c>
    </row>
    <row r="6" spans="2:14" x14ac:dyDescent="0.2">
      <c r="B6" s="3">
        <v>367</v>
      </c>
      <c r="C6" s="4">
        <v>0</v>
      </c>
      <c r="D6" s="4" t="str">
        <f>VLOOKUP(C6,$I$6:$J$14,2,0)</f>
        <v>Candy Cane Canyon</v>
      </c>
      <c r="E6" s="4">
        <v>7</v>
      </c>
      <c r="F6" s="4" t="str">
        <f>_xlfn.XLOOKUP(E6,$I$6:$I$14,$J$6:$J$14)</f>
        <v>Taffy Tundra</v>
      </c>
      <c r="G6" s="5">
        <v>48</v>
      </c>
      <c r="I6" s="9">
        <v>0</v>
      </c>
      <c r="J6" s="4" t="s">
        <v>4</v>
      </c>
      <c r="K6" s="4">
        <f>SUMIF($E$6:$E$22,I6,$B$6:$B$22)</f>
        <v>0</v>
      </c>
      <c r="L6" s="4">
        <f>SUMIF($C$6:$C$22,I6,$B$6:$B$22)</f>
        <v>367</v>
      </c>
      <c r="M6" s="4">
        <f>K6-L6</f>
        <v>-367</v>
      </c>
      <c r="N6" s="10">
        <v>-378</v>
      </c>
    </row>
    <row r="7" spans="2:14" x14ac:dyDescent="0.2">
      <c r="B7" s="3">
        <v>184</v>
      </c>
      <c r="C7" s="4">
        <v>1</v>
      </c>
      <c r="D7" s="4" t="str">
        <f t="shared" ref="D7:D22" si="0">VLOOKUP(C7,$I$6:$J$14,2,0)</f>
        <v>Chocolate Chip Cliffs</v>
      </c>
      <c r="E7" s="4">
        <v>6</v>
      </c>
      <c r="F7" s="4" t="str">
        <f t="shared" ref="F7:F22" si="1">_xlfn.XLOOKUP(E7,$I$6:$I$14,$J$6:$J$14)</f>
        <v>Starburst Starlit Skies</v>
      </c>
      <c r="G7" s="5">
        <v>49</v>
      </c>
      <c r="I7" s="9">
        <v>1</v>
      </c>
      <c r="J7" s="4" t="s">
        <v>6</v>
      </c>
      <c r="K7" s="4">
        <f t="shared" ref="K7:K14" si="2">SUMIF($E$6:$E$22,I7,$B$6:$B$22)</f>
        <v>0</v>
      </c>
      <c r="L7" s="4">
        <f>SUMIF($C$6:$C$22,I7,$B$6:$B$22)</f>
        <v>351</v>
      </c>
      <c r="M7" s="4">
        <f t="shared" ref="M7:M14" si="3">K7-L7</f>
        <v>-351</v>
      </c>
      <c r="N7" s="10">
        <v>-351</v>
      </c>
    </row>
    <row r="8" spans="2:14" x14ac:dyDescent="0.2">
      <c r="B8" s="3">
        <v>167</v>
      </c>
      <c r="C8" s="4">
        <v>1</v>
      </c>
      <c r="D8" s="4" t="str">
        <f t="shared" si="0"/>
        <v>Chocolate Chip Cliffs</v>
      </c>
      <c r="E8" s="4">
        <v>7</v>
      </c>
      <c r="F8" s="4" t="str">
        <f t="shared" si="1"/>
        <v>Taffy Tundra</v>
      </c>
      <c r="G8" s="5">
        <v>27</v>
      </c>
      <c r="I8" s="9">
        <v>2</v>
      </c>
      <c r="J8" s="4" t="s">
        <v>7</v>
      </c>
      <c r="K8" s="4">
        <f t="shared" si="2"/>
        <v>0</v>
      </c>
      <c r="L8" s="4">
        <f>SUMIF($C$6:$C$22,I8,$B$6:$B$22)</f>
        <v>282</v>
      </c>
      <c r="M8" s="4">
        <f t="shared" si="3"/>
        <v>-282</v>
      </c>
      <c r="N8" s="10">
        <v>-282</v>
      </c>
    </row>
    <row r="9" spans="2:14" x14ac:dyDescent="0.2">
      <c r="B9" s="3">
        <v>0</v>
      </c>
      <c r="C9" s="4">
        <v>1</v>
      </c>
      <c r="D9" s="4" t="str">
        <f t="shared" si="0"/>
        <v>Chocolate Chip Cliffs</v>
      </c>
      <c r="E9" s="4">
        <v>8</v>
      </c>
      <c r="F9" s="4" t="str">
        <f t="shared" si="1"/>
        <v>Toblerone Tower</v>
      </c>
      <c r="G9" s="5">
        <v>30</v>
      </c>
      <c r="I9" s="9">
        <v>3</v>
      </c>
      <c r="J9" s="4" t="s">
        <v>8</v>
      </c>
      <c r="K9" s="4">
        <f t="shared" si="2"/>
        <v>76</v>
      </c>
      <c r="L9" s="4">
        <f t="shared" ref="L9:L16" si="4">SUMIF($C$6:$C$22,I9,$B$6:$B$22)</f>
        <v>0</v>
      </c>
      <c r="M9" s="4">
        <f t="shared" si="3"/>
        <v>76</v>
      </c>
      <c r="N9" s="10">
        <v>76</v>
      </c>
    </row>
    <row r="10" spans="2:14" x14ac:dyDescent="0.2">
      <c r="B10" s="3">
        <v>282</v>
      </c>
      <c r="C10" s="4">
        <v>2</v>
      </c>
      <c r="D10" s="4" t="str">
        <f t="shared" si="0"/>
        <v>Fizzwhiz Fjord</v>
      </c>
      <c r="E10" s="4">
        <v>8</v>
      </c>
      <c r="F10" s="4" t="str">
        <f t="shared" si="1"/>
        <v>Toblerone Tower</v>
      </c>
      <c r="G10" s="5">
        <v>48</v>
      </c>
      <c r="I10" s="9">
        <v>4</v>
      </c>
      <c r="J10" s="4" t="s">
        <v>10</v>
      </c>
      <c r="K10" s="4">
        <f t="shared" si="2"/>
        <v>215</v>
      </c>
      <c r="L10" s="4">
        <f t="shared" si="4"/>
        <v>0</v>
      </c>
      <c r="M10" s="4">
        <f t="shared" si="3"/>
        <v>215</v>
      </c>
      <c r="N10" s="10">
        <v>215</v>
      </c>
    </row>
    <row r="11" spans="2:14" x14ac:dyDescent="0.2">
      <c r="B11" s="3">
        <v>0</v>
      </c>
      <c r="C11" s="4">
        <v>3</v>
      </c>
      <c r="D11" s="4" t="str">
        <f t="shared" si="0"/>
        <v>Ginger Snap Garden</v>
      </c>
      <c r="E11" s="4">
        <v>4</v>
      </c>
      <c r="F11" s="4" t="str">
        <f t="shared" si="1"/>
        <v>Mochi Metropolis</v>
      </c>
      <c r="G11" s="5">
        <v>45</v>
      </c>
      <c r="I11" s="9">
        <v>5</v>
      </c>
      <c r="J11" s="4" t="s">
        <v>11</v>
      </c>
      <c r="K11" s="4">
        <f t="shared" si="2"/>
        <v>123</v>
      </c>
      <c r="L11" s="4">
        <f t="shared" si="4"/>
        <v>0</v>
      </c>
      <c r="M11" s="4">
        <f t="shared" si="3"/>
        <v>123</v>
      </c>
      <c r="N11" s="10">
        <v>123</v>
      </c>
    </row>
    <row r="12" spans="2:14" x14ac:dyDescent="0.2">
      <c r="B12" s="3">
        <v>0</v>
      </c>
      <c r="C12" s="4">
        <v>3</v>
      </c>
      <c r="D12" s="4" t="str">
        <f t="shared" si="0"/>
        <v>Ginger Snap Garden</v>
      </c>
      <c r="E12" s="4">
        <v>7</v>
      </c>
      <c r="F12" s="4" t="str">
        <f t="shared" si="1"/>
        <v>Taffy Tundra</v>
      </c>
      <c r="G12" s="5">
        <v>31</v>
      </c>
      <c r="I12" s="9">
        <v>6</v>
      </c>
      <c r="J12" s="4" t="s">
        <v>12</v>
      </c>
      <c r="K12" s="4">
        <f t="shared" si="2"/>
        <v>184</v>
      </c>
      <c r="L12" s="4">
        <f t="shared" si="4"/>
        <v>0</v>
      </c>
      <c r="M12" s="4">
        <f t="shared" si="3"/>
        <v>184</v>
      </c>
      <c r="N12" s="10">
        <v>184</v>
      </c>
    </row>
    <row r="13" spans="2:14" x14ac:dyDescent="0.2">
      <c r="B13" s="3">
        <v>0</v>
      </c>
      <c r="C13" s="4">
        <v>3</v>
      </c>
      <c r="D13" s="4" t="str">
        <f t="shared" si="0"/>
        <v>Ginger Snap Garden</v>
      </c>
      <c r="E13" s="4">
        <v>8</v>
      </c>
      <c r="F13" s="4" t="str">
        <f t="shared" si="1"/>
        <v>Toblerone Tower</v>
      </c>
      <c r="G13" s="5">
        <v>48</v>
      </c>
      <c r="I13" s="9">
        <v>7</v>
      </c>
      <c r="J13" s="4" t="s">
        <v>13</v>
      </c>
      <c r="K13" s="4">
        <f t="shared" si="2"/>
        <v>534</v>
      </c>
      <c r="L13" s="4">
        <f t="shared" si="4"/>
        <v>334</v>
      </c>
      <c r="M13" s="4">
        <f t="shared" si="3"/>
        <v>200</v>
      </c>
      <c r="N13" s="10">
        <v>200</v>
      </c>
    </row>
    <row r="14" spans="2:14" ht="17" thickBot="1" x14ac:dyDescent="0.25">
      <c r="B14" s="3">
        <v>0</v>
      </c>
      <c r="C14" s="4">
        <v>4</v>
      </c>
      <c r="D14" s="4" t="str">
        <f t="shared" si="0"/>
        <v>Mochi Metropolis</v>
      </c>
      <c r="E14" s="4">
        <v>3</v>
      </c>
      <c r="F14" s="4" t="str">
        <f t="shared" si="1"/>
        <v>Ginger Snap Garden</v>
      </c>
      <c r="G14" s="5">
        <v>43</v>
      </c>
      <c r="I14" s="11">
        <v>8</v>
      </c>
      <c r="J14" s="7" t="s">
        <v>14</v>
      </c>
      <c r="K14" s="7">
        <f t="shared" si="2"/>
        <v>282</v>
      </c>
      <c r="L14" s="7">
        <f t="shared" si="4"/>
        <v>80</v>
      </c>
      <c r="M14" s="7">
        <f t="shared" si="3"/>
        <v>202</v>
      </c>
      <c r="N14" s="12">
        <v>202</v>
      </c>
    </row>
    <row r="15" spans="2:14" x14ac:dyDescent="0.2">
      <c r="B15" s="3">
        <v>0</v>
      </c>
      <c r="C15" s="4">
        <v>4</v>
      </c>
      <c r="D15" s="4" t="str">
        <f t="shared" si="0"/>
        <v>Mochi Metropolis</v>
      </c>
      <c r="E15" s="4">
        <v>6</v>
      </c>
      <c r="F15" s="4" t="str">
        <f t="shared" si="1"/>
        <v>Starburst Starlit Skies</v>
      </c>
      <c r="G15" s="5">
        <v>46</v>
      </c>
    </row>
    <row r="16" spans="2:14" x14ac:dyDescent="0.2">
      <c r="B16" s="3">
        <v>0</v>
      </c>
      <c r="C16" s="4">
        <v>4</v>
      </c>
      <c r="D16" s="4" t="str">
        <f t="shared" si="0"/>
        <v>Mochi Metropolis</v>
      </c>
      <c r="E16" s="4">
        <v>7</v>
      </c>
      <c r="F16" s="4" t="str">
        <f t="shared" si="1"/>
        <v>Taffy Tundra</v>
      </c>
      <c r="G16" s="5">
        <v>40</v>
      </c>
    </row>
    <row r="17" spans="2:7" x14ac:dyDescent="0.2">
      <c r="B17" s="3">
        <v>0</v>
      </c>
      <c r="C17" s="4">
        <v>5</v>
      </c>
      <c r="D17" s="4" t="str">
        <f t="shared" si="0"/>
        <v>Pineapple Pop Paradise</v>
      </c>
      <c r="E17" s="4">
        <v>4</v>
      </c>
      <c r="F17" s="4" t="str">
        <f t="shared" si="1"/>
        <v>Mochi Metropolis</v>
      </c>
      <c r="G17" s="5">
        <v>37</v>
      </c>
    </row>
    <row r="18" spans="2:7" x14ac:dyDescent="0.2">
      <c r="B18" s="3">
        <v>76</v>
      </c>
      <c r="C18" s="4">
        <v>7</v>
      </c>
      <c r="D18" s="4" t="str">
        <f t="shared" si="0"/>
        <v>Taffy Tundra</v>
      </c>
      <c r="E18" s="4">
        <v>3</v>
      </c>
      <c r="F18" s="4" t="str">
        <f t="shared" si="1"/>
        <v>Ginger Snap Garden</v>
      </c>
      <c r="G18" s="5">
        <v>33</v>
      </c>
    </row>
    <row r="19" spans="2:7" x14ac:dyDescent="0.2">
      <c r="B19" s="3">
        <v>135</v>
      </c>
      <c r="C19" s="4">
        <v>7</v>
      </c>
      <c r="D19" s="4" t="str">
        <f t="shared" si="0"/>
        <v>Taffy Tundra</v>
      </c>
      <c r="E19" s="4">
        <v>4</v>
      </c>
      <c r="F19" s="4" t="str">
        <f t="shared" si="1"/>
        <v>Mochi Metropolis</v>
      </c>
      <c r="G19" s="5">
        <v>46</v>
      </c>
    </row>
    <row r="20" spans="2:7" x14ac:dyDescent="0.2">
      <c r="B20" s="3">
        <v>123</v>
      </c>
      <c r="C20" s="4">
        <v>7</v>
      </c>
      <c r="D20" s="4" t="str">
        <f t="shared" si="0"/>
        <v>Taffy Tundra</v>
      </c>
      <c r="E20" s="4">
        <v>5</v>
      </c>
      <c r="F20" s="4" t="str">
        <f t="shared" si="1"/>
        <v>Pineapple Pop Paradise</v>
      </c>
      <c r="G20" s="5">
        <v>48</v>
      </c>
    </row>
    <row r="21" spans="2:7" x14ac:dyDescent="0.2">
      <c r="B21" s="3">
        <v>0</v>
      </c>
      <c r="C21" s="4">
        <v>8</v>
      </c>
      <c r="D21" s="4" t="str">
        <f t="shared" si="0"/>
        <v>Toblerone Tower</v>
      </c>
      <c r="E21" s="4">
        <v>3</v>
      </c>
      <c r="F21" s="4" t="str">
        <f t="shared" si="1"/>
        <v>Ginger Snap Garden</v>
      </c>
      <c r="G21" s="5">
        <v>45</v>
      </c>
    </row>
    <row r="22" spans="2:7" ht="17" thickBot="1" x14ac:dyDescent="0.25">
      <c r="B22" s="6">
        <v>80</v>
      </c>
      <c r="C22" s="7">
        <v>8</v>
      </c>
      <c r="D22" s="7" t="str">
        <f t="shared" si="0"/>
        <v>Toblerone Tower</v>
      </c>
      <c r="E22" s="7">
        <v>4</v>
      </c>
      <c r="F22" s="7" t="str">
        <f t="shared" si="1"/>
        <v>Mochi Metropolis</v>
      </c>
      <c r="G22" s="8">
        <v>44</v>
      </c>
    </row>
  </sheetData>
  <mergeCells count="1">
    <mergeCell ref="I5:J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{LinDuva}_Module06_Locations</vt:lpstr>
      <vt:lpstr>{LinDuva}_Module06_Transportati</vt:lpstr>
      <vt:lpstr>{LinDuva}_Module 06 – Transship</vt:lpstr>
      <vt:lpstr>Module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2025-03-22T00:22:15Z</dcterms:created>
  <dcterms:modified xsi:type="dcterms:W3CDTF">2025-03-26T21:21:28Z</dcterms:modified>
</cp:coreProperties>
</file>