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minegonzales/Downloads/{LinDuva}_Module02_Location_List_Module02_Data/"/>
    </mc:Choice>
  </mc:AlternateContent>
  <xr:revisionPtr revIDLastSave="0" documentId="8_{131EF25C-940E-6046-BED5-CD47D717A522}" xr6:coauthVersionLast="47" xr6:coauthVersionMax="47" xr10:uidLastSave="{00000000-0000-0000-0000-000000000000}"/>
  <bookViews>
    <workbookView xWindow="9360" yWindow="3440" windowWidth="22800" windowHeight="13260" activeTab="2" xr2:uid="{8F0DEB88-7A4F-5E44-8319-494F90DD5CA5}"/>
  </bookViews>
  <sheets>
    <sheet name="{LinDuva}_Module03_Constraints" sheetId="2" r:id="rId1"/>
    <sheet name="{LinDuva}_Module03_Past_Demand_" sheetId="1" r:id="rId2"/>
    <sheet name="Model" sheetId="5" r:id="rId3"/>
    <sheet name="Model with Stipulation" sheetId="6" r:id="rId4"/>
  </sheets>
  <definedNames>
    <definedName name="_xlchart.v2.0" hidden="1">'{LinDuva}_Module03_Past_Demand_'!$G$3</definedName>
    <definedName name="_xlchart.v2.1" hidden="1">'{LinDuva}_Module03_Past_Demand_'!$G$4</definedName>
    <definedName name="_xlchart.v2.10" hidden="1">'{LinDuva}_Module03_Past_Demand_'!$G$3:$G$6</definedName>
    <definedName name="_xlchart.v2.11" hidden="1">'{LinDuva}_Module03_Past_Demand_'!$H$2</definedName>
    <definedName name="_xlchart.v2.12" hidden="1">'{LinDuva}_Module03_Past_Demand_'!$H$3:$H$6</definedName>
    <definedName name="_xlchart.v2.13" hidden="1">'{LinDuva}_Module03_Past_Demand_'!$I$2</definedName>
    <definedName name="_xlchart.v2.14" hidden="1">'{LinDuva}_Module03_Past_Demand_'!$I$3:$I$6</definedName>
    <definedName name="_xlchart.v2.15" hidden="1">'{LinDuva}_Module03_Past_Demand_'!$J$2</definedName>
    <definedName name="_xlchart.v2.16" hidden="1">'{LinDuva}_Module03_Past_Demand_'!$J$3:$J$6</definedName>
    <definedName name="_xlchart.v2.17" hidden="1">'{LinDuva}_Module03_Past_Demand_'!$K$2</definedName>
    <definedName name="_xlchart.v2.18" hidden="1">'{LinDuva}_Module03_Past_Demand_'!$K$3:$K$6</definedName>
    <definedName name="_xlchart.v2.2" hidden="1">'{LinDuva}_Module03_Past_Demand_'!$G$5</definedName>
    <definedName name="_xlchart.v2.3" hidden="1">'{LinDuva}_Module03_Past_Demand_'!$G$6</definedName>
    <definedName name="_xlchart.v2.4" hidden="1">'{LinDuva}_Module03_Past_Demand_'!$H$2:$K$2</definedName>
    <definedName name="_xlchart.v2.5" hidden="1">'{LinDuva}_Module03_Past_Demand_'!$H$3:$K$3</definedName>
    <definedName name="_xlchart.v2.6" hidden="1">'{LinDuva}_Module03_Past_Demand_'!$H$4:$K$4</definedName>
    <definedName name="_xlchart.v2.7" hidden="1">'{LinDuva}_Module03_Past_Demand_'!$H$5:$K$5</definedName>
    <definedName name="_xlchart.v2.8" hidden="1">'{LinDuva}_Module03_Past_Demand_'!$H$6:$K$6</definedName>
    <definedName name="_xlchart.v2.9" hidden="1">'{LinDuva}_Module03_Past_Demand_'!$G$2</definedName>
    <definedName name="solver_adj" localSheetId="2" hidden="1">Model!$D$5:$G$5</definedName>
    <definedName name="solver_adj" localSheetId="3" hidden="1">'Model with Stipulation'!$D$5:$G$5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Model!$D$5:$G$5</definedName>
    <definedName name="solver_lhs1" localSheetId="3" hidden="1">'Model with Stipulation'!$D$5:$G$5</definedName>
    <definedName name="solver_lhs2" localSheetId="2" hidden="1">Model!$D$5:$G$5</definedName>
    <definedName name="solver_lhs2" localSheetId="3" hidden="1">'Model with Stipulation'!$D$7:$G$7</definedName>
    <definedName name="solver_lhs3" localSheetId="2" hidden="1">Model!$D$7:$G$7</definedName>
    <definedName name="solver_lhs3" localSheetId="3" hidden="1">'Model with Stipulation'!$D$7:$G$7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2</definedName>
    <definedName name="solver_opt" localSheetId="2" hidden="1">Model!$G$23</definedName>
    <definedName name="solver_opt" localSheetId="3" hidden="1">'Model with Stipulation'!$G$23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3</definedName>
    <definedName name="solver_rel2" localSheetId="2" hidden="1">3</definedName>
    <definedName name="solver_rel2" localSheetId="3" hidden="1">3</definedName>
    <definedName name="solver_rel3" localSheetId="2" hidden="1">3</definedName>
    <definedName name="solver_rel3" localSheetId="3" hidden="1">3</definedName>
    <definedName name="solver_rhs1" localSheetId="2" hidden="1">Model!$D$10:$G$10</definedName>
    <definedName name="solver_rhs1" localSheetId="3" hidden="1">0</definedName>
    <definedName name="solver_rhs2" localSheetId="2" hidden="1">0</definedName>
    <definedName name="solver_rhs2" localSheetId="3" hidden="1">'Model with Stipulation'!$D$12:$G$12</definedName>
    <definedName name="solver_rhs3" localSheetId="2" hidden="1">Model!$D$12:$G$12</definedName>
    <definedName name="solver_rhs3" localSheetId="3" hidden="1">'Model with Stipulation'!$D$12:$G$12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D20" i="6"/>
  <c r="D7" i="6"/>
  <c r="E4" i="6" s="1"/>
  <c r="D7" i="5"/>
  <c r="D15" i="5"/>
  <c r="E20" i="5"/>
  <c r="F20" i="5"/>
  <c r="G20" i="5"/>
  <c r="D20" i="5"/>
  <c r="H3" i="1"/>
  <c r="I3" i="1"/>
  <c r="J3" i="1" s="1"/>
  <c r="K3" i="1"/>
  <c r="H4" i="1"/>
  <c r="I4" i="1"/>
  <c r="J4" i="1" s="1"/>
  <c r="K4" i="1"/>
  <c r="H5" i="1"/>
  <c r="I5" i="1"/>
  <c r="J5" i="1" s="1"/>
  <c r="K5" i="1"/>
  <c r="H6" i="1"/>
  <c r="I6" i="1"/>
  <c r="J6" i="1" s="1"/>
  <c r="K6" i="1"/>
  <c r="E7" i="6" l="1"/>
  <c r="F4" i="6" s="1"/>
  <c r="D15" i="6"/>
  <c r="D21" i="6" s="1"/>
  <c r="E4" i="5"/>
  <c r="E7" i="5" s="1"/>
  <c r="F4" i="5"/>
  <c r="F7" i="5"/>
  <c r="G4" i="5" s="1"/>
  <c r="G7" i="5" s="1"/>
  <c r="D21" i="5"/>
  <c r="F15" i="5"/>
  <c r="F21" i="5" s="1"/>
  <c r="E15" i="5"/>
  <c r="E21" i="5" s="1"/>
  <c r="F7" i="6" l="1"/>
  <c r="G4" i="6" s="1"/>
  <c r="E15" i="6"/>
  <c r="E21" i="6" s="1"/>
  <c r="F15" i="6" l="1"/>
  <c r="F21" i="6" s="1"/>
  <c r="G7" i="6"/>
  <c r="G15" i="6" s="1"/>
  <c r="G21" i="6" s="1"/>
  <c r="G15" i="5"/>
  <c r="G21" i="5" s="1"/>
  <c r="G23" i="5" s="1"/>
  <c r="G23" i="6" l="1"/>
</calcChain>
</file>

<file path=xl/sharedStrings.xml><?xml version="1.0" encoding="utf-8"?>
<sst xmlns="http://schemas.openxmlformats.org/spreadsheetml/2006/main" count="49" uniqueCount="25">
  <si>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</si>
  <si>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</si>
  <si>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</si>
  <si>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</si>
  <si>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</si>
  <si>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</si>
  <si>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</si>
  <si>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</si>
  <si>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>Quarter</t>
  </si>
  <si>
    <t>Capacity</t>
  </si>
  <si>
    <t>Demand</t>
  </si>
  <si>
    <t>Safety Stock</t>
  </si>
  <si>
    <t>Production Cost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</si>
  <si>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</si>
  <si>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</si>
  <si>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</si>
  <si>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</si>
  <si>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</si>
  <si>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</si>
  <si>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</si>
  <si>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</si>
  <si>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</si>
  <si>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Total Cost</t>
  </si>
  <si>
    <t>Quartly Production Cost</t>
  </si>
  <si>
    <t>Quartly Carrying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</si>
</sst>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&quot;$&quot;#,##0"/>
    <numFmt numFmtId="166" formatCode="&quot;$&quot;#,##0.00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18" fillId="0" borderId="0" xfId="42"/>
    <xf numFmtId="0" fontId="19" fillId="0" borderId="0" xfId="42" applyFont="1" applyAlignment="1">
      <alignment horizontal="center"/>
    </xf>
    <xf numFmtId="3" fontId="19" fillId="0" borderId="0" xfId="43" applyNumberFormat="1" applyFont="1" applyBorder="1" applyAlignment="1">
      <alignment horizontal="center"/>
    </xf>
    <xf numFmtId="3" fontId="18" fillId="0" borderId="0" xfId="43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165" fontId="19" fillId="0" borderId="0" xfId="42" applyNumberFormat="1" applyFont="1" applyAlignment="1">
      <alignment horizontal="center"/>
    </xf>
    <xf numFmtId="166" fontId="18" fillId="0" borderId="0" xfId="43" applyNumberFormat="1" applyFont="1" applyBorder="1" applyAlignment="1">
      <alignment horizontal="center"/>
    </xf>
    <xf numFmtId="165" fontId="18" fillId="0" borderId="0" xfId="42" applyNumberFormat="1" applyAlignment="1">
      <alignment horizontal="center"/>
    </xf>
    <xf numFmtId="0" fontId="18" fillId="0" borderId="0" xfId="42" applyBorder="1" applyAlignment="1">
      <alignment horizontal="right"/>
    </xf>
    <xf numFmtId="0" fontId="1" fillId="15" borderId="14" xfId="24" applyBorder="1"/>
    <xf numFmtId="0" fontId="1" fillId="15" borderId="13" xfId="24" applyBorder="1"/>
    <xf numFmtId="0" fontId="1" fillId="15" borderId="12" xfId="24" applyBorder="1"/>
    <xf numFmtId="0" fontId="1" fillId="22" borderId="20" xfId="31" applyBorder="1"/>
    <xf numFmtId="0" fontId="1" fillId="22" borderId="16" xfId="31" applyBorder="1"/>
    <xf numFmtId="2" fontId="1" fillId="22" borderId="21" xfId="31" applyNumberFormat="1" applyBorder="1"/>
    <xf numFmtId="2" fontId="1" fillId="22" borderId="22" xfId="31" applyNumberFormat="1" applyBorder="1"/>
    <xf numFmtId="2" fontId="1" fillId="22" borderId="18" xfId="31" applyNumberFormat="1" applyBorder="1"/>
    <xf numFmtId="2" fontId="1" fillId="22" borderId="11" xfId="31" applyNumberFormat="1" applyBorder="1"/>
    <xf numFmtId="0" fontId="1" fillId="10" borderId="26" xfId="19" applyBorder="1" applyAlignment="1">
      <alignment horizontal="left"/>
    </xf>
    <xf numFmtId="0" fontId="1" fillId="10" borderId="20" xfId="19" applyBorder="1" applyAlignment="1">
      <alignment horizontal="left"/>
    </xf>
    <xf numFmtId="0" fontId="1" fillId="10" borderId="15" xfId="19" applyBorder="1"/>
    <xf numFmtId="0" fontId="1" fillId="10" borderId="15" xfId="19" applyBorder="1" applyAlignment="1">
      <alignment horizontal="left"/>
    </xf>
    <xf numFmtId="0" fontId="1" fillId="10" borderId="20" xfId="19" applyBorder="1"/>
    <xf numFmtId="0" fontId="1" fillId="10" borderId="26" xfId="19" applyBorder="1"/>
    <xf numFmtId="0" fontId="1" fillId="15" borderId="24" xfId="24" applyBorder="1" applyAlignment="1">
      <alignment horizontal="left"/>
    </xf>
    <xf numFmtId="0" fontId="1" fillId="15" borderId="23" xfId="24" applyBorder="1" applyAlignment="1">
      <alignment horizontal="left"/>
    </xf>
    <xf numFmtId="0" fontId="1" fillId="15" borderId="32" xfId="24" applyBorder="1"/>
    <xf numFmtId="0" fontId="1" fillId="15" borderId="31" xfId="24" applyBorder="1"/>
    <xf numFmtId="0" fontId="1" fillId="15" borderId="30" xfId="24" applyBorder="1"/>
    <xf numFmtId="3" fontId="1" fillId="15" borderId="17" xfId="24" applyNumberFormat="1" applyBorder="1" applyAlignment="1">
      <alignment horizontal="center"/>
    </xf>
    <xf numFmtId="3" fontId="1" fillId="15" borderId="21" xfId="24" applyNumberFormat="1" applyBorder="1" applyAlignment="1">
      <alignment horizontal="center"/>
    </xf>
    <xf numFmtId="0" fontId="1" fillId="15" borderId="17" xfId="24" applyBorder="1"/>
    <xf numFmtId="4" fontId="1" fillId="15" borderId="21" xfId="24" applyNumberFormat="1" applyBorder="1" applyAlignment="1">
      <alignment horizontal="center"/>
    </xf>
    <xf numFmtId="166" fontId="1" fillId="15" borderId="21" xfId="24" applyNumberFormat="1" applyBorder="1" applyAlignment="1">
      <alignment horizontal="center"/>
    </xf>
    <xf numFmtId="165" fontId="1" fillId="15" borderId="21" xfId="24" applyNumberFormat="1" applyBorder="1" applyAlignment="1">
      <alignment horizontal="center"/>
    </xf>
    <xf numFmtId="165" fontId="1" fillId="15" borderId="28" xfId="24" applyNumberFormat="1" applyBorder="1" applyAlignment="1">
      <alignment horizontal="center"/>
    </xf>
    <xf numFmtId="0" fontId="1" fillId="15" borderId="21" xfId="24" applyBorder="1"/>
    <xf numFmtId="0" fontId="1" fillId="15" borderId="17" xfId="24" applyBorder="1" applyAlignment="1">
      <alignment horizontal="right"/>
    </xf>
    <xf numFmtId="3" fontId="1" fillId="15" borderId="28" xfId="24" applyNumberFormat="1" applyBorder="1" applyAlignment="1">
      <alignment horizontal="center"/>
    </xf>
    <xf numFmtId="3" fontId="1" fillId="15" borderId="27" xfId="24" applyNumberFormat="1" applyBorder="1" applyAlignment="1">
      <alignment horizontal="center"/>
    </xf>
    <xf numFmtId="3" fontId="1" fillId="15" borderId="22" xfId="24" applyNumberFormat="1" applyBorder="1" applyAlignment="1">
      <alignment horizontal="center"/>
    </xf>
    <xf numFmtId="3" fontId="1" fillId="15" borderId="10" xfId="24" applyNumberFormat="1" applyBorder="1" applyAlignment="1">
      <alignment horizontal="center"/>
    </xf>
    <xf numFmtId="0" fontId="1" fillId="15" borderId="10" xfId="24" applyBorder="1"/>
    <xf numFmtId="4" fontId="1" fillId="15" borderId="22" xfId="24" applyNumberFormat="1" applyBorder="1" applyAlignment="1">
      <alignment horizontal="center"/>
    </xf>
    <xf numFmtId="166" fontId="1" fillId="15" borderId="22" xfId="24" applyNumberFormat="1" applyBorder="1" applyAlignment="1">
      <alignment horizontal="center"/>
    </xf>
    <xf numFmtId="165" fontId="1" fillId="15" borderId="22" xfId="24" applyNumberFormat="1" applyBorder="1" applyAlignment="1">
      <alignment horizontal="center"/>
    </xf>
    <xf numFmtId="165" fontId="1" fillId="15" borderId="27" xfId="24" applyNumberFormat="1" applyBorder="1" applyAlignment="1">
      <alignment horizontal="center"/>
    </xf>
    <xf numFmtId="0" fontId="1" fillId="15" borderId="22" xfId="24" applyBorder="1"/>
    <xf numFmtId="0" fontId="1" fillId="15" borderId="10" xfId="24" applyBorder="1" applyAlignment="1">
      <alignment horizontal="right"/>
    </xf>
    <xf numFmtId="0" fontId="1" fillId="27" borderId="19" xfId="36" applyBorder="1"/>
    <xf numFmtId="0" fontId="1" fillId="27" borderId="29" xfId="36" applyBorder="1" applyAlignment="1">
      <alignment horizontal="center"/>
    </xf>
    <xf numFmtId="0" fontId="1" fillId="27" borderId="25" xfId="36" applyBorder="1" applyAlignment="1">
      <alignment horizontal="center"/>
    </xf>
    <xf numFmtId="3" fontId="21" fillId="33" borderId="21" xfId="43" applyNumberFormat="1" applyFont="1" applyFill="1" applyBorder="1" applyAlignment="1">
      <alignment horizontal="center"/>
    </xf>
    <xf numFmtId="3" fontId="20" fillId="33" borderId="28" xfId="43" applyNumberFormat="1" applyFont="1" applyFill="1" applyBorder="1" applyAlignment="1">
      <alignment horizontal="center"/>
    </xf>
    <xf numFmtId="3" fontId="20" fillId="33" borderId="27" xfId="43" applyNumberFormat="1" applyFont="1" applyFill="1" applyBorder="1" applyAlignment="1">
      <alignment horizontal="center"/>
    </xf>
    <xf numFmtId="165" fontId="22" fillId="34" borderId="33" xfId="42" applyNumberFormat="1" applyFont="1" applyFill="1" applyBorder="1" applyAlignment="1">
      <alignment horizontal="center"/>
    </xf>
    <xf numFmtId="0" fontId="1" fillId="15" borderId="23" xfId="24" applyBorder="1"/>
    <xf numFmtId="3" fontId="1" fillId="15" borderId="34" xfId="24" applyNumberFormat="1" applyBorder="1" applyAlignment="1">
      <alignment horizontal="center"/>
    </xf>
    <xf numFmtId="0" fontId="1" fillId="27" borderId="35" xfId="36" applyBorder="1"/>
    <xf numFmtId="0" fontId="1" fillId="15" borderId="30" xfId="24" applyBorder="1" applyAlignment="1">
      <alignment horizontal="left"/>
    </xf>
    <xf numFmtId="3" fontId="21" fillId="33" borderId="22" xfId="43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3B9A0ECE-3DBF-8747-AD3A-436FAC6A6B2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E2C16EA-99C5-CD4A-A3E1-39FA863E36D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C7C4-87EA-E64E-9808-B165273DF79A}">
  <dimension ref="A1:C2"/>
  <sheetViews>
    <sheetView zoomScale="101" workbookViewId="0"/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200</v>
      </c>
      <c r="B2">
        <v>1.41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2760-00F7-5F47-BDE4-79D06449236E}">
  <dimension ref="A1:K97"/>
  <sheetViews>
    <sheetView zoomScale="110" zoomScaleNormal="110" workbookViewId="0">
      <selection activeCell="G2" sqref="G2:K6"/>
    </sheetView>
  </sheetViews>
  <sheetFormatPr baseColWidth="10" defaultRowHeight="16" x14ac:dyDescent="0.2"/>
  <cols>
    <col min="5" max="5" width="14.1640625" customWidth="1"/>
    <col min="6" max="6" width="14.33203125" customWidth="1"/>
    <col min="7" max="7" width="17.1640625" customWidth="1"/>
    <col min="8" max="8" width="10.83203125" customWidth="1"/>
    <col min="11" max="11" width="13.83203125" customWidth="1"/>
  </cols>
  <sheetData>
    <row r="1" spans="1:11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ht="17" thickBot="1" x14ac:dyDescent="0.25">
      <c r="A2">
        <v>2000</v>
      </c>
      <c r="B2">
        <v>1</v>
      </c>
      <c r="C2">
        <v>554.52</v>
      </c>
      <c r="D2">
        <v>380.7</v>
      </c>
      <c r="E2">
        <v>36.200000000000003</v>
      </c>
      <c r="G2" s="11" t="s">
        <v>8</v>
      </c>
      <c r="H2" s="12" t="s">
        <v>9</v>
      </c>
      <c r="I2" s="12" t="s">
        <v>10</v>
      </c>
      <c r="J2" s="12" t="s">
        <v>11</v>
      </c>
      <c r="K2" s="13" t="s">
        <v>12</v>
      </c>
    </row>
    <row r="3" spans="1:11" x14ac:dyDescent="0.2">
      <c r="A3">
        <v>2000</v>
      </c>
      <c r="B3">
        <v>2</v>
      </c>
      <c r="C3">
        <v>629.87</v>
      </c>
      <c r="D3">
        <v>256.91000000000003</v>
      </c>
      <c r="E3">
        <v>74</v>
      </c>
      <c r="G3" s="14">
        <v>1</v>
      </c>
      <c r="H3" s="16">
        <f>AVERAGEIF(B:B,G3,C:C)</f>
        <v>483.00125000000008</v>
      </c>
      <c r="I3" s="16">
        <f>AVERAGEIF(B:B,G3,D:D)</f>
        <v>371.99916666666667</v>
      </c>
      <c r="J3" s="16">
        <f>I3*'{LinDuva}_Module03_Constraints'!$C$2</f>
        <v>37.199916666666667</v>
      </c>
      <c r="K3" s="17">
        <f>AVERAGEIF(B:B,G3,E:E)</f>
        <v>47.861249999999991</v>
      </c>
    </row>
    <row r="4" spans="1:11" x14ac:dyDescent="0.2">
      <c r="A4">
        <v>2000</v>
      </c>
      <c r="B4">
        <v>3</v>
      </c>
      <c r="C4">
        <v>508.05</v>
      </c>
      <c r="D4">
        <v>990.74</v>
      </c>
      <c r="E4">
        <v>57.55</v>
      </c>
      <c r="G4" s="14">
        <v>2</v>
      </c>
      <c r="H4" s="16">
        <f>AVERAGEIF(B:B,G4,C:C)</f>
        <v>444.00041666666658</v>
      </c>
      <c r="I4" s="16">
        <f>AVERAGEIF(B:B,G4,D:D)</f>
        <v>300.99958333333331</v>
      </c>
      <c r="J4" s="16">
        <f>I4*'{LinDuva}_Module03_Constraints'!$C$2</f>
        <v>30.099958333333333</v>
      </c>
      <c r="K4" s="17">
        <f t="shared" ref="K4:K6" si="0">AVERAGEIF(B:B,G4,E:E)</f>
        <v>55.97999999999999</v>
      </c>
    </row>
    <row r="5" spans="1:11" x14ac:dyDescent="0.2">
      <c r="A5">
        <v>2000</v>
      </c>
      <c r="B5">
        <v>4</v>
      </c>
      <c r="C5">
        <v>304.02999999999997</v>
      </c>
      <c r="D5">
        <v>424.38</v>
      </c>
      <c r="E5">
        <v>36.57</v>
      </c>
      <c r="G5" s="14">
        <v>3</v>
      </c>
      <c r="H5" s="16">
        <f>AVERAGEIF(B:B,G5,C:C)</f>
        <v>567.99958333333336</v>
      </c>
      <c r="I5" s="16">
        <f>AVERAGEIF(B:B,G5,D:D)</f>
        <v>489.99916666666672</v>
      </c>
      <c r="J5" s="16">
        <f>I5*'{LinDuva}_Module03_Constraints'!$C$2</f>
        <v>48.999916666666678</v>
      </c>
      <c r="K5" s="17">
        <f t="shared" si="0"/>
        <v>48.549583333333338</v>
      </c>
    </row>
    <row r="6" spans="1:11" ht="17" thickBot="1" x14ac:dyDescent="0.25">
      <c r="A6">
        <v>2001</v>
      </c>
      <c r="B6">
        <v>1</v>
      </c>
      <c r="C6">
        <v>516.65</v>
      </c>
      <c r="D6">
        <v>462.18</v>
      </c>
      <c r="E6">
        <v>39.85</v>
      </c>
      <c r="G6" s="15">
        <v>4</v>
      </c>
      <c r="H6" s="18">
        <f>AVERAGEIF(B:B,G6,C:C)</f>
        <v>472.99958333333331</v>
      </c>
      <c r="I6" s="18">
        <f>AVERAGEIF(B:B,G6,D:D)</f>
        <v>433.00000000000006</v>
      </c>
      <c r="J6" s="18">
        <f>I6*'{LinDuva}_Module03_Constraints'!$C$2</f>
        <v>43.300000000000011</v>
      </c>
      <c r="K6" s="19">
        <f t="shared" si="0"/>
        <v>46.088750000000005</v>
      </c>
    </row>
    <row r="7" spans="1:11" x14ac:dyDescent="0.2">
      <c r="A7">
        <v>2001</v>
      </c>
      <c r="B7">
        <v>2</v>
      </c>
      <c r="C7">
        <v>642.91999999999996</v>
      </c>
      <c r="D7">
        <v>247.68</v>
      </c>
      <c r="E7">
        <v>72.84</v>
      </c>
    </row>
    <row r="8" spans="1:11" x14ac:dyDescent="0.2">
      <c r="A8">
        <v>2001</v>
      </c>
      <c r="B8">
        <v>3</v>
      </c>
      <c r="C8">
        <v>735.36</v>
      </c>
      <c r="D8">
        <v>547.39</v>
      </c>
      <c r="E8">
        <v>58</v>
      </c>
    </row>
    <row r="9" spans="1:11" x14ac:dyDescent="0.2">
      <c r="A9">
        <v>2001</v>
      </c>
      <c r="B9">
        <v>4</v>
      </c>
      <c r="C9">
        <v>453.76</v>
      </c>
      <c r="D9">
        <v>572.59</v>
      </c>
      <c r="E9">
        <v>39.92</v>
      </c>
    </row>
    <row r="10" spans="1:11" x14ac:dyDescent="0.2">
      <c r="A10">
        <v>2002</v>
      </c>
      <c r="B10">
        <v>1</v>
      </c>
      <c r="C10">
        <v>581.14</v>
      </c>
      <c r="D10">
        <v>406.35</v>
      </c>
      <c r="E10">
        <v>43.13</v>
      </c>
    </row>
    <row r="11" spans="1:11" x14ac:dyDescent="0.2">
      <c r="A11">
        <v>2002</v>
      </c>
      <c r="B11">
        <v>2</v>
      </c>
      <c r="C11">
        <v>485.96</v>
      </c>
      <c r="D11">
        <v>189.48</v>
      </c>
      <c r="E11">
        <v>65.209999999999994</v>
      </c>
    </row>
    <row r="12" spans="1:11" x14ac:dyDescent="0.2">
      <c r="A12">
        <v>2002</v>
      </c>
      <c r="B12">
        <v>3</v>
      </c>
      <c r="C12">
        <v>664.02</v>
      </c>
      <c r="D12">
        <v>424.96</v>
      </c>
      <c r="E12">
        <v>63.93</v>
      </c>
    </row>
    <row r="13" spans="1:11" x14ac:dyDescent="0.2">
      <c r="A13">
        <v>2002</v>
      </c>
      <c r="B13">
        <v>4</v>
      </c>
      <c r="C13">
        <v>391.68</v>
      </c>
      <c r="D13">
        <v>414.6</v>
      </c>
      <c r="E13">
        <v>30.61</v>
      </c>
    </row>
    <row r="14" spans="1:11" x14ac:dyDescent="0.2">
      <c r="A14">
        <v>2003</v>
      </c>
      <c r="B14">
        <v>1</v>
      </c>
      <c r="C14">
        <v>548.73</v>
      </c>
      <c r="D14">
        <v>410.01</v>
      </c>
      <c r="E14">
        <v>35.950000000000003</v>
      </c>
    </row>
    <row r="15" spans="1:11" x14ac:dyDescent="0.2">
      <c r="A15">
        <v>2003</v>
      </c>
      <c r="B15">
        <v>2</v>
      </c>
      <c r="C15">
        <v>529.47</v>
      </c>
      <c r="D15">
        <v>145.99</v>
      </c>
      <c r="E15">
        <v>75.84</v>
      </c>
    </row>
    <row r="16" spans="1:11" x14ac:dyDescent="0.2">
      <c r="A16">
        <v>2003</v>
      </c>
      <c r="B16">
        <v>3</v>
      </c>
      <c r="C16">
        <v>721.97</v>
      </c>
      <c r="D16">
        <v>341.57</v>
      </c>
      <c r="E16">
        <v>58.11</v>
      </c>
    </row>
    <row r="17" spans="1:5" x14ac:dyDescent="0.2">
      <c r="A17">
        <v>2003</v>
      </c>
      <c r="B17">
        <v>4</v>
      </c>
      <c r="C17">
        <v>415.92</v>
      </c>
      <c r="D17">
        <v>396.93</v>
      </c>
      <c r="E17">
        <v>42.76</v>
      </c>
    </row>
    <row r="18" spans="1:5" x14ac:dyDescent="0.2">
      <c r="A18">
        <v>2004</v>
      </c>
      <c r="B18">
        <v>1</v>
      </c>
      <c r="C18">
        <v>545.24</v>
      </c>
      <c r="D18">
        <v>600.88</v>
      </c>
      <c r="E18">
        <v>47.52</v>
      </c>
    </row>
    <row r="19" spans="1:5" x14ac:dyDescent="0.2">
      <c r="A19">
        <v>2004</v>
      </c>
      <c r="B19">
        <v>2</v>
      </c>
      <c r="C19">
        <v>405.33</v>
      </c>
      <c r="D19">
        <v>249.39</v>
      </c>
      <c r="E19">
        <v>63.03</v>
      </c>
    </row>
    <row r="20" spans="1:5" x14ac:dyDescent="0.2">
      <c r="A20">
        <v>2004</v>
      </c>
      <c r="B20">
        <v>3</v>
      </c>
      <c r="C20">
        <v>579.87</v>
      </c>
      <c r="D20">
        <v>514.32000000000005</v>
      </c>
      <c r="E20">
        <v>45.81</v>
      </c>
    </row>
    <row r="21" spans="1:5" x14ac:dyDescent="0.2">
      <c r="A21">
        <v>2004</v>
      </c>
      <c r="B21">
        <v>4</v>
      </c>
      <c r="C21">
        <v>376.05</v>
      </c>
      <c r="D21">
        <v>624.47</v>
      </c>
      <c r="E21">
        <v>43.5</v>
      </c>
    </row>
    <row r="22" spans="1:5" x14ac:dyDescent="0.2">
      <c r="A22">
        <v>2005</v>
      </c>
      <c r="B22">
        <v>1</v>
      </c>
      <c r="C22">
        <v>492.01</v>
      </c>
      <c r="D22">
        <v>511.54</v>
      </c>
      <c r="E22">
        <v>43.33</v>
      </c>
    </row>
    <row r="23" spans="1:5" x14ac:dyDescent="0.2">
      <c r="A23">
        <v>2005</v>
      </c>
      <c r="B23">
        <v>2</v>
      </c>
      <c r="C23">
        <v>513.03</v>
      </c>
      <c r="D23">
        <v>260.86</v>
      </c>
      <c r="E23">
        <v>56.3</v>
      </c>
    </row>
    <row r="24" spans="1:5" x14ac:dyDescent="0.2">
      <c r="A24">
        <v>2005</v>
      </c>
      <c r="B24">
        <v>3</v>
      </c>
      <c r="C24">
        <v>753.42</v>
      </c>
      <c r="D24">
        <v>705.05</v>
      </c>
      <c r="E24">
        <v>47.33</v>
      </c>
    </row>
    <row r="25" spans="1:5" x14ac:dyDescent="0.2">
      <c r="A25">
        <v>2005</v>
      </c>
      <c r="B25">
        <v>4</v>
      </c>
      <c r="C25">
        <v>425.83</v>
      </c>
      <c r="D25">
        <v>563.91</v>
      </c>
      <c r="E25">
        <v>34.28</v>
      </c>
    </row>
    <row r="26" spans="1:5" x14ac:dyDescent="0.2">
      <c r="A26">
        <v>2006</v>
      </c>
      <c r="B26">
        <v>1</v>
      </c>
      <c r="C26">
        <v>617.17999999999995</v>
      </c>
      <c r="D26">
        <v>449.02</v>
      </c>
      <c r="E26">
        <v>42.3</v>
      </c>
    </row>
    <row r="27" spans="1:5" x14ac:dyDescent="0.2">
      <c r="A27">
        <v>2006</v>
      </c>
      <c r="B27">
        <v>2</v>
      </c>
      <c r="C27">
        <v>479.91</v>
      </c>
      <c r="D27">
        <v>167.46</v>
      </c>
      <c r="E27">
        <v>61.38</v>
      </c>
    </row>
    <row r="28" spans="1:5" x14ac:dyDescent="0.2">
      <c r="A28">
        <v>2006</v>
      </c>
      <c r="B28">
        <v>3</v>
      </c>
      <c r="C28">
        <v>567.94000000000005</v>
      </c>
      <c r="D28">
        <v>601.84</v>
      </c>
      <c r="E28">
        <v>58.35</v>
      </c>
    </row>
    <row r="29" spans="1:5" x14ac:dyDescent="0.2">
      <c r="A29">
        <v>2006</v>
      </c>
      <c r="B29">
        <v>4</v>
      </c>
      <c r="C29">
        <v>391.54</v>
      </c>
      <c r="D29">
        <v>472.3</v>
      </c>
      <c r="E29">
        <v>44.71</v>
      </c>
    </row>
    <row r="30" spans="1:5" x14ac:dyDescent="0.2">
      <c r="A30">
        <v>2007</v>
      </c>
      <c r="B30">
        <v>1</v>
      </c>
      <c r="C30">
        <v>504.33</v>
      </c>
      <c r="D30">
        <v>417.21</v>
      </c>
      <c r="E30">
        <v>43.83</v>
      </c>
    </row>
    <row r="31" spans="1:5" x14ac:dyDescent="0.2">
      <c r="A31">
        <v>2007</v>
      </c>
      <c r="B31">
        <v>2</v>
      </c>
      <c r="C31">
        <v>454.36</v>
      </c>
      <c r="D31">
        <v>302.42</v>
      </c>
      <c r="E31">
        <v>67.17</v>
      </c>
    </row>
    <row r="32" spans="1:5" x14ac:dyDescent="0.2">
      <c r="A32">
        <v>2007</v>
      </c>
      <c r="B32">
        <v>3</v>
      </c>
      <c r="C32">
        <v>536.51</v>
      </c>
      <c r="D32">
        <v>631.26</v>
      </c>
      <c r="E32">
        <v>44.72</v>
      </c>
    </row>
    <row r="33" spans="1:5" x14ac:dyDescent="0.2">
      <c r="A33">
        <v>2007</v>
      </c>
      <c r="B33">
        <v>4</v>
      </c>
      <c r="C33">
        <v>413.32</v>
      </c>
      <c r="D33">
        <v>418.19</v>
      </c>
      <c r="E33">
        <v>39.83</v>
      </c>
    </row>
    <row r="34" spans="1:5" x14ac:dyDescent="0.2">
      <c r="A34">
        <v>2008</v>
      </c>
      <c r="B34">
        <v>1</v>
      </c>
      <c r="C34">
        <v>477.08</v>
      </c>
      <c r="D34">
        <v>408.01</v>
      </c>
      <c r="E34">
        <v>41.58</v>
      </c>
    </row>
    <row r="35" spans="1:5" x14ac:dyDescent="0.2">
      <c r="A35">
        <v>2008</v>
      </c>
      <c r="B35">
        <v>2</v>
      </c>
      <c r="C35">
        <v>454.8</v>
      </c>
      <c r="D35">
        <v>289.56</v>
      </c>
      <c r="E35">
        <v>61.76</v>
      </c>
    </row>
    <row r="36" spans="1:5" x14ac:dyDescent="0.2">
      <c r="A36">
        <v>2008</v>
      </c>
      <c r="B36">
        <v>3</v>
      </c>
      <c r="C36">
        <v>645.66999999999996</v>
      </c>
      <c r="D36">
        <v>452.01</v>
      </c>
      <c r="E36">
        <v>52.37</v>
      </c>
    </row>
    <row r="37" spans="1:5" x14ac:dyDescent="0.2">
      <c r="A37">
        <v>2008</v>
      </c>
      <c r="B37">
        <v>4</v>
      </c>
      <c r="C37">
        <v>454.92</v>
      </c>
      <c r="D37">
        <v>536.05999999999995</v>
      </c>
      <c r="E37">
        <v>42.02</v>
      </c>
    </row>
    <row r="38" spans="1:5" x14ac:dyDescent="0.2">
      <c r="A38">
        <v>2009</v>
      </c>
      <c r="B38">
        <v>1</v>
      </c>
      <c r="C38">
        <v>633.03</v>
      </c>
      <c r="D38">
        <v>512.01</v>
      </c>
      <c r="E38">
        <v>49.96</v>
      </c>
    </row>
    <row r="39" spans="1:5" x14ac:dyDescent="0.2">
      <c r="A39">
        <v>2009</v>
      </c>
      <c r="B39">
        <v>2</v>
      </c>
      <c r="C39">
        <v>529.75</v>
      </c>
      <c r="D39">
        <v>390.86</v>
      </c>
      <c r="E39">
        <v>60.78</v>
      </c>
    </row>
    <row r="40" spans="1:5" x14ac:dyDescent="0.2">
      <c r="A40">
        <v>2009</v>
      </c>
      <c r="B40">
        <v>3</v>
      </c>
      <c r="C40">
        <v>679.66</v>
      </c>
      <c r="D40">
        <v>555.21</v>
      </c>
      <c r="E40">
        <v>47.09</v>
      </c>
    </row>
    <row r="41" spans="1:5" x14ac:dyDescent="0.2">
      <c r="A41">
        <v>2009</v>
      </c>
      <c r="B41">
        <v>4</v>
      </c>
      <c r="C41">
        <v>449.53</v>
      </c>
      <c r="D41">
        <v>367.26</v>
      </c>
      <c r="E41">
        <v>41.72</v>
      </c>
    </row>
    <row r="42" spans="1:5" x14ac:dyDescent="0.2">
      <c r="A42">
        <v>2010</v>
      </c>
      <c r="B42">
        <v>1</v>
      </c>
      <c r="C42">
        <v>471.77</v>
      </c>
      <c r="D42">
        <v>433.22</v>
      </c>
      <c r="E42">
        <v>42.56</v>
      </c>
    </row>
    <row r="43" spans="1:5" x14ac:dyDescent="0.2">
      <c r="A43">
        <v>2010</v>
      </c>
      <c r="B43">
        <v>2</v>
      </c>
      <c r="C43">
        <v>510.57</v>
      </c>
      <c r="D43">
        <v>289.16000000000003</v>
      </c>
      <c r="E43">
        <v>62.73</v>
      </c>
    </row>
    <row r="44" spans="1:5" x14ac:dyDescent="0.2">
      <c r="A44">
        <v>2010</v>
      </c>
      <c r="B44">
        <v>3</v>
      </c>
      <c r="C44">
        <v>552.61</v>
      </c>
      <c r="D44">
        <v>507.53</v>
      </c>
      <c r="E44">
        <v>51.64</v>
      </c>
    </row>
    <row r="45" spans="1:5" x14ac:dyDescent="0.2">
      <c r="A45">
        <v>2010</v>
      </c>
      <c r="B45">
        <v>4</v>
      </c>
      <c r="C45">
        <v>503.42</v>
      </c>
      <c r="D45">
        <v>448.16</v>
      </c>
      <c r="E45">
        <v>39.11</v>
      </c>
    </row>
    <row r="46" spans="1:5" x14ac:dyDescent="0.2">
      <c r="A46">
        <v>2011</v>
      </c>
      <c r="B46">
        <v>1</v>
      </c>
      <c r="C46">
        <v>413.83</v>
      </c>
      <c r="D46">
        <v>431.7</v>
      </c>
      <c r="E46">
        <v>44.75</v>
      </c>
    </row>
    <row r="47" spans="1:5" x14ac:dyDescent="0.2">
      <c r="A47">
        <v>2011</v>
      </c>
      <c r="B47">
        <v>2</v>
      </c>
      <c r="C47">
        <v>476.9</v>
      </c>
      <c r="D47">
        <v>271.62</v>
      </c>
      <c r="E47">
        <v>54.27</v>
      </c>
    </row>
    <row r="48" spans="1:5" x14ac:dyDescent="0.2">
      <c r="A48">
        <v>2011</v>
      </c>
      <c r="B48">
        <v>3</v>
      </c>
      <c r="C48">
        <v>595.46</v>
      </c>
      <c r="D48">
        <v>633.04999999999995</v>
      </c>
      <c r="E48">
        <v>52.81</v>
      </c>
    </row>
    <row r="49" spans="1:5" x14ac:dyDescent="0.2">
      <c r="A49">
        <v>2011</v>
      </c>
      <c r="B49">
        <v>4</v>
      </c>
      <c r="C49">
        <v>465.61</v>
      </c>
      <c r="D49">
        <v>656.73</v>
      </c>
      <c r="E49">
        <v>43.75</v>
      </c>
    </row>
    <row r="50" spans="1:5" x14ac:dyDescent="0.2">
      <c r="A50">
        <v>2012</v>
      </c>
      <c r="B50">
        <v>1</v>
      </c>
      <c r="C50">
        <v>468.01</v>
      </c>
      <c r="D50">
        <v>251.12</v>
      </c>
      <c r="E50">
        <v>46.84</v>
      </c>
    </row>
    <row r="51" spans="1:5" x14ac:dyDescent="0.2">
      <c r="A51">
        <v>2012</v>
      </c>
      <c r="B51">
        <v>2</v>
      </c>
      <c r="C51">
        <v>429.01</v>
      </c>
      <c r="D51">
        <v>264.08</v>
      </c>
      <c r="E51">
        <v>54.79</v>
      </c>
    </row>
    <row r="52" spans="1:5" x14ac:dyDescent="0.2">
      <c r="A52">
        <v>2012</v>
      </c>
      <c r="B52">
        <v>3</v>
      </c>
      <c r="C52">
        <v>530.44000000000005</v>
      </c>
      <c r="D52">
        <v>352.47</v>
      </c>
      <c r="E52">
        <v>50.26</v>
      </c>
    </row>
    <row r="53" spans="1:5" x14ac:dyDescent="0.2">
      <c r="A53">
        <v>2012</v>
      </c>
      <c r="B53">
        <v>4</v>
      </c>
      <c r="C53">
        <v>330.4</v>
      </c>
      <c r="D53">
        <v>423.23</v>
      </c>
      <c r="E53">
        <v>48.29</v>
      </c>
    </row>
    <row r="54" spans="1:5" x14ac:dyDescent="0.2">
      <c r="A54">
        <v>2013</v>
      </c>
      <c r="B54">
        <v>1</v>
      </c>
      <c r="C54">
        <v>472.27</v>
      </c>
      <c r="D54">
        <v>325.55</v>
      </c>
      <c r="E54">
        <v>44.41</v>
      </c>
    </row>
    <row r="55" spans="1:5" x14ac:dyDescent="0.2">
      <c r="A55">
        <v>2013</v>
      </c>
      <c r="B55">
        <v>2</v>
      </c>
      <c r="C55">
        <v>365.72</v>
      </c>
      <c r="D55">
        <v>309.63</v>
      </c>
      <c r="E55">
        <v>52.27</v>
      </c>
    </row>
    <row r="56" spans="1:5" x14ac:dyDescent="0.2">
      <c r="A56">
        <v>2013</v>
      </c>
      <c r="B56">
        <v>3</v>
      </c>
      <c r="C56">
        <v>574.32000000000005</v>
      </c>
      <c r="D56">
        <v>483.55</v>
      </c>
      <c r="E56">
        <v>51.3</v>
      </c>
    </row>
    <row r="57" spans="1:5" x14ac:dyDescent="0.2">
      <c r="A57">
        <v>2013</v>
      </c>
      <c r="B57">
        <v>4</v>
      </c>
      <c r="C57">
        <v>512.96</v>
      </c>
      <c r="D57">
        <v>487.16</v>
      </c>
      <c r="E57">
        <v>42.82</v>
      </c>
    </row>
    <row r="58" spans="1:5" x14ac:dyDescent="0.2">
      <c r="A58">
        <v>2014</v>
      </c>
      <c r="B58">
        <v>1</v>
      </c>
      <c r="C58">
        <v>525.47</v>
      </c>
      <c r="D58">
        <v>440.02</v>
      </c>
      <c r="E58">
        <v>51.79</v>
      </c>
    </row>
    <row r="59" spans="1:5" x14ac:dyDescent="0.2">
      <c r="A59">
        <v>2014</v>
      </c>
      <c r="B59">
        <v>2</v>
      </c>
      <c r="C59">
        <v>454.3</v>
      </c>
      <c r="D59">
        <v>386.83</v>
      </c>
      <c r="E59">
        <v>41.83</v>
      </c>
    </row>
    <row r="60" spans="1:5" x14ac:dyDescent="0.2">
      <c r="A60">
        <v>2014</v>
      </c>
      <c r="B60">
        <v>3</v>
      </c>
      <c r="C60">
        <v>682.25</v>
      </c>
      <c r="D60">
        <v>496.25</v>
      </c>
      <c r="E60">
        <v>50.91</v>
      </c>
    </row>
    <row r="61" spans="1:5" x14ac:dyDescent="0.2">
      <c r="A61">
        <v>2014</v>
      </c>
      <c r="B61">
        <v>4</v>
      </c>
      <c r="C61">
        <v>552.95000000000005</v>
      </c>
      <c r="D61">
        <v>318.08999999999997</v>
      </c>
      <c r="E61">
        <v>52.1</v>
      </c>
    </row>
    <row r="62" spans="1:5" x14ac:dyDescent="0.2">
      <c r="A62">
        <v>2015</v>
      </c>
      <c r="B62">
        <v>1</v>
      </c>
      <c r="C62">
        <v>489.04</v>
      </c>
      <c r="D62">
        <v>248.74</v>
      </c>
      <c r="E62">
        <v>47.24</v>
      </c>
    </row>
    <row r="63" spans="1:5" x14ac:dyDescent="0.2">
      <c r="A63">
        <v>2015</v>
      </c>
      <c r="B63">
        <v>2</v>
      </c>
      <c r="C63">
        <v>383.16</v>
      </c>
      <c r="D63">
        <v>461.65</v>
      </c>
      <c r="E63">
        <v>50.74</v>
      </c>
    </row>
    <row r="64" spans="1:5" x14ac:dyDescent="0.2">
      <c r="A64">
        <v>2015</v>
      </c>
      <c r="B64">
        <v>3</v>
      </c>
      <c r="C64">
        <v>481.32</v>
      </c>
      <c r="D64">
        <v>374.8</v>
      </c>
      <c r="E64">
        <v>42.98</v>
      </c>
    </row>
    <row r="65" spans="1:5" x14ac:dyDescent="0.2">
      <c r="A65">
        <v>2015</v>
      </c>
      <c r="B65">
        <v>4</v>
      </c>
      <c r="C65">
        <v>478.28</v>
      </c>
      <c r="D65">
        <v>520.01</v>
      </c>
      <c r="E65">
        <v>54.88</v>
      </c>
    </row>
    <row r="66" spans="1:5" x14ac:dyDescent="0.2">
      <c r="A66">
        <v>2016</v>
      </c>
      <c r="B66">
        <v>1</v>
      </c>
      <c r="C66">
        <v>444.7</v>
      </c>
      <c r="D66">
        <v>325.64999999999998</v>
      </c>
      <c r="E66">
        <v>54.33</v>
      </c>
    </row>
    <row r="67" spans="1:5" x14ac:dyDescent="0.2">
      <c r="A67">
        <v>2016</v>
      </c>
      <c r="B67">
        <v>2</v>
      </c>
      <c r="C67">
        <v>467.8</v>
      </c>
      <c r="D67">
        <v>404.47</v>
      </c>
      <c r="E67">
        <v>40.69</v>
      </c>
    </row>
    <row r="68" spans="1:5" x14ac:dyDescent="0.2">
      <c r="A68">
        <v>2016</v>
      </c>
      <c r="B68">
        <v>3</v>
      </c>
      <c r="C68">
        <v>405.24</v>
      </c>
      <c r="D68">
        <v>460.37</v>
      </c>
      <c r="E68">
        <v>42.53</v>
      </c>
    </row>
    <row r="69" spans="1:5" x14ac:dyDescent="0.2">
      <c r="A69">
        <v>2016</v>
      </c>
      <c r="B69">
        <v>4</v>
      </c>
      <c r="C69">
        <v>490.55</v>
      </c>
      <c r="D69">
        <v>418.71</v>
      </c>
      <c r="E69">
        <v>50.74</v>
      </c>
    </row>
    <row r="70" spans="1:5" x14ac:dyDescent="0.2">
      <c r="A70">
        <v>2017</v>
      </c>
      <c r="B70">
        <v>1</v>
      </c>
      <c r="C70">
        <v>499.51</v>
      </c>
      <c r="D70">
        <v>176.18</v>
      </c>
      <c r="E70">
        <v>57.86</v>
      </c>
    </row>
    <row r="71" spans="1:5" x14ac:dyDescent="0.2">
      <c r="A71">
        <v>2017</v>
      </c>
      <c r="B71">
        <v>2</v>
      </c>
      <c r="C71">
        <v>394.21</v>
      </c>
      <c r="D71">
        <v>240.73</v>
      </c>
      <c r="E71">
        <v>46.61</v>
      </c>
    </row>
    <row r="72" spans="1:5" x14ac:dyDescent="0.2">
      <c r="A72">
        <v>2017</v>
      </c>
      <c r="B72">
        <v>3</v>
      </c>
      <c r="C72">
        <v>494.01</v>
      </c>
      <c r="D72">
        <v>291.16000000000003</v>
      </c>
      <c r="E72">
        <v>46.26</v>
      </c>
    </row>
    <row r="73" spans="1:5" x14ac:dyDescent="0.2">
      <c r="A73">
        <v>2017</v>
      </c>
      <c r="B73">
        <v>4</v>
      </c>
      <c r="C73">
        <v>497.89</v>
      </c>
      <c r="D73">
        <v>373.99</v>
      </c>
      <c r="E73">
        <v>52.02</v>
      </c>
    </row>
    <row r="74" spans="1:5" x14ac:dyDescent="0.2">
      <c r="A74">
        <v>2018</v>
      </c>
      <c r="B74">
        <v>1</v>
      </c>
      <c r="C74">
        <v>381.59</v>
      </c>
      <c r="D74">
        <v>300.95999999999998</v>
      </c>
      <c r="E74">
        <v>46.04</v>
      </c>
    </row>
    <row r="75" spans="1:5" x14ac:dyDescent="0.2">
      <c r="A75">
        <v>2018</v>
      </c>
      <c r="B75">
        <v>2</v>
      </c>
      <c r="C75">
        <v>350.08</v>
      </c>
      <c r="D75">
        <v>299.25</v>
      </c>
      <c r="E75">
        <v>53.11</v>
      </c>
    </row>
    <row r="76" spans="1:5" x14ac:dyDescent="0.2">
      <c r="A76">
        <v>2018</v>
      </c>
      <c r="B76">
        <v>3</v>
      </c>
      <c r="C76">
        <v>514.84</v>
      </c>
      <c r="D76">
        <v>402.4</v>
      </c>
      <c r="E76">
        <v>41.97</v>
      </c>
    </row>
    <row r="77" spans="1:5" x14ac:dyDescent="0.2">
      <c r="A77">
        <v>2018</v>
      </c>
      <c r="B77">
        <v>4</v>
      </c>
      <c r="C77">
        <v>480.99</v>
      </c>
      <c r="D77">
        <v>401.37</v>
      </c>
      <c r="E77">
        <v>53.02</v>
      </c>
    </row>
    <row r="78" spans="1:5" x14ac:dyDescent="0.2">
      <c r="A78">
        <v>2019</v>
      </c>
      <c r="B78">
        <v>1</v>
      </c>
      <c r="C78">
        <v>426.08</v>
      </c>
      <c r="D78">
        <v>336.06</v>
      </c>
      <c r="E78">
        <v>57.19</v>
      </c>
    </row>
    <row r="79" spans="1:5" x14ac:dyDescent="0.2">
      <c r="A79">
        <v>2019</v>
      </c>
      <c r="B79">
        <v>2</v>
      </c>
      <c r="C79">
        <v>351.64</v>
      </c>
      <c r="D79">
        <v>230.06</v>
      </c>
      <c r="E79">
        <v>49.06</v>
      </c>
    </row>
    <row r="80" spans="1:5" x14ac:dyDescent="0.2">
      <c r="A80">
        <v>2019</v>
      </c>
      <c r="B80">
        <v>3</v>
      </c>
      <c r="C80">
        <v>562.41999999999996</v>
      </c>
      <c r="D80">
        <v>454.82</v>
      </c>
      <c r="E80">
        <v>33.78</v>
      </c>
    </row>
    <row r="81" spans="1:5" x14ac:dyDescent="0.2">
      <c r="A81">
        <v>2019</v>
      </c>
      <c r="B81">
        <v>4</v>
      </c>
      <c r="C81">
        <v>535.29</v>
      </c>
      <c r="D81">
        <v>259.14</v>
      </c>
      <c r="E81">
        <v>59.81</v>
      </c>
    </row>
    <row r="82" spans="1:5" x14ac:dyDescent="0.2">
      <c r="A82">
        <v>2020</v>
      </c>
      <c r="B82">
        <v>1</v>
      </c>
      <c r="C82">
        <v>430.26</v>
      </c>
      <c r="D82">
        <v>335.53</v>
      </c>
      <c r="E82">
        <v>49.56</v>
      </c>
    </row>
    <row r="83" spans="1:5" x14ac:dyDescent="0.2">
      <c r="A83">
        <v>2020</v>
      </c>
      <c r="B83">
        <v>2</v>
      </c>
      <c r="C83">
        <v>383.31</v>
      </c>
      <c r="D83">
        <v>398.21</v>
      </c>
      <c r="E83">
        <v>42.63</v>
      </c>
    </row>
    <row r="84" spans="1:5" x14ac:dyDescent="0.2">
      <c r="A84">
        <v>2020</v>
      </c>
      <c r="B84">
        <v>3</v>
      </c>
      <c r="C84">
        <v>428.41</v>
      </c>
      <c r="D84">
        <v>384.61</v>
      </c>
      <c r="E84">
        <v>45.05</v>
      </c>
    </row>
    <row r="85" spans="1:5" x14ac:dyDescent="0.2">
      <c r="A85">
        <v>2020</v>
      </c>
      <c r="B85">
        <v>4</v>
      </c>
      <c r="C85">
        <v>425.29</v>
      </c>
      <c r="D85">
        <v>181.51</v>
      </c>
      <c r="E85">
        <v>48</v>
      </c>
    </row>
    <row r="86" spans="1:5" x14ac:dyDescent="0.2">
      <c r="A86">
        <v>2021</v>
      </c>
      <c r="B86">
        <v>1</v>
      </c>
      <c r="C86">
        <v>425.36</v>
      </c>
      <c r="D86">
        <v>292.13</v>
      </c>
      <c r="E86">
        <v>62.42</v>
      </c>
    </row>
    <row r="87" spans="1:5" x14ac:dyDescent="0.2">
      <c r="A87">
        <v>2021</v>
      </c>
      <c r="B87">
        <v>2</v>
      </c>
      <c r="C87">
        <v>309.54000000000002</v>
      </c>
      <c r="D87">
        <v>334.69</v>
      </c>
      <c r="E87">
        <v>52.78</v>
      </c>
    </row>
    <row r="88" spans="1:5" x14ac:dyDescent="0.2">
      <c r="A88">
        <v>2021</v>
      </c>
      <c r="B88">
        <v>3</v>
      </c>
      <c r="C88">
        <v>401.35</v>
      </c>
      <c r="D88">
        <v>253.02</v>
      </c>
      <c r="E88">
        <v>46.65</v>
      </c>
    </row>
    <row r="89" spans="1:5" x14ac:dyDescent="0.2">
      <c r="A89">
        <v>2021</v>
      </c>
      <c r="B89">
        <v>4</v>
      </c>
      <c r="C89">
        <v>678.29</v>
      </c>
      <c r="D89">
        <v>396.61</v>
      </c>
      <c r="E89">
        <v>52.72</v>
      </c>
    </row>
    <row r="90" spans="1:5" x14ac:dyDescent="0.2">
      <c r="A90">
        <v>2022</v>
      </c>
      <c r="B90">
        <v>1</v>
      </c>
      <c r="C90">
        <v>332.47</v>
      </c>
      <c r="D90">
        <v>212.74</v>
      </c>
      <c r="E90">
        <v>54.33</v>
      </c>
    </row>
    <row r="91" spans="1:5" x14ac:dyDescent="0.2">
      <c r="A91">
        <v>2022</v>
      </c>
      <c r="B91">
        <v>2</v>
      </c>
      <c r="C91">
        <v>334.03</v>
      </c>
      <c r="D91">
        <v>379.13</v>
      </c>
      <c r="E91">
        <v>42.3</v>
      </c>
    </row>
    <row r="92" spans="1:5" x14ac:dyDescent="0.2">
      <c r="A92">
        <v>2022</v>
      </c>
      <c r="B92">
        <v>3</v>
      </c>
      <c r="C92">
        <v>504.49</v>
      </c>
      <c r="D92">
        <v>527.52</v>
      </c>
      <c r="E92">
        <v>39.47</v>
      </c>
    </row>
    <row r="93" spans="1:5" x14ac:dyDescent="0.2">
      <c r="A93">
        <v>2022</v>
      </c>
      <c r="B93">
        <v>4</v>
      </c>
      <c r="C93">
        <v>657.01</v>
      </c>
      <c r="D93">
        <v>406.15</v>
      </c>
      <c r="E93">
        <v>52.31</v>
      </c>
    </row>
    <row r="94" spans="1:5" x14ac:dyDescent="0.2">
      <c r="A94">
        <v>2023</v>
      </c>
      <c r="B94">
        <v>1</v>
      </c>
      <c r="C94">
        <v>341.76</v>
      </c>
      <c r="D94">
        <v>260.47000000000003</v>
      </c>
      <c r="E94">
        <v>65.7</v>
      </c>
    </row>
    <row r="95" spans="1:5" x14ac:dyDescent="0.2">
      <c r="A95">
        <v>2023</v>
      </c>
      <c r="B95">
        <v>2</v>
      </c>
      <c r="C95">
        <v>320.33999999999997</v>
      </c>
      <c r="D95">
        <v>453.87</v>
      </c>
      <c r="E95">
        <v>41.4</v>
      </c>
    </row>
    <row r="96" spans="1:5" x14ac:dyDescent="0.2">
      <c r="A96">
        <v>2023</v>
      </c>
      <c r="B96">
        <v>3</v>
      </c>
      <c r="C96">
        <v>512.36</v>
      </c>
      <c r="D96">
        <v>374.08</v>
      </c>
      <c r="E96">
        <v>36.32</v>
      </c>
    </row>
    <row r="97" spans="1:5" x14ac:dyDescent="0.2">
      <c r="A97">
        <v>2023</v>
      </c>
      <c r="B97">
        <v>4</v>
      </c>
      <c r="C97">
        <v>666.48</v>
      </c>
      <c r="D97">
        <v>310.45</v>
      </c>
      <c r="E97">
        <v>60.64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F26D-42E8-1A44-A1DD-E7EBEDB15DB8}">
  <dimension ref="B2:N23"/>
  <sheetViews>
    <sheetView tabSelected="1" zoomScale="108" zoomScaleNormal="106" workbookViewId="0">
      <selection activeCell="I18" sqref="I18"/>
    </sheetView>
  </sheetViews>
  <sheetFormatPr baseColWidth="10" defaultRowHeight="16" x14ac:dyDescent="0.2"/>
  <cols>
    <col min="2" max="2" width="20.6640625" customWidth="1"/>
    <col min="14" max="14" width="14.33203125" customWidth="1"/>
  </cols>
  <sheetData>
    <row r="2" spans="2:14" ht="17" thickBot="1" x14ac:dyDescent="0.25"/>
    <row r="3" spans="2:14" x14ac:dyDescent="0.2">
      <c r="B3" s="51" t="s">
        <v>8</v>
      </c>
      <c r="C3" s="60"/>
      <c r="D3" s="52">
        <v>1</v>
      </c>
      <c r="E3" s="52">
        <v>2</v>
      </c>
      <c r="F3" s="52">
        <v>3</v>
      </c>
      <c r="G3" s="53">
        <v>4</v>
      </c>
      <c r="H3" s="3"/>
      <c r="I3" s="3"/>
      <c r="K3" s="1"/>
    </row>
    <row r="4" spans="2:14" x14ac:dyDescent="0.2">
      <c r="B4" s="20" t="s">
        <v>13</v>
      </c>
      <c r="C4" s="27"/>
      <c r="D4" s="40">
        <v>200</v>
      </c>
      <c r="E4" s="40">
        <f>D7</f>
        <v>311</v>
      </c>
      <c r="F4" s="40">
        <f>E7</f>
        <v>49</v>
      </c>
      <c r="G4" s="41">
        <f>F7</f>
        <v>49</v>
      </c>
      <c r="H4" s="5"/>
      <c r="I4" s="5"/>
    </row>
    <row r="5" spans="2:14" x14ac:dyDescent="0.2">
      <c r="B5" s="20" t="s">
        <v>14</v>
      </c>
      <c r="C5" s="27"/>
      <c r="D5" s="55">
        <v>483</v>
      </c>
      <c r="E5" s="55">
        <v>182</v>
      </c>
      <c r="F5" s="55">
        <v>568</v>
      </c>
      <c r="G5" s="56">
        <v>467.29999999999984</v>
      </c>
    </row>
    <row r="6" spans="2:14" ht="17" thickBot="1" x14ac:dyDescent="0.25">
      <c r="B6" s="21" t="s">
        <v>15</v>
      </c>
      <c r="C6" s="61"/>
      <c r="D6" s="32">
        <v>372</v>
      </c>
      <c r="E6" s="32">
        <v>444</v>
      </c>
      <c r="F6" s="32">
        <v>568</v>
      </c>
      <c r="G6" s="42">
        <v>473</v>
      </c>
    </row>
    <row r="7" spans="2:14" ht="17" thickBot="1" x14ac:dyDescent="0.25">
      <c r="B7" s="20" t="s">
        <v>16</v>
      </c>
      <c r="C7" s="27"/>
      <c r="D7" s="54">
        <f>D4+D5-D6</f>
        <v>311</v>
      </c>
      <c r="E7" s="54">
        <f t="shared" ref="E7:G7" si="0">E4+E5-E6</f>
        <v>49</v>
      </c>
      <c r="F7" s="54">
        <f t="shared" si="0"/>
        <v>49</v>
      </c>
      <c r="G7" s="62">
        <f t="shared" si="0"/>
        <v>43.299999999999841</v>
      </c>
      <c r="J7" s="11" t="s">
        <v>8</v>
      </c>
      <c r="K7" s="12" t="s">
        <v>9</v>
      </c>
      <c r="L7" s="12" t="s">
        <v>10</v>
      </c>
      <c r="M7" s="12" t="s">
        <v>11</v>
      </c>
      <c r="N7" s="13" t="s">
        <v>12</v>
      </c>
    </row>
    <row r="8" spans="2:14" x14ac:dyDescent="0.2">
      <c r="B8" s="22"/>
      <c r="C8" s="28"/>
      <c r="D8" s="39"/>
      <c r="E8" s="39"/>
      <c r="F8" s="39"/>
      <c r="G8" s="50"/>
      <c r="H8" s="10"/>
      <c r="I8" s="10"/>
      <c r="J8" s="14">
        <v>1</v>
      </c>
      <c r="K8" s="16">
        <v>483.00125000000008</v>
      </c>
      <c r="L8" s="16">
        <v>371.99916666666667</v>
      </c>
      <c r="M8" s="16">
        <v>37.199916666666667</v>
      </c>
      <c r="N8" s="17">
        <v>47.861249999999991</v>
      </c>
    </row>
    <row r="9" spans="2:14" x14ac:dyDescent="0.2">
      <c r="B9" s="23"/>
      <c r="C9" s="29"/>
      <c r="D9" s="31"/>
      <c r="E9" s="31"/>
      <c r="F9" s="31"/>
      <c r="G9" s="43"/>
      <c r="H9" s="5"/>
      <c r="I9" s="5"/>
      <c r="J9" s="14">
        <v>2</v>
      </c>
      <c r="K9" s="16">
        <v>444.00041666666658</v>
      </c>
      <c r="L9" s="16">
        <v>300.99958333333331</v>
      </c>
      <c r="M9" s="16">
        <v>30.099958333333333</v>
      </c>
      <c r="N9" s="17">
        <v>55.97999999999999</v>
      </c>
    </row>
    <row r="10" spans="2:14" x14ac:dyDescent="0.2">
      <c r="B10" s="21" t="s">
        <v>17</v>
      </c>
      <c r="C10" s="30"/>
      <c r="D10" s="32">
        <v>483</v>
      </c>
      <c r="E10" s="32">
        <v>444</v>
      </c>
      <c r="F10" s="32">
        <v>568</v>
      </c>
      <c r="G10" s="42">
        <v>473</v>
      </c>
      <c r="H10" s="4"/>
      <c r="I10" s="4"/>
      <c r="J10" s="14">
        <v>3</v>
      </c>
      <c r="K10" s="16">
        <v>567.99958333333336</v>
      </c>
      <c r="L10" s="16">
        <v>489.99916666666672</v>
      </c>
      <c r="M10" s="16">
        <v>48.999916666666678</v>
      </c>
      <c r="N10" s="17">
        <v>48.549583333333338</v>
      </c>
    </row>
    <row r="11" spans="2:14" ht="17" thickBot="1" x14ac:dyDescent="0.25">
      <c r="B11" s="22"/>
      <c r="C11" s="29"/>
      <c r="D11" s="33"/>
      <c r="E11" s="33"/>
      <c r="F11" s="33"/>
      <c r="G11" s="44"/>
      <c r="J11" s="15">
        <v>4</v>
      </c>
      <c r="K11" s="18">
        <v>472.99958333333331</v>
      </c>
      <c r="L11" s="18">
        <v>433.00000000000006</v>
      </c>
      <c r="M11" s="18">
        <v>43.300000000000011</v>
      </c>
      <c r="N11" s="19">
        <v>46.088750000000005</v>
      </c>
    </row>
    <row r="12" spans="2:14" x14ac:dyDescent="0.2">
      <c r="B12" s="21" t="s">
        <v>18</v>
      </c>
      <c r="C12" s="30"/>
      <c r="D12" s="34">
        <v>37.200000000000003</v>
      </c>
      <c r="E12" s="34">
        <v>30.1</v>
      </c>
      <c r="F12" s="34">
        <v>49</v>
      </c>
      <c r="G12" s="45">
        <v>43.3</v>
      </c>
      <c r="H12" s="6"/>
      <c r="I12" s="6"/>
    </row>
    <row r="13" spans="2:14" x14ac:dyDescent="0.2">
      <c r="B13" s="23"/>
      <c r="C13" s="28"/>
      <c r="D13" s="31"/>
      <c r="E13" s="31"/>
      <c r="F13" s="33"/>
      <c r="G13" s="43"/>
      <c r="H13" s="6"/>
      <c r="I13" s="6"/>
    </row>
    <row r="14" spans="2:14" x14ac:dyDescent="0.2">
      <c r="B14" s="23"/>
      <c r="C14" s="29"/>
      <c r="D14" s="31"/>
      <c r="E14" s="31"/>
      <c r="F14" s="31"/>
      <c r="G14" s="43"/>
      <c r="H14" s="5"/>
      <c r="I14" s="5"/>
    </row>
    <row r="15" spans="2:14" x14ac:dyDescent="0.2">
      <c r="B15" s="23" t="s">
        <v>19</v>
      </c>
      <c r="C15" s="29"/>
      <c r="D15" s="31">
        <f>(D4+D7)/2</f>
        <v>255.5</v>
      </c>
      <c r="E15" s="31">
        <f t="shared" ref="E15:I15" si="1">(E4+E7)/2</f>
        <v>180</v>
      </c>
      <c r="F15" s="31">
        <f t="shared" si="1"/>
        <v>49</v>
      </c>
      <c r="G15" s="43">
        <f t="shared" si="1"/>
        <v>46.14999999999992</v>
      </c>
      <c r="H15" s="5"/>
      <c r="I15" s="5"/>
    </row>
    <row r="16" spans="2:14" x14ac:dyDescent="0.2">
      <c r="B16" s="22"/>
      <c r="C16" s="29"/>
      <c r="D16" s="33"/>
      <c r="E16" s="33"/>
      <c r="F16" s="33"/>
      <c r="G16" s="44"/>
    </row>
    <row r="17" spans="2:9" x14ac:dyDescent="0.2">
      <c r="B17" s="21" t="s">
        <v>20</v>
      </c>
      <c r="C17" s="30"/>
      <c r="D17" s="35">
        <v>47.86</v>
      </c>
      <c r="E17" s="35">
        <v>55.98</v>
      </c>
      <c r="F17" s="35">
        <v>48.55</v>
      </c>
      <c r="G17" s="46">
        <v>46.09</v>
      </c>
      <c r="H17" s="7"/>
      <c r="I17" s="7"/>
    </row>
    <row r="18" spans="2:9" x14ac:dyDescent="0.2">
      <c r="B18" s="21" t="s">
        <v>21</v>
      </c>
      <c r="C18" s="30"/>
      <c r="D18" s="35">
        <v>1.41</v>
      </c>
      <c r="E18" s="35">
        <v>1.41</v>
      </c>
      <c r="F18" s="35">
        <v>1.41</v>
      </c>
      <c r="G18" s="46">
        <v>1.41</v>
      </c>
      <c r="H18" s="8"/>
      <c r="I18" s="8"/>
    </row>
    <row r="19" spans="2:9" x14ac:dyDescent="0.2">
      <c r="B19" s="22"/>
      <c r="C19" s="28"/>
      <c r="D19" s="59"/>
      <c r="E19" s="31"/>
      <c r="F19" s="31"/>
      <c r="G19" s="43"/>
      <c r="H19" s="5"/>
      <c r="I19" s="5"/>
    </row>
    <row r="20" spans="2:9" x14ac:dyDescent="0.2">
      <c r="B20" s="24" t="s">
        <v>23</v>
      </c>
      <c r="C20" s="30"/>
      <c r="D20" s="36">
        <f>D17*D5</f>
        <v>23116.38</v>
      </c>
      <c r="E20" s="36">
        <f t="shared" ref="E20:G20" si="2">E17*E5</f>
        <v>10188.359999999999</v>
      </c>
      <c r="F20" s="36">
        <f t="shared" si="2"/>
        <v>27576.399999999998</v>
      </c>
      <c r="G20" s="47">
        <f t="shared" si="2"/>
        <v>21537.856999999993</v>
      </c>
      <c r="H20" s="9"/>
      <c r="I20" s="9"/>
    </row>
    <row r="21" spans="2:9" x14ac:dyDescent="0.2">
      <c r="B21" s="25" t="s">
        <v>24</v>
      </c>
      <c r="C21" s="58"/>
      <c r="D21" s="37">
        <f>D18*D15</f>
        <v>360.255</v>
      </c>
      <c r="E21" s="37">
        <f t="shared" ref="E21:G21" si="3">E18*E15</f>
        <v>253.79999999999998</v>
      </c>
      <c r="F21" s="37">
        <f t="shared" si="3"/>
        <v>69.089999999999989</v>
      </c>
      <c r="G21" s="48">
        <f t="shared" si="3"/>
        <v>65.071499999999887</v>
      </c>
      <c r="H21" s="9"/>
      <c r="I21" s="9"/>
    </row>
    <row r="22" spans="2:9" x14ac:dyDescent="0.2">
      <c r="B22" s="22"/>
      <c r="C22" s="28"/>
      <c r="D22" s="33"/>
      <c r="E22" s="33"/>
      <c r="F22" s="33"/>
      <c r="G22" s="49"/>
      <c r="H22" s="2"/>
      <c r="I22" s="2"/>
    </row>
    <row r="23" spans="2:9" ht="17" thickBot="1" x14ac:dyDescent="0.25">
      <c r="B23" s="24"/>
      <c r="C23" s="30"/>
      <c r="D23" s="38"/>
      <c r="E23" s="38"/>
      <c r="F23" s="26" t="s">
        <v>22</v>
      </c>
      <c r="G23" s="57">
        <f>SUM(D20:G21)</f>
        <v>83167.213499999998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1174-ECB3-784F-9D26-D629DAFB3B26}">
  <dimension ref="B2:N23"/>
  <sheetViews>
    <sheetView zoomScale="108" zoomScaleNormal="106" workbookViewId="0">
      <selection activeCell="I21" sqref="I21"/>
    </sheetView>
  </sheetViews>
  <sheetFormatPr baseColWidth="10" defaultRowHeight="16" x14ac:dyDescent="0.2"/>
  <cols>
    <col min="2" max="2" width="20.6640625" customWidth="1"/>
    <col min="14" max="14" width="14.33203125" customWidth="1"/>
  </cols>
  <sheetData>
    <row r="2" spans="2:14" ht="17" thickBot="1" x14ac:dyDescent="0.25"/>
    <row r="3" spans="2:14" x14ac:dyDescent="0.2">
      <c r="B3" s="51" t="s">
        <v>8</v>
      </c>
      <c r="C3" s="60"/>
      <c r="D3" s="52">
        <v>1</v>
      </c>
      <c r="E3" s="52">
        <v>2</v>
      </c>
      <c r="F3" s="52">
        <v>3</v>
      </c>
      <c r="G3" s="53">
        <v>4</v>
      </c>
      <c r="H3" s="3"/>
      <c r="I3" s="3"/>
      <c r="K3" s="1"/>
    </row>
    <row r="4" spans="2:14" x14ac:dyDescent="0.2">
      <c r="B4" s="20" t="s">
        <v>13</v>
      </c>
      <c r="C4" s="27"/>
      <c r="D4" s="40">
        <v>200</v>
      </c>
      <c r="E4" s="40">
        <f>D7</f>
        <v>1061</v>
      </c>
      <c r="F4" s="40">
        <f>E7</f>
        <v>617</v>
      </c>
      <c r="G4" s="41">
        <f>F7</f>
        <v>49</v>
      </c>
      <c r="H4" s="5"/>
      <c r="I4" s="5"/>
    </row>
    <row r="5" spans="2:14" x14ac:dyDescent="0.2">
      <c r="B5" s="20" t="s">
        <v>14</v>
      </c>
      <c r="C5" s="27"/>
      <c r="D5" s="55">
        <v>1233</v>
      </c>
      <c r="E5" s="55">
        <v>0</v>
      </c>
      <c r="F5" s="55">
        <v>0</v>
      </c>
      <c r="G5" s="56">
        <v>467.29999999999995</v>
      </c>
    </row>
    <row r="6" spans="2:14" ht="17" thickBot="1" x14ac:dyDescent="0.25">
      <c r="B6" s="21" t="s">
        <v>15</v>
      </c>
      <c r="C6" s="61"/>
      <c r="D6" s="32">
        <v>372</v>
      </c>
      <c r="E6" s="32">
        <v>444</v>
      </c>
      <c r="F6" s="32">
        <v>568</v>
      </c>
      <c r="G6" s="42">
        <v>473</v>
      </c>
    </row>
    <row r="7" spans="2:14" ht="17" thickBot="1" x14ac:dyDescent="0.25">
      <c r="B7" s="20" t="s">
        <v>16</v>
      </c>
      <c r="C7" s="27"/>
      <c r="D7" s="54">
        <f>D4+D5-D6</f>
        <v>1061</v>
      </c>
      <c r="E7" s="54">
        <f t="shared" ref="E7:G7" si="0">E4+E5-E6</f>
        <v>617</v>
      </c>
      <c r="F7" s="54">
        <f t="shared" si="0"/>
        <v>49</v>
      </c>
      <c r="G7" s="62">
        <f t="shared" si="0"/>
        <v>43.299999999999955</v>
      </c>
      <c r="J7" s="11" t="s">
        <v>8</v>
      </c>
      <c r="K7" s="12" t="s">
        <v>9</v>
      </c>
      <c r="L7" s="12" t="s">
        <v>10</v>
      </c>
      <c r="M7" s="12" t="s">
        <v>11</v>
      </c>
      <c r="N7" s="13" t="s">
        <v>12</v>
      </c>
    </row>
    <row r="8" spans="2:14" x14ac:dyDescent="0.2">
      <c r="B8" s="22"/>
      <c r="C8" s="28"/>
      <c r="D8" s="39"/>
      <c r="E8" s="39"/>
      <c r="F8" s="39"/>
      <c r="G8" s="50"/>
      <c r="H8" s="10"/>
      <c r="I8" s="10"/>
      <c r="J8" s="14">
        <v>1</v>
      </c>
      <c r="K8" s="16">
        <v>483.00125000000008</v>
      </c>
      <c r="L8" s="16">
        <v>371.99916666666667</v>
      </c>
      <c r="M8" s="16">
        <v>37.199916666666667</v>
      </c>
      <c r="N8" s="17">
        <v>47.861249999999991</v>
      </c>
    </row>
    <row r="9" spans="2:14" x14ac:dyDescent="0.2">
      <c r="B9" s="23"/>
      <c r="C9" s="29"/>
      <c r="D9" s="31"/>
      <c r="E9" s="31"/>
      <c r="F9" s="31"/>
      <c r="G9" s="43"/>
      <c r="H9" s="5"/>
      <c r="I9" s="5"/>
      <c r="J9" s="14">
        <v>2</v>
      </c>
      <c r="K9" s="16">
        <v>444.00041666666658</v>
      </c>
      <c r="L9" s="16">
        <v>300.99958333333331</v>
      </c>
      <c r="M9" s="16">
        <v>30.099958333333333</v>
      </c>
      <c r="N9" s="17">
        <v>55.97999999999999</v>
      </c>
    </row>
    <row r="10" spans="2:14" x14ac:dyDescent="0.2">
      <c r="B10" s="21" t="s">
        <v>17</v>
      </c>
      <c r="C10" s="30"/>
      <c r="D10" s="32">
        <v>483</v>
      </c>
      <c r="E10" s="32">
        <v>444</v>
      </c>
      <c r="F10" s="32">
        <v>568</v>
      </c>
      <c r="G10" s="42">
        <v>473</v>
      </c>
      <c r="H10" s="4"/>
      <c r="I10" s="4"/>
      <c r="J10" s="14">
        <v>3</v>
      </c>
      <c r="K10" s="16">
        <v>567.99958333333336</v>
      </c>
      <c r="L10" s="16">
        <v>489.99916666666672</v>
      </c>
      <c r="M10" s="16">
        <v>48.999916666666678</v>
      </c>
      <c r="N10" s="17">
        <v>48.549583333333338</v>
      </c>
    </row>
    <row r="11" spans="2:14" ht="17" thickBot="1" x14ac:dyDescent="0.25">
      <c r="B11" s="22"/>
      <c r="C11" s="29"/>
      <c r="D11" s="33"/>
      <c r="E11" s="33"/>
      <c r="F11" s="33"/>
      <c r="G11" s="44"/>
      <c r="J11" s="15">
        <v>4</v>
      </c>
      <c r="K11" s="18">
        <v>472.99958333333331</v>
      </c>
      <c r="L11" s="18">
        <v>433.00000000000006</v>
      </c>
      <c r="M11" s="18">
        <v>43.300000000000011</v>
      </c>
      <c r="N11" s="19">
        <v>46.088750000000005</v>
      </c>
    </row>
    <row r="12" spans="2:14" x14ac:dyDescent="0.2">
      <c r="B12" s="21" t="s">
        <v>18</v>
      </c>
      <c r="C12" s="30"/>
      <c r="D12" s="34">
        <v>37.200000000000003</v>
      </c>
      <c r="E12" s="34">
        <v>30.1</v>
      </c>
      <c r="F12" s="34">
        <v>49</v>
      </c>
      <c r="G12" s="45">
        <v>43.3</v>
      </c>
      <c r="H12" s="6"/>
      <c r="I12" s="6"/>
    </row>
    <row r="13" spans="2:14" x14ac:dyDescent="0.2">
      <c r="B13" s="23"/>
      <c r="C13" s="28"/>
      <c r="D13" s="31"/>
      <c r="E13" s="31"/>
      <c r="F13" s="33"/>
      <c r="G13" s="43"/>
      <c r="H13" s="6"/>
      <c r="I13" s="6"/>
    </row>
    <row r="14" spans="2:14" x14ac:dyDescent="0.2">
      <c r="B14" s="23"/>
      <c r="C14" s="29"/>
      <c r="D14" s="31"/>
      <c r="E14" s="31"/>
      <c r="F14" s="31"/>
      <c r="G14" s="43"/>
      <c r="H14" s="5"/>
      <c r="I14" s="5"/>
    </row>
    <row r="15" spans="2:14" x14ac:dyDescent="0.2">
      <c r="B15" s="23" t="s">
        <v>19</v>
      </c>
      <c r="C15" s="29"/>
      <c r="D15" s="31">
        <f>(D4+D7)/2</f>
        <v>630.5</v>
      </c>
      <c r="E15" s="31">
        <f t="shared" ref="E15:I15" si="1">(E4+E7)/2</f>
        <v>839</v>
      </c>
      <c r="F15" s="31">
        <f t="shared" si="1"/>
        <v>333</v>
      </c>
      <c r="G15" s="43">
        <f t="shared" si="1"/>
        <v>46.149999999999977</v>
      </c>
      <c r="H15" s="5"/>
      <c r="I15" s="5"/>
    </row>
    <row r="16" spans="2:14" x14ac:dyDescent="0.2">
      <c r="B16" s="22"/>
      <c r="C16" s="29"/>
      <c r="D16" s="33"/>
      <c r="E16" s="33"/>
      <c r="F16" s="33"/>
      <c r="G16" s="44"/>
    </row>
    <row r="17" spans="2:9" x14ac:dyDescent="0.2">
      <c r="B17" s="21" t="s">
        <v>20</v>
      </c>
      <c r="C17" s="30"/>
      <c r="D17" s="35">
        <v>47.86</v>
      </c>
      <c r="E17" s="35">
        <v>55.98</v>
      </c>
      <c r="F17" s="35">
        <v>48.55</v>
      </c>
      <c r="G17" s="46">
        <v>46.09</v>
      </c>
      <c r="H17" s="7"/>
      <c r="I17" s="7"/>
    </row>
    <row r="18" spans="2:9" x14ac:dyDescent="0.2">
      <c r="B18" s="21" t="s">
        <v>21</v>
      </c>
      <c r="C18" s="30"/>
      <c r="D18" s="35"/>
      <c r="E18" s="35"/>
      <c r="F18" s="35"/>
      <c r="G18" s="46"/>
      <c r="H18" s="8"/>
      <c r="I18" s="8"/>
    </row>
    <row r="19" spans="2:9" x14ac:dyDescent="0.2">
      <c r="B19" s="22"/>
      <c r="C19" s="28"/>
      <c r="D19" s="59"/>
      <c r="E19" s="31"/>
      <c r="F19" s="31"/>
      <c r="G19" s="43"/>
      <c r="H19" s="5"/>
      <c r="I19" s="5"/>
    </row>
    <row r="20" spans="2:9" x14ac:dyDescent="0.2">
      <c r="B20" s="24" t="s">
        <v>23</v>
      </c>
      <c r="C20" s="30"/>
      <c r="D20" s="36">
        <f>D17*D5</f>
        <v>59011.38</v>
      </c>
      <c r="E20" s="36">
        <f t="shared" ref="E20:G20" si="2">E17*E5</f>
        <v>0</v>
      </c>
      <c r="F20" s="36">
        <f t="shared" si="2"/>
        <v>0</v>
      </c>
      <c r="G20" s="47">
        <f t="shared" si="2"/>
        <v>21537.857</v>
      </c>
      <c r="H20" s="9"/>
      <c r="I20" s="9"/>
    </row>
    <row r="21" spans="2:9" x14ac:dyDescent="0.2">
      <c r="B21" s="25" t="s">
        <v>24</v>
      </c>
      <c r="C21" s="58"/>
      <c r="D21" s="37">
        <f>D18*D15</f>
        <v>0</v>
      </c>
      <c r="E21" s="37">
        <f t="shared" ref="E21:G21" si="3">E18*E15</f>
        <v>0</v>
      </c>
      <c r="F21" s="37">
        <f t="shared" si="3"/>
        <v>0</v>
      </c>
      <c r="G21" s="48">
        <f t="shared" si="3"/>
        <v>0</v>
      </c>
      <c r="H21" s="9"/>
      <c r="I21" s="9"/>
    </row>
    <row r="22" spans="2:9" x14ac:dyDescent="0.2">
      <c r="B22" s="22"/>
      <c r="C22" s="28"/>
      <c r="D22" s="33"/>
      <c r="E22" s="33"/>
      <c r="F22" s="33"/>
      <c r="G22" s="49"/>
      <c r="H22" s="2"/>
      <c r="I22" s="2"/>
    </row>
    <row r="23" spans="2:9" ht="17" thickBot="1" x14ac:dyDescent="0.25">
      <c r="B23" s="24"/>
      <c r="C23" s="30"/>
      <c r="D23" s="38"/>
      <c r="E23" s="38"/>
      <c r="F23" s="26" t="s">
        <v>22</v>
      </c>
      <c r="G23" s="57">
        <f>SUM(D20:G21)</f>
        <v>80549.236999999994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{LinDuva}_Module03_Constraints</vt:lpstr>
      <vt:lpstr>{LinDuva}_Module03_Past_Demand_</vt:lpstr>
      <vt:lpstr>Model</vt:lpstr>
      <vt:lpstr>Model with Stipulation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Gonzales</cp:lastModifiedBy>
  <dcterms:created xsi:type="dcterms:W3CDTF">2025-02-19T23:34:44Z</dcterms:created>
  <dcterms:modified xsi:type="dcterms:W3CDTF">2025-02-26T22:15:21Z</dcterms:modified>
</cp:coreProperties>
</file>