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207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jasminegonzales/Downloads/{LinDuva}_Module09_Data/"/>
    </mc:Choice>
  </mc:AlternateContent>
  <xr:revisionPtr revIDLastSave="0" documentId="8_{AFEA1833-515A-4A43-BC2A-07253BA5F73A}" xr6:coauthVersionLast="47" xr6:coauthVersionMax="47" xr10:uidLastSave="{00000000-0000-0000-0000-000000000000}"/>
  <bookViews>
    <workbookView xWindow="3440" yWindow="720" windowWidth="24460" windowHeight="15320" activeTab="3" xr2:uid="{329B1AC7-7B6C-6944-86BF-6279A08E3812}"/>
  </bookViews>
  <sheets>
    <sheet name="{LinDuva}_Module09_Distribution" sheetId="1" r:id="rId1"/>
    <sheet name="{LinDuva}_Module09_Model_Condit" sheetId="2" r:id="rId2"/>
    <sheet name="{LinDuva}_Module09_Warehouses" sheetId="3" r:id="rId3"/>
    <sheet name="Model" sheetId="4" r:id="rId4"/>
  </sheets>
  <definedNames>
    <definedName name="solver_cvg" localSheetId="3" hidden="1">0.0001</definedName>
    <definedName name="solver_drv" localSheetId="3" hidden="1">1</definedName>
    <definedName name="solver_eng" localSheetId="3" hidden="1">1</definedName>
    <definedName name="solver_itr" localSheetId="3" hidden="1">2147483647</definedName>
    <definedName name="solver_lhs1" localSheetId="3" hidden="1">Model!$L$11:$Q$14</definedName>
    <definedName name="solver_lhs2" localSheetId="3" hidden="1">Model!$L$15:$Q$15</definedName>
    <definedName name="solver_lin" localSheetId="3" hidden="1">2</definedName>
    <definedName name="solver_mip" localSheetId="3" hidden="1">2147483647</definedName>
    <definedName name="solver_mni" localSheetId="3" hidden="1">30</definedName>
    <definedName name="solver_mrt" localSheetId="3" hidden="1">0.075</definedName>
    <definedName name="solver_msl" localSheetId="3" hidden="1">2</definedName>
    <definedName name="solver_neg" localSheetId="3" hidden="1">1</definedName>
    <definedName name="solver_nod" localSheetId="3" hidden="1">2147483647</definedName>
    <definedName name="solver_num" localSheetId="3" hidden="1">0</definedName>
    <definedName name="solver_opt" localSheetId="3" hidden="1">Model!$O$17</definedName>
    <definedName name="solver_pre" localSheetId="3" hidden="1">0.000001</definedName>
    <definedName name="solver_rbv" localSheetId="3" hidden="1">1</definedName>
    <definedName name="solver_rel1" localSheetId="3" hidden="1">3</definedName>
    <definedName name="solver_rel2" localSheetId="3" hidden="1">1</definedName>
    <definedName name="solver_rhs1" localSheetId="3" hidden="1">0</definedName>
    <definedName name="solver_rhs2" localSheetId="3" hidden="1">Model!$L$16:$Q$16</definedName>
    <definedName name="solver_rlx" localSheetId="3" hidden="1">1</definedName>
    <definedName name="solver_rsd" localSheetId="3" hidden="1">0</definedName>
    <definedName name="solver_scl" localSheetId="3" hidden="1">2</definedName>
    <definedName name="solver_sho" localSheetId="3" hidden="1">2</definedName>
    <definedName name="solver_ssz" localSheetId="3" hidden="1">100</definedName>
    <definedName name="solver_tim" localSheetId="3" hidden="1">2147483647</definedName>
    <definedName name="solver_tol" localSheetId="3" hidden="1">0.01</definedName>
    <definedName name="solver_typ" localSheetId="3" hidden="1">1</definedName>
    <definedName name="solver_val" localSheetId="3" hidden="1">0</definedName>
    <definedName name="solver_ver" localSheetId="3" hidden="1">2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Q15" i="4" l="1"/>
  <c r="P15" i="4"/>
  <c r="O15" i="4"/>
  <c r="N15" i="4"/>
  <c r="M15" i="4"/>
  <c r="L15" i="4"/>
  <c r="R14" i="4"/>
  <c r="R13" i="4"/>
  <c r="R12" i="4"/>
  <c r="R11" i="4"/>
  <c r="H4" i="4"/>
  <c r="M3" i="4" s="1"/>
  <c r="H5" i="4"/>
  <c r="N3" i="4" s="1"/>
  <c r="H6" i="4"/>
  <c r="O3" i="4" s="1"/>
  <c r="H7" i="4"/>
  <c r="P3" i="4" s="1"/>
  <c r="H8" i="4"/>
  <c r="Q3" i="4" s="1"/>
  <c r="H9" i="4"/>
  <c r="L4" i="4" s="1"/>
  <c r="H10" i="4"/>
  <c r="M4" i="4" s="1"/>
  <c r="H11" i="4"/>
  <c r="N4" i="4" s="1"/>
  <c r="H12" i="4"/>
  <c r="O4" i="4" s="1"/>
  <c r="H13" i="4"/>
  <c r="P4" i="4" s="1"/>
  <c r="H14" i="4"/>
  <c r="Q4" i="4" s="1"/>
  <c r="H15" i="4"/>
  <c r="L5" i="4" s="1"/>
  <c r="H16" i="4"/>
  <c r="M5" i="4" s="1"/>
  <c r="H17" i="4"/>
  <c r="N5" i="4" s="1"/>
  <c r="H18" i="4"/>
  <c r="O5" i="4" s="1"/>
  <c r="H19" i="4"/>
  <c r="P5" i="4" s="1"/>
  <c r="H20" i="4"/>
  <c r="Q5" i="4" s="1"/>
  <c r="H21" i="4"/>
  <c r="L6" i="4" s="1"/>
  <c r="H22" i="4"/>
  <c r="M6" i="4" s="1"/>
  <c r="H23" i="4"/>
  <c r="N6" i="4" s="1"/>
  <c r="H24" i="4"/>
  <c r="O6" i="4" s="1"/>
  <c r="H25" i="4"/>
  <c r="P6" i="4" s="1"/>
  <c r="H26" i="4"/>
  <c r="Q6" i="4" s="1"/>
  <c r="H3" i="4"/>
  <c r="L3" i="4" s="1"/>
  <c r="P18" i="4" l="1"/>
</calcChain>
</file>

<file path=xl/sharedStrings.xml><?xml version="1.0" encoding="utf-8"?>
<sst xmlns="http://purl.oclc.org/ooxml/spreadsheetml/main" count="48" uniqueCount="43">
  <si>
    <t>distribution_center</t>
  </si>
  <si>
    <t>name</t>
  </si>
  <si>
    <t>demand</t>
  </si>
  <si>
    <t>latitude</t>
  </si>
  <si>
    <t>longitude</t>
  </si>
  <si>
    <t>Marzipan Metropolis</t>
  </si>
  <si>
    <t>Soda Pop Springs</t>
  </si>
  <si>
    <t>Molten Mocha Marsh</t>
  </si>
  <si>
    <t>Mallow Melt Mountains</t>
  </si>
  <si>
    <t>Pineapple Pop Paradise</t>
  </si>
  <si>
    <t>Vanilla Valley</t>
  </si>
  <si>
    <t>manhattan</t>
  </si>
  <si>
    <t>method_to_calculate_distance</t>
  </si>
  <si>
    <t>cost_per_unit_distance</t>
  </si>
  <si>
    <t>max_dcs</t>
  </si>
  <si>
    <t>Butter Rum Reef</t>
  </si>
  <si>
    <t>Candy Cane Canyon</t>
  </si>
  <si>
    <t>Choco Volcano</t>
  </si>
  <si>
    <t>Fruit Chew Fjords</t>
  </si>
  <si>
    <t>set_up_cost</t>
  </si>
  <si>
    <t>warehouse</t>
  </si>
  <si>
    <t>WH</t>
  </si>
  <si>
    <t>DC</t>
  </si>
  <si>
    <t>WH Lat</t>
  </si>
  <si>
    <t>WH Long</t>
  </si>
  <si>
    <t>DC Lat</t>
  </si>
  <si>
    <t>DC Long</t>
  </si>
  <si>
    <t>Manhattan</t>
  </si>
  <si>
    <t>Step 1:</t>
  </si>
  <si>
    <t>Step 2:</t>
  </si>
  <si>
    <t>WH v     DC &gt;</t>
  </si>
  <si>
    <t>Demand</t>
  </si>
  <si>
    <t>Available</t>
  </si>
  <si>
    <t>Sum</t>
  </si>
  <si>
    <t>Total</t>
  </si>
  <si>
    <t>Set-Up Cost</t>
  </si>
  <si>
    <t>Cost/Unit</t>
  </si>
  <si>
    <t>Linking Const.</t>
  </si>
  <si>
    <t>Bionary Const.</t>
  </si>
  <si>
    <t>WH Sum Set</t>
  </si>
  <si>
    <t>B + L Const.</t>
  </si>
  <si>
    <t>Possible v Actual</t>
  </si>
  <si>
    <t>Set Up Costs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</si>
</sst>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u/>
      <sz val="12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medium">
        <color indexed="64"/>
      </start>
      <end/>
      <top/>
      <bottom/>
      <diagonal/>
    </border>
    <border>
      <start/>
      <end style="medium">
        <color indexed="64"/>
      </end>
      <top/>
      <bottom/>
      <diagonal/>
    </border>
    <border>
      <start style="medium">
        <color indexed="64"/>
      </start>
      <end/>
      <top/>
      <bottom style="medium">
        <color indexed="64"/>
      </bottom>
      <diagonal/>
    </border>
    <border>
      <start/>
      <end/>
      <top/>
      <bottom style="medium">
        <color indexed="64"/>
      </bottom>
      <diagonal/>
    </border>
    <border>
      <start/>
      <end style="medium">
        <color indexed="64"/>
      </end>
      <top/>
      <bottom style="medium">
        <color indexed="64"/>
      </bottom>
      <diagonal/>
    </border>
    <border>
      <start style="medium">
        <color indexed="64"/>
      </start>
      <end/>
      <top style="medium">
        <color indexed="64"/>
      </top>
      <bottom style="thin">
        <color indexed="64"/>
      </bottom>
      <diagonal/>
    </border>
    <border>
      <start/>
      <end/>
      <top style="medium">
        <color indexed="64"/>
      </top>
      <bottom style="thin">
        <color indexed="64"/>
      </bottom>
      <diagonal/>
    </border>
    <border>
      <start/>
      <end style="medium">
        <color indexed="64"/>
      </end>
      <top style="medium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/>
      <bottom style="medium">
        <color indexed="64"/>
      </bottom>
      <diagonal/>
    </border>
    <border>
      <start style="medium">
        <color indexed="64"/>
      </start>
      <end style="thin">
        <color indexed="64"/>
      </end>
      <top/>
      <bottom/>
      <diagonal/>
    </border>
    <border>
      <start style="medium">
        <color indexed="64"/>
      </start>
      <end style="thin">
        <color indexed="64"/>
      </end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0" fillId="0" borderId="10" xfId="0" applyBorder="1"/>
    <xf numFmtId="0" fontId="0" fillId="0" borderId="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9" xfId="0" applyBorder="1"/>
    <xf numFmtId="0" fontId="0" fillId="0" borderId="18" xfId="0" applyBorder="1"/>
    <xf numFmtId="0" fontId="0" fillId="0" borderId="20" xfId="0" applyBorder="1"/>
    <xf numFmtId="0" fontId="0" fillId="0" borderId="0" xfId="0" applyAlignment="1"/>
    <xf numFmtId="0" fontId="0" fillId="0" borderId="0" xfId="0" applyFill="1" applyBorder="1"/>
    <xf numFmtId="0" fontId="18" fillId="0" borderId="0" xfId="0" applyFon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calcChain" Target="calcChain.xml"/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worksheet" Target="worksheets/sheet4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BB737-D30E-704D-B3EC-1CAB7585ECB6}">
  <dimension ref="A1:E7"/>
  <sheetViews>
    <sheetView workbookViewId="0">
      <selection activeCell="C13" sqref="C13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5</v>
      </c>
      <c r="C2">
        <v>840</v>
      </c>
      <c r="D2">
        <v>47.95</v>
      </c>
      <c r="E2">
        <v>-101.2</v>
      </c>
    </row>
    <row r="3" spans="1:5" x14ac:dyDescent="0.2">
      <c r="A3">
        <v>2</v>
      </c>
      <c r="B3" t="s">
        <v>6</v>
      </c>
      <c r="C3">
        <v>587</v>
      </c>
      <c r="D3">
        <v>43.26</v>
      </c>
      <c r="E3">
        <v>-111.84</v>
      </c>
    </row>
    <row r="4" spans="1:5" x14ac:dyDescent="0.2">
      <c r="A4">
        <v>3</v>
      </c>
      <c r="B4" t="s">
        <v>7</v>
      </c>
      <c r="C4">
        <v>659</v>
      </c>
      <c r="D4">
        <v>38.82</v>
      </c>
      <c r="E4">
        <v>-87.48</v>
      </c>
    </row>
    <row r="5" spans="1:5" x14ac:dyDescent="0.2">
      <c r="A5">
        <v>4</v>
      </c>
      <c r="B5" t="s">
        <v>8</v>
      </c>
      <c r="C5">
        <v>543</v>
      </c>
      <c r="D5">
        <v>42.91</v>
      </c>
      <c r="E5">
        <v>-105.87</v>
      </c>
    </row>
    <row r="6" spans="1:5" x14ac:dyDescent="0.2">
      <c r="A6">
        <v>5</v>
      </c>
      <c r="B6" t="s">
        <v>9</v>
      </c>
      <c r="C6">
        <v>978</v>
      </c>
      <c r="D6">
        <v>49.06</v>
      </c>
      <c r="E6">
        <v>-104.74</v>
      </c>
    </row>
    <row r="7" spans="1:5" x14ac:dyDescent="0.2">
      <c r="A7">
        <v>6</v>
      </c>
      <c r="B7" t="s">
        <v>10</v>
      </c>
      <c r="C7">
        <v>690</v>
      </c>
      <c r="D7">
        <v>39.83</v>
      </c>
      <c r="E7">
        <v>-114.04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BA943-9384-9E49-AAF1-D86A77EB61F4}">
  <dimension ref="A1:C2"/>
  <sheetViews>
    <sheetView workbookViewId="0">
      <selection activeCell="B2" sqref="B2"/>
    </sheetView>
  </sheetViews>
  <sheetFormatPr baseColWidth="10" defaultRowHeight="16" x14ac:dyDescent="0.2"/>
  <sheetData>
    <row r="1" spans="1:3" x14ac:dyDescent="0.2">
      <c r="A1" t="s">
        <v>14</v>
      </c>
      <c r="B1" t="s">
        <v>13</v>
      </c>
      <c r="C1" t="s">
        <v>12</v>
      </c>
    </row>
    <row r="2" spans="1:3" x14ac:dyDescent="0.2">
      <c r="A2">
        <v>2</v>
      </c>
      <c r="B2">
        <v>1</v>
      </c>
      <c r="C2" t="s">
        <v>11</v>
      </c>
    </row>
  </sheetData>
  <pageMargins left="0.75" right="0.75" top="1" bottom="1" header="0.5" footer="0.5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4D385-8B25-D148-9056-6A8CA0935556}">
  <dimension ref="A1:E5"/>
  <sheetViews>
    <sheetView workbookViewId="0">
      <selection activeCell="C2" sqref="C2:C5"/>
    </sheetView>
  </sheetViews>
  <sheetFormatPr baseColWidth="10" defaultRowHeight="16" x14ac:dyDescent="0.2"/>
  <sheetData>
    <row r="1" spans="1:5" x14ac:dyDescent="0.2">
      <c r="A1" t="s">
        <v>20</v>
      </c>
      <c r="B1" t="s">
        <v>1</v>
      </c>
      <c r="C1" t="s">
        <v>19</v>
      </c>
      <c r="D1" t="s">
        <v>3</v>
      </c>
      <c r="E1" t="s">
        <v>4</v>
      </c>
    </row>
    <row r="2" spans="1:5" x14ac:dyDescent="0.2">
      <c r="A2">
        <v>1</v>
      </c>
      <c r="B2" t="s">
        <v>18</v>
      </c>
      <c r="C2">
        <v>2415</v>
      </c>
      <c r="D2">
        <v>44.69</v>
      </c>
      <c r="E2">
        <v>-84.45</v>
      </c>
    </row>
    <row r="3" spans="1:5" x14ac:dyDescent="0.2">
      <c r="A3">
        <v>2</v>
      </c>
      <c r="B3" t="s">
        <v>17</v>
      </c>
      <c r="C3">
        <v>2695</v>
      </c>
      <c r="D3">
        <v>46.27</v>
      </c>
      <c r="E3">
        <v>-100.86</v>
      </c>
    </row>
    <row r="4" spans="1:5" x14ac:dyDescent="0.2">
      <c r="A4">
        <v>3</v>
      </c>
      <c r="B4" t="s">
        <v>16</v>
      </c>
      <c r="C4">
        <v>2778</v>
      </c>
      <c r="D4">
        <v>47.31</v>
      </c>
      <c r="E4">
        <v>-113.4</v>
      </c>
    </row>
    <row r="5" spans="1:5" x14ac:dyDescent="0.2">
      <c r="A5">
        <v>4</v>
      </c>
      <c r="B5" t="s">
        <v>15</v>
      </c>
      <c r="C5">
        <v>2586</v>
      </c>
      <c r="D5">
        <v>42.91</v>
      </c>
      <c r="E5">
        <v>-93.46</v>
      </c>
    </row>
  </sheetData>
  <pageMargins left="0.75" right="0.75" top="1" bottom="1" header="0.5" footer="0.5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AE381-A437-0441-A464-E37273A1EF47}">
  <dimension ref="A1:Y27"/>
  <sheetViews>
    <sheetView tabSelected="1" workbookViewId="0">
      <selection activeCell="J8" sqref="J8"/>
    </sheetView>
  </sheetViews>
  <sheetFormatPr baseColWidth="10" defaultRowHeight="16" x14ac:dyDescent="0.2"/>
  <cols>
    <col min="11" max="11" width="12.33203125" customWidth="1"/>
  </cols>
  <sheetData>
    <row r="1" spans="1:25" ht="17" thickBot="1" x14ac:dyDescent="0.25"/>
    <row r="2" spans="1:25" x14ac:dyDescent="0.2">
      <c r="A2" t="s">
        <v>28</v>
      </c>
      <c r="B2" s="7" t="s">
        <v>21</v>
      </c>
      <c r="C2" s="8" t="s">
        <v>22</v>
      </c>
      <c r="D2" s="8" t="s">
        <v>23</v>
      </c>
      <c r="E2" s="8" t="s">
        <v>24</v>
      </c>
      <c r="F2" s="8" t="s">
        <v>25</v>
      </c>
      <c r="G2" s="8" t="s">
        <v>26</v>
      </c>
      <c r="H2" s="9" t="s">
        <v>27</v>
      </c>
      <c r="J2" t="s">
        <v>29</v>
      </c>
      <c r="K2" s="12" t="s">
        <v>30</v>
      </c>
      <c r="L2" s="8">
        <v>1</v>
      </c>
      <c r="M2" s="8">
        <v>2</v>
      </c>
      <c r="N2" s="8">
        <v>3</v>
      </c>
      <c r="O2" s="8">
        <v>4</v>
      </c>
      <c r="P2" s="8">
        <v>5</v>
      </c>
      <c r="Q2" s="9">
        <v>6</v>
      </c>
    </row>
    <row r="3" spans="1:25" x14ac:dyDescent="0.2">
      <c r="B3" s="1">
        <v>1</v>
      </c>
      <c r="C3" s="2">
        <v>1</v>
      </c>
      <c r="D3" s="2">
        <v>44.69</v>
      </c>
      <c r="E3" s="2">
        <v>-84.45</v>
      </c>
      <c r="F3" s="2">
        <v>47.95</v>
      </c>
      <c r="G3" s="2">
        <v>-101.2</v>
      </c>
      <c r="H3" s="3">
        <f>ABS((D3-F3)+(E3-G3))</f>
        <v>13.489999999999995</v>
      </c>
      <c r="K3" s="10">
        <v>1</v>
      </c>
      <c r="L3" s="2">
        <f>$H$3</f>
        <v>13.489999999999995</v>
      </c>
      <c r="M3" s="2">
        <f>H4</f>
        <v>28.82</v>
      </c>
      <c r="N3" s="2">
        <f>H5</f>
        <v>8.8999999999999986</v>
      </c>
      <c r="O3" s="2">
        <f>H6</f>
        <v>23.200000000000003</v>
      </c>
      <c r="P3" s="2">
        <f>H7</f>
        <v>15.919999999999987</v>
      </c>
      <c r="Q3" s="3">
        <f>H8</f>
        <v>34.450000000000003</v>
      </c>
    </row>
    <row r="4" spans="1:25" x14ac:dyDescent="0.2">
      <c r="B4" s="1">
        <v>1</v>
      </c>
      <c r="C4" s="2">
        <v>2</v>
      </c>
      <c r="D4" s="2">
        <v>44.69</v>
      </c>
      <c r="E4" s="2">
        <v>-84.45</v>
      </c>
      <c r="F4" s="2">
        <v>43.26</v>
      </c>
      <c r="G4" s="2">
        <v>-111.84</v>
      </c>
      <c r="H4" s="3">
        <f t="shared" ref="H4:H26" si="0">ABS((D4-F4)+(E4-G4))</f>
        <v>28.82</v>
      </c>
      <c r="K4" s="10">
        <v>2</v>
      </c>
      <c r="L4" s="2">
        <f>H9</f>
        <v>1.3399999999999963</v>
      </c>
      <c r="M4" s="2">
        <f>H10</f>
        <v>13.990000000000009</v>
      </c>
      <c r="N4" s="2">
        <f>H11</f>
        <v>5.9299999999999926</v>
      </c>
      <c r="O4" s="2">
        <f>H12</f>
        <v>8.3700000000000117</v>
      </c>
      <c r="P4" s="2">
        <f>H13</f>
        <v>1.0899999999999963</v>
      </c>
      <c r="Q4" s="3">
        <f>H14</f>
        <v>19.620000000000012</v>
      </c>
    </row>
    <row r="5" spans="1:25" x14ac:dyDescent="0.2">
      <c r="B5" s="1">
        <v>1</v>
      </c>
      <c r="C5" s="2">
        <v>3</v>
      </c>
      <c r="D5" s="2">
        <v>44.69</v>
      </c>
      <c r="E5" s="2">
        <v>-84.45</v>
      </c>
      <c r="F5" s="2">
        <v>38.82</v>
      </c>
      <c r="G5" s="2">
        <v>-87.48</v>
      </c>
      <c r="H5" s="3">
        <f t="shared" si="0"/>
        <v>8.8999999999999986</v>
      </c>
      <c r="K5" s="10">
        <v>3</v>
      </c>
      <c r="L5" s="2">
        <f>H15</f>
        <v>12.840000000000003</v>
      </c>
      <c r="M5" s="2">
        <f>H16</f>
        <v>2.490000000000002</v>
      </c>
      <c r="N5" s="2">
        <f>H17</f>
        <v>17.43</v>
      </c>
      <c r="O5" s="2">
        <f>H18</f>
        <v>3.1299999999999955</v>
      </c>
      <c r="P5" s="2">
        <f>H19</f>
        <v>10.410000000000011</v>
      </c>
      <c r="Q5" s="3">
        <f>H20</f>
        <v>8.1200000000000045</v>
      </c>
    </row>
    <row r="6" spans="1:25" ht="17" thickBot="1" x14ac:dyDescent="0.25">
      <c r="B6" s="1">
        <v>1</v>
      </c>
      <c r="C6" s="2">
        <v>4</v>
      </c>
      <c r="D6" s="2">
        <v>44.69</v>
      </c>
      <c r="E6" s="2">
        <v>-84.45</v>
      </c>
      <c r="F6" s="2">
        <v>42.91</v>
      </c>
      <c r="G6" s="2">
        <v>-105.87</v>
      </c>
      <c r="H6" s="3">
        <f t="shared" si="0"/>
        <v>23.200000000000003</v>
      </c>
      <c r="K6" s="11">
        <v>4</v>
      </c>
      <c r="L6" s="5">
        <f>H21</f>
        <v>2.7000000000000028</v>
      </c>
      <c r="M6" s="5">
        <f>H22</f>
        <v>18.030000000000008</v>
      </c>
      <c r="N6" s="5">
        <f>H23</f>
        <v>1.8899999999999935</v>
      </c>
      <c r="O6" s="5">
        <f>H24</f>
        <v>12.410000000000011</v>
      </c>
      <c r="P6" s="5">
        <f>H25</f>
        <v>5.1299999999999955</v>
      </c>
      <c r="Q6" s="6">
        <f>H26</f>
        <v>23.660000000000011</v>
      </c>
    </row>
    <row r="7" spans="1:25" x14ac:dyDescent="0.2">
      <c r="B7" s="1">
        <v>1</v>
      </c>
      <c r="C7" s="2">
        <v>5</v>
      </c>
      <c r="D7" s="2">
        <v>44.69</v>
      </c>
      <c r="E7" s="2">
        <v>-84.45</v>
      </c>
      <c r="F7" s="2">
        <v>49.06</v>
      </c>
      <c r="G7" s="2">
        <v>-104.74</v>
      </c>
      <c r="H7" s="3">
        <f t="shared" si="0"/>
        <v>15.919999999999987</v>
      </c>
    </row>
    <row r="8" spans="1:25" x14ac:dyDescent="0.2">
      <c r="B8" s="1">
        <v>1</v>
      </c>
      <c r="C8" s="2">
        <v>6</v>
      </c>
      <c r="D8" s="2">
        <v>44.69</v>
      </c>
      <c r="E8" s="2">
        <v>-84.45</v>
      </c>
      <c r="F8" s="2">
        <v>39.83</v>
      </c>
      <c r="G8" s="2">
        <v>-114.04</v>
      </c>
      <c r="H8" s="3">
        <f t="shared" si="0"/>
        <v>34.450000000000003</v>
      </c>
    </row>
    <row r="9" spans="1:25" ht="17" thickBot="1" x14ac:dyDescent="0.25">
      <c r="B9" s="1">
        <v>2</v>
      </c>
      <c r="C9" s="2">
        <v>1</v>
      </c>
      <c r="D9" s="2">
        <v>46.27</v>
      </c>
      <c r="E9" s="2">
        <v>-100.86</v>
      </c>
      <c r="F9" s="2">
        <v>47.95</v>
      </c>
      <c r="G9" s="2">
        <v>-101.2</v>
      </c>
      <c r="H9" s="3">
        <f t="shared" si="0"/>
        <v>1.3399999999999963</v>
      </c>
      <c r="X9" s="16" t="s">
        <v>42</v>
      </c>
      <c r="Y9" s="16"/>
    </row>
    <row r="10" spans="1:25" x14ac:dyDescent="0.2">
      <c r="B10" s="1">
        <v>2</v>
      </c>
      <c r="C10" s="2">
        <v>2</v>
      </c>
      <c r="D10" s="2">
        <v>46.27</v>
      </c>
      <c r="E10" s="2">
        <v>-100.86</v>
      </c>
      <c r="F10" s="2">
        <v>43.26</v>
      </c>
      <c r="G10" s="2">
        <v>-111.84</v>
      </c>
      <c r="H10" s="3">
        <f t="shared" si="0"/>
        <v>13.990000000000009</v>
      </c>
      <c r="K10" s="12" t="s">
        <v>30</v>
      </c>
      <c r="L10" s="8">
        <v>1</v>
      </c>
      <c r="M10" s="8">
        <v>2</v>
      </c>
      <c r="N10" s="8">
        <v>3</v>
      </c>
      <c r="O10" s="8">
        <v>4</v>
      </c>
      <c r="P10" s="8">
        <v>5</v>
      </c>
      <c r="Q10" s="9">
        <v>6</v>
      </c>
      <c r="R10" t="s">
        <v>33</v>
      </c>
      <c r="T10" t="s">
        <v>39</v>
      </c>
      <c r="V10" s="16" t="s">
        <v>40</v>
      </c>
      <c r="W10" s="16"/>
      <c r="X10" s="16" t="s">
        <v>41</v>
      </c>
      <c r="Y10" s="16"/>
    </row>
    <row r="11" spans="1:25" x14ac:dyDescent="0.2">
      <c r="B11" s="1">
        <v>2</v>
      </c>
      <c r="C11" s="2">
        <v>3</v>
      </c>
      <c r="D11" s="2">
        <v>46.27</v>
      </c>
      <c r="E11" s="2">
        <v>-100.86</v>
      </c>
      <c r="F11" s="2">
        <v>38.82</v>
      </c>
      <c r="G11" s="2">
        <v>-87.48</v>
      </c>
      <c r="H11" s="3">
        <f t="shared" si="0"/>
        <v>5.9299999999999926</v>
      </c>
      <c r="K11" s="10">
        <v>1</v>
      </c>
      <c r="L11" s="2">
        <v>0</v>
      </c>
      <c r="M11" s="2">
        <v>0</v>
      </c>
      <c r="N11" s="14">
        <v>0</v>
      </c>
      <c r="O11" s="14">
        <v>0</v>
      </c>
      <c r="P11" s="14">
        <v>0</v>
      </c>
      <c r="Q11" s="3">
        <v>0</v>
      </c>
      <c r="R11">
        <f>SUM(L11:Q11)</f>
        <v>0</v>
      </c>
      <c r="T11">
        <v>210</v>
      </c>
      <c r="V11">
        <v>1</v>
      </c>
      <c r="W11">
        <v>-4275</v>
      </c>
      <c r="X11">
        <v>1671</v>
      </c>
      <c r="Y11">
        <v>1671</v>
      </c>
    </row>
    <row r="12" spans="1:25" x14ac:dyDescent="0.2">
      <c r="B12" s="1">
        <v>2</v>
      </c>
      <c r="C12" s="2">
        <v>4</v>
      </c>
      <c r="D12" s="2">
        <v>46.27</v>
      </c>
      <c r="E12" s="2">
        <v>-100.86</v>
      </c>
      <c r="F12" s="2">
        <v>42.91</v>
      </c>
      <c r="G12" s="2">
        <v>-105.87</v>
      </c>
      <c r="H12" s="3">
        <f t="shared" si="0"/>
        <v>8.3700000000000117</v>
      </c>
      <c r="K12" s="10">
        <v>2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3">
        <v>0</v>
      </c>
      <c r="R12">
        <f>SUM(L12:Q12)</f>
        <v>0</v>
      </c>
      <c r="T12">
        <v>0</v>
      </c>
      <c r="V12">
        <v>0</v>
      </c>
      <c r="W12">
        <v>0</v>
      </c>
      <c r="X12">
        <v>2020</v>
      </c>
      <c r="Y12">
        <v>0</v>
      </c>
    </row>
    <row r="13" spans="1:25" x14ac:dyDescent="0.2">
      <c r="B13" s="1">
        <v>2</v>
      </c>
      <c r="C13" s="2">
        <v>5</v>
      </c>
      <c r="D13" s="2">
        <v>46.27</v>
      </c>
      <c r="E13" s="2">
        <v>-100.86</v>
      </c>
      <c r="F13" s="2">
        <v>49.06</v>
      </c>
      <c r="G13" s="2">
        <v>-104.74</v>
      </c>
      <c r="H13" s="3">
        <f t="shared" si="0"/>
        <v>1.0899999999999963</v>
      </c>
      <c r="K13" s="10">
        <v>3</v>
      </c>
      <c r="L13" s="14">
        <v>0</v>
      </c>
      <c r="M13" s="14">
        <v>0</v>
      </c>
      <c r="N13" s="14">
        <v>0</v>
      </c>
      <c r="O13" s="14">
        <v>0</v>
      </c>
      <c r="P13" s="14">
        <v>0</v>
      </c>
      <c r="Q13" s="3">
        <v>0</v>
      </c>
      <c r="R13">
        <f>SUM(L13:Q13)</f>
        <v>0</v>
      </c>
      <c r="T13">
        <v>0</v>
      </c>
      <c r="V13">
        <v>0</v>
      </c>
      <c r="W13">
        <v>0</v>
      </c>
      <c r="X13">
        <v>1889</v>
      </c>
      <c r="Y13">
        <v>0</v>
      </c>
    </row>
    <row r="14" spans="1:25" ht="17" thickBot="1" x14ac:dyDescent="0.25">
      <c r="B14" s="1">
        <v>2</v>
      </c>
      <c r="C14" s="2">
        <v>6</v>
      </c>
      <c r="D14" s="2">
        <v>46.27</v>
      </c>
      <c r="E14" s="2">
        <v>-100.86</v>
      </c>
      <c r="F14" s="2">
        <v>39.83</v>
      </c>
      <c r="G14" s="2">
        <v>-114.04</v>
      </c>
      <c r="H14" s="3">
        <f t="shared" si="0"/>
        <v>19.620000000000012</v>
      </c>
      <c r="K14" s="11">
        <v>4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6">
        <v>0</v>
      </c>
      <c r="R14">
        <f>SUM(L14:Q14)</f>
        <v>0</v>
      </c>
      <c r="T14">
        <v>0</v>
      </c>
      <c r="V14">
        <v>0</v>
      </c>
      <c r="W14">
        <v>0</v>
      </c>
      <c r="X14">
        <v>2055</v>
      </c>
      <c r="Y14">
        <v>0</v>
      </c>
    </row>
    <row r="15" spans="1:25" x14ac:dyDescent="0.2">
      <c r="B15" s="1">
        <v>3</v>
      </c>
      <c r="C15" s="2">
        <v>1</v>
      </c>
      <c r="D15" s="2">
        <v>47.31</v>
      </c>
      <c r="E15" s="2">
        <v>-113.4</v>
      </c>
      <c r="F15" s="2">
        <v>47.95</v>
      </c>
      <c r="G15" s="2">
        <v>-101.2</v>
      </c>
      <c r="H15" s="3">
        <f t="shared" si="0"/>
        <v>12.840000000000003</v>
      </c>
      <c r="K15" s="13" t="s">
        <v>32</v>
      </c>
      <c r="L15">
        <f>SUM(L11:L14)</f>
        <v>0</v>
      </c>
      <c r="M15">
        <f>SUM(M11:M14)</f>
        <v>0</v>
      </c>
      <c r="N15">
        <f>SUM(N11:N14)</f>
        <v>0</v>
      </c>
      <c r="O15">
        <f>SUM(O11:O14)</f>
        <v>0</v>
      </c>
      <c r="P15">
        <f>SUM(P11:P14)</f>
        <v>0</v>
      </c>
      <c r="Q15">
        <f>SUM(Q11:Q14)</f>
        <v>0</v>
      </c>
    </row>
    <row r="16" spans="1:25" x14ac:dyDescent="0.2">
      <c r="B16" s="1">
        <v>3</v>
      </c>
      <c r="C16" s="2">
        <v>2</v>
      </c>
      <c r="D16" s="2">
        <v>47.31</v>
      </c>
      <c r="E16" s="2">
        <v>-113.4</v>
      </c>
      <c r="F16" s="2">
        <v>43.26</v>
      </c>
      <c r="G16" s="2">
        <v>-111.84</v>
      </c>
      <c r="H16" s="3">
        <f t="shared" si="0"/>
        <v>2.490000000000002</v>
      </c>
      <c r="K16" t="s">
        <v>31</v>
      </c>
      <c r="L16">
        <v>840</v>
      </c>
      <c r="M16">
        <v>587</v>
      </c>
      <c r="N16">
        <v>659</v>
      </c>
      <c r="O16">
        <v>543</v>
      </c>
      <c r="P16">
        <v>978</v>
      </c>
      <c r="Q16">
        <v>690</v>
      </c>
    </row>
    <row r="17" spans="2:16" x14ac:dyDescent="0.2">
      <c r="B17" s="1">
        <v>3</v>
      </c>
      <c r="C17" s="2">
        <v>3</v>
      </c>
      <c r="D17" s="2">
        <v>47.31</v>
      </c>
      <c r="E17" s="2">
        <v>-113.4</v>
      </c>
      <c r="F17" s="2">
        <v>38.82</v>
      </c>
      <c r="G17" s="2">
        <v>-87.48</v>
      </c>
      <c r="H17" s="3">
        <f t="shared" si="0"/>
        <v>17.43</v>
      </c>
    </row>
    <row r="18" spans="2:16" x14ac:dyDescent="0.2">
      <c r="B18" s="1">
        <v>3</v>
      </c>
      <c r="C18" s="2">
        <v>4</v>
      </c>
      <c r="D18" s="2">
        <v>47.31</v>
      </c>
      <c r="E18" s="2">
        <v>-113.4</v>
      </c>
      <c r="F18" s="2">
        <v>42.91</v>
      </c>
      <c r="G18" s="2">
        <v>-105.87</v>
      </c>
      <c r="H18" s="3">
        <f t="shared" si="0"/>
        <v>3.1299999999999955</v>
      </c>
      <c r="O18" t="s">
        <v>34</v>
      </c>
      <c r="P18">
        <f>SUMPRODUCT(L3:Q6,L11:Q14)</f>
        <v>0</v>
      </c>
    </row>
    <row r="19" spans="2:16" x14ac:dyDescent="0.2">
      <c r="B19" s="1">
        <v>3</v>
      </c>
      <c r="C19" s="2">
        <v>5</v>
      </c>
      <c r="D19" s="2">
        <v>47.31</v>
      </c>
      <c r="E19" s="2">
        <v>-113.4</v>
      </c>
      <c r="F19" s="2">
        <v>49.06</v>
      </c>
      <c r="G19" s="2">
        <v>-104.74</v>
      </c>
      <c r="H19" s="3">
        <f t="shared" si="0"/>
        <v>10.410000000000011</v>
      </c>
    </row>
    <row r="20" spans="2:16" x14ac:dyDescent="0.2">
      <c r="B20" s="1">
        <v>3</v>
      </c>
      <c r="C20" s="2">
        <v>6</v>
      </c>
      <c r="D20" s="2">
        <v>47.31</v>
      </c>
      <c r="E20" s="2">
        <v>-113.4</v>
      </c>
      <c r="F20" s="2">
        <v>39.83</v>
      </c>
      <c r="G20" s="2">
        <v>-114.04</v>
      </c>
      <c r="H20" s="3">
        <f t="shared" si="0"/>
        <v>8.1200000000000045</v>
      </c>
      <c r="J20" t="s">
        <v>21</v>
      </c>
      <c r="K20" t="s">
        <v>35</v>
      </c>
      <c r="L20" t="s">
        <v>36</v>
      </c>
    </row>
    <row r="21" spans="2:16" x14ac:dyDescent="0.2">
      <c r="B21" s="1">
        <v>4</v>
      </c>
      <c r="C21" s="2">
        <v>1</v>
      </c>
      <c r="D21" s="2">
        <v>42.91</v>
      </c>
      <c r="E21" s="2">
        <v>-93.46</v>
      </c>
      <c r="F21" s="2">
        <v>47.95</v>
      </c>
      <c r="G21" s="2">
        <v>-101.2</v>
      </c>
      <c r="H21" s="3">
        <f t="shared" si="0"/>
        <v>2.7000000000000028</v>
      </c>
      <c r="J21">
        <v>1</v>
      </c>
      <c r="K21">
        <v>2415</v>
      </c>
      <c r="L21">
        <v>1</v>
      </c>
    </row>
    <row r="22" spans="2:16" x14ac:dyDescent="0.2">
      <c r="B22" s="1">
        <v>4</v>
      </c>
      <c r="C22" s="2">
        <v>2</v>
      </c>
      <c r="D22" s="2">
        <v>42.91</v>
      </c>
      <c r="E22" s="2">
        <v>-93.46</v>
      </c>
      <c r="F22" s="2">
        <v>43.26</v>
      </c>
      <c r="G22" s="2">
        <v>-111.84</v>
      </c>
      <c r="H22" s="3">
        <f t="shared" si="0"/>
        <v>18.030000000000008</v>
      </c>
      <c r="J22">
        <v>2</v>
      </c>
      <c r="K22">
        <v>2695</v>
      </c>
      <c r="L22">
        <v>1</v>
      </c>
    </row>
    <row r="23" spans="2:16" x14ac:dyDescent="0.2">
      <c r="B23" s="1">
        <v>4</v>
      </c>
      <c r="C23" s="2">
        <v>3</v>
      </c>
      <c r="D23" s="2">
        <v>42.91</v>
      </c>
      <c r="E23" s="2">
        <v>-93.46</v>
      </c>
      <c r="F23" s="2">
        <v>38.82</v>
      </c>
      <c r="G23" s="2">
        <v>-87.48</v>
      </c>
      <c r="H23" s="3">
        <f t="shared" si="0"/>
        <v>1.8899999999999935</v>
      </c>
      <c r="J23">
        <v>3</v>
      </c>
      <c r="K23">
        <v>2778</v>
      </c>
      <c r="L23">
        <v>1</v>
      </c>
    </row>
    <row r="24" spans="2:16" x14ac:dyDescent="0.2">
      <c r="B24" s="1">
        <v>4</v>
      </c>
      <c r="C24" s="2">
        <v>4</v>
      </c>
      <c r="D24" s="2">
        <v>42.91</v>
      </c>
      <c r="E24" s="2">
        <v>-93.46</v>
      </c>
      <c r="F24" s="2">
        <v>42.91</v>
      </c>
      <c r="G24" s="2">
        <v>-105.87</v>
      </c>
      <c r="H24" s="3">
        <f t="shared" si="0"/>
        <v>12.410000000000011</v>
      </c>
      <c r="J24">
        <v>4</v>
      </c>
      <c r="K24">
        <v>2586</v>
      </c>
      <c r="L24">
        <v>1</v>
      </c>
    </row>
    <row r="25" spans="2:16" x14ac:dyDescent="0.2">
      <c r="B25" s="1">
        <v>4</v>
      </c>
      <c r="C25" s="2">
        <v>5</v>
      </c>
      <c r="D25" s="2">
        <v>42.91</v>
      </c>
      <c r="E25" s="2">
        <v>-93.46</v>
      </c>
      <c r="F25" s="2">
        <v>49.06</v>
      </c>
      <c r="G25" s="2">
        <v>-104.74</v>
      </c>
      <c r="H25" s="3">
        <f t="shared" si="0"/>
        <v>5.1299999999999955</v>
      </c>
    </row>
    <row r="26" spans="2:16" ht="17" thickBot="1" x14ac:dyDescent="0.25">
      <c r="B26" s="4">
        <v>4</v>
      </c>
      <c r="C26" s="5">
        <v>6</v>
      </c>
      <c r="D26" s="5">
        <v>42.91</v>
      </c>
      <c r="E26" s="5">
        <v>-93.46</v>
      </c>
      <c r="F26" s="5">
        <v>39.83</v>
      </c>
      <c r="G26" s="5">
        <v>-114.04</v>
      </c>
      <c r="H26" s="6">
        <f t="shared" si="0"/>
        <v>23.660000000000011</v>
      </c>
      <c r="K26" t="s">
        <v>38</v>
      </c>
      <c r="L26">
        <v>0</v>
      </c>
      <c r="M26">
        <v>0</v>
      </c>
    </row>
    <row r="27" spans="2:16" x14ac:dyDescent="0.2">
      <c r="K27" t="s">
        <v>37</v>
      </c>
      <c r="L27" s="15"/>
    </row>
  </sheetData>
  <mergeCells count="3">
    <mergeCell ref="X10:Y10"/>
    <mergeCell ref="X9:Y9"/>
    <mergeCell ref="V10:W10"/>
  </mergeCells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{LinDuva}_Module09_Distribution</vt:lpstr>
      <vt:lpstr>{LinDuva}_Module09_Model_Condit</vt:lpstr>
      <vt:lpstr>{LinDuva}_Module09_Warehouses</vt:lpstr>
      <vt:lpstr>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Jasmine Gonzales</cp:lastModifiedBy>
  <dcterms:created xsi:type="dcterms:W3CDTF">2025-04-16T00:59:22Z</dcterms:created>
  <dcterms:modified xsi:type="dcterms:W3CDTF">2025-04-16T00:59:23Z</dcterms:modified>
</cp:coreProperties>
</file>