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sminegonzales/Downloads/{LinDuva}_Module08_Data/"/>
    </mc:Choice>
  </mc:AlternateContent>
  <xr:revisionPtr revIDLastSave="0" documentId="8_{5ACD9C7D-B72A-AC41-AF40-F1A41F8442E3}" xr6:coauthVersionLast="47" xr6:coauthVersionMax="47" xr10:uidLastSave="{00000000-0000-0000-0000-000000000000}"/>
  <bookViews>
    <workbookView xWindow="6240" yWindow="1680" windowWidth="22080" windowHeight="13920" activeTab="3" xr2:uid="{1532221A-2904-5B4F-B7F8-6D63AADD50C0}"/>
  </bookViews>
  <sheets>
    <sheet name="{LinDuva}_Module08_Estimated_Fo" sheetId="1" r:id="rId1"/>
    <sheet name="{LinDuva}_Module08_Full_Time_Sa" sheetId="2" r:id="rId2"/>
    <sheet name="{LinDuva}_Module08_Temporary_Wo" sheetId="3" r:id="rId3"/>
    <sheet name="Module" sheetId="4" r:id="rId4"/>
    <sheet name="Module (2)" sheetId="5" r:id="rId5"/>
    <sheet name="Module (3)" sheetId="6" r:id="rId6"/>
  </sheets>
  <definedNames>
    <definedName name="_xlchart.v1.0" hidden="1">'{LinDuva}_Module08_Estimated_Fo'!$A$1</definedName>
    <definedName name="_xlchart.v1.1" hidden="1">'{LinDuva}_Module08_Estimated_Fo'!$A$2:$A$13</definedName>
    <definedName name="_xlchart.v1.2" hidden="1">'{LinDuva}_Module08_Estimated_Fo'!$B$1</definedName>
    <definedName name="_xlchart.v1.3" hidden="1">'{LinDuva}_Module08_Estimated_Fo'!$B$2:$B$13</definedName>
    <definedName name="_xlchart.v2.4" hidden="1">'{LinDuva}_Module08_Estimated_Fo'!$A$1</definedName>
    <definedName name="_xlchart.v2.5" hidden="1">'{LinDuva}_Module08_Estimated_Fo'!$A$2:$A$13</definedName>
    <definedName name="_xlchart.v2.6" hidden="1">'{LinDuva}_Module08_Estimated_Fo'!$B$1</definedName>
    <definedName name="_xlchart.v2.7" hidden="1">'{LinDuva}_Module08_Estimated_Fo'!$B$2:$B$13</definedName>
    <definedName name="solver_adj" localSheetId="3" hidden="1">Module!$O$6:$O$11</definedName>
    <definedName name="solver_adj" localSheetId="4" hidden="1">'Module (2)'!$O$6:$O$11</definedName>
    <definedName name="solver_adj" localSheetId="5" hidden="1">'Module (3)'!$O$6:$O$11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3" hidden="1">Module!$C$12:$N$12</definedName>
    <definedName name="solver_lhs1" localSheetId="4" hidden="1">'Module (2)'!$C$12:$N$12</definedName>
    <definedName name="solver_lhs1" localSheetId="5" hidden="1">'Module (3)'!$C$12:$N$12</definedName>
    <definedName name="solver_lhs2" localSheetId="3" hidden="1">Module!$O$6:$O$11</definedName>
    <definedName name="solver_lhs2" localSheetId="4" hidden="1">'Module (2)'!$O$6:$O$11</definedName>
    <definedName name="solver_lhs2" localSheetId="5" hidden="1">'Module (3)'!$O$6:$O$11</definedName>
    <definedName name="solver_lhs3" localSheetId="3" hidden="1">Module!$O$6:$O$11</definedName>
    <definedName name="solver_lhs3" localSheetId="4" hidden="1">'Module (2)'!$O$6:$O$11</definedName>
    <definedName name="solver_lhs3" localSheetId="5" hidden="1">'Module (3)'!$O$6:$O$11</definedName>
    <definedName name="solver_lin" localSheetId="3" hidden="1">1</definedName>
    <definedName name="solver_lin" localSheetId="4" hidden="1">1</definedName>
    <definedName name="solver_lin" localSheetId="5" hidden="1">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opt" localSheetId="3" hidden="1">Module!$P$13</definedName>
    <definedName name="solver_opt" localSheetId="4" hidden="1">'Module (2)'!$P$13</definedName>
    <definedName name="solver_opt" localSheetId="5" hidden="1">'Module (3)'!$P$13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hs1" localSheetId="3" hidden="1">Module!$C$13:$N$13</definedName>
    <definedName name="solver_rhs1" localSheetId="4" hidden="1">'Module (2)'!$C$13:$N$13</definedName>
    <definedName name="solver_rhs1" localSheetId="5" hidden="1">'Module (3)'!$C$13:$N$13</definedName>
    <definedName name="solver_rhs2" localSheetId="3" hidden="1">"integer"</definedName>
    <definedName name="solver_rhs2" localSheetId="4" hidden="1">"integer"</definedName>
    <definedName name="solver_rhs2" localSheetId="5" hidden="1">"integer"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3" hidden="1">0</definedName>
    <definedName name="solver_tol" localSheetId="4" hidden="1">0</definedName>
    <definedName name="solver_tol" localSheetId="5" hidden="1">0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3" hidden="1">2</definedName>
    <definedName name="solver_ver" localSheetId="4" hidden="1">2</definedName>
    <definedName name="solver_ver" localSheetId="5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13" i="6" l="1"/>
  <c r="N13" i="6"/>
  <c r="M13" i="6"/>
  <c r="L13" i="6"/>
  <c r="K13" i="6"/>
  <c r="J13" i="6"/>
  <c r="I13" i="6"/>
  <c r="H13" i="6"/>
  <c r="G13" i="6"/>
  <c r="F13" i="6"/>
  <c r="E13" i="6"/>
  <c r="D13" i="6"/>
  <c r="C13" i="6"/>
  <c r="N12" i="6"/>
  <c r="M12" i="6"/>
  <c r="L12" i="6"/>
  <c r="K12" i="6"/>
  <c r="J12" i="6"/>
  <c r="I12" i="6"/>
  <c r="H12" i="6"/>
  <c r="G12" i="6"/>
  <c r="F12" i="6"/>
  <c r="E12" i="6"/>
  <c r="D12" i="6"/>
  <c r="C12" i="6"/>
  <c r="P13" i="5"/>
  <c r="N13" i="5"/>
  <c r="M13" i="5"/>
  <c r="L13" i="5"/>
  <c r="K13" i="5"/>
  <c r="J13" i="5"/>
  <c r="I13" i="5"/>
  <c r="H13" i="5"/>
  <c r="G13" i="5"/>
  <c r="F13" i="5"/>
  <c r="E13" i="5"/>
  <c r="D13" i="5"/>
  <c r="C13" i="5"/>
  <c r="N12" i="5"/>
  <c r="M12" i="5"/>
  <c r="L12" i="5"/>
  <c r="K12" i="5"/>
  <c r="J12" i="5"/>
  <c r="I12" i="5"/>
  <c r="H12" i="5"/>
  <c r="G12" i="5"/>
  <c r="F12" i="5"/>
  <c r="E12" i="5"/>
  <c r="D12" i="5"/>
  <c r="C12" i="5"/>
  <c r="P13" i="4"/>
  <c r="D12" i="4"/>
  <c r="E12" i="4"/>
  <c r="F12" i="4"/>
  <c r="G12" i="4"/>
  <c r="H12" i="4"/>
  <c r="I12" i="4"/>
  <c r="J12" i="4"/>
  <c r="K12" i="4"/>
  <c r="L12" i="4"/>
  <c r="M12" i="4"/>
  <c r="N12" i="4"/>
  <c r="C12" i="4"/>
  <c r="D13" i="4"/>
  <c r="E13" i="4"/>
  <c r="F13" i="4"/>
  <c r="G13" i="4"/>
  <c r="H13" i="4"/>
  <c r="I13" i="4"/>
  <c r="J13" i="4"/>
  <c r="K13" i="4"/>
  <c r="L13" i="4"/>
  <c r="M13" i="4"/>
  <c r="N13" i="4"/>
  <c r="C13" i="4"/>
  <c r="F7" i="1"/>
  <c r="F8" i="1"/>
  <c r="F9" i="1"/>
  <c r="F10" i="1"/>
  <c r="F11" i="1"/>
  <c r="F12" i="1"/>
  <c r="F13" i="1"/>
  <c r="F14" i="1"/>
  <c r="F15" i="1"/>
  <c r="F16" i="1"/>
  <c r="F17" i="1"/>
  <c r="F6" i="1"/>
  <c r="J7" i="1"/>
  <c r="J8" i="1"/>
  <c r="J9" i="1"/>
  <c r="J10" i="1"/>
  <c r="J11" i="1"/>
  <c r="J6" i="1"/>
  <c r="D5" i="2"/>
  <c r="D2" i="2"/>
</calcChain>
</file>

<file path=xl/sharedStrings.xml><?xml version="1.0" encoding="utf-8"?>
<sst xmlns="http://purl.oclc.org/ooxml/spreadsheetml/main" count="120" uniqueCount="72">
  <si>
    <t>month</t>
  </si>
  <si>
    <t>foot_traffic</t>
  </si>
  <si>
    <t>Candyfloss Claire</t>
  </si>
  <si>
    <t>Ginger Gumdrop</t>
  </si>
  <si>
    <t>Sprinkle Bea</t>
  </si>
  <si>
    <t>Caramel Clementine</t>
  </si>
  <si>
    <t>Dizzy Dandelion</t>
  </si>
  <si>
    <t>Whimsy Whiskers</t>
  </si>
  <si>
    <t>Twizzle Taffeta</t>
  </si>
  <si>
    <t>Jellybean Juniper</t>
  </si>
  <si>
    <t>Fizzwick Frost</t>
  </si>
  <si>
    <t>Tina Tootsie</t>
  </si>
  <si>
    <t>Cocoa Clement</t>
  </si>
  <si>
    <t>Scooter Snickerdoodle</t>
  </si>
  <si>
    <t>Misty Mallow</t>
  </si>
  <si>
    <t>Nifty Nougatine</t>
  </si>
  <si>
    <t>Chuck ChocoChip</t>
  </si>
  <si>
    <t>Truffle Tilda</t>
  </si>
  <si>
    <t>Zippy Licorice</t>
  </si>
  <si>
    <t>Bubbles Butterbean</t>
  </si>
  <si>
    <t>Candy Carmichael</t>
  </si>
  <si>
    <t>Wiggles Wafflecone</t>
  </si>
  <si>
    <t>Gumdrop Grace</t>
  </si>
  <si>
    <t>Sugarplum Sally</t>
  </si>
  <si>
    <t>Sparkle Sundae</t>
  </si>
  <si>
    <t>Maple Marshmallow</t>
  </si>
  <si>
    <t>Fizzabelle Pop</t>
  </si>
  <si>
    <t>Sunny Sassafras</t>
  </si>
  <si>
    <t>Lulu Licorice</t>
  </si>
  <si>
    <t>Gummy Gus</t>
  </si>
  <si>
    <t>Cherry Chewella</t>
  </si>
  <si>
    <t>Chompers McSweet</t>
  </si>
  <si>
    <t>Crispy Crumbcatcher</t>
  </si>
  <si>
    <t>Sassy Sourstripe</t>
  </si>
  <si>
    <t>Chuckles Choco</t>
  </si>
  <si>
    <t>Nougat Nelly</t>
  </si>
  <si>
    <t>Twirly Tina</t>
  </si>
  <si>
    <t>Taffy Twinkleton</t>
  </si>
  <si>
    <t>Gingersnap Gwen</t>
  </si>
  <si>
    <t>Marshmallow Molly</t>
  </si>
  <si>
    <t>Pixie Peppermint</t>
  </si>
  <si>
    <t>Poppi Lollipop</t>
  </si>
  <si>
    <t>Jiggly Juliebean</t>
  </si>
  <si>
    <t>Tootsie McGiggly</t>
  </si>
  <si>
    <t>Dottie Dotsworth</t>
  </si>
  <si>
    <t>monthly_salary</t>
  </si>
  <si>
    <t>employee</t>
  </si>
  <si>
    <t>Candycap Cove</t>
  </si>
  <si>
    <t>Whimsy Whoppers</t>
  </si>
  <si>
    <t>Sweetie Spell</t>
  </si>
  <si>
    <t>Gumdrop Grotto</t>
  </si>
  <si>
    <t>Marzipan Manor</t>
  </si>
  <si>
    <t>The Chewy Charm</t>
  </si>
  <si>
    <t>duration_of_service</t>
  </si>
  <si>
    <t>beginning_month_of_service</t>
  </si>
  <si>
    <t>agency</t>
  </si>
  <si>
    <t>Average</t>
  </si>
  <si>
    <t>Median</t>
  </si>
  <si>
    <t>Months</t>
  </si>
  <si>
    <t>Estimated F.</t>
  </si>
  <si>
    <t>Months Off</t>
  </si>
  <si>
    <t>Days on - 1</t>
  </si>
  <si>
    <t>Days Off - 0</t>
  </si>
  <si>
    <t>Workers Scheduled</t>
  </si>
  <si>
    <t>Wages per Worker</t>
  </si>
  <si>
    <t>Available</t>
  </si>
  <si>
    <t>Required</t>
  </si>
  <si>
    <t>Total --&gt;</t>
  </si>
  <si>
    <t>Temp Agency</t>
  </si>
  <si>
    <t xml:space="preserve">Months </t>
  </si>
  <si>
    <t>Workers Required</t>
  </si>
  <si>
    <t>Wage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</si>
</sst>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7" xfId="0" applyBorder="1" applyAlignment="1">
      <alignment horizontal="center"/>
    </xf>
    <xf numFmtId="0" fontId="1" fillId="14" borderId="19" xfId="24" applyBorder="1" applyAlignment="1">
      <alignment horizontal="center"/>
    </xf>
    <xf numFmtId="0" fontId="1" fillId="10" borderId="19" xfId="20" applyBorder="1" applyAlignment="1">
      <alignment horizontal="center"/>
    </xf>
    <xf numFmtId="0" fontId="1" fillId="14" borderId="15" xfId="24" applyBorder="1" applyAlignment="1">
      <alignment horizontal="center"/>
    </xf>
    <xf numFmtId="0" fontId="1" fillId="14" borderId="18" xfId="24" applyBorder="1" applyAlignment="1">
      <alignment horizontal="center"/>
    </xf>
    <xf numFmtId="0" fontId="1" fillId="10" borderId="20" xfId="20" applyBorder="1" applyAlignment="1">
      <alignment horizontal="center"/>
    </xf>
    <xf numFmtId="0" fontId="1" fillId="14" borderId="23" xfId="24" applyBorder="1" applyAlignment="1">
      <alignment horizontal="center"/>
    </xf>
    <xf numFmtId="0" fontId="1" fillId="14" borderId="22" xfId="24" applyBorder="1" applyAlignment="1">
      <alignment horizontal="center"/>
    </xf>
    <xf numFmtId="0" fontId="0" fillId="0" borderId="0" xfId="0" applyNumberFormat="1"/>
    <xf numFmtId="0" fontId="1" fillId="10" borderId="15" xfId="20" applyBorder="1"/>
    <xf numFmtId="0" fontId="1" fillId="10" borderId="18" xfId="20" applyBorder="1"/>
    <xf numFmtId="0" fontId="1" fillId="14" borderId="20" xfId="24" applyBorder="1" applyAlignment="1">
      <alignment horizontal="center"/>
    </xf>
    <xf numFmtId="0" fontId="1" fillId="10" borderId="23" xfId="20" applyBorder="1" applyAlignment="1">
      <alignment horizontal="center"/>
    </xf>
    <xf numFmtId="0" fontId="1" fillId="10" borderId="22" xfId="20" applyBorder="1" applyAlignment="1">
      <alignment horizontal="center"/>
    </xf>
    <xf numFmtId="0" fontId="1" fillId="14" borderId="24" xfId="24" applyBorder="1" applyAlignment="1">
      <alignment horizontal="center"/>
    </xf>
    <xf numFmtId="0" fontId="1" fillId="10" borderId="25" xfId="20" applyBorder="1"/>
    <xf numFmtId="0" fontId="1" fillId="10" borderId="26" xfId="20" applyBorder="1"/>
    <xf numFmtId="0" fontId="0" fillId="0" borderId="0" xfId="0" applyFill="1" applyBorder="1" applyAlignment="1">
      <alignment horizontal="center"/>
    </xf>
    <xf numFmtId="0" fontId="1" fillId="10" borderId="27" xfId="20" applyBorder="1"/>
    <xf numFmtId="2" fontId="1" fillId="10" borderId="28" xfId="20" applyNumberFormat="1" applyBorder="1"/>
    <xf numFmtId="0" fontId="1" fillId="14" borderId="27" xfId="24" applyBorder="1"/>
    <xf numFmtId="0" fontId="1" fillId="14" borderId="28" xfId="24" applyBorder="1"/>
    <xf numFmtId="0" fontId="1" fillId="26" borderId="17" xfId="36" applyBorder="1" applyAlignment="1">
      <alignment horizontal="center"/>
    </xf>
    <xf numFmtId="0" fontId="1" fillId="26" borderId="18" xfId="36" applyBorder="1" applyAlignment="1">
      <alignment horizontal="center"/>
    </xf>
    <xf numFmtId="174" fontId="1" fillId="26" borderId="15" xfId="36" applyNumberFormat="1" applyBorder="1" applyAlignment="1">
      <alignment horizontal="center"/>
    </xf>
    <xf numFmtId="174" fontId="1" fillId="26" borderId="18" xfId="36" applyNumberFormat="1" applyBorder="1" applyAlignment="1">
      <alignment horizontal="center"/>
    </xf>
    <xf numFmtId="0" fontId="1" fillId="22" borderId="21" xfId="32" applyBorder="1"/>
    <xf numFmtId="0" fontId="1" fillId="22" borderId="12" xfId="32" applyBorder="1" applyAlignment="1">
      <alignment horizontal="center"/>
    </xf>
    <xf numFmtId="0" fontId="1" fillId="22" borderId="11" xfId="32" applyBorder="1" applyAlignment="1">
      <alignment horizontal="center" wrapText="1"/>
    </xf>
    <xf numFmtId="0" fontId="1" fillId="22" borderId="13" xfId="32" applyBorder="1" applyAlignment="1">
      <alignment horizontal="center" wrapText="1"/>
    </xf>
    <xf numFmtId="0" fontId="1" fillId="22" borderId="22" xfId="32" applyBorder="1"/>
    <xf numFmtId="0" fontId="1" fillId="22" borderId="17" xfId="32" applyBorder="1" applyAlignment="1">
      <alignment horizontal="center"/>
    </xf>
    <xf numFmtId="0" fontId="1" fillId="22" borderId="16" xfId="32" applyBorder="1" applyAlignment="1">
      <alignment horizontal="center" wrapText="1"/>
    </xf>
    <xf numFmtId="0" fontId="1" fillId="22" borderId="18" xfId="32" applyBorder="1" applyAlignment="1">
      <alignment horizontal="center" wrapText="1"/>
    </xf>
    <xf numFmtId="0" fontId="1" fillId="22" borderId="23" xfId="32" applyBorder="1"/>
    <xf numFmtId="0" fontId="18" fillId="33" borderId="14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4" fillId="33" borderId="12" xfId="0" applyFont="1" applyFill="1" applyBorder="1" applyAlignment="1">
      <alignment horizontal="center"/>
    </xf>
    <xf numFmtId="0" fontId="14" fillId="33" borderId="13" xfId="0" applyFont="1" applyFill="1" applyBorder="1" applyAlignment="1">
      <alignment horizontal="center"/>
    </xf>
    <xf numFmtId="174" fontId="0" fillId="33" borderId="10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Foot</a:t>
            </a:r>
            <a:r>
              <a:rPr lang="en-US" baseline="0%"/>
              <a:t> T</a:t>
            </a:r>
            <a:r>
              <a:rPr lang="en-US"/>
              <a:t>raffic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'{LinDuva}_Module08_Estimated_Fo'!$B$1</c:f>
              <c:strCache>
                <c:ptCount val="1"/>
                <c:pt idx="0">
                  <c:v>foot_traffic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4C-434D-B861-182588B32419}"/>
              </c:ext>
            </c:extLst>
          </c:dPt>
          <c:cat>
            <c:numRef>
              <c:f>'{LinDuva}_Module08_Estimated_Fo'!$A$2:$A$13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'{LinDuva}_Module08_Estimated_Fo'!$B$2:$B$13</c:f>
              <c:numCache>
                <c:formatCode>General</c:formatCode>
                <c:ptCount val="12"/>
                <c:pt idx="0">
                  <c:v>273</c:v>
                </c:pt>
                <c:pt idx="1">
                  <c:v>374</c:v>
                </c:pt>
                <c:pt idx="2">
                  <c:v>516</c:v>
                </c:pt>
                <c:pt idx="3">
                  <c:v>578</c:v>
                </c:pt>
                <c:pt idx="4">
                  <c:v>507</c:v>
                </c:pt>
                <c:pt idx="5">
                  <c:v>373</c:v>
                </c:pt>
                <c:pt idx="6">
                  <c:v>311</c:v>
                </c:pt>
                <c:pt idx="7">
                  <c:v>393</c:v>
                </c:pt>
                <c:pt idx="8">
                  <c:v>558</c:v>
                </c:pt>
                <c:pt idx="9">
                  <c:v>665</c:v>
                </c:pt>
                <c:pt idx="10">
                  <c:v>622</c:v>
                </c:pt>
                <c:pt idx="11">
                  <c:v>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C-434D-B861-182588B32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962160"/>
        <c:axId val="1062411759"/>
      </c:lineChart>
      <c:catAx>
        <c:axId val="184196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411759"/>
        <c:crosses val="autoZero"/>
        <c:auto val="1"/>
        <c:lblAlgn val="ctr"/>
        <c:lblOffset val="100"/>
        <c:noMultiLvlLbl val="0"/>
      </c:catAx>
      <c:valAx>
        <c:axId val="106241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Foot Trafic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6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196850</xdr:colOff>
      <xdr:row>12</xdr:row>
      <xdr:rowOff>82550</xdr:rowOff>
    </xdr:from>
    <xdr:to>
      <xdr:col>11</xdr:col>
      <xdr:colOff>247650</xdr:colOff>
      <xdr:row>25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A1099C-D0BE-EB5F-525C-15A306D2B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6264-FB5E-9A48-BF83-7CDAF1794794}">
  <dimension ref="A1:J17"/>
  <sheetViews>
    <sheetView topLeftCell="A5" workbookViewId="0">
      <selection activeCell="N23" sqref="N23"/>
    </sheetView>
  </sheetViews>
  <sheetFormatPr baseColWidth="10" defaultRowHeight="16" x14ac:dyDescent="0.2"/>
  <cols>
    <col min="6" max="6" width="15.33203125" customWidth="1"/>
    <col min="8" max="8" width="16" customWidth="1"/>
  </cols>
  <sheetData>
    <row r="1" spans="1:10" x14ac:dyDescent="0.2">
      <c r="A1" t="s">
        <v>0</v>
      </c>
      <c r="B1" t="s">
        <v>1</v>
      </c>
    </row>
    <row r="2" spans="1:10" x14ac:dyDescent="0.2">
      <c r="A2">
        <v>1</v>
      </c>
      <c r="B2">
        <v>273</v>
      </c>
    </row>
    <row r="3" spans="1:10" x14ac:dyDescent="0.2">
      <c r="A3">
        <v>2</v>
      </c>
      <c r="B3">
        <v>374</v>
      </c>
    </row>
    <row r="4" spans="1:10" ht="17" thickBot="1" x14ac:dyDescent="0.25">
      <c r="A4">
        <v>3</v>
      </c>
      <c r="B4">
        <v>516</v>
      </c>
    </row>
    <row r="5" spans="1:10" ht="17" thickBot="1" x14ac:dyDescent="0.25">
      <c r="A5">
        <v>4</v>
      </c>
      <c r="B5">
        <v>578</v>
      </c>
      <c r="E5" s="9" t="s">
        <v>69</v>
      </c>
      <c r="F5" s="6" t="s">
        <v>70</v>
      </c>
      <c r="H5" s="15" t="s">
        <v>68</v>
      </c>
      <c r="I5" s="18" t="s">
        <v>60</v>
      </c>
      <c r="J5" s="5" t="s">
        <v>71</v>
      </c>
    </row>
    <row r="6" spans="1:10" x14ac:dyDescent="0.2">
      <c r="A6">
        <v>5</v>
      </c>
      <c r="B6">
        <v>507</v>
      </c>
      <c r="E6" s="10">
        <v>1</v>
      </c>
      <c r="F6" s="7">
        <f>VLOOKUP(E6,A1:B13,2,FALSE)</f>
        <v>273</v>
      </c>
      <c r="H6" s="16" t="s">
        <v>52</v>
      </c>
      <c r="I6" s="19">
        <v>10</v>
      </c>
      <c r="J6" s="13">
        <f>VLOOKUP(H6,'{LinDuva}_Module08_Temporary_Wo'!A1:D7,4,FALSE)</f>
        <v>8080</v>
      </c>
    </row>
    <row r="7" spans="1:10" x14ac:dyDescent="0.2">
      <c r="A7">
        <v>6</v>
      </c>
      <c r="B7">
        <v>373</v>
      </c>
      <c r="E7" s="10">
        <v>2</v>
      </c>
      <c r="F7" s="7">
        <f t="shared" ref="F7:F17" si="0">VLOOKUP(E7,A2:B14,2,FALSE)</f>
        <v>374</v>
      </c>
      <c r="H7" s="16" t="s">
        <v>51</v>
      </c>
      <c r="I7" s="19">
        <v>10</v>
      </c>
      <c r="J7" s="13">
        <f>VLOOKUP(H7,'{LinDuva}_Module08_Temporary_Wo'!A2:D8,4,FALSE)</f>
        <v>7777</v>
      </c>
    </row>
    <row r="8" spans="1:10" x14ac:dyDescent="0.2">
      <c r="A8">
        <v>7</v>
      </c>
      <c r="B8">
        <v>311</v>
      </c>
      <c r="E8" s="10">
        <v>3</v>
      </c>
      <c r="F8" s="7">
        <f t="shared" si="0"/>
        <v>516</v>
      </c>
      <c r="H8" s="16" t="s">
        <v>50</v>
      </c>
      <c r="I8" s="19">
        <v>7</v>
      </c>
      <c r="J8" s="13">
        <f>VLOOKUP(H8,'{LinDuva}_Module08_Temporary_Wo'!A3:D9,4,FALSE)</f>
        <v>9297</v>
      </c>
    </row>
    <row r="9" spans="1:10" x14ac:dyDescent="0.2">
      <c r="A9">
        <v>8</v>
      </c>
      <c r="B9">
        <v>393</v>
      </c>
      <c r="E9" s="10">
        <v>4</v>
      </c>
      <c r="F9" s="7">
        <f t="shared" si="0"/>
        <v>578</v>
      </c>
      <c r="H9" s="16" t="s">
        <v>49</v>
      </c>
      <c r="I9" s="19">
        <v>10</v>
      </c>
      <c r="J9" s="13">
        <f>VLOOKUP(H9,'{LinDuva}_Module08_Temporary_Wo'!A4:D10,4,FALSE)</f>
        <v>6702</v>
      </c>
    </row>
    <row r="10" spans="1:10" x14ac:dyDescent="0.2">
      <c r="A10">
        <v>9</v>
      </c>
      <c r="B10">
        <v>558</v>
      </c>
      <c r="E10" s="10">
        <v>5</v>
      </c>
      <c r="F10" s="7">
        <f t="shared" si="0"/>
        <v>507</v>
      </c>
      <c r="H10" s="16" t="s">
        <v>48</v>
      </c>
      <c r="I10" s="19">
        <v>10</v>
      </c>
      <c r="J10" s="13">
        <f>VLOOKUP(H10,'{LinDuva}_Module08_Temporary_Wo'!A5:D11,4,FALSE)</f>
        <v>7209</v>
      </c>
    </row>
    <row r="11" spans="1:10" ht="17" thickBot="1" x14ac:dyDescent="0.25">
      <c r="A11">
        <v>10</v>
      </c>
      <c r="B11">
        <v>665</v>
      </c>
      <c r="E11" s="10">
        <v>6</v>
      </c>
      <c r="F11" s="7">
        <f t="shared" si="0"/>
        <v>373</v>
      </c>
      <c r="H11" s="17" t="s">
        <v>47</v>
      </c>
      <c r="I11" s="20">
        <v>9</v>
      </c>
      <c r="J11" s="14">
        <f>VLOOKUP(H11,'{LinDuva}_Module08_Temporary_Wo'!A6:D12,4,FALSE)</f>
        <v>8344</v>
      </c>
    </row>
    <row r="12" spans="1:10" x14ac:dyDescent="0.2">
      <c r="A12">
        <v>11</v>
      </c>
      <c r="B12">
        <v>622</v>
      </c>
      <c r="E12" s="10">
        <v>7</v>
      </c>
      <c r="F12" s="7">
        <f t="shared" si="0"/>
        <v>311</v>
      </c>
    </row>
    <row r="13" spans="1:10" x14ac:dyDescent="0.2">
      <c r="A13">
        <v>12</v>
      </c>
      <c r="B13">
        <v>472</v>
      </c>
      <c r="E13" s="10">
        <v>8</v>
      </c>
      <c r="F13" s="7">
        <f t="shared" si="0"/>
        <v>393</v>
      </c>
    </row>
    <row r="14" spans="1:10" x14ac:dyDescent="0.2">
      <c r="E14" s="10">
        <v>9</v>
      </c>
      <c r="F14" s="7">
        <f t="shared" si="0"/>
        <v>558</v>
      </c>
    </row>
    <row r="15" spans="1:10" x14ac:dyDescent="0.2">
      <c r="E15" s="10">
        <v>10</v>
      </c>
      <c r="F15" s="7">
        <f t="shared" si="0"/>
        <v>665</v>
      </c>
    </row>
    <row r="16" spans="1:10" x14ac:dyDescent="0.2">
      <c r="E16" s="10">
        <v>11</v>
      </c>
      <c r="F16" s="7">
        <f t="shared" si="0"/>
        <v>622</v>
      </c>
    </row>
    <row r="17" spans="5:6" ht="17" thickBot="1" x14ac:dyDescent="0.25">
      <c r="E17" s="11">
        <v>12</v>
      </c>
      <c r="F17" s="8">
        <f t="shared" si="0"/>
        <v>472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89F8-85AD-904F-8DB7-70A963DC8F07}">
  <dimension ref="A1:D44"/>
  <sheetViews>
    <sheetView workbookViewId="0">
      <selection activeCell="A2" sqref="A2"/>
    </sheetView>
  </sheetViews>
  <sheetFormatPr baseColWidth="10" defaultRowHeight="16" x14ac:dyDescent="0.2"/>
  <cols>
    <col min="1" max="1" width="19" customWidth="1"/>
    <col min="4" max="4" width="11.6640625" bestFit="1" customWidth="1"/>
    <col min="6" max="6" width="19" customWidth="1"/>
  </cols>
  <sheetData>
    <row r="1" spans="1:4" x14ac:dyDescent="0.2">
      <c r="A1" t="s">
        <v>46</v>
      </c>
      <c r="B1" t="s">
        <v>45</v>
      </c>
      <c r="D1" s="22" t="s">
        <v>56</v>
      </c>
    </row>
    <row r="2" spans="1:4" ht="17" thickBot="1" x14ac:dyDescent="0.25">
      <c r="A2" t="s">
        <v>44</v>
      </c>
      <c r="B2">
        <v>4682.3999999999996</v>
      </c>
      <c r="D2" s="23">
        <f>AVERAGE(B2:B44)</f>
        <v>6353.9988372093039</v>
      </c>
    </row>
    <row r="3" spans="1:4" ht="17" thickBot="1" x14ac:dyDescent="0.25">
      <c r="A3" t="s">
        <v>43</v>
      </c>
      <c r="B3">
        <v>6287.44</v>
      </c>
    </row>
    <row r="4" spans="1:4" x14ac:dyDescent="0.2">
      <c r="A4" t="s">
        <v>42</v>
      </c>
      <c r="B4">
        <v>5799.44</v>
      </c>
      <c r="D4" s="24" t="s">
        <v>57</v>
      </c>
    </row>
    <row r="5" spans="1:4" ht="17" thickBot="1" x14ac:dyDescent="0.25">
      <c r="A5" t="s">
        <v>41</v>
      </c>
      <c r="B5">
        <v>5947.51</v>
      </c>
      <c r="D5" s="25">
        <f>MEDIAN(B2:B44)</f>
        <v>6287.44</v>
      </c>
    </row>
    <row r="6" spans="1:4" x14ac:dyDescent="0.2">
      <c r="A6" t="s">
        <v>40</v>
      </c>
      <c r="B6">
        <v>4954.46</v>
      </c>
    </row>
    <row r="7" spans="1:4" x14ac:dyDescent="0.2">
      <c r="A7" t="s">
        <v>39</v>
      </c>
      <c r="B7">
        <v>8115.42</v>
      </c>
    </row>
    <row r="8" spans="1:4" x14ac:dyDescent="0.2">
      <c r="A8" t="s">
        <v>38</v>
      </c>
      <c r="B8">
        <v>5697.29</v>
      </c>
    </row>
    <row r="9" spans="1:4" x14ac:dyDescent="0.2">
      <c r="A9" t="s">
        <v>37</v>
      </c>
      <c r="B9">
        <v>5274.07</v>
      </c>
    </row>
    <row r="10" spans="1:4" x14ac:dyDescent="0.2">
      <c r="A10" t="s">
        <v>36</v>
      </c>
      <c r="B10">
        <v>9405.33</v>
      </c>
    </row>
    <row r="11" spans="1:4" x14ac:dyDescent="0.2">
      <c r="A11" t="s">
        <v>35</v>
      </c>
      <c r="B11">
        <v>5628.08</v>
      </c>
    </row>
    <row r="12" spans="1:4" x14ac:dyDescent="0.2">
      <c r="A12" t="s">
        <v>34</v>
      </c>
      <c r="B12">
        <v>4377.47</v>
      </c>
    </row>
    <row r="13" spans="1:4" x14ac:dyDescent="0.2">
      <c r="A13" t="s">
        <v>33</v>
      </c>
      <c r="B13">
        <v>6054.18</v>
      </c>
    </row>
    <row r="14" spans="1:4" x14ac:dyDescent="0.2">
      <c r="A14" t="s">
        <v>32</v>
      </c>
      <c r="B14">
        <v>6448.77</v>
      </c>
    </row>
    <row r="15" spans="1:4" x14ac:dyDescent="0.2">
      <c r="A15" t="s">
        <v>31</v>
      </c>
      <c r="B15">
        <v>8223</v>
      </c>
    </row>
    <row r="16" spans="1:4" x14ac:dyDescent="0.2">
      <c r="A16" t="s">
        <v>30</v>
      </c>
      <c r="B16">
        <v>7528.43</v>
      </c>
    </row>
    <row r="17" spans="1:2" x14ac:dyDescent="0.2">
      <c r="A17" t="s">
        <v>29</v>
      </c>
      <c r="B17">
        <v>6569.36</v>
      </c>
    </row>
    <row r="18" spans="1:2" x14ac:dyDescent="0.2">
      <c r="A18" t="s">
        <v>28</v>
      </c>
      <c r="B18">
        <v>8526.48</v>
      </c>
    </row>
    <row r="19" spans="1:2" x14ac:dyDescent="0.2">
      <c r="A19" t="s">
        <v>27</v>
      </c>
      <c r="B19">
        <v>5289.75</v>
      </c>
    </row>
    <row r="20" spans="1:2" x14ac:dyDescent="0.2">
      <c r="A20" t="s">
        <v>26</v>
      </c>
      <c r="B20">
        <v>6990.31</v>
      </c>
    </row>
    <row r="21" spans="1:2" x14ac:dyDescent="0.2">
      <c r="A21" t="s">
        <v>25</v>
      </c>
      <c r="B21">
        <v>7480.87</v>
      </c>
    </row>
    <row r="22" spans="1:2" x14ac:dyDescent="0.2">
      <c r="A22" t="s">
        <v>24</v>
      </c>
      <c r="B22">
        <v>7696.92</v>
      </c>
    </row>
    <row r="23" spans="1:2" x14ac:dyDescent="0.2">
      <c r="A23" t="s">
        <v>23</v>
      </c>
      <c r="B23">
        <v>4925.75</v>
      </c>
    </row>
    <row r="24" spans="1:2" x14ac:dyDescent="0.2">
      <c r="A24" t="s">
        <v>22</v>
      </c>
      <c r="B24">
        <v>5578.64</v>
      </c>
    </row>
    <row r="25" spans="1:2" x14ac:dyDescent="0.2">
      <c r="A25" t="s">
        <v>21</v>
      </c>
      <c r="B25">
        <v>6703.82</v>
      </c>
    </row>
    <row r="26" spans="1:2" x14ac:dyDescent="0.2">
      <c r="A26" t="s">
        <v>20</v>
      </c>
      <c r="B26">
        <v>5137.6400000000003</v>
      </c>
    </row>
    <row r="27" spans="1:2" x14ac:dyDescent="0.2">
      <c r="A27" t="s">
        <v>19</v>
      </c>
      <c r="B27">
        <v>6361.47</v>
      </c>
    </row>
    <row r="28" spans="1:2" x14ac:dyDescent="0.2">
      <c r="A28" t="s">
        <v>18</v>
      </c>
      <c r="B28">
        <v>5685.63</v>
      </c>
    </row>
    <row r="29" spans="1:2" x14ac:dyDescent="0.2">
      <c r="A29" t="s">
        <v>17</v>
      </c>
      <c r="B29">
        <v>5842.32</v>
      </c>
    </row>
    <row r="30" spans="1:2" x14ac:dyDescent="0.2">
      <c r="A30" t="s">
        <v>16</v>
      </c>
      <c r="B30">
        <v>8754.6299999999992</v>
      </c>
    </row>
    <row r="31" spans="1:2" x14ac:dyDescent="0.2">
      <c r="A31" t="s">
        <v>15</v>
      </c>
      <c r="B31">
        <v>7584.13</v>
      </c>
    </row>
    <row r="32" spans="1:2" x14ac:dyDescent="0.2">
      <c r="A32" t="s">
        <v>14</v>
      </c>
      <c r="B32">
        <v>6777.3</v>
      </c>
    </row>
    <row r="33" spans="1:2" x14ac:dyDescent="0.2">
      <c r="A33" t="s">
        <v>13</v>
      </c>
      <c r="B33">
        <v>6416.39</v>
      </c>
    </row>
    <row r="34" spans="1:2" x14ac:dyDescent="0.2">
      <c r="A34" t="s">
        <v>12</v>
      </c>
      <c r="B34">
        <v>6399.62</v>
      </c>
    </row>
    <row r="35" spans="1:2" x14ac:dyDescent="0.2">
      <c r="A35" t="s">
        <v>11</v>
      </c>
      <c r="B35">
        <v>8216.44</v>
      </c>
    </row>
    <row r="36" spans="1:2" x14ac:dyDescent="0.2">
      <c r="A36" t="s">
        <v>10</v>
      </c>
      <c r="B36">
        <v>7085.8</v>
      </c>
    </row>
    <row r="37" spans="1:2" x14ac:dyDescent="0.2">
      <c r="A37" t="s">
        <v>9</v>
      </c>
      <c r="B37">
        <v>7212.13</v>
      </c>
    </row>
    <row r="38" spans="1:2" x14ac:dyDescent="0.2">
      <c r="A38" t="s">
        <v>8</v>
      </c>
      <c r="B38">
        <v>4252.32</v>
      </c>
    </row>
    <row r="39" spans="1:2" x14ac:dyDescent="0.2">
      <c r="A39" t="s">
        <v>7</v>
      </c>
      <c r="B39">
        <v>5661.81</v>
      </c>
    </row>
    <row r="40" spans="1:2" x14ac:dyDescent="0.2">
      <c r="A40" t="s">
        <v>6</v>
      </c>
      <c r="B40">
        <v>7859.24</v>
      </c>
    </row>
    <row r="41" spans="1:2" x14ac:dyDescent="0.2">
      <c r="A41" t="s">
        <v>5</v>
      </c>
      <c r="B41">
        <v>4507.71</v>
      </c>
    </row>
    <row r="42" spans="1:2" x14ac:dyDescent="0.2">
      <c r="A42" t="s">
        <v>4</v>
      </c>
      <c r="B42">
        <v>6072.12</v>
      </c>
    </row>
    <row r="43" spans="1:2" x14ac:dyDescent="0.2">
      <c r="A43" t="s">
        <v>3</v>
      </c>
      <c r="B43">
        <v>3322.14</v>
      </c>
    </row>
    <row r="44" spans="1:2" x14ac:dyDescent="0.2">
      <c r="A44" t="s">
        <v>2</v>
      </c>
      <c r="B44">
        <v>5887.92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C01F-64DB-0E43-8FEF-A02EA6ED7B0D}">
  <dimension ref="A1:L18"/>
  <sheetViews>
    <sheetView workbookViewId="0">
      <selection activeCell="H23" sqref="H23"/>
    </sheetView>
  </sheetViews>
  <sheetFormatPr baseColWidth="10" defaultRowHeight="16" x14ac:dyDescent="0.2"/>
  <cols>
    <col min="1" max="1" width="20.33203125" customWidth="1"/>
    <col min="7" max="7" width="15.33203125" customWidth="1"/>
    <col min="8" max="8" width="16.1640625" customWidth="1"/>
    <col min="11" max="11" width="10" customWidth="1"/>
  </cols>
  <sheetData>
    <row r="1" spans="1:12" x14ac:dyDescent="0.2">
      <c r="A1" t="s">
        <v>55</v>
      </c>
      <c r="B1" t="s">
        <v>54</v>
      </c>
      <c r="C1" t="s">
        <v>53</v>
      </c>
      <c r="D1" t="s">
        <v>45</v>
      </c>
    </row>
    <row r="2" spans="1:12" x14ac:dyDescent="0.2">
      <c r="A2" t="s">
        <v>52</v>
      </c>
      <c r="B2">
        <v>8</v>
      </c>
      <c r="C2">
        <v>2</v>
      </c>
      <c r="D2">
        <v>8080</v>
      </c>
    </row>
    <row r="3" spans="1:12" x14ac:dyDescent="0.2">
      <c r="A3" t="s">
        <v>51</v>
      </c>
      <c r="B3">
        <v>3</v>
      </c>
      <c r="C3">
        <v>2</v>
      </c>
      <c r="D3">
        <v>7777</v>
      </c>
      <c r="I3" t="s">
        <v>58</v>
      </c>
      <c r="J3" t="s">
        <v>59</v>
      </c>
      <c r="K3" t="s">
        <v>60</v>
      </c>
    </row>
    <row r="4" spans="1:12" x14ac:dyDescent="0.2">
      <c r="A4" t="s">
        <v>50</v>
      </c>
      <c r="B4">
        <v>5</v>
      </c>
      <c r="C4">
        <v>3</v>
      </c>
      <c r="D4">
        <v>9297</v>
      </c>
      <c r="I4">
        <v>1</v>
      </c>
      <c r="J4">
        <v>273</v>
      </c>
    </row>
    <row r="5" spans="1:12" x14ac:dyDescent="0.2">
      <c r="A5" t="s">
        <v>49</v>
      </c>
      <c r="B5">
        <v>10</v>
      </c>
      <c r="C5">
        <v>2</v>
      </c>
      <c r="D5">
        <v>6702</v>
      </c>
      <c r="I5">
        <v>2</v>
      </c>
      <c r="J5">
        <v>374</v>
      </c>
    </row>
    <row r="6" spans="1:12" x14ac:dyDescent="0.2">
      <c r="A6" t="s">
        <v>48</v>
      </c>
      <c r="B6">
        <v>8</v>
      </c>
      <c r="C6">
        <v>2</v>
      </c>
      <c r="D6">
        <v>7209</v>
      </c>
      <c r="H6" t="s">
        <v>51</v>
      </c>
      <c r="I6">
        <v>3</v>
      </c>
      <c r="J6">
        <v>516</v>
      </c>
      <c r="K6">
        <v>10</v>
      </c>
    </row>
    <row r="7" spans="1:12" x14ac:dyDescent="0.2">
      <c r="A7" t="s">
        <v>47</v>
      </c>
      <c r="B7">
        <v>12</v>
      </c>
      <c r="C7">
        <v>3</v>
      </c>
      <c r="D7">
        <v>8344</v>
      </c>
      <c r="I7">
        <v>4</v>
      </c>
      <c r="J7">
        <v>578</v>
      </c>
    </row>
    <row r="8" spans="1:12" x14ac:dyDescent="0.2">
      <c r="H8" t="s">
        <v>50</v>
      </c>
      <c r="I8">
        <v>5</v>
      </c>
      <c r="J8">
        <v>507</v>
      </c>
      <c r="K8">
        <v>7</v>
      </c>
    </row>
    <row r="9" spans="1:12" x14ac:dyDescent="0.2">
      <c r="I9">
        <v>6</v>
      </c>
      <c r="J9">
        <v>373</v>
      </c>
    </row>
    <row r="10" spans="1:12" x14ac:dyDescent="0.2">
      <c r="I10">
        <v>7</v>
      </c>
      <c r="J10">
        <v>311</v>
      </c>
    </row>
    <row r="11" spans="1:12" x14ac:dyDescent="0.2">
      <c r="G11" t="s">
        <v>52</v>
      </c>
      <c r="H11" t="s">
        <v>48</v>
      </c>
      <c r="I11">
        <v>8</v>
      </c>
      <c r="J11">
        <v>393</v>
      </c>
      <c r="K11">
        <v>10</v>
      </c>
      <c r="L11">
        <v>10</v>
      </c>
    </row>
    <row r="12" spans="1:12" x14ac:dyDescent="0.2">
      <c r="I12">
        <v>9</v>
      </c>
      <c r="J12">
        <v>558</v>
      </c>
    </row>
    <row r="13" spans="1:12" x14ac:dyDescent="0.2">
      <c r="H13" t="s">
        <v>49</v>
      </c>
      <c r="I13">
        <v>10</v>
      </c>
      <c r="J13">
        <v>665</v>
      </c>
      <c r="K13">
        <v>10</v>
      </c>
    </row>
    <row r="14" spans="1:12" x14ac:dyDescent="0.2">
      <c r="I14">
        <v>11</v>
      </c>
      <c r="J14">
        <v>622</v>
      </c>
    </row>
    <row r="15" spans="1:12" x14ac:dyDescent="0.2">
      <c r="H15" t="s">
        <v>47</v>
      </c>
      <c r="I15">
        <v>12</v>
      </c>
      <c r="J15">
        <v>472</v>
      </c>
      <c r="K15" s="12">
        <v>9</v>
      </c>
    </row>
    <row r="18" spans="5:6" x14ac:dyDescent="0.2">
      <c r="E18" t="s">
        <v>61</v>
      </c>
      <c r="F18" t="s">
        <v>62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5A27-B5D7-D443-8CE8-082203F80923}">
  <dimension ref="B3:P20"/>
  <sheetViews>
    <sheetView tabSelected="1" zoomScale="88" workbookViewId="0">
      <selection activeCell="M13" sqref="M13"/>
    </sheetView>
  </sheetViews>
  <sheetFormatPr baseColWidth="10" defaultRowHeight="16" x14ac:dyDescent="0.2"/>
  <cols>
    <col min="2" max="2" width="17" customWidth="1"/>
    <col min="16" max="16" width="13.6640625" customWidth="1"/>
  </cols>
  <sheetData>
    <row r="3" spans="2:16" ht="17" thickBot="1" x14ac:dyDescent="0.25"/>
    <row r="4" spans="2:16" ht="34" customHeight="1" x14ac:dyDescent="0.2">
      <c r="B4" s="30"/>
      <c r="C4" s="31" t="s">
        <v>58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 t="s">
        <v>63</v>
      </c>
      <c r="P4" s="33" t="s">
        <v>64</v>
      </c>
    </row>
    <row r="5" spans="2:16" ht="17" thickBot="1" x14ac:dyDescent="0.25">
      <c r="B5" s="34" t="s">
        <v>68</v>
      </c>
      <c r="C5" s="35">
        <v>1</v>
      </c>
      <c r="D5" s="35">
        <v>2</v>
      </c>
      <c r="E5" s="35">
        <v>3</v>
      </c>
      <c r="F5" s="35">
        <v>4</v>
      </c>
      <c r="G5" s="35">
        <v>5</v>
      </c>
      <c r="H5" s="35">
        <v>6</v>
      </c>
      <c r="I5" s="35">
        <v>7</v>
      </c>
      <c r="J5" s="35">
        <v>8</v>
      </c>
      <c r="K5" s="35">
        <v>9</v>
      </c>
      <c r="L5" s="35">
        <v>10</v>
      </c>
      <c r="M5" s="35">
        <v>11</v>
      </c>
      <c r="N5" s="35">
        <v>12</v>
      </c>
      <c r="O5" s="36"/>
      <c r="P5" s="37"/>
    </row>
    <row r="6" spans="2:16" x14ac:dyDescent="0.2">
      <c r="B6" s="38" t="s">
        <v>52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39">
        <v>0</v>
      </c>
      <c r="P6" s="28">
        <v>8080</v>
      </c>
    </row>
    <row r="7" spans="2:16" x14ac:dyDescent="0.2">
      <c r="B7" s="38" t="s">
        <v>51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39">
        <v>578</v>
      </c>
      <c r="P7" s="28">
        <v>7777</v>
      </c>
    </row>
    <row r="8" spans="2:16" x14ac:dyDescent="0.2">
      <c r="B8" s="38" t="s">
        <v>50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9">
        <v>507</v>
      </c>
      <c r="P8" s="28">
        <v>9297</v>
      </c>
    </row>
    <row r="9" spans="2:16" x14ac:dyDescent="0.2">
      <c r="B9" s="38" t="s">
        <v>49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1">
        <v>0</v>
      </c>
      <c r="O9" s="39">
        <v>665</v>
      </c>
      <c r="P9" s="28">
        <v>6702</v>
      </c>
    </row>
    <row r="10" spans="2:16" x14ac:dyDescent="0.2">
      <c r="B10" s="38" t="s">
        <v>48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39">
        <v>558</v>
      </c>
      <c r="P10" s="28">
        <v>7209</v>
      </c>
    </row>
    <row r="11" spans="2:16" ht="17" thickBot="1" x14ac:dyDescent="0.25">
      <c r="B11" s="34" t="s">
        <v>47</v>
      </c>
      <c r="C11" s="4">
        <v>1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0">
        <v>472</v>
      </c>
      <c r="P11" s="29">
        <v>8344</v>
      </c>
    </row>
    <row r="12" spans="2:16" ht="17" thickBot="1" x14ac:dyDescent="0.25">
      <c r="B12" s="30" t="s">
        <v>65</v>
      </c>
      <c r="C12" s="41">
        <f>SUMPRODUCT(C6:C11,$O$6:$O$11)</f>
        <v>472</v>
      </c>
      <c r="D12" s="41">
        <f t="shared" ref="D12:N12" si="0">SUMPRODUCT(D6:D11,$O$6:$O$11)</f>
        <v>472</v>
      </c>
      <c r="E12" s="41">
        <f t="shared" si="0"/>
        <v>578</v>
      </c>
      <c r="F12" s="41">
        <f t="shared" si="0"/>
        <v>578</v>
      </c>
      <c r="G12" s="41">
        <f t="shared" si="0"/>
        <v>507</v>
      </c>
      <c r="H12" s="41">
        <f t="shared" si="0"/>
        <v>507</v>
      </c>
      <c r="I12" s="41">
        <f t="shared" si="0"/>
        <v>507</v>
      </c>
      <c r="J12" s="41">
        <f t="shared" si="0"/>
        <v>558</v>
      </c>
      <c r="K12" s="41">
        <f t="shared" si="0"/>
        <v>558</v>
      </c>
      <c r="L12" s="41">
        <f t="shared" si="0"/>
        <v>665</v>
      </c>
      <c r="M12" s="41">
        <f t="shared" si="0"/>
        <v>665</v>
      </c>
      <c r="N12" s="42">
        <f t="shared" si="0"/>
        <v>472</v>
      </c>
      <c r="P12" s="3"/>
    </row>
    <row r="13" spans="2:16" ht="17" thickBot="1" x14ac:dyDescent="0.25">
      <c r="B13" s="34" t="s">
        <v>66</v>
      </c>
      <c r="C13" s="26">
        <f>VLOOKUP(C5,'{LinDuva}_Module08_Estimated_Fo'!$A$1:$B$13,2,FALSE)</f>
        <v>273</v>
      </c>
      <c r="D13" s="26">
        <f>VLOOKUP(D5,'{LinDuva}_Module08_Estimated_Fo'!$A$1:$B$13,2,FALSE)</f>
        <v>374</v>
      </c>
      <c r="E13" s="26">
        <f>VLOOKUP(E5,'{LinDuva}_Module08_Estimated_Fo'!$A$1:$B$13,2,FALSE)</f>
        <v>516</v>
      </c>
      <c r="F13" s="26">
        <f>VLOOKUP(F5,'{LinDuva}_Module08_Estimated_Fo'!$A$1:$B$13,2,FALSE)</f>
        <v>578</v>
      </c>
      <c r="G13" s="26">
        <f>VLOOKUP(G5,'{LinDuva}_Module08_Estimated_Fo'!$A$1:$B$13,2,FALSE)</f>
        <v>507</v>
      </c>
      <c r="H13" s="26">
        <f>VLOOKUP(H5,'{LinDuva}_Module08_Estimated_Fo'!$A$1:$B$13,2,FALSE)</f>
        <v>373</v>
      </c>
      <c r="I13" s="26">
        <f>VLOOKUP(I5,'{LinDuva}_Module08_Estimated_Fo'!$A$1:$B$13,2,FALSE)</f>
        <v>311</v>
      </c>
      <c r="J13" s="26">
        <f>VLOOKUP(J5,'{LinDuva}_Module08_Estimated_Fo'!$A$1:$B$13,2,FALSE)</f>
        <v>393</v>
      </c>
      <c r="K13" s="26">
        <f>VLOOKUP(K5,'{LinDuva}_Module08_Estimated_Fo'!$A$1:$B$13,2,FALSE)</f>
        <v>558</v>
      </c>
      <c r="L13" s="26">
        <f>VLOOKUP(L5,'{LinDuva}_Module08_Estimated_Fo'!$A$1:$B$13,2,FALSE)</f>
        <v>665</v>
      </c>
      <c r="M13" s="26">
        <f>VLOOKUP(M5,'{LinDuva}_Module08_Estimated_Fo'!$A$1:$B$13,2,FALSE)</f>
        <v>622</v>
      </c>
      <c r="N13" s="27">
        <f>VLOOKUP(N5,'{LinDuva}_Module08_Estimated_Fo'!$A$1:$B$13,2,FALSE)</f>
        <v>472</v>
      </c>
      <c r="O13" s="1" t="s">
        <v>67</v>
      </c>
      <c r="P13" s="43">
        <f>SUMPRODUCT(O6:O11,P6:P11)</f>
        <v>21626505</v>
      </c>
    </row>
    <row r="14" spans="2:16" x14ac:dyDescent="0.2">
      <c r="P14" s="3"/>
    </row>
    <row r="15" spans="2:16" x14ac:dyDescent="0.2">
      <c r="P15" s="3"/>
    </row>
    <row r="20" spans="13:13" x14ac:dyDescent="0.2">
      <c r="M20" s="3"/>
    </row>
  </sheetData>
  <mergeCells count="3">
    <mergeCell ref="C4:N4"/>
    <mergeCell ref="O4:O5"/>
    <mergeCell ref="P4:P5"/>
  </mergeCells>
  <conditionalFormatting sqref="C6:N11">
    <cfRule type="colorScale" priority="1">
      <colorScale>
        <cfvo type="min"/>
        <cfvo type="max"/>
        <color rgb="FF63BE7B"/>
        <color rgb="FFFFEF9C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6AAD-FF7A-F34E-9BE6-18548097B077}">
  <dimension ref="B3:P20"/>
  <sheetViews>
    <sheetView zoomScale="88" workbookViewId="0">
      <selection activeCell="G17" sqref="G17"/>
    </sheetView>
  </sheetViews>
  <sheetFormatPr baseColWidth="10" defaultRowHeight="16" x14ac:dyDescent="0.2"/>
  <cols>
    <col min="2" max="2" width="17" customWidth="1"/>
    <col min="16" max="16" width="13.6640625" customWidth="1"/>
  </cols>
  <sheetData>
    <row r="3" spans="2:16" ht="17" thickBot="1" x14ac:dyDescent="0.25"/>
    <row r="4" spans="2:16" ht="34" customHeight="1" x14ac:dyDescent="0.2">
      <c r="B4" s="30"/>
      <c r="C4" s="31" t="s">
        <v>58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 t="s">
        <v>63</v>
      </c>
      <c r="P4" s="33" t="s">
        <v>64</v>
      </c>
    </row>
    <row r="5" spans="2:16" ht="17" thickBot="1" x14ac:dyDescent="0.25">
      <c r="B5" s="34" t="s">
        <v>68</v>
      </c>
      <c r="C5" s="35">
        <v>1</v>
      </c>
      <c r="D5" s="35">
        <v>2</v>
      </c>
      <c r="E5" s="35">
        <v>3</v>
      </c>
      <c r="F5" s="35">
        <v>4</v>
      </c>
      <c r="G5" s="35">
        <v>5</v>
      </c>
      <c r="H5" s="35">
        <v>6</v>
      </c>
      <c r="I5" s="35">
        <v>7</v>
      </c>
      <c r="J5" s="35">
        <v>8</v>
      </c>
      <c r="K5" s="35">
        <v>9</v>
      </c>
      <c r="L5" s="35">
        <v>10</v>
      </c>
      <c r="M5" s="35">
        <v>11</v>
      </c>
      <c r="N5" s="35">
        <v>12</v>
      </c>
      <c r="O5" s="36"/>
      <c r="P5" s="37"/>
    </row>
    <row r="6" spans="2:16" x14ac:dyDescent="0.2">
      <c r="B6" s="38" t="s">
        <v>52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39">
        <v>0</v>
      </c>
      <c r="P6" s="28">
        <v>8080</v>
      </c>
    </row>
    <row r="7" spans="2:16" x14ac:dyDescent="0.2">
      <c r="B7" s="38" t="s">
        <v>51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39">
        <v>578</v>
      </c>
      <c r="P7" s="28">
        <v>7777</v>
      </c>
    </row>
    <row r="8" spans="2:16" x14ac:dyDescent="0.2">
      <c r="B8" s="38" t="s">
        <v>50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9">
        <v>507</v>
      </c>
      <c r="P8" s="28">
        <v>9297</v>
      </c>
    </row>
    <row r="9" spans="2:16" x14ac:dyDescent="0.2">
      <c r="B9" s="38" t="s">
        <v>49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1">
        <v>0</v>
      </c>
      <c r="O9" s="39">
        <v>665</v>
      </c>
      <c r="P9" s="28">
        <v>6702</v>
      </c>
    </row>
    <row r="10" spans="2:16" x14ac:dyDescent="0.2">
      <c r="B10" s="38" t="s">
        <v>48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39">
        <v>558</v>
      </c>
      <c r="P10" s="28">
        <v>7209</v>
      </c>
    </row>
    <row r="11" spans="2:16" ht="17" thickBot="1" x14ac:dyDescent="0.25">
      <c r="B11" s="34" t="s">
        <v>47</v>
      </c>
      <c r="C11" s="4">
        <v>1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0">
        <v>472</v>
      </c>
      <c r="P11" s="29">
        <v>8344</v>
      </c>
    </row>
    <row r="12" spans="2:16" ht="17" thickBot="1" x14ac:dyDescent="0.25">
      <c r="B12" s="30" t="s">
        <v>65</v>
      </c>
      <c r="C12" s="41">
        <f>SUMPRODUCT(C6:C11,$O$6:$O$11)</f>
        <v>472</v>
      </c>
      <c r="D12" s="41">
        <f t="shared" ref="D12:N12" si="0">SUMPRODUCT(D6:D11,$O$6:$O$11)</f>
        <v>472</v>
      </c>
      <c r="E12" s="41">
        <f t="shared" si="0"/>
        <v>578</v>
      </c>
      <c r="F12" s="41">
        <f t="shared" si="0"/>
        <v>578</v>
      </c>
      <c r="G12" s="41">
        <f t="shared" si="0"/>
        <v>507</v>
      </c>
      <c r="H12" s="41">
        <f t="shared" si="0"/>
        <v>507</v>
      </c>
      <c r="I12" s="41">
        <f t="shared" si="0"/>
        <v>507</v>
      </c>
      <c r="J12" s="41">
        <f t="shared" si="0"/>
        <v>558</v>
      </c>
      <c r="K12" s="41">
        <f t="shared" si="0"/>
        <v>558</v>
      </c>
      <c r="L12" s="41">
        <f t="shared" si="0"/>
        <v>665</v>
      </c>
      <c r="M12" s="41">
        <f t="shared" si="0"/>
        <v>665</v>
      </c>
      <c r="N12" s="42">
        <f t="shared" si="0"/>
        <v>472</v>
      </c>
      <c r="P12" s="3"/>
    </row>
    <row r="13" spans="2:16" ht="17" thickBot="1" x14ac:dyDescent="0.25">
      <c r="B13" s="34" t="s">
        <v>66</v>
      </c>
      <c r="C13" s="26">
        <f>VLOOKUP(C5,'{LinDuva}_Module08_Estimated_Fo'!$A$1:$B$13,2,FALSE)</f>
        <v>273</v>
      </c>
      <c r="D13" s="26">
        <f>VLOOKUP(D5,'{LinDuva}_Module08_Estimated_Fo'!$A$1:$B$13,2,FALSE)</f>
        <v>374</v>
      </c>
      <c r="E13" s="26">
        <f>VLOOKUP(E5,'{LinDuva}_Module08_Estimated_Fo'!$A$1:$B$13,2,FALSE)</f>
        <v>516</v>
      </c>
      <c r="F13" s="26">
        <f>VLOOKUP(F5,'{LinDuva}_Module08_Estimated_Fo'!$A$1:$B$13,2,FALSE)</f>
        <v>578</v>
      </c>
      <c r="G13" s="26">
        <f>VLOOKUP(G5,'{LinDuva}_Module08_Estimated_Fo'!$A$1:$B$13,2,FALSE)</f>
        <v>507</v>
      </c>
      <c r="H13" s="26">
        <f>VLOOKUP(H5,'{LinDuva}_Module08_Estimated_Fo'!$A$1:$B$13,2,FALSE)</f>
        <v>373</v>
      </c>
      <c r="I13" s="26">
        <f>VLOOKUP(I5,'{LinDuva}_Module08_Estimated_Fo'!$A$1:$B$13,2,FALSE)</f>
        <v>311</v>
      </c>
      <c r="J13" s="26">
        <f>VLOOKUP(J5,'{LinDuva}_Module08_Estimated_Fo'!$A$1:$B$13,2,FALSE)</f>
        <v>393</v>
      </c>
      <c r="K13" s="26">
        <f>VLOOKUP(K5,'{LinDuva}_Module08_Estimated_Fo'!$A$1:$B$13,2,FALSE)</f>
        <v>558</v>
      </c>
      <c r="L13" s="26">
        <f>VLOOKUP(L5,'{LinDuva}_Module08_Estimated_Fo'!$A$1:$B$13,2,FALSE)</f>
        <v>665</v>
      </c>
      <c r="M13" s="26">
        <f>VLOOKUP(M5,'{LinDuva}_Module08_Estimated_Fo'!$A$1:$B$13,2,FALSE)</f>
        <v>622</v>
      </c>
      <c r="N13" s="27">
        <f>VLOOKUP(N5,'{LinDuva}_Module08_Estimated_Fo'!$A$1:$B$13,2,FALSE)</f>
        <v>472</v>
      </c>
      <c r="O13" s="1" t="s">
        <v>67</v>
      </c>
      <c r="P13" s="43">
        <f>SUMPRODUCT(O6:O11,P6:P11)</f>
        <v>21626505</v>
      </c>
    </row>
    <row r="14" spans="2:16" x14ac:dyDescent="0.2">
      <c r="P14" s="3"/>
    </row>
    <row r="15" spans="2:16" x14ac:dyDescent="0.2">
      <c r="P15" s="3"/>
    </row>
    <row r="20" spans="13:13" x14ac:dyDescent="0.2">
      <c r="M20" s="3"/>
    </row>
  </sheetData>
  <mergeCells count="3">
    <mergeCell ref="C4:N4"/>
    <mergeCell ref="O4:O5"/>
    <mergeCell ref="P4:P5"/>
  </mergeCells>
  <conditionalFormatting sqref="C6:N11">
    <cfRule type="colorScale" priority="1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7AD-C5B3-9D40-913E-6D834AA2891F}">
  <dimension ref="B3:P20"/>
  <sheetViews>
    <sheetView zoomScale="88" workbookViewId="0">
      <selection activeCell="O25" sqref="O25"/>
    </sheetView>
  </sheetViews>
  <sheetFormatPr baseColWidth="10" defaultRowHeight="16" x14ac:dyDescent="0.2"/>
  <cols>
    <col min="2" max="2" width="17" customWidth="1"/>
    <col min="16" max="16" width="13.6640625" customWidth="1"/>
  </cols>
  <sheetData>
    <row r="3" spans="2:16" ht="17" thickBot="1" x14ac:dyDescent="0.25"/>
    <row r="4" spans="2:16" ht="34" customHeight="1" x14ac:dyDescent="0.2">
      <c r="B4" s="30"/>
      <c r="C4" s="31" t="s">
        <v>58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 t="s">
        <v>63</v>
      </c>
      <c r="P4" s="33" t="s">
        <v>64</v>
      </c>
    </row>
    <row r="5" spans="2:16" ht="17" thickBot="1" x14ac:dyDescent="0.25">
      <c r="B5" s="34" t="s">
        <v>68</v>
      </c>
      <c r="C5" s="35">
        <v>1</v>
      </c>
      <c r="D5" s="35">
        <v>2</v>
      </c>
      <c r="E5" s="35">
        <v>3</v>
      </c>
      <c r="F5" s="35">
        <v>4</v>
      </c>
      <c r="G5" s="35">
        <v>5</v>
      </c>
      <c r="H5" s="35">
        <v>6</v>
      </c>
      <c r="I5" s="35">
        <v>7</v>
      </c>
      <c r="J5" s="35">
        <v>8</v>
      </c>
      <c r="K5" s="35">
        <v>9</v>
      </c>
      <c r="L5" s="35">
        <v>10</v>
      </c>
      <c r="M5" s="35">
        <v>11</v>
      </c>
      <c r="N5" s="35">
        <v>12</v>
      </c>
      <c r="O5" s="36"/>
      <c r="P5" s="37"/>
    </row>
    <row r="6" spans="2:16" x14ac:dyDescent="0.2">
      <c r="B6" s="38" t="s">
        <v>52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39">
        <v>0</v>
      </c>
      <c r="P6" s="28">
        <v>8080</v>
      </c>
    </row>
    <row r="7" spans="2:16" x14ac:dyDescent="0.2">
      <c r="B7" s="38" t="s">
        <v>51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39">
        <v>578</v>
      </c>
      <c r="P7" s="28">
        <v>7777</v>
      </c>
    </row>
    <row r="8" spans="2:16" x14ac:dyDescent="0.2">
      <c r="B8" s="38" t="s">
        <v>50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9">
        <v>507</v>
      </c>
      <c r="P8" s="28">
        <v>9297</v>
      </c>
    </row>
    <row r="9" spans="2:16" x14ac:dyDescent="0.2">
      <c r="B9" s="38" t="s">
        <v>49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1">
        <v>0</v>
      </c>
      <c r="O9" s="39">
        <v>665</v>
      </c>
      <c r="P9" s="28">
        <v>6702</v>
      </c>
    </row>
    <row r="10" spans="2:16" x14ac:dyDescent="0.2">
      <c r="B10" s="38" t="s">
        <v>48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39">
        <v>558</v>
      </c>
      <c r="P10" s="28">
        <v>7209</v>
      </c>
    </row>
    <row r="11" spans="2:16" ht="17" thickBot="1" x14ac:dyDescent="0.25">
      <c r="B11" s="34" t="s">
        <v>47</v>
      </c>
      <c r="C11" s="4">
        <v>1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0">
        <v>472</v>
      </c>
      <c r="P11" s="29">
        <v>8344</v>
      </c>
    </row>
    <row r="12" spans="2:16" ht="17" thickBot="1" x14ac:dyDescent="0.25">
      <c r="B12" s="30" t="s">
        <v>65</v>
      </c>
      <c r="C12" s="41">
        <f>SUMPRODUCT(C6:C11,$O$6:$O$11)</f>
        <v>472</v>
      </c>
      <c r="D12" s="41">
        <f t="shared" ref="D12:N12" si="0">SUMPRODUCT(D6:D11,$O$6:$O$11)</f>
        <v>472</v>
      </c>
      <c r="E12" s="41">
        <f t="shared" si="0"/>
        <v>578</v>
      </c>
      <c r="F12" s="41">
        <f t="shared" si="0"/>
        <v>578</v>
      </c>
      <c r="G12" s="41">
        <f t="shared" si="0"/>
        <v>507</v>
      </c>
      <c r="H12" s="41">
        <f t="shared" si="0"/>
        <v>507</v>
      </c>
      <c r="I12" s="41">
        <f t="shared" si="0"/>
        <v>507</v>
      </c>
      <c r="J12" s="41">
        <f t="shared" si="0"/>
        <v>558</v>
      </c>
      <c r="K12" s="41">
        <f t="shared" si="0"/>
        <v>558</v>
      </c>
      <c r="L12" s="41">
        <f t="shared" si="0"/>
        <v>665</v>
      </c>
      <c r="M12" s="41">
        <f t="shared" si="0"/>
        <v>665</v>
      </c>
      <c r="N12" s="42">
        <f t="shared" si="0"/>
        <v>472</v>
      </c>
      <c r="P12" s="3"/>
    </row>
    <row r="13" spans="2:16" ht="17" thickBot="1" x14ac:dyDescent="0.25">
      <c r="B13" s="34" t="s">
        <v>66</v>
      </c>
      <c r="C13" s="26">
        <f>VLOOKUP(C5,'{LinDuva}_Module08_Estimated_Fo'!$A$1:$B$13,2,FALSE)</f>
        <v>273</v>
      </c>
      <c r="D13" s="26">
        <f>VLOOKUP(D5,'{LinDuva}_Module08_Estimated_Fo'!$A$1:$B$13,2,FALSE)</f>
        <v>374</v>
      </c>
      <c r="E13" s="26">
        <f>VLOOKUP(E5,'{LinDuva}_Module08_Estimated_Fo'!$A$1:$B$13,2,FALSE)</f>
        <v>516</v>
      </c>
      <c r="F13" s="26">
        <f>VLOOKUP(F5,'{LinDuva}_Module08_Estimated_Fo'!$A$1:$B$13,2,FALSE)</f>
        <v>578</v>
      </c>
      <c r="G13" s="26">
        <f>VLOOKUP(G5,'{LinDuva}_Module08_Estimated_Fo'!$A$1:$B$13,2,FALSE)</f>
        <v>507</v>
      </c>
      <c r="H13" s="26">
        <f>VLOOKUP(H5,'{LinDuva}_Module08_Estimated_Fo'!$A$1:$B$13,2,FALSE)</f>
        <v>373</v>
      </c>
      <c r="I13" s="26">
        <f>VLOOKUP(I5,'{LinDuva}_Module08_Estimated_Fo'!$A$1:$B$13,2,FALSE)</f>
        <v>311</v>
      </c>
      <c r="J13" s="26">
        <f>VLOOKUP(J5,'{LinDuva}_Module08_Estimated_Fo'!$A$1:$B$13,2,FALSE)</f>
        <v>393</v>
      </c>
      <c r="K13" s="26">
        <f>VLOOKUP(K5,'{LinDuva}_Module08_Estimated_Fo'!$A$1:$B$13,2,FALSE)</f>
        <v>558</v>
      </c>
      <c r="L13" s="26">
        <f>VLOOKUP(L5,'{LinDuva}_Module08_Estimated_Fo'!$A$1:$B$13,2,FALSE)</f>
        <v>665</v>
      </c>
      <c r="M13" s="26">
        <f>VLOOKUP(M5,'{LinDuva}_Module08_Estimated_Fo'!$A$1:$B$13,2,FALSE)</f>
        <v>622</v>
      </c>
      <c r="N13" s="27">
        <f>VLOOKUP(N5,'{LinDuva}_Module08_Estimated_Fo'!$A$1:$B$13,2,FALSE)</f>
        <v>472</v>
      </c>
      <c r="O13" s="1" t="s">
        <v>67</v>
      </c>
      <c r="P13" s="43">
        <f>SUMPRODUCT(O6:O11,P6:P11)</f>
        <v>21626505</v>
      </c>
    </row>
    <row r="14" spans="2:16" x14ac:dyDescent="0.2">
      <c r="P14" s="3"/>
    </row>
    <row r="15" spans="2:16" x14ac:dyDescent="0.2">
      <c r="P15" s="3"/>
    </row>
    <row r="20" spans="13:13" x14ac:dyDescent="0.2">
      <c r="M20" s="3"/>
    </row>
  </sheetData>
  <mergeCells count="3">
    <mergeCell ref="C4:N4"/>
    <mergeCell ref="O4:O5"/>
    <mergeCell ref="P4:P5"/>
  </mergeCells>
  <conditionalFormatting sqref="C6:N11">
    <cfRule type="colorScale" priority="1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{LinDuva}_Module08_Estimated_Fo</vt:lpstr>
      <vt:lpstr>{LinDuva}_Module08_Full_Time_Sa</vt:lpstr>
      <vt:lpstr>{LinDuva}_Module08_Temporary_Wo</vt:lpstr>
      <vt:lpstr>Module</vt:lpstr>
      <vt:lpstr>Module (2)</vt:lpstr>
      <vt:lpstr>Module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Gonzales</cp:lastModifiedBy>
  <dcterms:created xsi:type="dcterms:W3CDTF">2025-04-07T15:07:40Z</dcterms:created>
  <dcterms:modified xsi:type="dcterms:W3CDTF">2025-04-07T15:08:58Z</dcterms:modified>
</cp:coreProperties>
</file>