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635"/>
  </bookViews>
  <sheets>
    <sheet name="Introduction" sheetId="1" r:id="rId1"/>
    <sheet name="Main-v1.1" sheetId="2" r:id="rId2"/>
    <sheet name="AHRS-v1.3" sheetId="15" r:id="rId3"/>
    <sheet name="GPS-v1" sheetId="14" r:id="rId4"/>
    <sheet name="COMBINED" sheetId="5" r:id="rId5"/>
    <sheet name="Digikey BOM" sheetId="7" r:id="rId6"/>
    <sheet name="Cleaned Digikey BOM" sheetId="10" r:id="rId7"/>
  </sheets>
  <calcPr calcId="125725"/>
</workbook>
</file>

<file path=xl/calcChain.xml><?xml version="1.0" encoding="utf-8"?>
<calcChain xmlns="http://schemas.openxmlformats.org/spreadsheetml/2006/main">
  <c r="E64" i="7"/>
  <c r="G64"/>
  <c r="A65" i="5"/>
  <c r="A66"/>
  <c r="A67"/>
  <c r="A64"/>
  <c r="I64" i="7" s="1"/>
  <c r="E64" i="5"/>
  <c r="B64"/>
  <c r="D64" i="7" s="1"/>
  <c r="C64" i="5"/>
  <c r="A64" i="7" s="1"/>
  <c r="D64" i="5"/>
  <c r="H64" i="7" s="1"/>
  <c r="A47" i="5"/>
  <c r="A48"/>
  <c r="A49"/>
  <c r="A50"/>
  <c r="A51"/>
  <c r="A52"/>
  <c r="A53"/>
  <c r="A54"/>
  <c r="A55"/>
  <c r="A56"/>
  <c r="A57"/>
  <c r="A58"/>
  <c r="A59"/>
  <c r="A60"/>
  <c r="A61"/>
  <c r="A62"/>
  <c r="A63"/>
  <c r="A46"/>
  <c r="B47"/>
  <c r="D47" i="7" s="1"/>
  <c r="B48" i="5"/>
  <c r="B49"/>
  <c r="D49" i="7" s="1"/>
  <c r="B50" i="5"/>
  <c r="B51"/>
  <c r="D51" i="7" s="1"/>
  <c r="B52" i="5"/>
  <c r="D52" i="7" s="1"/>
  <c r="B53" i="5"/>
  <c r="D53" i="7" s="1"/>
  <c r="B54" i="5"/>
  <c r="B55"/>
  <c r="D55" i="7" s="1"/>
  <c r="B56" i="5"/>
  <c r="D56" i="7" s="1"/>
  <c r="B57" i="5"/>
  <c r="B58"/>
  <c r="B59"/>
  <c r="D59" i="7" s="1"/>
  <c r="B60" i="5"/>
  <c r="D60" i="7" s="1"/>
  <c r="B61" i="5"/>
  <c r="B62"/>
  <c r="B63"/>
  <c r="D63" i="7" s="1"/>
  <c r="B65" i="5"/>
  <c r="D65" i="7" s="1"/>
  <c r="B66" i="5"/>
  <c r="B67"/>
  <c r="B46"/>
  <c r="D46" i="7" s="1"/>
  <c r="D47" i="5"/>
  <c r="D48"/>
  <c r="D49"/>
  <c r="D50"/>
  <c r="F50" i="7" s="1"/>
  <c r="D51" i="5"/>
  <c r="H51" i="7" s="1"/>
  <c r="D52" i="5"/>
  <c r="D53"/>
  <c r="D54"/>
  <c r="H54" i="7" s="1"/>
  <c r="D55" i="5"/>
  <c r="D56"/>
  <c r="D57"/>
  <c r="D58"/>
  <c r="D59"/>
  <c r="D60"/>
  <c r="D61"/>
  <c r="D62"/>
  <c r="F62" i="7" s="1"/>
  <c r="D63" i="5"/>
  <c r="D65"/>
  <c r="D66"/>
  <c r="D67"/>
  <c r="G67" i="7" s="1"/>
  <c r="D46" i="5"/>
  <c r="E46" s="1"/>
  <c r="C47"/>
  <c r="A47" i="7" s="1"/>
  <c r="C48" i="5"/>
  <c r="A48" i="7" s="1"/>
  <c r="C49" i="5"/>
  <c r="A49" i="7" s="1"/>
  <c r="C50" i="5"/>
  <c r="A50" i="7" s="1"/>
  <c r="C51" i="5"/>
  <c r="C52"/>
  <c r="A52" i="7" s="1"/>
  <c r="C53" i="5"/>
  <c r="A53" i="7" s="1"/>
  <c r="C54" i="5"/>
  <c r="A54" i="7" s="1"/>
  <c r="C55" i="5"/>
  <c r="A55" i="7" s="1"/>
  <c r="C56" i="5"/>
  <c r="A56" i="7" s="1"/>
  <c r="C57" i="5"/>
  <c r="A57" i="7" s="1"/>
  <c r="C58" i="5"/>
  <c r="A58" i="7" s="1"/>
  <c r="C59" i="5"/>
  <c r="A59" i="7" s="1"/>
  <c r="C60" i="5"/>
  <c r="A60" i="7" s="1"/>
  <c r="C61" i="5"/>
  <c r="A61" i="7" s="1"/>
  <c r="C62" i="5"/>
  <c r="A62" i="7" s="1"/>
  <c r="C63" i="5"/>
  <c r="A63" i="7" s="1"/>
  <c r="C65" i="5"/>
  <c r="A65" i="7" s="1"/>
  <c r="C66" i="5"/>
  <c r="A66" i="7" s="1"/>
  <c r="C67" i="5"/>
  <c r="A67" i="7" s="1"/>
  <c r="C46" i="5"/>
  <c r="A46" i="7" s="1"/>
  <c r="A22" i="15"/>
  <c r="A23"/>
  <c r="A2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"/>
  <c r="A6" i="14"/>
  <c r="A7"/>
  <c r="A8"/>
  <c r="A9"/>
  <c r="A10"/>
  <c r="A3"/>
  <c r="A4"/>
  <c r="A5"/>
  <c r="A2"/>
  <c r="A4" i="2"/>
  <c r="E57" i="7"/>
  <c r="D48"/>
  <c r="D50"/>
  <c r="A51"/>
  <c r="D54"/>
  <c r="D57"/>
  <c r="D58"/>
  <c r="D61"/>
  <c r="D62"/>
  <c r="D66"/>
  <c r="J66"/>
  <c r="D67"/>
  <c r="E48"/>
  <c r="G49"/>
  <c r="G52"/>
  <c r="G53"/>
  <c r="F56"/>
  <c r="G57"/>
  <c r="E60"/>
  <c r="G61"/>
  <c r="G65"/>
  <c r="I66"/>
  <c r="A3" i="2"/>
  <c r="B45" i="5"/>
  <c r="D45" i="7" s="1"/>
  <c r="C45" i="5"/>
  <c r="A45" i="7" s="1"/>
  <c r="D45" i="5"/>
  <c r="A45" i="2"/>
  <c r="A45" i="5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2"/>
  <c r="F63" i="10" l="1"/>
  <c r="J64" i="7"/>
  <c r="F64"/>
  <c r="G63" i="10"/>
  <c r="A63"/>
  <c r="D63"/>
  <c r="E63"/>
  <c r="G46" i="7"/>
  <c r="E63" i="5"/>
  <c r="J59" i="7"/>
  <c r="E59" i="5"/>
  <c r="F59" i="7"/>
  <c r="H63"/>
  <c r="J55"/>
  <c r="J47"/>
  <c r="H61"/>
  <c r="J53"/>
  <c r="F67"/>
  <c r="E61" i="5"/>
  <c r="E61" i="7"/>
  <c r="A60" i="10" s="1"/>
  <c r="G45" i="7"/>
  <c r="G62"/>
  <c r="G58"/>
  <c r="G54"/>
  <c r="G50"/>
  <c r="F55"/>
  <c r="E66"/>
  <c r="A65" i="10" s="1"/>
  <c r="H60" i="7"/>
  <c r="J52"/>
  <c r="H48"/>
  <c r="I63"/>
  <c r="I59"/>
  <c r="I55"/>
  <c r="I51"/>
  <c r="I47"/>
  <c r="E66" i="5"/>
  <c r="E57"/>
  <c r="F66" i="7"/>
  <c r="F57"/>
  <c r="H49"/>
  <c r="H67"/>
  <c r="E52"/>
  <c r="E67" i="5"/>
  <c r="E62"/>
  <c r="E58"/>
  <c r="E53"/>
  <c r="E49"/>
  <c r="J67" i="7"/>
  <c r="F65"/>
  <c r="F63"/>
  <c r="H62"/>
  <c r="J61"/>
  <c r="F58"/>
  <c r="H57"/>
  <c r="J56"/>
  <c r="H55"/>
  <c r="J54"/>
  <c r="F52"/>
  <c r="F51"/>
  <c r="H50"/>
  <c r="J49"/>
  <c r="F46"/>
  <c r="E67"/>
  <c r="D66" i="10" s="1"/>
  <c r="E62" i="7"/>
  <c r="A61" i="10" s="1"/>
  <c r="E58" i="7"/>
  <c r="E53"/>
  <c r="D52" i="10" s="1"/>
  <c r="E49" i="7"/>
  <c r="A48" i="10" s="1"/>
  <c r="G66" i="7"/>
  <c r="G63"/>
  <c r="G59"/>
  <c r="G55"/>
  <c r="G51"/>
  <c r="G47"/>
  <c r="I67"/>
  <c r="G66" i="10" s="1"/>
  <c r="I60" i="7"/>
  <c r="I56"/>
  <c r="I52"/>
  <c r="I48"/>
  <c r="G47" i="10" s="1"/>
  <c r="E52" i="5"/>
  <c r="J60" i="7"/>
  <c r="J48"/>
  <c r="F56" i="10"/>
  <c r="E54" i="5"/>
  <c r="E50"/>
  <c r="H65" i="7"/>
  <c r="J62"/>
  <c r="F60"/>
  <c r="H58"/>
  <c r="J57"/>
  <c r="F53"/>
  <c r="H52"/>
  <c r="J50"/>
  <c r="F48"/>
  <c r="F47"/>
  <c r="H46"/>
  <c r="E63"/>
  <c r="D62" i="10" s="1"/>
  <c r="E59" i="7"/>
  <c r="D58" i="10" s="1"/>
  <c r="E54" i="7"/>
  <c r="A53" i="10" s="1"/>
  <c r="E50" i="7"/>
  <c r="D49" i="10" s="1"/>
  <c r="E46" i="7"/>
  <c r="A45" i="10" s="1"/>
  <c r="G60" i="7"/>
  <c r="F59" i="10" s="1"/>
  <c r="G56" i="7"/>
  <c r="G48"/>
  <c r="F47" i="10" s="1"/>
  <c r="I61" i="7"/>
  <c r="I57"/>
  <c r="G56" i="10" s="1"/>
  <c r="I53" i="7"/>
  <c r="I49"/>
  <c r="E56"/>
  <c r="E48" i="5"/>
  <c r="A52" i="10"/>
  <c r="E65" i="5"/>
  <c r="E60"/>
  <c r="E55"/>
  <c r="E51"/>
  <c r="E47"/>
  <c r="H66" i="7"/>
  <c r="J65"/>
  <c r="J63"/>
  <c r="F61"/>
  <c r="H59"/>
  <c r="J58"/>
  <c r="F54"/>
  <c r="H53"/>
  <c r="J51"/>
  <c r="F49"/>
  <c r="H47"/>
  <c r="J46"/>
  <c r="E45"/>
  <c r="E65"/>
  <c r="E64" i="10" s="1"/>
  <c r="E55" i="7"/>
  <c r="E54" i="10" s="1"/>
  <c r="E51" i="7"/>
  <c r="E50" i="10" s="1"/>
  <c r="E47" i="7"/>
  <c r="I45"/>
  <c r="I65"/>
  <c r="I62"/>
  <c r="I58"/>
  <c r="I54"/>
  <c r="I50"/>
  <c r="I46"/>
  <c r="D65" i="10"/>
  <c r="D47"/>
  <c r="E52"/>
  <c r="A56"/>
  <c r="E65"/>
  <c r="D59"/>
  <c r="D56"/>
  <c r="A59"/>
  <c r="A47"/>
  <c r="F60"/>
  <c r="E59"/>
  <c r="E56"/>
  <c r="E47"/>
  <c r="G65"/>
  <c r="G59"/>
  <c r="E45"/>
  <c r="H56" i="7"/>
  <c r="E56" i="5"/>
  <c r="E45"/>
  <c r="J45" i="7"/>
  <c r="F45"/>
  <c r="H45"/>
  <c r="A33" i="5"/>
  <c r="E33" s="1"/>
  <c r="A34"/>
  <c r="E34" s="1"/>
  <c r="A35"/>
  <c r="E35" s="1"/>
  <c r="A36"/>
  <c r="E36" s="1"/>
  <c r="A37"/>
  <c r="E37" s="1"/>
  <c r="A38"/>
  <c r="E38" s="1"/>
  <c r="A39"/>
  <c r="E39" s="1"/>
  <c r="A40"/>
  <c r="E40" s="1"/>
  <c r="A41" i="2"/>
  <c r="A41" i="5" s="1"/>
  <c r="E41" s="1"/>
  <c r="A42" i="2"/>
  <c r="A42" i="5" s="1"/>
  <c r="E42" s="1"/>
  <c r="A43" i="2"/>
  <c r="A43" i="5" s="1"/>
  <c r="E43" s="1"/>
  <c r="A44" i="2"/>
  <c r="A44" i="5" s="1"/>
  <c r="E44" s="1"/>
  <c r="A23" i="2"/>
  <c r="A23" i="5" s="1"/>
  <c r="E23" s="1"/>
  <c r="A24"/>
  <c r="E24" s="1"/>
  <c r="A25" i="2"/>
  <c r="A25" i="5" s="1"/>
  <c r="E25" s="1"/>
  <c r="A26" i="2"/>
  <c r="A26" i="5" s="1"/>
  <c r="E26" s="1"/>
  <c r="A27" i="2"/>
  <c r="A27" i="5" s="1"/>
  <c r="E27" s="1"/>
  <c r="A28" i="2"/>
  <c r="A28" i="5" s="1"/>
  <c r="E28" s="1"/>
  <c r="A29" i="2"/>
  <c r="A29" i="5" s="1"/>
  <c r="E29" s="1"/>
  <c r="A15" i="2"/>
  <c r="A15" i="5" s="1"/>
  <c r="E15" s="1"/>
  <c r="A16" i="2"/>
  <c r="A16" i="5" s="1"/>
  <c r="E16" s="1"/>
  <c r="A17" i="2"/>
  <c r="A17" i="5" s="1"/>
  <c r="E17" s="1"/>
  <c r="A18" i="2"/>
  <c r="A18" i="5" s="1"/>
  <c r="E18" s="1"/>
  <c r="A19" i="2"/>
  <c r="A19" i="5" s="1"/>
  <c r="E19" s="1"/>
  <c r="A20" i="2"/>
  <c r="A20" i="5" s="1"/>
  <c r="E20" s="1"/>
  <c r="A21" i="2"/>
  <c r="A21" i="5" s="1"/>
  <c r="E21" s="1"/>
  <c r="A22" i="2"/>
  <c r="A22" i="5" s="1"/>
  <c r="E22" s="1"/>
  <c r="A30" i="2"/>
  <c r="A30" i="5" s="1"/>
  <c r="E30" s="1"/>
  <c r="A8" i="2"/>
  <c r="A8" i="5" s="1"/>
  <c r="E8" s="1"/>
  <c r="A9" i="2"/>
  <c r="A9" i="5" s="1"/>
  <c r="E9" s="1"/>
  <c r="A10" i="2"/>
  <c r="A10" i="5" s="1"/>
  <c r="E10" s="1"/>
  <c r="A11" i="2"/>
  <c r="A11" i="5" s="1"/>
  <c r="E11" s="1"/>
  <c r="A12" i="2"/>
  <c r="A12" i="5" s="1"/>
  <c r="E12" s="1"/>
  <c r="A13" i="2"/>
  <c r="A13" i="5" s="1"/>
  <c r="E13" s="1"/>
  <c r="A14" i="2"/>
  <c r="A14" i="5" s="1"/>
  <c r="E14" s="1"/>
  <c r="A31"/>
  <c r="E31" s="1"/>
  <c r="A32" i="2"/>
  <c r="A32" i="5" s="1"/>
  <c r="E32" s="1"/>
  <c r="A2"/>
  <c r="A3"/>
  <c r="E3" i="7" s="1"/>
  <c r="A4" i="5"/>
  <c r="E4" s="1"/>
  <c r="A5" i="2"/>
  <c r="A5" i="5" s="1"/>
  <c r="E5" s="1"/>
  <c r="A6" i="2"/>
  <c r="A6" i="5" s="1"/>
  <c r="E6" s="1"/>
  <c r="A7" i="2"/>
  <c r="A7" i="5" s="1"/>
  <c r="E7" s="1"/>
  <c r="D3" i="7"/>
  <c r="D4"/>
  <c r="D5"/>
  <c r="D7"/>
  <c r="D8"/>
  <c r="D9"/>
  <c r="D10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2"/>
  <c r="A2"/>
  <c r="A3"/>
  <c r="A4"/>
  <c r="A5"/>
  <c r="D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D13"/>
  <c r="G62" i="10" l="1"/>
  <c r="G48"/>
  <c r="F64"/>
  <c r="E49"/>
  <c r="F65"/>
  <c r="E62"/>
  <c r="F46"/>
  <c r="E61"/>
  <c r="D61"/>
  <c r="E60"/>
  <c r="D60"/>
  <c r="A58"/>
  <c r="F55"/>
  <c r="G58"/>
  <c r="G60"/>
  <c r="E55"/>
  <c r="F54"/>
  <c r="A64"/>
  <c r="D54"/>
  <c r="A54"/>
  <c r="G50"/>
  <c r="D48"/>
  <c r="G46"/>
  <c r="D50"/>
  <c r="G51"/>
  <c r="G54"/>
  <c r="G64"/>
  <c r="D53"/>
  <c r="F50"/>
  <c r="F57"/>
  <c r="G57"/>
  <c r="F45"/>
  <c r="G45"/>
  <c r="F62"/>
  <c r="A62"/>
  <c r="F52"/>
  <c r="G52"/>
  <c r="G55"/>
  <c r="D55"/>
  <c r="F51"/>
  <c r="F53"/>
  <c r="D57"/>
  <c r="F49"/>
  <c r="G49"/>
  <c r="F58"/>
  <c r="E58"/>
  <c r="E48"/>
  <c r="F48"/>
  <c r="F66"/>
  <c r="E66"/>
  <c r="A49"/>
  <c r="A46"/>
  <c r="A55"/>
  <c r="A51"/>
  <c r="E46"/>
  <c r="D46"/>
  <c r="D51"/>
  <c r="D64"/>
  <c r="D45"/>
  <c r="A66"/>
  <c r="G53"/>
  <c r="E53"/>
  <c r="F61"/>
  <c r="G61"/>
  <c r="E51"/>
  <c r="E57"/>
  <c r="A50"/>
  <c r="A57"/>
  <c r="A68" i="5"/>
  <c r="E3"/>
  <c r="E2" i="10"/>
  <c r="F44"/>
  <c r="E44"/>
  <c r="D44"/>
  <c r="A44"/>
  <c r="G44"/>
  <c r="E2" i="5"/>
  <c r="J43" i="7"/>
  <c r="G16"/>
  <c r="G20"/>
  <c r="G24"/>
  <c r="G8"/>
  <c r="G28"/>
  <c r="G12"/>
  <c r="G32"/>
  <c r="G36"/>
  <c r="G40"/>
  <c r="I4"/>
  <c r="H30"/>
  <c r="G26"/>
  <c r="H23"/>
  <c r="H13"/>
  <c r="H10"/>
  <c r="J7"/>
  <c r="I2"/>
  <c r="H35"/>
  <c r="H29"/>
  <c r="H25"/>
  <c r="G22"/>
  <c r="J19"/>
  <c r="H9"/>
  <c r="H3"/>
  <c r="G44"/>
  <c r="H40"/>
  <c r="J31"/>
  <c r="H16"/>
  <c r="H28"/>
  <c r="H12"/>
  <c r="H42"/>
  <c r="J39"/>
  <c r="H32"/>
  <c r="G29"/>
  <c r="H24"/>
  <c r="G21"/>
  <c r="H18"/>
  <c r="H15"/>
  <c r="H8"/>
  <c r="E7"/>
  <c r="A6" i="10" s="1"/>
  <c r="E6" i="7"/>
  <c r="E5" i="10" s="1"/>
  <c r="H5" i="7"/>
  <c r="J44"/>
  <c r="H41"/>
  <c r="H38"/>
  <c r="H37"/>
  <c r="H36"/>
  <c r="H27"/>
  <c r="H20"/>
  <c r="I19"/>
  <c r="H17"/>
  <c r="H14"/>
  <c r="J11"/>
  <c r="F44"/>
  <c r="F39"/>
  <c r="F35"/>
  <c r="F31"/>
  <c r="F27"/>
  <c r="F23"/>
  <c r="F19"/>
  <c r="F15"/>
  <c r="F11"/>
  <c r="F7"/>
  <c r="F4"/>
  <c r="F2"/>
  <c r="H44"/>
  <c r="H39"/>
  <c r="H31"/>
  <c r="H19"/>
  <c r="H11"/>
  <c r="H7"/>
  <c r="H4"/>
  <c r="J2"/>
  <c r="J40"/>
  <c r="J36"/>
  <c r="J32"/>
  <c r="J28"/>
  <c r="J24"/>
  <c r="J20"/>
  <c r="J16"/>
  <c r="J12"/>
  <c r="J8"/>
  <c r="J5"/>
  <c r="G34"/>
  <c r="G33"/>
  <c r="F40"/>
  <c r="F36"/>
  <c r="F32"/>
  <c r="F28"/>
  <c r="F24"/>
  <c r="F20"/>
  <c r="F16"/>
  <c r="F12"/>
  <c r="F8"/>
  <c r="F5"/>
  <c r="J41"/>
  <c r="J37"/>
  <c r="J33"/>
  <c r="J29"/>
  <c r="J25"/>
  <c r="J21"/>
  <c r="J17"/>
  <c r="J13"/>
  <c r="J9"/>
  <c r="J6"/>
  <c r="J3"/>
  <c r="G5"/>
  <c r="G41"/>
  <c r="G25"/>
  <c r="G13"/>
  <c r="F41"/>
  <c r="F37"/>
  <c r="F33"/>
  <c r="F29"/>
  <c r="F25"/>
  <c r="F21"/>
  <c r="F17"/>
  <c r="F13"/>
  <c r="F9"/>
  <c r="F6"/>
  <c r="F3"/>
  <c r="H33"/>
  <c r="H21"/>
  <c r="H6"/>
  <c r="J42"/>
  <c r="J38"/>
  <c r="J34"/>
  <c r="J30"/>
  <c r="J26"/>
  <c r="J22"/>
  <c r="J18"/>
  <c r="J14"/>
  <c r="J10"/>
  <c r="I27"/>
  <c r="I23"/>
  <c r="I15"/>
  <c r="E31"/>
  <c r="F42"/>
  <c r="F38"/>
  <c r="F34"/>
  <c r="F30"/>
  <c r="F26"/>
  <c r="F22"/>
  <c r="F18"/>
  <c r="F14"/>
  <c r="F10"/>
  <c r="H2"/>
  <c r="H34"/>
  <c r="H26"/>
  <c r="H22"/>
  <c r="J35"/>
  <c r="J27"/>
  <c r="J23"/>
  <c r="J15"/>
  <c r="J4"/>
  <c r="F43"/>
  <c r="H43"/>
  <c r="I35"/>
  <c r="I20"/>
  <c r="G17"/>
  <c r="G4"/>
  <c r="G42"/>
  <c r="I28"/>
  <c r="I8"/>
  <c r="E8"/>
  <c r="E5"/>
  <c r="G27"/>
  <c r="G23"/>
  <c r="E14"/>
  <c r="I11"/>
  <c r="G9"/>
  <c r="I36"/>
  <c r="I12"/>
  <c r="E9"/>
  <c r="I43"/>
  <c r="I39"/>
  <c r="G37"/>
  <c r="I31"/>
  <c r="G15"/>
  <c r="E2"/>
  <c r="G10"/>
  <c r="I40"/>
  <c r="I16"/>
  <c r="E10"/>
  <c r="I32"/>
  <c r="G30"/>
  <c r="I44"/>
  <c r="I24"/>
  <c r="E19"/>
  <c r="E4"/>
  <c r="G14"/>
  <c r="G3"/>
  <c r="E43"/>
  <c r="E39"/>
  <c r="E35"/>
  <c r="E27"/>
  <c r="E23"/>
  <c r="E15"/>
  <c r="E11"/>
  <c r="G2"/>
  <c r="G43"/>
  <c r="G39"/>
  <c r="G35"/>
  <c r="G31"/>
  <c r="G19"/>
  <c r="G11"/>
  <c r="I41"/>
  <c r="I37"/>
  <c r="I33"/>
  <c r="I29"/>
  <c r="I25"/>
  <c r="I21"/>
  <c r="I17"/>
  <c r="I13"/>
  <c r="I9"/>
  <c r="I5"/>
  <c r="E44"/>
  <c r="E40"/>
  <c r="E36"/>
  <c r="E32"/>
  <c r="E28"/>
  <c r="E24"/>
  <c r="E20"/>
  <c r="E16"/>
  <c r="E12"/>
  <c r="G38"/>
  <c r="G18"/>
  <c r="G6"/>
  <c r="I42"/>
  <c r="I38"/>
  <c r="I34"/>
  <c r="I30"/>
  <c r="I26"/>
  <c r="I22"/>
  <c r="I18"/>
  <c r="I14"/>
  <c r="I10"/>
  <c r="I6"/>
  <c r="I3"/>
  <c r="E41"/>
  <c r="E37"/>
  <c r="E33"/>
  <c r="E29"/>
  <c r="E25"/>
  <c r="E21"/>
  <c r="E17"/>
  <c r="E13"/>
  <c r="E42"/>
  <c r="E38"/>
  <c r="E34"/>
  <c r="E30"/>
  <c r="E26"/>
  <c r="E22"/>
  <c r="E18"/>
  <c r="G7"/>
  <c r="I7"/>
  <c r="E68" i="5" l="1"/>
  <c r="E29" i="10"/>
  <c r="D29"/>
  <c r="A29"/>
  <c r="G29"/>
  <c r="F29"/>
  <c r="G19"/>
  <c r="F19"/>
  <c r="E19"/>
  <c r="D19"/>
  <c r="A35"/>
  <c r="G35"/>
  <c r="F35"/>
  <c r="E35"/>
  <c r="D35"/>
  <c r="D26"/>
  <c r="A26"/>
  <c r="G26"/>
  <c r="F26"/>
  <c r="E26"/>
  <c r="D30"/>
  <c r="A30"/>
  <c r="G30"/>
  <c r="F30"/>
  <c r="E30"/>
  <c r="E41"/>
  <c r="D41"/>
  <c r="A41"/>
  <c r="G41"/>
  <c r="F41"/>
  <c r="D42"/>
  <c r="A42"/>
  <c r="G42"/>
  <c r="F42"/>
  <c r="E42"/>
  <c r="A19"/>
  <c r="E25"/>
  <c r="D25"/>
  <c r="A25"/>
  <c r="G25"/>
  <c r="F25"/>
  <c r="F40"/>
  <c r="E40"/>
  <c r="D40"/>
  <c r="A40"/>
  <c r="G40"/>
  <c r="D22"/>
  <c r="A22"/>
  <c r="G22"/>
  <c r="F22"/>
  <c r="E22"/>
  <c r="A18"/>
  <c r="G18"/>
  <c r="F18"/>
  <c r="E18"/>
  <c r="D18"/>
  <c r="E21"/>
  <c r="D21"/>
  <c r="A21"/>
  <c r="G21"/>
  <c r="F21"/>
  <c r="E37"/>
  <c r="D37"/>
  <c r="A37"/>
  <c r="G37"/>
  <c r="F37"/>
  <c r="F20"/>
  <c r="E20"/>
  <c r="D20"/>
  <c r="A20"/>
  <c r="G20"/>
  <c r="F36"/>
  <c r="E36"/>
  <c r="D36"/>
  <c r="A36"/>
  <c r="G36"/>
  <c r="A27"/>
  <c r="G27"/>
  <c r="F27"/>
  <c r="E27"/>
  <c r="D27"/>
  <c r="A43"/>
  <c r="G43"/>
  <c r="F43"/>
  <c r="E43"/>
  <c r="D43"/>
  <c r="D38"/>
  <c r="A38"/>
  <c r="G38"/>
  <c r="F38"/>
  <c r="E38"/>
  <c r="F28"/>
  <c r="E28"/>
  <c r="D28"/>
  <c r="A28"/>
  <c r="G28"/>
  <c r="F24"/>
  <c r="E24"/>
  <c r="D24"/>
  <c r="A24"/>
  <c r="G24"/>
  <c r="A31"/>
  <c r="G31"/>
  <c r="F31"/>
  <c r="E31"/>
  <c r="D31"/>
  <c r="D17"/>
  <c r="A17"/>
  <c r="G17"/>
  <c r="F17"/>
  <c r="E17"/>
  <c r="E33"/>
  <c r="D33"/>
  <c r="A33"/>
  <c r="G33"/>
  <c r="F33"/>
  <c r="F32"/>
  <c r="E32"/>
  <c r="D32"/>
  <c r="A32"/>
  <c r="G32"/>
  <c r="A23"/>
  <c r="G23"/>
  <c r="F23"/>
  <c r="E23"/>
  <c r="D23"/>
  <c r="A39"/>
  <c r="G39"/>
  <c r="F39"/>
  <c r="E39"/>
  <c r="D39"/>
  <c r="D34"/>
  <c r="A34"/>
  <c r="G34"/>
  <c r="F34"/>
  <c r="E34"/>
  <c r="D5"/>
  <c r="A5"/>
  <c r="F5"/>
  <c r="F6"/>
  <c r="D6"/>
  <c r="E6"/>
  <c r="D2"/>
  <c r="F2"/>
  <c r="A2"/>
  <c r="F13"/>
  <c r="F9"/>
  <c r="F16"/>
  <c r="F10"/>
  <c r="F11"/>
  <c r="F7"/>
  <c r="G3"/>
  <c r="G2"/>
  <c r="G9"/>
  <c r="G6"/>
  <c r="G13"/>
  <c r="G12"/>
  <c r="G15"/>
  <c r="G5"/>
  <c r="G4"/>
  <c r="A14"/>
  <c r="D14"/>
  <c r="E14"/>
  <c r="E16"/>
  <c r="D16"/>
  <c r="A16"/>
  <c r="D15"/>
  <c r="A15"/>
  <c r="E15"/>
  <c r="D4"/>
  <c r="A4"/>
  <c r="E4"/>
  <c r="G10"/>
  <c r="G14"/>
  <c r="E8"/>
  <c r="D8"/>
  <c r="A8"/>
  <c r="E12"/>
  <c r="D12"/>
  <c r="A12"/>
  <c r="D11"/>
  <c r="E11"/>
  <c r="A11"/>
  <c r="A3"/>
  <c r="D3"/>
  <c r="E3"/>
  <c r="A9"/>
  <c r="E9"/>
  <c r="D9"/>
  <c r="F14"/>
  <c r="G16"/>
  <c r="G11"/>
  <c r="F8"/>
  <c r="F12"/>
  <c r="F4"/>
  <c r="A1"/>
  <c r="D1"/>
  <c r="E1"/>
  <c r="A10"/>
  <c r="E10"/>
  <c r="D10"/>
  <c r="A13"/>
  <c r="E13"/>
  <c r="D13"/>
  <c r="D7"/>
  <c r="E7"/>
  <c r="A7"/>
  <c r="G8"/>
  <c r="G7"/>
  <c r="F3"/>
  <c r="G1"/>
  <c r="F15"/>
  <c r="F1"/>
</calcChain>
</file>

<file path=xl/sharedStrings.xml><?xml version="1.0" encoding="utf-8"?>
<sst xmlns="http://schemas.openxmlformats.org/spreadsheetml/2006/main" count="384" uniqueCount="245">
  <si>
    <t>Sheet</t>
  </si>
  <si>
    <t>Description</t>
  </si>
  <si>
    <t>COMBINED</t>
  </si>
  <si>
    <t>The individual parts list on one sheet</t>
  </si>
  <si>
    <t>DIGIKEY BOM</t>
  </si>
  <si>
    <t>Qty</t>
  </si>
  <si>
    <t>Value</t>
  </si>
  <si>
    <t>Device</t>
  </si>
  <si>
    <t>Comment</t>
  </si>
  <si>
    <t>Part Number</t>
  </si>
  <si>
    <t>MOQ/MULT</t>
  </si>
  <si>
    <t>1.5k</t>
  </si>
  <si>
    <t>C-EUC0805</t>
  </si>
  <si>
    <t>C-EUC0603</t>
  </si>
  <si>
    <t>R8</t>
  </si>
  <si>
    <t>4.7k</t>
  </si>
  <si>
    <t>10k</t>
  </si>
  <si>
    <t>399-5089-1-ND</t>
  </si>
  <si>
    <t>R11</t>
  </si>
  <si>
    <t>Q1</t>
  </si>
  <si>
    <t>N/A</t>
  </si>
  <si>
    <t>R16</t>
  </si>
  <si>
    <t>R4</t>
  </si>
  <si>
    <t>X1</t>
  </si>
  <si>
    <t>R-EU_R0603</t>
  </si>
  <si>
    <t>Digi-Key Part Number</t>
  </si>
  <si>
    <t>Customer Reference</t>
  </si>
  <si>
    <t>Quantity 1</t>
  </si>
  <si>
    <t>Quantity 2</t>
  </si>
  <si>
    <t>Quantity 3</t>
  </si>
  <si>
    <t>Do not need to be ordered</t>
  </si>
  <si>
    <t>Values need to be decided</t>
  </si>
  <si>
    <t>Part checked by Angus</t>
  </si>
  <si>
    <t>Part value TBD</t>
  </si>
  <si>
    <t>No-order or Non-digikey part</t>
  </si>
  <si>
    <t>Manufacturer Name</t>
  </si>
  <si>
    <t>Mfr Part No.</t>
  </si>
  <si>
    <t>P10.0KHCT-ND</t>
  </si>
  <si>
    <t>P1.50KHCT-ND</t>
  </si>
  <si>
    <t>P100HCT-ND</t>
  </si>
  <si>
    <t>Combined Order Qty</t>
  </si>
  <si>
    <t>1M</t>
  </si>
  <si>
    <t>P1.00MHCT-ND</t>
  </si>
  <si>
    <t>Status</t>
  </si>
  <si>
    <t>Wastage 3</t>
  </si>
  <si>
    <t>Wastage 1</t>
  </si>
  <si>
    <t>Wastage 2</t>
  </si>
  <si>
    <t>DNP</t>
  </si>
  <si>
    <t>M04PTH</t>
  </si>
  <si>
    <t>CN5</t>
  </si>
  <si>
    <t>4R-N0603-ARC</t>
  </si>
  <si>
    <t>RN1</t>
  </si>
  <si>
    <t>4.7u</t>
  </si>
  <si>
    <t>8MHz</t>
  </si>
  <si>
    <t>CRYSTAL5X3</t>
  </si>
  <si>
    <t>10u</t>
  </si>
  <si>
    <t>C5, C38</t>
  </si>
  <si>
    <t>10u/16V</t>
  </si>
  <si>
    <t>C26</t>
  </si>
  <si>
    <t>15k</t>
  </si>
  <si>
    <t>R14, R15</t>
  </si>
  <si>
    <t>22k</t>
  </si>
  <si>
    <t>R7</t>
  </si>
  <si>
    <t>C7, C8</t>
  </si>
  <si>
    <t>R5, R12, R13</t>
  </si>
  <si>
    <t>100n</t>
  </si>
  <si>
    <t>R2, R3, R10</t>
  </si>
  <si>
    <t>1206L016WR</t>
  </si>
  <si>
    <t>PTCSMD</t>
  </si>
  <si>
    <t>F1</t>
  </si>
  <si>
    <t>2908-05WB-MG</t>
  </si>
  <si>
    <t>USD-SOCKETNEW</t>
  </si>
  <si>
    <t>CN6</t>
  </si>
  <si>
    <t>CN1</t>
  </si>
  <si>
    <t>BM08B-SRSS-TB</t>
  </si>
  <si>
    <t>CN2, CN3</t>
  </si>
  <si>
    <t>BSS84</t>
  </si>
  <si>
    <t>Q3</t>
  </si>
  <si>
    <t>Blue</t>
  </si>
  <si>
    <t>LEDCHIPLED_0603</t>
  </si>
  <si>
    <t>LED1</t>
  </si>
  <si>
    <t>Green</t>
  </si>
  <si>
    <t>LED3</t>
  </si>
  <si>
    <t>LP2985-3.3IM5</t>
  </si>
  <si>
    <t>U3</t>
  </si>
  <si>
    <t>M50-10</t>
  </si>
  <si>
    <t>CN4</t>
  </si>
  <si>
    <t>PCA9512</t>
  </si>
  <si>
    <t>U4</t>
  </si>
  <si>
    <t>POWER</t>
  </si>
  <si>
    <t>M03PTH</t>
  </si>
  <si>
    <t>SL1</t>
  </si>
  <si>
    <t>LED2</t>
  </si>
  <si>
    <t>SERVO1</t>
  </si>
  <si>
    <t>SERVO2</t>
  </si>
  <si>
    <t>SERVO3</t>
  </si>
  <si>
    <t>SERVO4</t>
  </si>
  <si>
    <t>SERVO5</t>
  </si>
  <si>
    <t>SERVO6</t>
  </si>
  <si>
    <t>SERVO7</t>
  </si>
  <si>
    <t>SERVO8</t>
  </si>
  <si>
    <t>SL10</t>
  </si>
  <si>
    <t>SL11</t>
  </si>
  <si>
    <t>SL12</t>
  </si>
  <si>
    <t>SL13</t>
  </si>
  <si>
    <t>SL14</t>
  </si>
  <si>
    <t>SL15</t>
  </si>
  <si>
    <t>SL16</t>
  </si>
  <si>
    <t>SL17</t>
  </si>
  <si>
    <t>SMAJ7.0A</t>
  </si>
  <si>
    <t>DIODESMA</t>
  </si>
  <si>
    <t>D2</t>
  </si>
  <si>
    <t>STM32F103RET</t>
  </si>
  <si>
    <t>U1</t>
  </si>
  <si>
    <t>USBSMD</t>
  </si>
  <si>
    <t>ferrite bead</t>
  </si>
  <si>
    <t>L-EUL2012C</t>
  </si>
  <si>
    <t>L1</t>
  </si>
  <si>
    <t>P15.0KHCT-ND</t>
  </si>
  <si>
    <t>P22.0HCT-ND</t>
  </si>
  <si>
    <t>P22.0KHCT-ND</t>
  </si>
  <si>
    <t>P330HCT-ND</t>
  </si>
  <si>
    <t>754-1121-1-ND</t>
  </si>
  <si>
    <t>754-1119-1-ND</t>
  </si>
  <si>
    <t>S9012E-05-ND</t>
  </si>
  <si>
    <t>568-3362-1-ND</t>
  </si>
  <si>
    <t>SMAJ7.0ALFCT-ND</t>
  </si>
  <si>
    <t>497-6444-ND</t>
  </si>
  <si>
    <t>3M5607CT-ND</t>
  </si>
  <si>
    <t>568-1660-1-ND</t>
  </si>
  <si>
    <t>455-1794-1-ND</t>
  </si>
  <si>
    <t>F3132CT-ND</t>
  </si>
  <si>
    <t>535-9720-1-ND</t>
  </si>
  <si>
    <t>Combined Order</t>
  </si>
  <si>
    <t>732-1611-1-ND</t>
  </si>
  <si>
    <t>LP2985IM5-3.3CT-ND</t>
  </si>
  <si>
    <t>399-1092-1-ND</t>
  </si>
  <si>
    <t>399-3134-1-ND</t>
  </si>
  <si>
    <t>445-4113-1-ND</t>
  </si>
  <si>
    <t>587-1295-1-ND</t>
  </si>
  <si>
    <t>D1</t>
  </si>
  <si>
    <t>399-1052-1-ND</t>
  </si>
  <si>
    <t>18pF</t>
  </si>
  <si>
    <t>SM04B-SRSS-TB</t>
  </si>
  <si>
    <t>R1</t>
  </si>
  <si>
    <t>C2</t>
  </si>
  <si>
    <t>455-1804-1-ND</t>
  </si>
  <si>
    <t>Orange</t>
  </si>
  <si>
    <t>754-1120-1-ND</t>
  </si>
  <si>
    <t>445-1547-1-ND</t>
  </si>
  <si>
    <t>BM10B-SRSS-TB</t>
  </si>
  <si>
    <t>455-1796-1-ND</t>
  </si>
  <si>
    <t>10.2k</t>
  </si>
  <si>
    <t>P10.2KHCT-ND</t>
  </si>
  <si>
    <t>C1</t>
  </si>
  <si>
    <t>RESISTOR0603</t>
  </si>
  <si>
    <t>0.1uF</t>
  </si>
  <si>
    <t>Main</t>
  </si>
  <si>
    <t>Board Code</t>
  </si>
  <si>
    <t>Alternate: 399-3138-1-ND</t>
  </si>
  <si>
    <t>TC164J-4.7KCT-ND</t>
  </si>
  <si>
    <t>BAT54CCT-ND</t>
  </si>
  <si>
    <t>SOT23</t>
  </si>
  <si>
    <t>BAT54C</t>
  </si>
  <si>
    <t>828-1005-1-ND</t>
  </si>
  <si>
    <t>BMP085</t>
  </si>
  <si>
    <t>C27</t>
  </si>
  <si>
    <t>670-1190-1-ND</t>
  </si>
  <si>
    <t>U2</t>
  </si>
  <si>
    <t>Notes:</t>
  </si>
  <si>
    <t>R17 removed as it is DNP</t>
  </si>
  <si>
    <t>CAPACITOR0805</t>
  </si>
  <si>
    <t>10uF</t>
  </si>
  <si>
    <t>CAPACITOR0603</t>
  </si>
  <si>
    <t>C3</t>
  </si>
  <si>
    <t>4.7uF</t>
  </si>
  <si>
    <t>C7, C9</t>
  </si>
  <si>
    <t>2.2uF</t>
  </si>
  <si>
    <t>0.22uF</t>
  </si>
  <si>
    <t>0.01uF</t>
  </si>
  <si>
    <t>SM06B-SRSS-TB</t>
  </si>
  <si>
    <t>Ferrite</t>
  </si>
  <si>
    <t>LED0603</t>
  </si>
  <si>
    <t>U7</t>
  </si>
  <si>
    <t>STM32F103CB</t>
  </si>
  <si>
    <t>HMC5843</t>
  </si>
  <si>
    <t>LIS344ALH</t>
  </si>
  <si>
    <t>LM4132</t>
  </si>
  <si>
    <t>LM4132BMF-3.3</t>
  </si>
  <si>
    <t>LP2985</t>
  </si>
  <si>
    <t>455-1806-1-ND</t>
  </si>
  <si>
    <t>342-1071-ND</t>
  </si>
  <si>
    <t>497-6345-1-ND</t>
  </si>
  <si>
    <t>LM4132BMF-3.3CT-ND</t>
  </si>
  <si>
    <t>399-3362-1-ND</t>
  </si>
  <si>
    <t>490-1535-1-ND</t>
  </si>
  <si>
    <t>399-3482-1-ND</t>
  </si>
  <si>
    <t>AHRS</t>
  </si>
  <si>
    <r>
      <t xml:space="preserve">BOM (export as CSV) Template suitable for upload at </t>
    </r>
    <r>
      <rPr>
        <sz val="11"/>
        <color indexed="12"/>
        <rFont val="Calibri"/>
        <family val="2"/>
        <scheme val="minor"/>
      </rPr>
      <t>https://ordering.digikey.com/RegisteredUser/OrderFileUpload.aspx</t>
    </r>
  </si>
  <si>
    <t>Alternate: 535-9721-1-ND with 2 of 399-1049-1-ND</t>
  </si>
  <si>
    <t>C1, C2, C3, C4, C6, C11, C12, C22, C9, C10</t>
  </si>
  <si>
    <t>C18, C19, C35</t>
  </si>
  <si>
    <t>R6, R18</t>
  </si>
  <si>
    <t>Removed C20, C21, R1</t>
  </si>
  <si>
    <t>10uF/16v</t>
  </si>
  <si>
    <t>INDUCTOR0603</t>
  </si>
  <si>
    <t>3000K-ND</t>
  </si>
  <si>
    <t>BATT1</t>
  </si>
  <si>
    <t>BATTERY12MM-SMD</t>
  </si>
  <si>
    <t>C1, C36, C38</t>
  </si>
  <si>
    <t>C2, C4, C5, C6, C8, C10, C13, C14, C15, C18, C21, C22, C23, C27, C28, C29, C31, C32, C34</t>
  </si>
  <si>
    <t>C11, C12, C20</t>
  </si>
  <si>
    <t>C16, C17</t>
  </si>
  <si>
    <t>C19, C30, C37</t>
  </si>
  <si>
    <t>C24, C25, C26</t>
  </si>
  <si>
    <t>1uF (Low ESR)</t>
  </si>
  <si>
    <t>C35</t>
  </si>
  <si>
    <t>L2</t>
  </si>
  <si>
    <t>47uH</t>
  </si>
  <si>
    <t>CRYSTAL-5x3</t>
  </si>
  <si>
    <t>750R</t>
  </si>
  <si>
    <t>R2, R3, R4</t>
  </si>
  <si>
    <t>R5, R6</t>
  </si>
  <si>
    <t>U6</t>
  </si>
  <si>
    <t>LP2985-3.3</t>
  </si>
  <si>
    <t>C3, C33</t>
  </si>
  <si>
    <t>399-1049-1-ND</t>
  </si>
  <si>
    <t>490-3898-1-ND</t>
  </si>
  <si>
    <t>587-1722-1-ND</t>
  </si>
  <si>
    <t>RHM750HCT-ND</t>
  </si>
  <si>
    <t>P750HCT-ND</t>
  </si>
  <si>
    <t>RHM330HCT-ND</t>
  </si>
  <si>
    <t>AHRS-v1.3</t>
  </si>
  <si>
    <t>GPS-v1</t>
  </si>
  <si>
    <t>Main-v1.2</t>
  </si>
  <si>
    <t>Latest version main board.</t>
  </si>
  <si>
    <t>Latest version AHRS board.</t>
  </si>
  <si>
    <t>15pF</t>
  </si>
  <si>
    <t>GPS Board (GPS Unit to be purchased from GTOP for ~$USD15)</t>
  </si>
  <si>
    <t>Main Board = ~$USD30</t>
  </si>
  <si>
    <t>Rough Price Estimates (Prices from Digikey, valid as of 08/10) are as follows:</t>
  </si>
  <si>
    <t>AHRS Board = ~$USD50</t>
  </si>
  <si>
    <t>GPS Board = ~$25 (Including $15 GPS from GTOP)</t>
  </si>
  <si>
    <t>(Note that these estimates do not include PCB or Shipping, which adds around $5-15 depending on the PCB type and size)</t>
  </si>
  <si>
    <t>All part numbers are for digikey unless otherwise specified.</t>
  </si>
</sst>
</file>

<file path=xl/styles.xml><?xml version="1.0" encoding="utf-8"?>
<styleSheet xmlns="http://schemas.openxmlformats.org/spreadsheetml/2006/main">
  <numFmts count="1">
    <numFmt numFmtId="164" formatCode="0.###############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F3F76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1" applyNumberFormat="0" applyFill="0" applyAlignment="0" applyProtection="0"/>
    <xf numFmtId="0" fontId="10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4" fillId="5" borderId="0" applyNumberFormat="0" applyBorder="0" applyAlignment="0" applyProtection="0"/>
    <xf numFmtId="9" fontId="13" fillId="0" borderId="0" applyFont="0" applyFill="0" applyBorder="0" applyAlignment="0" applyProtection="0"/>
    <xf numFmtId="0" fontId="14" fillId="6" borderId="3" applyNumberFormat="0" applyAlignment="0" applyProtection="0"/>
    <xf numFmtId="0" fontId="2" fillId="7" borderId="0" applyNumberFormat="0" applyBorder="0" applyAlignment="0" applyProtection="0"/>
  </cellStyleXfs>
  <cellXfs count="56">
    <xf numFmtId="0" fontId="0" fillId="0" borderId="0" xfId="0"/>
    <xf numFmtId="49" fontId="0" fillId="0" borderId="0" xfId="0" applyNumberFormat="1"/>
    <xf numFmtId="49" fontId="5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Font="1" applyBorder="1" applyAlignment="1"/>
    <xf numFmtId="0" fontId="6" fillId="2" borderId="0" xfId="1"/>
    <xf numFmtId="0" fontId="7" fillId="3" borderId="0" xfId="2"/>
    <xf numFmtId="0" fontId="9" fillId="0" borderId="1" xfId="4"/>
    <xf numFmtId="0" fontId="9" fillId="0" borderId="1" xfId="4" applyFill="1"/>
    <xf numFmtId="0" fontId="4" fillId="5" borderId="0" xfId="8"/>
    <xf numFmtId="0" fontId="8" fillId="0" borderId="0" xfId="3" applyAlignment="1" applyProtection="1"/>
    <xf numFmtId="0" fontId="12" fillId="0" borderId="2" xfId="7"/>
    <xf numFmtId="0" fontId="9" fillId="0" borderId="1" xfId="4" applyAlignment="1">
      <alignment wrapText="1"/>
    </xf>
    <xf numFmtId="0" fontId="11" fillId="0" borderId="0" xfId="6"/>
    <xf numFmtId="0" fontId="3" fillId="5" borderId="0" xfId="8" applyFont="1"/>
    <xf numFmtId="9" fontId="9" fillId="0" borderId="1" xfId="9" applyFont="1" applyFill="1" applyBorder="1"/>
    <xf numFmtId="9" fontId="0" fillId="0" borderId="0" xfId="9" applyFont="1"/>
    <xf numFmtId="0" fontId="6" fillId="2" borderId="0" xfId="1" applyAlignment="1">
      <alignment horizontal="left"/>
    </xf>
    <xf numFmtId="0" fontId="7" fillId="3" borderId="0" xfId="2" applyAlignment="1">
      <alignment horizontal="left"/>
    </xf>
    <xf numFmtId="0" fontId="6" fillId="2" borderId="0" xfId="1" applyAlignment="1">
      <alignment horizontal="left"/>
    </xf>
    <xf numFmtId="0" fontId="9" fillId="0" borderId="1" xfId="4" applyAlignment="1">
      <alignment horizontal="left"/>
    </xf>
    <xf numFmtId="0" fontId="0" fillId="0" borderId="0" xfId="0" applyAlignment="1">
      <alignment horizontal="left"/>
    </xf>
    <xf numFmtId="0" fontId="6" fillId="2" borderId="0" xfId="1" applyAlignment="1">
      <alignment horizontal="left"/>
    </xf>
    <xf numFmtId="0" fontId="6" fillId="2" borderId="0" xfId="1" applyAlignment="1">
      <alignment horizontal="left"/>
    </xf>
    <xf numFmtId="0" fontId="6" fillId="2" borderId="0" xfId="1" applyAlignment="1">
      <alignment horizontal="left"/>
    </xf>
    <xf numFmtId="0" fontId="9" fillId="0" borderId="1" xfId="4" applyAlignment="1">
      <alignment horizontal="left" wrapText="1"/>
    </xf>
    <xf numFmtId="0" fontId="6" fillId="2" borderId="0" xfId="1" applyAlignment="1">
      <alignment horizontal="left"/>
    </xf>
    <xf numFmtId="0" fontId="7" fillId="3" borderId="0" xfId="2" applyAlignment="1">
      <alignment horizontal="left"/>
    </xf>
    <xf numFmtId="0" fontId="6" fillId="2" borderId="0" xfId="1" applyAlignment="1">
      <alignment horizontal="left"/>
    </xf>
    <xf numFmtId="0" fontId="9" fillId="0" borderId="1" xfId="4" applyFont="1"/>
    <xf numFmtId="0" fontId="9" fillId="0" borderId="1" xfId="4" applyFont="1" applyAlignment="1">
      <alignment horizontal="left"/>
    </xf>
    <xf numFmtId="0" fontId="15" fillId="0" borderId="0" xfId="0" applyFont="1"/>
    <xf numFmtId="0" fontId="16" fillId="0" borderId="0" xfId="0" applyFont="1"/>
    <xf numFmtId="0" fontId="11" fillId="0" borderId="0" xfId="6" applyFont="1"/>
    <xf numFmtId="0" fontId="16" fillId="0" borderId="0" xfId="0" applyFont="1" applyAlignment="1">
      <alignment horizontal="left"/>
    </xf>
    <xf numFmtId="49" fontId="16" fillId="0" borderId="0" xfId="0" applyNumberFormat="1" applyFont="1"/>
    <xf numFmtId="0" fontId="2" fillId="7" borderId="0" xfId="11"/>
    <xf numFmtId="0" fontId="1" fillId="5" borderId="0" xfId="8" applyFont="1"/>
    <xf numFmtId="0" fontId="1" fillId="5" borderId="0" xfId="8" applyNumberFormat="1" applyFont="1"/>
    <xf numFmtId="0" fontId="1" fillId="7" borderId="0" xfId="11" applyFont="1"/>
    <xf numFmtId="0" fontId="9" fillId="0" borderId="1" xfId="4" applyFont="1" applyFill="1"/>
    <xf numFmtId="0" fontId="7" fillId="3" borderId="0" xfId="2" applyFont="1"/>
    <xf numFmtId="9" fontId="7" fillId="3" borderId="0" xfId="2" applyNumberFormat="1" applyFont="1"/>
    <xf numFmtId="0" fontId="10" fillId="4" borderId="0" xfId="5" applyFont="1"/>
    <xf numFmtId="9" fontId="16" fillId="0" borderId="0" xfId="9" applyFont="1"/>
    <xf numFmtId="0" fontId="16" fillId="0" borderId="0" xfId="0" applyFont="1" applyAlignment="1">
      <alignment wrapText="1"/>
    </xf>
    <xf numFmtId="0" fontId="14" fillId="6" borderId="3" xfId="10" applyFont="1"/>
    <xf numFmtId="0" fontId="18" fillId="0" borderId="0" xfId="0" applyFont="1"/>
    <xf numFmtId="0" fontId="6" fillId="2" borderId="0" xfId="1" applyAlignment="1">
      <alignment horizontal="left"/>
    </xf>
    <xf numFmtId="0" fontId="6" fillId="2" borderId="0" xfId="1" applyAlignment="1">
      <alignment horizontal="left"/>
    </xf>
    <xf numFmtId="0" fontId="6" fillId="2" borderId="0" xfId="1" applyAlignment="1">
      <alignment horizontal="left"/>
    </xf>
    <xf numFmtId="0" fontId="10" fillId="4" borderId="0" xfId="5"/>
    <xf numFmtId="0" fontId="6" fillId="2" borderId="0" xfId="1" applyAlignment="1">
      <alignment horizontal="left"/>
    </xf>
    <xf numFmtId="0" fontId="10" fillId="4" borderId="0" xfId="5" applyAlignment="1">
      <alignment horizontal="left"/>
    </xf>
    <xf numFmtId="0" fontId="7" fillId="3" borderId="0" xfId="2" applyAlignment="1">
      <alignment horizontal="left"/>
    </xf>
    <xf numFmtId="0" fontId="19" fillId="0" borderId="0" xfId="0" applyFont="1"/>
  </cellXfs>
  <cellStyles count="12">
    <cellStyle name="40% - Accent1" xfId="8" builtinId="31"/>
    <cellStyle name="40% - Accent4" xfId="11" builtinId="43"/>
    <cellStyle name="Bad" xfId="2" builtinId="27"/>
    <cellStyle name="Explanatory Text" xfId="6" builtinId="53"/>
    <cellStyle name="Good" xfId="1" builtinId="26"/>
    <cellStyle name="Heading 3" xfId="4" builtinId="18"/>
    <cellStyle name="Hyperlink" xfId="3" builtinId="8"/>
    <cellStyle name="Input" xfId="10" builtinId="20"/>
    <cellStyle name="Neutral" xfId="5" builtinId="28"/>
    <cellStyle name="Normal" xfId="0" builtinId="0"/>
    <cellStyle name="Percent" xfId="9" builtinId="5"/>
    <cellStyle name="Total" xfId="7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rdering.digikey.com/RegisteredUser/OrderFileUpload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="90" zoomScaleNormal="90" zoomScaleSheetLayoutView="110" workbookViewId="0">
      <selection activeCell="B16" sqref="B16"/>
    </sheetView>
  </sheetViews>
  <sheetFormatPr defaultColWidth="11.5703125" defaultRowHeight="12.75"/>
  <cols>
    <col min="1" max="1" width="27.5703125" customWidth="1"/>
    <col min="2" max="2" width="108.28515625" bestFit="1" customWidth="1"/>
    <col min="3" max="3" width="24.28515625" customWidth="1"/>
  </cols>
  <sheetData>
    <row r="1" spans="1:5" ht="15.75" thickBot="1">
      <c r="A1" s="29" t="s">
        <v>0</v>
      </c>
      <c r="B1" s="29" t="s">
        <v>1</v>
      </c>
      <c r="C1" s="29"/>
      <c r="D1" s="32"/>
      <c r="E1" s="32"/>
    </row>
    <row r="2" spans="1:5" ht="15">
      <c r="A2" s="32" t="s">
        <v>234</v>
      </c>
      <c r="B2" s="32" t="s">
        <v>235</v>
      </c>
      <c r="C2" s="32"/>
      <c r="D2" s="32"/>
      <c r="E2" s="32"/>
    </row>
    <row r="3" spans="1:5" ht="15">
      <c r="A3" s="32" t="s">
        <v>232</v>
      </c>
      <c r="B3" s="32" t="s">
        <v>236</v>
      </c>
      <c r="C3" s="32"/>
      <c r="D3" s="32"/>
      <c r="E3" s="32"/>
    </row>
    <row r="4" spans="1:5" ht="15">
      <c r="A4" s="32" t="s">
        <v>233</v>
      </c>
      <c r="B4" s="32" t="s">
        <v>238</v>
      </c>
      <c r="C4" s="32"/>
      <c r="D4" s="32"/>
      <c r="E4" s="32"/>
    </row>
    <row r="5" spans="1:5" ht="15">
      <c r="A5" s="32" t="s">
        <v>2</v>
      </c>
      <c r="B5" s="32" t="s">
        <v>3</v>
      </c>
      <c r="C5" s="32"/>
      <c r="D5" s="32"/>
      <c r="E5" s="32"/>
    </row>
    <row r="6" spans="1:5" ht="15">
      <c r="A6" s="32" t="s">
        <v>4</v>
      </c>
      <c r="B6" s="32" t="s">
        <v>198</v>
      </c>
      <c r="C6" s="32"/>
      <c r="D6" s="32"/>
      <c r="E6" s="32"/>
    </row>
    <row r="7" spans="1:5" ht="15">
      <c r="A7" s="32"/>
      <c r="B7" s="32"/>
      <c r="C7" s="32"/>
      <c r="D7" s="32"/>
      <c r="E7" s="32"/>
    </row>
    <row r="8" spans="1:5" ht="15">
      <c r="A8" s="32"/>
      <c r="B8" s="32"/>
      <c r="C8" s="32"/>
      <c r="D8" s="32" t="s">
        <v>157</v>
      </c>
      <c r="E8" s="32" t="s">
        <v>197</v>
      </c>
    </row>
    <row r="9" spans="1:5" ht="15">
      <c r="A9" s="47" t="s">
        <v>240</v>
      </c>
      <c r="B9" s="32"/>
      <c r="C9" s="47" t="s">
        <v>27</v>
      </c>
      <c r="D9" s="46">
        <v>1</v>
      </c>
      <c r="E9" s="46">
        <v>1</v>
      </c>
    </row>
    <row r="10" spans="1:5" ht="15">
      <c r="A10" s="32" t="s">
        <v>239</v>
      </c>
      <c r="B10" s="32"/>
      <c r="C10" s="47" t="s">
        <v>28</v>
      </c>
      <c r="D10" s="46">
        <v>0</v>
      </c>
      <c r="E10" s="46">
        <v>0</v>
      </c>
    </row>
    <row r="11" spans="1:5" ht="15">
      <c r="A11" s="32" t="s">
        <v>241</v>
      </c>
      <c r="B11" s="32"/>
      <c r="C11" s="47" t="s">
        <v>29</v>
      </c>
      <c r="D11" s="46">
        <v>0</v>
      </c>
      <c r="E11" s="46">
        <v>0</v>
      </c>
    </row>
    <row r="12" spans="1:5" ht="15">
      <c r="A12" s="32" t="s">
        <v>242</v>
      </c>
      <c r="B12" s="32"/>
      <c r="C12" s="32"/>
      <c r="D12" s="32"/>
      <c r="E12" s="32"/>
    </row>
    <row r="13" spans="1:5" ht="15">
      <c r="A13" s="55" t="s">
        <v>243</v>
      </c>
      <c r="B13" s="32"/>
      <c r="C13" s="32"/>
      <c r="D13" s="32" t="s">
        <v>157</v>
      </c>
      <c r="E13" s="32" t="s">
        <v>197</v>
      </c>
    </row>
    <row r="14" spans="1:5" ht="15">
      <c r="B14" s="32"/>
      <c r="C14" s="47" t="s">
        <v>133</v>
      </c>
      <c r="D14" s="46">
        <v>10</v>
      </c>
      <c r="E14" s="46">
        <v>10</v>
      </c>
    </row>
    <row r="15" spans="1:5" ht="15">
      <c r="A15" s="32" t="s">
        <v>244</v>
      </c>
      <c r="B15" s="32"/>
      <c r="C15" s="32"/>
      <c r="D15" s="32"/>
      <c r="E15" s="32"/>
    </row>
    <row r="16" spans="1:5" ht="15">
      <c r="A16" s="32"/>
      <c r="B16" s="32"/>
      <c r="C16" s="32"/>
      <c r="D16" s="32"/>
      <c r="E16" s="32"/>
    </row>
    <row r="17" spans="1:5" ht="15">
      <c r="A17" s="47"/>
      <c r="B17" s="32"/>
      <c r="C17" s="32"/>
      <c r="D17" s="32"/>
      <c r="E17" s="32"/>
    </row>
    <row r="18" spans="1:5">
      <c r="A18" s="10"/>
    </row>
    <row r="19" spans="1:5">
      <c r="A19" s="10"/>
    </row>
    <row r="20" spans="1:5">
      <c r="A20" s="10"/>
    </row>
  </sheetData>
  <hyperlinks>
    <hyperlink ref="B6" r:id="rId1" display="https://ordering.digikey.com/RegisteredUser/OrderFileUpload.aspx"/>
  </hyperlinks>
  <pageMargins left="0.78749999999999998" right="0.78749999999999998" top="1.0249999999999999" bottom="1.0249999999999999" header="0.78749999999999998" footer="0.78749999999999998"/>
  <pageSetup paperSize="9" scale="53" orientation="landscape" useFirstPageNumber="1" horizontalDpi="300" verticalDpi="300" r:id="rId2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53"/>
  <sheetViews>
    <sheetView zoomScale="90" zoomScaleNormal="90" zoomScaleSheetLayoutView="110" workbookViewId="0"/>
  </sheetViews>
  <sheetFormatPr defaultColWidth="11.5703125" defaultRowHeight="12.75"/>
  <cols>
    <col min="1" max="1" width="9.140625" customWidth="1"/>
    <col min="2" max="2" width="23.7109375" style="21" customWidth="1"/>
    <col min="3" max="3" width="23.85546875" customWidth="1"/>
    <col min="4" max="4" width="83.140625" customWidth="1"/>
    <col min="5" max="5" width="22" style="1" bestFit="1" customWidth="1"/>
    <col min="6" max="6" width="11.28515625" customWidth="1"/>
  </cols>
  <sheetData>
    <row r="1" spans="1:7" ht="15.75" thickBot="1">
      <c r="A1" s="7" t="s">
        <v>5</v>
      </c>
      <c r="B1" s="20" t="s">
        <v>6</v>
      </c>
      <c r="C1" s="7" t="s">
        <v>7</v>
      </c>
      <c r="D1" s="7" t="s">
        <v>8</v>
      </c>
      <c r="E1" s="7" t="s">
        <v>9</v>
      </c>
      <c r="F1" s="7" t="s">
        <v>10</v>
      </c>
    </row>
    <row r="2" spans="1:7" ht="15">
      <c r="A2" s="6">
        <v>0</v>
      </c>
      <c r="B2" s="18" t="s">
        <v>20</v>
      </c>
      <c r="C2" s="6" t="s">
        <v>48</v>
      </c>
      <c r="D2" s="6" t="s">
        <v>49</v>
      </c>
      <c r="E2" s="18" t="s">
        <v>20</v>
      </c>
      <c r="F2" s="6">
        <v>0</v>
      </c>
      <c r="G2" s="13" t="s">
        <v>47</v>
      </c>
    </row>
    <row r="3" spans="1:7" ht="15">
      <c r="A3" s="5">
        <f>LEN(D3) - LEN(SUBSTITUTE(D3,",","")) + 1</f>
        <v>3</v>
      </c>
      <c r="B3" s="22">
        <v>0.01</v>
      </c>
      <c r="C3" s="5" t="s">
        <v>13</v>
      </c>
      <c r="D3" s="5" t="s">
        <v>201</v>
      </c>
      <c r="E3" s="49" t="s">
        <v>136</v>
      </c>
      <c r="F3" s="5">
        <v>10</v>
      </c>
      <c r="G3" s="13"/>
    </row>
    <row r="4" spans="1:7" ht="15">
      <c r="A4" s="5">
        <f>LEN(D4) - LEN(SUBSTITUTE(D4,",","")) + 1</f>
        <v>1</v>
      </c>
      <c r="B4" s="48" t="s">
        <v>11</v>
      </c>
      <c r="C4" s="5" t="s">
        <v>24</v>
      </c>
      <c r="D4" s="5" t="s">
        <v>21</v>
      </c>
      <c r="E4" s="5" t="s">
        <v>38</v>
      </c>
      <c r="F4" s="5">
        <v>10</v>
      </c>
      <c r="G4" s="13"/>
    </row>
    <row r="5" spans="1:7" ht="15">
      <c r="A5" s="5">
        <f t="shared" ref="A5:A45" si="0">LEN(D5) - LEN(SUBSTITUTE(D5,",","")) + 1</f>
        <v>1</v>
      </c>
      <c r="B5" s="23" t="s">
        <v>15</v>
      </c>
      <c r="C5" s="5" t="s">
        <v>50</v>
      </c>
      <c r="D5" s="5" t="s">
        <v>51</v>
      </c>
      <c r="E5" s="5" t="s">
        <v>160</v>
      </c>
      <c r="F5" s="5">
        <v>10</v>
      </c>
    </row>
    <row r="6" spans="1:7" ht="15">
      <c r="A6" s="5">
        <f t="shared" si="0"/>
        <v>1</v>
      </c>
      <c r="B6" s="17" t="s">
        <v>41</v>
      </c>
      <c r="C6" s="5" t="s">
        <v>24</v>
      </c>
      <c r="D6" s="5" t="s">
        <v>18</v>
      </c>
      <c r="E6" s="5" t="s">
        <v>42</v>
      </c>
      <c r="F6" s="5">
        <v>10</v>
      </c>
    </row>
    <row r="7" spans="1:7" ht="15">
      <c r="A7" s="5">
        <f t="shared" si="0"/>
        <v>1</v>
      </c>
      <c r="B7" s="17" t="s">
        <v>52</v>
      </c>
      <c r="C7" s="5" t="s">
        <v>12</v>
      </c>
      <c r="D7" s="5" t="s">
        <v>166</v>
      </c>
      <c r="E7" s="5" t="s">
        <v>137</v>
      </c>
      <c r="F7" s="5">
        <v>10</v>
      </c>
      <c r="G7" s="13"/>
    </row>
    <row r="8" spans="1:7" ht="15">
      <c r="A8" s="5">
        <f t="shared" si="0"/>
        <v>1</v>
      </c>
      <c r="B8" s="17" t="s">
        <v>53</v>
      </c>
      <c r="C8" s="5" t="s">
        <v>54</v>
      </c>
      <c r="D8" s="5" t="s">
        <v>19</v>
      </c>
      <c r="E8" s="5" t="s">
        <v>132</v>
      </c>
      <c r="F8" s="5">
        <v>1</v>
      </c>
      <c r="G8" s="13" t="s">
        <v>199</v>
      </c>
    </row>
    <row r="9" spans="1:7" ht="15">
      <c r="A9" s="5">
        <f t="shared" si="0"/>
        <v>2</v>
      </c>
      <c r="B9" s="17" t="s">
        <v>16</v>
      </c>
      <c r="C9" s="5" t="s">
        <v>24</v>
      </c>
      <c r="D9" s="5" t="s">
        <v>202</v>
      </c>
      <c r="E9" s="5" t="s">
        <v>37</v>
      </c>
      <c r="F9" s="5">
        <v>10</v>
      </c>
      <c r="G9" s="13"/>
    </row>
    <row r="10" spans="1:7" ht="15">
      <c r="A10" s="5">
        <f t="shared" si="0"/>
        <v>2</v>
      </c>
      <c r="B10" s="17" t="s">
        <v>55</v>
      </c>
      <c r="C10" s="5" t="s">
        <v>12</v>
      </c>
      <c r="D10" s="5" t="s">
        <v>56</v>
      </c>
      <c r="E10" s="5" t="s">
        <v>138</v>
      </c>
      <c r="F10" s="5">
        <v>10</v>
      </c>
      <c r="G10" s="13" t="s">
        <v>159</v>
      </c>
    </row>
    <row r="11" spans="1:7" ht="15">
      <c r="A11" s="5">
        <f t="shared" si="0"/>
        <v>1</v>
      </c>
      <c r="B11" s="17" t="s">
        <v>57</v>
      </c>
      <c r="C11" s="5" t="s">
        <v>12</v>
      </c>
      <c r="D11" s="5" t="s">
        <v>58</v>
      </c>
      <c r="E11" s="5" t="s">
        <v>139</v>
      </c>
      <c r="F11" s="5">
        <v>10</v>
      </c>
    </row>
    <row r="12" spans="1:7" ht="15">
      <c r="A12" s="5">
        <f t="shared" si="0"/>
        <v>1</v>
      </c>
      <c r="B12" s="17" t="s">
        <v>59</v>
      </c>
      <c r="C12" s="5" t="s">
        <v>24</v>
      </c>
      <c r="D12" s="5" t="s">
        <v>22</v>
      </c>
      <c r="E12" s="5" t="s">
        <v>118</v>
      </c>
      <c r="F12" s="5">
        <v>10</v>
      </c>
      <c r="G12" s="13"/>
    </row>
    <row r="13" spans="1:7" ht="15">
      <c r="A13" s="5">
        <f t="shared" si="0"/>
        <v>2</v>
      </c>
      <c r="B13" s="17">
        <v>22</v>
      </c>
      <c r="C13" s="5" t="s">
        <v>24</v>
      </c>
      <c r="D13" s="5" t="s">
        <v>60</v>
      </c>
      <c r="E13" s="5" t="s">
        <v>119</v>
      </c>
      <c r="F13" s="5">
        <v>10</v>
      </c>
    </row>
    <row r="14" spans="1:7" ht="15">
      <c r="A14" s="5">
        <f t="shared" si="0"/>
        <v>1</v>
      </c>
      <c r="B14" s="17" t="s">
        <v>61</v>
      </c>
      <c r="C14" s="5" t="s">
        <v>24</v>
      </c>
      <c r="D14" s="5" t="s">
        <v>62</v>
      </c>
      <c r="E14" s="5" t="s">
        <v>120</v>
      </c>
      <c r="F14" s="5">
        <v>10</v>
      </c>
    </row>
    <row r="15" spans="1:7" ht="15">
      <c r="A15" s="5">
        <f t="shared" si="0"/>
        <v>2</v>
      </c>
      <c r="B15" s="23" t="s">
        <v>142</v>
      </c>
      <c r="C15" s="5" t="s">
        <v>13</v>
      </c>
      <c r="D15" s="5" t="s">
        <v>63</v>
      </c>
      <c r="E15" s="5" t="s">
        <v>141</v>
      </c>
      <c r="F15" s="5">
        <v>10</v>
      </c>
    </row>
    <row r="16" spans="1:7" ht="15">
      <c r="A16" s="5">
        <f t="shared" si="0"/>
        <v>1</v>
      </c>
      <c r="B16" s="24" t="s">
        <v>152</v>
      </c>
      <c r="C16" s="5" t="s">
        <v>24</v>
      </c>
      <c r="D16" s="5" t="s">
        <v>14</v>
      </c>
      <c r="E16" s="5" t="s">
        <v>153</v>
      </c>
      <c r="F16" s="5">
        <v>10</v>
      </c>
    </row>
    <row r="17" spans="1:7" ht="15">
      <c r="A17" s="5">
        <f t="shared" si="0"/>
        <v>3</v>
      </c>
      <c r="B17" s="17">
        <v>100</v>
      </c>
      <c r="C17" s="5" t="s">
        <v>24</v>
      </c>
      <c r="D17" s="5" t="s">
        <v>64</v>
      </c>
      <c r="E17" s="5" t="s">
        <v>39</v>
      </c>
      <c r="F17" s="5">
        <v>10</v>
      </c>
    </row>
    <row r="18" spans="1:7" ht="15">
      <c r="A18" s="5">
        <f t="shared" si="0"/>
        <v>10</v>
      </c>
      <c r="B18" s="17" t="s">
        <v>65</v>
      </c>
      <c r="C18" s="5" t="s">
        <v>13</v>
      </c>
      <c r="D18" s="5" t="s">
        <v>200</v>
      </c>
      <c r="E18" s="5" t="s">
        <v>17</v>
      </c>
      <c r="F18" s="5">
        <v>10</v>
      </c>
    </row>
    <row r="19" spans="1:7" ht="15">
      <c r="A19" s="5">
        <f t="shared" si="0"/>
        <v>3</v>
      </c>
      <c r="B19" s="17">
        <v>330</v>
      </c>
      <c r="C19" s="5" t="s">
        <v>24</v>
      </c>
      <c r="D19" s="5" t="s">
        <v>66</v>
      </c>
      <c r="E19" s="5" t="s">
        <v>121</v>
      </c>
      <c r="F19" s="5">
        <v>10</v>
      </c>
    </row>
    <row r="20" spans="1:7" ht="15">
      <c r="A20" s="5">
        <f t="shared" si="0"/>
        <v>1</v>
      </c>
      <c r="B20" s="17" t="s">
        <v>67</v>
      </c>
      <c r="C20" s="5" t="s">
        <v>68</v>
      </c>
      <c r="D20" s="5" t="s">
        <v>69</v>
      </c>
      <c r="E20" s="5" t="s">
        <v>131</v>
      </c>
      <c r="F20" s="5">
        <v>1</v>
      </c>
    </row>
    <row r="21" spans="1:7" ht="15">
      <c r="A21" s="5">
        <f t="shared" si="0"/>
        <v>1</v>
      </c>
      <c r="B21" s="17" t="s">
        <v>70</v>
      </c>
      <c r="C21" s="5" t="s">
        <v>71</v>
      </c>
      <c r="D21" s="5" t="s">
        <v>72</v>
      </c>
      <c r="E21" s="5" t="s">
        <v>128</v>
      </c>
      <c r="F21" s="5">
        <v>1</v>
      </c>
    </row>
    <row r="22" spans="1:7" ht="15">
      <c r="A22" s="5">
        <f t="shared" si="0"/>
        <v>1</v>
      </c>
      <c r="B22" s="24" t="s">
        <v>74</v>
      </c>
      <c r="C22" s="5" t="s">
        <v>74</v>
      </c>
      <c r="D22" s="5" t="s">
        <v>73</v>
      </c>
      <c r="E22" s="5" t="s">
        <v>130</v>
      </c>
      <c r="F22" s="5">
        <v>10</v>
      </c>
    </row>
    <row r="23" spans="1:7" ht="15">
      <c r="A23" s="5">
        <f t="shared" si="0"/>
        <v>2</v>
      </c>
      <c r="B23" s="24" t="s">
        <v>150</v>
      </c>
      <c r="C23" s="5" t="s">
        <v>150</v>
      </c>
      <c r="D23" s="5" t="s">
        <v>75</v>
      </c>
      <c r="E23" s="5" t="s">
        <v>151</v>
      </c>
      <c r="F23" s="5">
        <v>10</v>
      </c>
    </row>
    <row r="24" spans="1:7" ht="15">
      <c r="A24" s="6">
        <v>0</v>
      </c>
      <c r="B24" s="27" t="s">
        <v>76</v>
      </c>
      <c r="C24" s="6" t="s">
        <v>76</v>
      </c>
      <c r="D24" s="6" t="s">
        <v>77</v>
      </c>
      <c r="E24" s="6" t="s">
        <v>129</v>
      </c>
      <c r="F24" s="6">
        <v>1</v>
      </c>
      <c r="G24" s="13" t="s">
        <v>47</v>
      </c>
    </row>
    <row r="25" spans="1:7" ht="15">
      <c r="A25" s="5">
        <f t="shared" si="0"/>
        <v>1</v>
      </c>
      <c r="B25" s="17" t="s">
        <v>78</v>
      </c>
      <c r="C25" s="5" t="s">
        <v>79</v>
      </c>
      <c r="D25" s="5" t="s">
        <v>80</v>
      </c>
      <c r="E25" s="5" t="s">
        <v>123</v>
      </c>
      <c r="F25" s="5">
        <v>1</v>
      </c>
    </row>
    <row r="26" spans="1:7" ht="15">
      <c r="A26" s="5">
        <f t="shared" si="0"/>
        <v>1</v>
      </c>
      <c r="B26" s="17" t="s">
        <v>81</v>
      </c>
      <c r="C26" s="5" t="s">
        <v>79</v>
      </c>
      <c r="D26" s="5" t="s">
        <v>82</v>
      </c>
      <c r="E26" s="5" t="s">
        <v>122</v>
      </c>
      <c r="F26" s="5">
        <v>1</v>
      </c>
    </row>
    <row r="27" spans="1:7" ht="15">
      <c r="A27" s="5">
        <f t="shared" si="0"/>
        <v>1</v>
      </c>
      <c r="B27" s="26" t="s">
        <v>165</v>
      </c>
      <c r="C27" s="5" t="s">
        <v>165</v>
      </c>
      <c r="D27" s="5" t="s">
        <v>168</v>
      </c>
      <c r="E27" s="26" t="s">
        <v>164</v>
      </c>
      <c r="F27" s="5">
        <v>1</v>
      </c>
      <c r="G27" s="13"/>
    </row>
    <row r="28" spans="1:7" ht="15">
      <c r="A28" s="5">
        <f t="shared" si="0"/>
        <v>1</v>
      </c>
      <c r="B28" s="17" t="s">
        <v>83</v>
      </c>
      <c r="C28" s="5" t="s">
        <v>83</v>
      </c>
      <c r="D28" s="5" t="s">
        <v>84</v>
      </c>
      <c r="E28" s="5" t="s">
        <v>135</v>
      </c>
      <c r="F28" s="5">
        <v>1</v>
      </c>
    </row>
    <row r="29" spans="1:7" ht="15">
      <c r="A29" s="5">
        <f t="shared" si="0"/>
        <v>1</v>
      </c>
      <c r="B29" s="17" t="s">
        <v>85</v>
      </c>
      <c r="C29" s="5" t="s">
        <v>85</v>
      </c>
      <c r="D29" s="5" t="s">
        <v>86</v>
      </c>
      <c r="E29" s="5" t="s">
        <v>124</v>
      </c>
      <c r="F29" s="5">
        <v>1</v>
      </c>
    </row>
    <row r="30" spans="1:7" ht="15">
      <c r="A30" s="5">
        <f t="shared" si="0"/>
        <v>1</v>
      </c>
      <c r="B30" s="17" t="s">
        <v>87</v>
      </c>
      <c r="C30" s="5" t="s">
        <v>87</v>
      </c>
      <c r="D30" s="5" t="s">
        <v>88</v>
      </c>
      <c r="E30" s="5" t="s">
        <v>125</v>
      </c>
      <c r="F30" s="5">
        <v>1</v>
      </c>
    </row>
    <row r="31" spans="1:7" ht="15">
      <c r="A31" s="6">
        <v>0</v>
      </c>
      <c r="B31" s="6" t="s">
        <v>89</v>
      </c>
      <c r="C31" s="6" t="s">
        <v>90</v>
      </c>
      <c r="D31" s="6" t="s">
        <v>91</v>
      </c>
      <c r="E31" s="18" t="s">
        <v>20</v>
      </c>
      <c r="F31" s="6">
        <v>0</v>
      </c>
      <c r="G31" s="13" t="s">
        <v>47</v>
      </c>
    </row>
    <row r="32" spans="1:7" ht="15">
      <c r="A32" s="5">
        <f t="shared" si="0"/>
        <v>1</v>
      </c>
      <c r="B32" s="28" t="s">
        <v>147</v>
      </c>
      <c r="C32" s="5" t="s">
        <v>79</v>
      </c>
      <c r="D32" s="5" t="s">
        <v>92</v>
      </c>
      <c r="E32" s="5" t="s">
        <v>148</v>
      </c>
      <c r="F32" s="5">
        <v>1</v>
      </c>
    </row>
    <row r="33" spans="1:7" ht="15">
      <c r="A33" s="6">
        <v>0</v>
      </c>
      <c r="B33" s="6" t="s">
        <v>93</v>
      </c>
      <c r="C33" s="6" t="s">
        <v>90</v>
      </c>
      <c r="D33" s="6" t="s">
        <v>101</v>
      </c>
      <c r="E33" s="18" t="s">
        <v>20</v>
      </c>
      <c r="F33" s="6">
        <v>0</v>
      </c>
      <c r="G33" s="13" t="s">
        <v>47</v>
      </c>
    </row>
    <row r="34" spans="1:7" ht="15">
      <c r="A34" s="6">
        <v>0</v>
      </c>
      <c r="B34" s="6" t="s">
        <v>94</v>
      </c>
      <c r="C34" s="6" t="s">
        <v>90</v>
      </c>
      <c r="D34" s="6" t="s">
        <v>102</v>
      </c>
      <c r="E34" s="18" t="s">
        <v>20</v>
      </c>
      <c r="F34" s="6">
        <v>0</v>
      </c>
      <c r="G34" s="13" t="s">
        <v>47</v>
      </c>
    </row>
    <row r="35" spans="1:7" ht="15">
      <c r="A35" s="6">
        <v>0</v>
      </c>
      <c r="B35" s="6" t="s">
        <v>95</v>
      </c>
      <c r="C35" s="6" t="s">
        <v>90</v>
      </c>
      <c r="D35" s="6" t="s">
        <v>103</v>
      </c>
      <c r="E35" s="18" t="s">
        <v>20</v>
      </c>
      <c r="F35" s="6">
        <v>0</v>
      </c>
      <c r="G35" s="13" t="s">
        <v>47</v>
      </c>
    </row>
    <row r="36" spans="1:7" ht="15">
      <c r="A36" s="6">
        <v>0</v>
      </c>
      <c r="B36" s="6" t="s">
        <v>96</v>
      </c>
      <c r="C36" s="6" t="s">
        <v>90</v>
      </c>
      <c r="D36" s="6" t="s">
        <v>104</v>
      </c>
      <c r="E36" s="18" t="s">
        <v>20</v>
      </c>
      <c r="F36" s="6">
        <v>0</v>
      </c>
      <c r="G36" s="13" t="s">
        <v>47</v>
      </c>
    </row>
    <row r="37" spans="1:7" ht="15">
      <c r="A37" s="6">
        <v>0</v>
      </c>
      <c r="B37" s="6" t="s">
        <v>97</v>
      </c>
      <c r="C37" s="6" t="s">
        <v>90</v>
      </c>
      <c r="D37" s="6" t="s">
        <v>105</v>
      </c>
      <c r="E37" s="18" t="s">
        <v>20</v>
      </c>
      <c r="F37" s="6">
        <v>0</v>
      </c>
      <c r="G37" s="13" t="s">
        <v>47</v>
      </c>
    </row>
    <row r="38" spans="1:7" ht="15">
      <c r="A38" s="6">
        <v>0</v>
      </c>
      <c r="B38" s="6" t="s">
        <v>98</v>
      </c>
      <c r="C38" s="6" t="s">
        <v>90</v>
      </c>
      <c r="D38" s="6" t="s">
        <v>106</v>
      </c>
      <c r="E38" s="18" t="s">
        <v>20</v>
      </c>
      <c r="F38" s="6">
        <v>0</v>
      </c>
      <c r="G38" s="13" t="s">
        <v>47</v>
      </c>
    </row>
    <row r="39" spans="1:7" ht="15">
      <c r="A39" s="6">
        <v>0</v>
      </c>
      <c r="B39" s="6" t="s">
        <v>99</v>
      </c>
      <c r="C39" s="6" t="s">
        <v>90</v>
      </c>
      <c r="D39" s="6" t="s">
        <v>107</v>
      </c>
      <c r="E39" s="18" t="s">
        <v>20</v>
      </c>
      <c r="F39" s="6">
        <v>0</v>
      </c>
      <c r="G39" s="13" t="s">
        <v>47</v>
      </c>
    </row>
    <row r="40" spans="1:7" ht="15">
      <c r="A40" s="6">
        <v>0</v>
      </c>
      <c r="B40" s="6" t="s">
        <v>100</v>
      </c>
      <c r="C40" s="6" t="s">
        <v>90</v>
      </c>
      <c r="D40" s="6" t="s">
        <v>108</v>
      </c>
      <c r="E40" s="18" t="s">
        <v>20</v>
      </c>
      <c r="F40" s="6">
        <v>0</v>
      </c>
      <c r="G40" s="13" t="s">
        <v>47</v>
      </c>
    </row>
    <row r="41" spans="1:7" ht="15">
      <c r="A41" s="5">
        <f t="shared" si="0"/>
        <v>1</v>
      </c>
      <c r="B41" s="17" t="s">
        <v>109</v>
      </c>
      <c r="C41" s="5" t="s">
        <v>110</v>
      </c>
      <c r="D41" s="5" t="s">
        <v>111</v>
      </c>
      <c r="E41" s="5" t="s">
        <v>126</v>
      </c>
      <c r="F41" s="5">
        <v>1</v>
      </c>
      <c r="G41" s="13"/>
    </row>
    <row r="42" spans="1:7" ht="15">
      <c r="A42" s="5">
        <f t="shared" si="0"/>
        <v>1</v>
      </c>
      <c r="B42" s="19" t="s">
        <v>112</v>
      </c>
      <c r="C42" s="5" t="s">
        <v>112</v>
      </c>
      <c r="D42" s="5" t="s">
        <v>113</v>
      </c>
      <c r="E42" s="5" t="s">
        <v>127</v>
      </c>
      <c r="F42" s="5">
        <v>1</v>
      </c>
      <c r="G42" s="13"/>
    </row>
    <row r="43" spans="1:7" ht="15">
      <c r="A43" s="5">
        <f t="shared" si="0"/>
        <v>1</v>
      </c>
      <c r="B43" s="17" t="s">
        <v>114</v>
      </c>
      <c r="C43" s="5" t="s">
        <v>114</v>
      </c>
      <c r="D43" s="5" t="s">
        <v>23</v>
      </c>
      <c r="E43" s="5" t="s">
        <v>167</v>
      </c>
      <c r="F43" s="5">
        <v>1</v>
      </c>
    </row>
    <row r="44" spans="1:7" ht="15">
      <c r="A44" s="5">
        <f t="shared" si="0"/>
        <v>1</v>
      </c>
      <c r="B44" s="22" t="s">
        <v>115</v>
      </c>
      <c r="C44" s="5" t="s">
        <v>116</v>
      </c>
      <c r="D44" s="5" t="s">
        <v>117</v>
      </c>
      <c r="E44" s="5" t="s">
        <v>134</v>
      </c>
      <c r="F44" s="5">
        <v>1</v>
      </c>
    </row>
    <row r="45" spans="1:7" ht="15">
      <c r="A45" s="5">
        <f t="shared" si="0"/>
        <v>1</v>
      </c>
      <c r="B45" s="26" t="s">
        <v>163</v>
      </c>
      <c r="C45" s="5" t="s">
        <v>162</v>
      </c>
      <c r="D45" s="5" t="s">
        <v>140</v>
      </c>
      <c r="E45" s="5" t="s">
        <v>161</v>
      </c>
      <c r="F45" s="5">
        <v>1</v>
      </c>
    </row>
    <row r="46" spans="1:7">
      <c r="E46" s="2"/>
    </row>
    <row r="47" spans="1:7" ht="15">
      <c r="A47" s="52" t="s">
        <v>32</v>
      </c>
      <c r="B47" s="52"/>
      <c r="E47" s="2"/>
    </row>
    <row r="48" spans="1:7" ht="15">
      <c r="A48" s="53" t="s">
        <v>33</v>
      </c>
      <c r="B48" s="53"/>
      <c r="E48" s="2"/>
    </row>
    <row r="49" spans="1:5" ht="15">
      <c r="A49" s="54" t="s">
        <v>34</v>
      </c>
      <c r="B49" s="54"/>
      <c r="E49" s="2"/>
    </row>
    <row r="50" spans="1:5">
      <c r="E50" s="2"/>
    </row>
    <row r="51" spans="1:5" ht="15">
      <c r="A51" s="13" t="s">
        <v>169</v>
      </c>
      <c r="E51" s="2"/>
    </row>
    <row r="52" spans="1:5" ht="15">
      <c r="A52" s="13" t="s">
        <v>170</v>
      </c>
    </row>
    <row r="53" spans="1:5" ht="15">
      <c r="A53" s="13" t="s">
        <v>203</v>
      </c>
    </row>
  </sheetData>
  <mergeCells count="3">
    <mergeCell ref="A47:B47"/>
    <mergeCell ref="A48:B48"/>
    <mergeCell ref="A49:B49"/>
  </mergeCells>
  <pageMargins left="0.78749999999999998" right="0.78749999999999998" top="1.0249999999999999" bottom="1.0249999999999999" header="0.78749999999999998" footer="0.78749999999999998"/>
  <pageSetup paperSize="9" scale="53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32"/>
  <sheetViews>
    <sheetView zoomScale="90" zoomScaleNormal="90" zoomScaleSheetLayoutView="110" workbookViewId="0">
      <selection activeCell="C31" sqref="C31"/>
    </sheetView>
  </sheetViews>
  <sheetFormatPr defaultColWidth="11.5703125" defaultRowHeight="12.75"/>
  <cols>
    <col min="1" max="1" width="9.140625" customWidth="1"/>
    <col min="2" max="2" width="23.7109375" style="21" customWidth="1"/>
    <col min="3" max="3" width="23.85546875" customWidth="1"/>
    <col min="4" max="4" width="108.42578125" bestFit="1" customWidth="1"/>
    <col min="5" max="5" width="23.140625" style="1" bestFit="1" customWidth="1"/>
    <col min="6" max="6" width="11.28515625" customWidth="1"/>
  </cols>
  <sheetData>
    <row r="1" spans="1:7" ht="15.75" thickBot="1">
      <c r="A1" s="29" t="s">
        <v>5</v>
      </c>
      <c r="B1" s="30" t="s">
        <v>6</v>
      </c>
      <c r="C1" s="29" t="s">
        <v>7</v>
      </c>
      <c r="D1" s="29" t="s">
        <v>8</v>
      </c>
      <c r="E1" s="29" t="s">
        <v>9</v>
      </c>
      <c r="F1" s="29" t="s">
        <v>10</v>
      </c>
      <c r="G1" s="31"/>
    </row>
    <row r="2" spans="1:7" ht="15">
      <c r="A2" s="5">
        <f>LEN(D2) - LEN(SUBSTITUTE(D2,",","")) + 1</f>
        <v>3</v>
      </c>
      <c r="B2" s="5" t="s">
        <v>172</v>
      </c>
      <c r="C2" s="5" t="s">
        <v>171</v>
      </c>
      <c r="D2" s="5" t="s">
        <v>209</v>
      </c>
      <c r="E2" s="5" t="s">
        <v>138</v>
      </c>
      <c r="F2" s="5">
        <v>10</v>
      </c>
      <c r="G2" s="13" t="s">
        <v>159</v>
      </c>
    </row>
    <row r="3" spans="1:7" ht="15">
      <c r="A3" s="5">
        <f t="shared" ref="A3:A24" si="0">LEN(D3) - LEN(SUBSTITUTE(D3,",","")) + 1</f>
        <v>19</v>
      </c>
      <c r="B3" s="5" t="s">
        <v>156</v>
      </c>
      <c r="C3" s="5" t="s">
        <v>173</v>
      </c>
      <c r="D3" s="5" t="s">
        <v>210</v>
      </c>
      <c r="E3" s="5" t="s">
        <v>17</v>
      </c>
      <c r="F3" s="5">
        <v>10</v>
      </c>
      <c r="G3" s="33"/>
    </row>
    <row r="4" spans="1:7" ht="15">
      <c r="A4" s="5">
        <f t="shared" si="0"/>
        <v>2</v>
      </c>
      <c r="B4" s="5" t="s">
        <v>175</v>
      </c>
      <c r="C4" s="5" t="s">
        <v>171</v>
      </c>
      <c r="D4" s="5" t="s">
        <v>225</v>
      </c>
      <c r="E4" s="5" t="s">
        <v>196</v>
      </c>
      <c r="F4" s="5">
        <v>10</v>
      </c>
      <c r="G4" s="33"/>
    </row>
    <row r="5" spans="1:7" ht="15">
      <c r="A5" s="5">
        <f t="shared" si="0"/>
        <v>2</v>
      </c>
      <c r="B5" s="5" t="s">
        <v>142</v>
      </c>
      <c r="C5" s="5" t="s">
        <v>173</v>
      </c>
      <c r="D5" s="5" t="s">
        <v>176</v>
      </c>
      <c r="E5" s="5" t="s">
        <v>226</v>
      </c>
      <c r="F5" s="5">
        <v>10</v>
      </c>
      <c r="G5" s="31"/>
    </row>
    <row r="6" spans="1:7" ht="15">
      <c r="A6" s="5">
        <f t="shared" si="0"/>
        <v>3</v>
      </c>
      <c r="B6" s="5" t="s">
        <v>178</v>
      </c>
      <c r="C6" s="5" t="s">
        <v>173</v>
      </c>
      <c r="D6" s="5" t="s">
        <v>211</v>
      </c>
      <c r="E6" s="5" t="s">
        <v>195</v>
      </c>
      <c r="F6" s="5">
        <v>10</v>
      </c>
      <c r="G6" s="31"/>
    </row>
    <row r="7" spans="1:7" ht="15">
      <c r="A7" s="5">
        <f t="shared" si="0"/>
        <v>2</v>
      </c>
      <c r="B7" s="5" t="s">
        <v>177</v>
      </c>
      <c r="C7" s="5" t="s">
        <v>173</v>
      </c>
      <c r="D7" s="5" t="s">
        <v>212</v>
      </c>
      <c r="E7" s="5" t="s">
        <v>194</v>
      </c>
      <c r="F7" s="5">
        <v>10</v>
      </c>
      <c r="G7" s="33"/>
    </row>
    <row r="8" spans="1:7" ht="15">
      <c r="A8" s="5">
        <f t="shared" si="0"/>
        <v>3</v>
      </c>
      <c r="B8" s="5" t="s">
        <v>179</v>
      </c>
      <c r="C8" s="5" t="s">
        <v>173</v>
      </c>
      <c r="D8" s="5" t="s">
        <v>213</v>
      </c>
      <c r="E8" s="5" t="s">
        <v>136</v>
      </c>
      <c r="F8" s="5">
        <v>10</v>
      </c>
      <c r="G8" s="31"/>
    </row>
    <row r="9" spans="1:7" ht="15">
      <c r="A9" s="5">
        <f t="shared" si="0"/>
        <v>3</v>
      </c>
      <c r="B9" s="5" t="s">
        <v>237</v>
      </c>
      <c r="C9" s="5" t="s">
        <v>171</v>
      </c>
      <c r="D9" s="5" t="s">
        <v>214</v>
      </c>
      <c r="E9" s="5"/>
      <c r="F9" s="5">
        <v>10</v>
      </c>
      <c r="G9" s="33"/>
    </row>
    <row r="10" spans="1:7" ht="15">
      <c r="A10" s="5">
        <f t="shared" si="0"/>
        <v>1</v>
      </c>
      <c r="B10" s="5" t="s">
        <v>215</v>
      </c>
      <c r="C10" s="5" t="s">
        <v>173</v>
      </c>
      <c r="D10" s="5" t="s">
        <v>216</v>
      </c>
      <c r="E10" s="5" t="s">
        <v>227</v>
      </c>
      <c r="F10" s="5">
        <v>10</v>
      </c>
      <c r="G10" s="31"/>
    </row>
    <row r="11" spans="1:7" ht="15">
      <c r="A11" s="5">
        <f t="shared" si="0"/>
        <v>1</v>
      </c>
      <c r="B11" s="5"/>
      <c r="C11" s="5" t="s">
        <v>180</v>
      </c>
      <c r="D11" s="5" t="s">
        <v>73</v>
      </c>
      <c r="E11" s="5" t="s">
        <v>190</v>
      </c>
      <c r="F11" s="5">
        <v>10</v>
      </c>
      <c r="G11" s="33"/>
    </row>
    <row r="12" spans="1:7" ht="15">
      <c r="A12" s="5">
        <f t="shared" si="0"/>
        <v>1</v>
      </c>
      <c r="B12" s="5" t="s">
        <v>181</v>
      </c>
      <c r="C12" s="5" t="s">
        <v>205</v>
      </c>
      <c r="D12" s="5" t="s">
        <v>117</v>
      </c>
      <c r="E12" s="5" t="s">
        <v>149</v>
      </c>
      <c r="F12" s="5">
        <v>10</v>
      </c>
      <c r="G12" s="31"/>
    </row>
    <row r="13" spans="1:7" ht="15">
      <c r="A13" s="5">
        <f t="shared" si="0"/>
        <v>1</v>
      </c>
      <c r="B13" s="5" t="s">
        <v>218</v>
      </c>
      <c r="C13" s="5" t="s">
        <v>205</v>
      </c>
      <c r="D13" s="5" t="s">
        <v>217</v>
      </c>
      <c r="E13" s="5" t="s">
        <v>228</v>
      </c>
      <c r="F13" s="5">
        <v>10</v>
      </c>
      <c r="G13" s="31"/>
    </row>
    <row r="14" spans="1:7" ht="15">
      <c r="A14" s="5">
        <f t="shared" si="0"/>
        <v>1</v>
      </c>
      <c r="B14" s="5" t="s">
        <v>147</v>
      </c>
      <c r="C14" s="5" t="s">
        <v>182</v>
      </c>
      <c r="D14" s="5" t="s">
        <v>80</v>
      </c>
      <c r="E14" s="5" t="s">
        <v>148</v>
      </c>
      <c r="F14" s="5">
        <v>1</v>
      </c>
      <c r="G14" s="31"/>
    </row>
    <row r="15" spans="1:7" ht="15">
      <c r="A15" s="5">
        <f t="shared" si="0"/>
        <v>1</v>
      </c>
      <c r="B15" s="5" t="s">
        <v>78</v>
      </c>
      <c r="C15" s="5" t="s">
        <v>182</v>
      </c>
      <c r="D15" s="5" t="s">
        <v>92</v>
      </c>
      <c r="E15" s="5" t="s">
        <v>123</v>
      </c>
      <c r="F15" s="5">
        <v>1</v>
      </c>
      <c r="G15" s="31"/>
    </row>
    <row r="16" spans="1:7" ht="15">
      <c r="A16" s="5">
        <f t="shared" si="0"/>
        <v>1</v>
      </c>
      <c r="B16" s="5" t="s">
        <v>53</v>
      </c>
      <c r="C16" s="5" t="s">
        <v>219</v>
      </c>
      <c r="D16" s="5" t="s">
        <v>19</v>
      </c>
      <c r="E16" s="5" t="s">
        <v>132</v>
      </c>
      <c r="F16" s="5">
        <v>1</v>
      </c>
      <c r="G16" s="31"/>
    </row>
    <row r="17" spans="1:7" ht="15">
      <c r="A17" s="5">
        <f t="shared" si="0"/>
        <v>1</v>
      </c>
      <c r="B17" s="5" t="s">
        <v>41</v>
      </c>
      <c r="C17" s="5" t="s">
        <v>155</v>
      </c>
      <c r="D17" s="5" t="s">
        <v>144</v>
      </c>
      <c r="E17" s="5" t="s">
        <v>42</v>
      </c>
      <c r="F17" s="5">
        <v>10</v>
      </c>
      <c r="G17" s="31"/>
    </row>
    <row r="18" spans="1:7" ht="15">
      <c r="A18" s="5">
        <f t="shared" si="0"/>
        <v>3</v>
      </c>
      <c r="B18" s="5" t="s">
        <v>220</v>
      </c>
      <c r="C18" s="5" t="s">
        <v>155</v>
      </c>
      <c r="D18" s="5" t="s">
        <v>221</v>
      </c>
      <c r="E18" s="5" t="s">
        <v>229</v>
      </c>
      <c r="F18" s="5">
        <v>10</v>
      </c>
      <c r="G18" s="13" t="s">
        <v>230</v>
      </c>
    </row>
    <row r="19" spans="1:7" ht="15">
      <c r="A19" s="5">
        <f t="shared" si="0"/>
        <v>2</v>
      </c>
      <c r="B19" s="50">
        <v>330</v>
      </c>
      <c r="C19" s="5" t="s">
        <v>155</v>
      </c>
      <c r="D19" s="5" t="s">
        <v>222</v>
      </c>
      <c r="E19" s="5" t="s">
        <v>231</v>
      </c>
      <c r="F19" s="5">
        <v>10</v>
      </c>
    </row>
    <row r="20" spans="1:7" ht="15">
      <c r="A20" s="51">
        <f t="shared" si="0"/>
        <v>1</v>
      </c>
      <c r="B20" s="51" t="s">
        <v>184</v>
      </c>
      <c r="C20" s="51" t="s">
        <v>184</v>
      </c>
      <c r="D20" s="51" t="s">
        <v>113</v>
      </c>
      <c r="E20" s="51"/>
      <c r="F20" s="51"/>
      <c r="G20" s="31"/>
    </row>
    <row r="21" spans="1:7" ht="15">
      <c r="A21" s="5">
        <f t="shared" si="0"/>
        <v>1</v>
      </c>
      <c r="B21" s="5" t="s">
        <v>185</v>
      </c>
      <c r="C21" s="5" t="s">
        <v>185</v>
      </c>
      <c r="D21" s="5" t="s">
        <v>84</v>
      </c>
      <c r="E21" s="5" t="s">
        <v>191</v>
      </c>
      <c r="F21" s="5">
        <v>1</v>
      </c>
      <c r="G21" s="31"/>
    </row>
    <row r="22" spans="1:7" ht="15">
      <c r="A22" s="5">
        <f t="shared" si="0"/>
        <v>1</v>
      </c>
      <c r="B22" s="5" t="s">
        <v>186</v>
      </c>
      <c r="C22" s="5" t="s">
        <v>186</v>
      </c>
      <c r="D22" s="5" t="s">
        <v>88</v>
      </c>
      <c r="E22" s="5" t="s">
        <v>192</v>
      </c>
      <c r="F22" s="5">
        <v>1</v>
      </c>
      <c r="G22" s="31"/>
    </row>
    <row r="23" spans="1:7" ht="15">
      <c r="A23" s="5">
        <f t="shared" si="0"/>
        <v>1</v>
      </c>
      <c r="B23" s="5" t="s">
        <v>188</v>
      </c>
      <c r="C23" s="5" t="s">
        <v>187</v>
      </c>
      <c r="D23" s="5" t="s">
        <v>223</v>
      </c>
      <c r="E23" s="5" t="s">
        <v>193</v>
      </c>
      <c r="F23" s="5">
        <v>1</v>
      </c>
      <c r="G23" s="33"/>
    </row>
    <row r="24" spans="1:7" ht="15">
      <c r="A24" s="5">
        <f t="shared" si="0"/>
        <v>1</v>
      </c>
      <c r="B24" s="5" t="s">
        <v>224</v>
      </c>
      <c r="C24" s="5" t="s">
        <v>189</v>
      </c>
      <c r="D24" s="5" t="s">
        <v>183</v>
      </c>
      <c r="E24" s="5" t="s">
        <v>135</v>
      </c>
      <c r="F24" s="5">
        <v>1</v>
      </c>
      <c r="G24" s="31"/>
    </row>
    <row r="25" spans="1:7" ht="15">
      <c r="A25" s="32"/>
      <c r="B25" s="32"/>
      <c r="C25" s="32"/>
      <c r="D25" s="32"/>
      <c r="E25" s="32"/>
      <c r="F25" s="32"/>
      <c r="G25" s="31"/>
    </row>
    <row r="26" spans="1:7" ht="15">
      <c r="A26" s="32"/>
      <c r="B26" s="34"/>
      <c r="C26" s="32"/>
      <c r="D26" s="32"/>
      <c r="E26" s="35"/>
      <c r="F26" s="32"/>
      <c r="G26" s="31"/>
    </row>
    <row r="27" spans="1:7" ht="15">
      <c r="A27" s="52" t="s">
        <v>32</v>
      </c>
      <c r="B27" s="52"/>
      <c r="E27" s="2"/>
    </row>
    <row r="28" spans="1:7" ht="15">
      <c r="A28" s="53" t="s">
        <v>33</v>
      </c>
      <c r="B28" s="53"/>
      <c r="E28" s="2"/>
    </row>
    <row r="29" spans="1:7" ht="15">
      <c r="A29" s="54" t="s">
        <v>34</v>
      </c>
      <c r="B29" s="54"/>
      <c r="E29" s="2"/>
    </row>
    <row r="30" spans="1:7">
      <c r="E30" s="2"/>
    </row>
    <row r="31" spans="1:7" ht="15">
      <c r="A31" s="13"/>
      <c r="E31" s="2"/>
    </row>
    <row r="32" spans="1:7" ht="15">
      <c r="A32" s="13"/>
    </row>
  </sheetData>
  <mergeCells count="3">
    <mergeCell ref="A27:B27"/>
    <mergeCell ref="A28:B28"/>
    <mergeCell ref="A29:B29"/>
  </mergeCells>
  <pageMargins left="0.78749999999999998" right="0.78749999999999998" top="1.0249999999999999" bottom="1.0249999999999999" header="0.78749999999999998" footer="0.78749999999999998"/>
  <pageSetup paperSize="9" scale="53" orientation="landscape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74"/>
  <sheetViews>
    <sheetView zoomScale="90" zoomScaleNormal="90" zoomScaleSheetLayoutView="110" workbookViewId="0">
      <selection activeCell="E10" sqref="E10:F10"/>
    </sheetView>
  </sheetViews>
  <sheetFormatPr defaultColWidth="11.5703125" defaultRowHeight="12.75"/>
  <cols>
    <col min="1" max="1" width="9.85546875" customWidth="1"/>
    <col min="2" max="2" width="32.7109375" style="21" customWidth="1"/>
    <col min="3" max="3" width="24" bestFit="1" customWidth="1"/>
    <col min="4" max="4" width="39.28515625" bestFit="1" customWidth="1"/>
    <col min="5" max="5" width="28.42578125" customWidth="1"/>
    <col min="6" max="6" width="26.5703125" customWidth="1"/>
  </cols>
  <sheetData>
    <row r="1" spans="1:6" ht="15.75" thickBot="1">
      <c r="A1" s="12" t="s">
        <v>5</v>
      </c>
      <c r="B1" s="25" t="s">
        <v>6</v>
      </c>
      <c r="C1" s="12" t="s">
        <v>7</v>
      </c>
      <c r="D1" s="12" t="s">
        <v>8</v>
      </c>
      <c r="E1" s="7" t="s">
        <v>9</v>
      </c>
      <c r="F1" s="7" t="s">
        <v>10</v>
      </c>
    </row>
    <row r="2" spans="1:6" ht="15">
      <c r="A2" s="5">
        <f>LEN(D2) - LEN(SUBSTITUTE(D2,",","")) + 1</f>
        <v>1</v>
      </c>
      <c r="B2" s="49" t="s">
        <v>204</v>
      </c>
      <c r="C2" s="5" t="s">
        <v>171</v>
      </c>
      <c r="D2" s="5" t="s">
        <v>154</v>
      </c>
      <c r="E2" s="5" t="s">
        <v>139</v>
      </c>
      <c r="F2" s="5">
        <v>10</v>
      </c>
    </row>
    <row r="3" spans="1:6" ht="15">
      <c r="A3" s="5">
        <f t="shared" ref="A3:A10" si="0">LEN(D3) - LEN(SUBSTITUTE(D3,",","")) + 1</f>
        <v>1</v>
      </c>
      <c r="B3" s="49" t="s">
        <v>179</v>
      </c>
      <c r="C3" s="5" t="s">
        <v>173</v>
      </c>
      <c r="D3" s="5" t="s">
        <v>145</v>
      </c>
      <c r="E3" s="5" t="s">
        <v>136</v>
      </c>
      <c r="F3" s="5">
        <v>10</v>
      </c>
    </row>
    <row r="4" spans="1:6" ht="15">
      <c r="A4" s="5">
        <f t="shared" si="0"/>
        <v>1</v>
      </c>
      <c r="B4" s="49" t="s">
        <v>172</v>
      </c>
      <c r="C4" s="5" t="s">
        <v>173</v>
      </c>
      <c r="D4" s="5" t="s">
        <v>174</v>
      </c>
      <c r="E4" s="5" t="s">
        <v>138</v>
      </c>
      <c r="F4" s="5">
        <v>10</v>
      </c>
    </row>
    <row r="5" spans="1:6" ht="15">
      <c r="A5" s="5">
        <f t="shared" si="0"/>
        <v>1</v>
      </c>
      <c r="B5" s="49" t="s">
        <v>83</v>
      </c>
      <c r="C5" s="5" t="s">
        <v>83</v>
      </c>
      <c r="D5" s="5" t="s">
        <v>113</v>
      </c>
      <c r="E5" s="5" t="s">
        <v>135</v>
      </c>
      <c r="F5" s="5">
        <v>1</v>
      </c>
    </row>
    <row r="6" spans="1:6" ht="15">
      <c r="A6" s="5">
        <f t="shared" si="0"/>
        <v>1</v>
      </c>
      <c r="B6" s="49" t="s">
        <v>181</v>
      </c>
      <c r="C6" s="5" t="s">
        <v>205</v>
      </c>
      <c r="D6" s="5" t="s">
        <v>117</v>
      </c>
      <c r="E6" s="5" t="s">
        <v>149</v>
      </c>
      <c r="F6" s="5">
        <v>10</v>
      </c>
    </row>
    <row r="7" spans="1:6" ht="15">
      <c r="A7" s="5">
        <f t="shared" si="0"/>
        <v>1</v>
      </c>
      <c r="B7" s="49"/>
      <c r="C7" s="5" t="s">
        <v>143</v>
      </c>
      <c r="D7" s="5" t="s">
        <v>73</v>
      </c>
      <c r="E7" s="5" t="s">
        <v>146</v>
      </c>
      <c r="F7" s="5">
        <v>10</v>
      </c>
    </row>
    <row r="8" spans="1:6" ht="15">
      <c r="A8" s="5">
        <f t="shared" si="0"/>
        <v>1</v>
      </c>
      <c r="B8" s="49" t="s">
        <v>206</v>
      </c>
      <c r="C8" s="5" t="s">
        <v>208</v>
      </c>
      <c r="D8" s="5" t="s">
        <v>207</v>
      </c>
      <c r="E8" s="5" t="s">
        <v>206</v>
      </c>
      <c r="F8" s="5">
        <v>1</v>
      </c>
    </row>
    <row r="9" spans="1:6" ht="15">
      <c r="A9" s="5">
        <f t="shared" si="0"/>
        <v>1</v>
      </c>
      <c r="B9" s="49" t="s">
        <v>78</v>
      </c>
      <c r="C9" s="5" t="s">
        <v>182</v>
      </c>
      <c r="D9" s="5" t="s">
        <v>92</v>
      </c>
      <c r="E9" s="5" t="s">
        <v>123</v>
      </c>
      <c r="F9" s="5">
        <v>1</v>
      </c>
    </row>
    <row r="10" spans="1:6" ht="15">
      <c r="A10" s="5">
        <f t="shared" si="0"/>
        <v>1</v>
      </c>
      <c r="B10" s="49">
        <v>330</v>
      </c>
      <c r="C10" s="5" t="s">
        <v>155</v>
      </c>
      <c r="D10" s="5" t="s">
        <v>144</v>
      </c>
      <c r="E10" s="5" t="s">
        <v>121</v>
      </c>
      <c r="F10" s="5">
        <v>10</v>
      </c>
    </row>
    <row r="11" spans="1:6">
      <c r="B11"/>
    </row>
    <row r="12" spans="1:6">
      <c r="B12"/>
    </row>
    <row r="13" spans="1:6">
      <c r="B13"/>
    </row>
    <row r="14" spans="1:6">
      <c r="B14"/>
    </row>
    <row r="15" spans="1:6">
      <c r="B15"/>
    </row>
    <row r="16" spans="1:6">
      <c r="B16"/>
    </row>
    <row r="17" spans="1:2">
      <c r="B17"/>
    </row>
    <row r="18" spans="1:2">
      <c r="B18"/>
    </row>
    <row r="19" spans="1:2">
      <c r="B19"/>
    </row>
    <row r="20" spans="1:2">
      <c r="B20"/>
    </row>
    <row r="21" spans="1:2">
      <c r="B21"/>
    </row>
    <row r="22" spans="1:2">
      <c r="B22"/>
    </row>
    <row r="23" spans="1:2">
      <c r="B23"/>
    </row>
    <row r="26" spans="1:2" ht="15">
      <c r="A26" s="52" t="s">
        <v>32</v>
      </c>
      <c r="B26" s="52"/>
    </row>
    <row r="27" spans="1:2" ht="15">
      <c r="A27" s="53" t="s">
        <v>33</v>
      </c>
      <c r="B27" s="53"/>
    </row>
    <row r="28" spans="1:2" ht="15">
      <c r="A28" s="54" t="s">
        <v>34</v>
      </c>
      <c r="B28" s="54"/>
    </row>
    <row r="59" spans="1:6">
      <c r="F59" s="3"/>
    </row>
    <row r="60" spans="1:6">
      <c r="F60" s="3"/>
    </row>
    <row r="61" spans="1:6">
      <c r="F61" s="3"/>
    </row>
    <row r="62" spans="1:6">
      <c r="A62" s="4"/>
      <c r="F62" s="3"/>
    </row>
    <row r="63" spans="1:6">
      <c r="F63" s="3"/>
    </row>
    <row r="64" spans="1:6">
      <c r="F64" s="3"/>
    </row>
    <row r="65" spans="6:6">
      <c r="F65" s="3"/>
    </row>
    <row r="66" spans="6:6">
      <c r="F66" s="3"/>
    </row>
    <row r="67" spans="6:6">
      <c r="F67" s="3"/>
    </row>
    <row r="68" spans="6:6">
      <c r="F68" s="3"/>
    </row>
    <row r="69" spans="6:6">
      <c r="F69" s="3"/>
    </row>
    <row r="70" spans="6:6">
      <c r="F70" s="3"/>
    </row>
    <row r="71" spans="6:6">
      <c r="F71" s="3"/>
    </row>
    <row r="72" spans="6:6">
      <c r="F72" s="3"/>
    </row>
    <row r="73" spans="6:6">
      <c r="F73" s="3"/>
    </row>
    <row r="74" spans="6:6">
      <c r="F74" s="3"/>
    </row>
  </sheetData>
  <mergeCells count="3">
    <mergeCell ref="A26:B26"/>
    <mergeCell ref="A27:B27"/>
    <mergeCell ref="A28:B28"/>
  </mergeCells>
  <pageMargins left="0.78749999999999998" right="0.78749999999999998" top="1.0249999999999999" bottom="1.0249999999999999" header="0.78749999999999998" footer="0.78749999999999998"/>
  <pageSetup paperSize="9" scale="53" orientation="landscape" horizontalDpi="300" verticalDpi="300" r:id="rId1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F69"/>
  <sheetViews>
    <sheetView zoomScale="90" zoomScaleNormal="90" zoomScaleSheetLayoutView="110" workbookViewId="0">
      <selection activeCell="B76" sqref="B76"/>
    </sheetView>
  </sheetViews>
  <sheetFormatPr defaultColWidth="11.5703125" defaultRowHeight="12.75"/>
  <cols>
    <col min="2" max="2" width="72.140625" customWidth="1"/>
    <col min="3" max="3" width="23.140625" bestFit="1" customWidth="1"/>
    <col min="4" max="4" width="11.7109375" bestFit="1" customWidth="1"/>
    <col min="5" max="5" width="19.7109375" bestFit="1" customWidth="1"/>
  </cols>
  <sheetData>
    <row r="1" spans="1:6" ht="15.75" thickBot="1">
      <c r="A1" s="7" t="s">
        <v>5</v>
      </c>
      <c r="B1" s="7" t="s">
        <v>8</v>
      </c>
      <c r="C1" s="7" t="s">
        <v>9</v>
      </c>
      <c r="D1" s="7" t="s">
        <v>10</v>
      </c>
      <c r="E1" s="7" t="s">
        <v>40</v>
      </c>
      <c r="F1" s="8" t="s">
        <v>43</v>
      </c>
    </row>
    <row r="2" spans="1:6" ht="15">
      <c r="A2" s="9">
        <f>'Main-v1.1'!A2</f>
        <v>0</v>
      </c>
      <c r="B2" s="9" t="str">
        <f>CONCATENATE("m_",SUBSTITUTE('Main-v1.1'!D2,", ","/m_"))</f>
        <v>m_CN5</v>
      </c>
      <c r="C2" s="9" t="str">
        <f>'Main-v1.1'!E2</f>
        <v>N/A</v>
      </c>
      <c r="D2" s="9">
        <f>'Main-v1.1'!F2</f>
        <v>0</v>
      </c>
      <c r="E2" s="14">
        <f>CEILING((A2*Introduction!$D$14),COMBINED!D2)</f>
        <v>0</v>
      </c>
    </row>
    <row r="3" spans="1:6" ht="15">
      <c r="A3" s="9">
        <f>'Main-v1.1'!A3</f>
        <v>3</v>
      </c>
      <c r="B3" s="9" t="str">
        <f>CONCATENATE("m_",SUBSTITUTE('Main-v1.1'!D3,", ","/m_"))</f>
        <v>m_C18/m_C19/m_C35</v>
      </c>
      <c r="C3" s="9" t="str">
        <f>'Main-v1.1'!E3</f>
        <v>399-1092-1-ND</v>
      </c>
      <c r="D3" s="9">
        <f>'Main-v1.1'!F3</f>
        <v>10</v>
      </c>
      <c r="E3" s="14">
        <f>CEILING((COMBINED!A3*Introduction!$D$14),COMBINED!D3)</f>
        <v>30</v>
      </c>
    </row>
    <row r="4" spans="1:6" ht="15">
      <c r="A4" s="9">
        <f>'Main-v1.1'!A4</f>
        <v>1</v>
      </c>
      <c r="B4" s="9" t="str">
        <f>CONCATENATE("m_",SUBSTITUTE('Main-v1.1'!D4,", ","/m_"))</f>
        <v>m_R16</v>
      </c>
      <c r="C4" s="9" t="str">
        <f>'Main-v1.1'!E4</f>
        <v>P1.50KHCT-ND</v>
      </c>
      <c r="D4" s="9">
        <f>'Main-v1.1'!F4</f>
        <v>10</v>
      </c>
      <c r="E4" s="14">
        <f>CEILING((COMBINED!A4*Introduction!$D$14),COMBINED!D4)</f>
        <v>10</v>
      </c>
    </row>
    <row r="5" spans="1:6" ht="15">
      <c r="A5" s="9">
        <f>'Main-v1.1'!A5</f>
        <v>1</v>
      </c>
      <c r="B5" s="9" t="str">
        <f>CONCATENATE("m_",SUBSTITUTE('Main-v1.1'!D5,", ","/m_"))</f>
        <v>m_RN1</v>
      </c>
      <c r="C5" s="9" t="str">
        <f>'Main-v1.1'!E5</f>
        <v>TC164J-4.7KCT-ND</v>
      </c>
      <c r="D5" s="9">
        <f>'Main-v1.1'!F5</f>
        <v>10</v>
      </c>
      <c r="E5" s="14">
        <f>CEILING((COMBINED!A5*Introduction!$D$14),COMBINED!D5)</f>
        <v>10</v>
      </c>
    </row>
    <row r="6" spans="1:6" ht="15">
      <c r="A6" s="9">
        <f>'Main-v1.1'!A6</f>
        <v>1</v>
      </c>
      <c r="B6" s="9" t="str">
        <f>CONCATENATE("m_",SUBSTITUTE('Main-v1.1'!D6,", ","/m_"))</f>
        <v>m_R11</v>
      </c>
      <c r="C6" s="9" t="str">
        <f>'Main-v1.1'!E6</f>
        <v>P1.00MHCT-ND</v>
      </c>
      <c r="D6" s="9">
        <f>'Main-v1.1'!F6</f>
        <v>10</v>
      </c>
      <c r="E6" s="14">
        <f>CEILING((COMBINED!A6*Introduction!$D$14),COMBINED!D6)</f>
        <v>10</v>
      </c>
    </row>
    <row r="7" spans="1:6" ht="15">
      <c r="A7" s="9">
        <f>'Main-v1.1'!A7</f>
        <v>1</v>
      </c>
      <c r="B7" s="9" t="str">
        <f>CONCATENATE("m_",SUBSTITUTE('Main-v1.1'!D7,", ","/m_"))</f>
        <v>m_C27</v>
      </c>
      <c r="C7" s="9" t="str">
        <f>'Main-v1.1'!E7</f>
        <v>399-3134-1-ND</v>
      </c>
      <c r="D7" s="9">
        <f>'Main-v1.1'!F7</f>
        <v>10</v>
      </c>
      <c r="E7" s="14">
        <f>CEILING((COMBINED!A7*Introduction!$D$14),COMBINED!D7)</f>
        <v>10</v>
      </c>
    </row>
    <row r="8" spans="1:6" ht="15">
      <c r="A8" s="9">
        <f>'Main-v1.1'!A8</f>
        <v>1</v>
      </c>
      <c r="B8" s="9" t="str">
        <f>CONCATENATE("m_",SUBSTITUTE('Main-v1.1'!D8,", ","/m_"))</f>
        <v>m_Q1</v>
      </c>
      <c r="C8" s="9" t="str">
        <f>'Main-v1.1'!E8</f>
        <v>535-9720-1-ND</v>
      </c>
      <c r="D8" s="9">
        <f>'Main-v1.1'!F8</f>
        <v>1</v>
      </c>
      <c r="E8" s="14">
        <f>CEILING((COMBINED!A8*Introduction!$D$14),COMBINED!D8)</f>
        <v>10</v>
      </c>
    </row>
    <row r="9" spans="1:6" ht="15">
      <c r="A9" s="9">
        <f>'Main-v1.1'!A9</f>
        <v>2</v>
      </c>
      <c r="B9" s="9" t="str">
        <f>CONCATENATE("m_",SUBSTITUTE('Main-v1.1'!D9,", ","/m_"))</f>
        <v>m_R6/m_R18</v>
      </c>
      <c r="C9" s="9" t="str">
        <f>'Main-v1.1'!E9</f>
        <v>P10.0KHCT-ND</v>
      </c>
      <c r="D9" s="9">
        <f>'Main-v1.1'!F9</f>
        <v>10</v>
      </c>
      <c r="E9" s="14">
        <f>CEILING((COMBINED!A9*Introduction!$D$14),COMBINED!D9)</f>
        <v>20</v>
      </c>
    </row>
    <row r="10" spans="1:6" ht="15">
      <c r="A10" s="9">
        <f>'Main-v1.1'!A10</f>
        <v>2</v>
      </c>
      <c r="B10" s="9" t="str">
        <f>CONCATENATE("m_",SUBSTITUTE('Main-v1.1'!D10,", ","/m_"))</f>
        <v>m_C5/m_C38</v>
      </c>
      <c r="C10" s="9" t="str">
        <f>'Main-v1.1'!E10</f>
        <v>445-4113-1-ND</v>
      </c>
      <c r="D10" s="9">
        <f>'Main-v1.1'!F10</f>
        <v>10</v>
      </c>
      <c r="E10" s="14">
        <f>CEILING((COMBINED!A10*Introduction!$D$14),COMBINED!D10)</f>
        <v>20</v>
      </c>
    </row>
    <row r="11" spans="1:6" ht="15">
      <c r="A11" s="9">
        <f>'Main-v1.1'!A11</f>
        <v>1</v>
      </c>
      <c r="B11" s="9" t="str">
        <f>CONCATENATE("m_",SUBSTITUTE('Main-v1.1'!D11,", ","/m_"))</f>
        <v>m_C26</v>
      </c>
      <c r="C11" s="9" t="str">
        <f>'Main-v1.1'!E11</f>
        <v>587-1295-1-ND</v>
      </c>
      <c r="D11" s="9">
        <f>'Main-v1.1'!F11</f>
        <v>10</v>
      </c>
      <c r="E11" s="14">
        <f>CEILING((COMBINED!A11*Introduction!$D$14),COMBINED!D11)</f>
        <v>10</v>
      </c>
    </row>
    <row r="12" spans="1:6" ht="15">
      <c r="A12" s="9">
        <f>'Main-v1.1'!A12</f>
        <v>1</v>
      </c>
      <c r="B12" s="9" t="str">
        <f>CONCATENATE("m_",SUBSTITUTE('Main-v1.1'!D12,", ","/m_"))</f>
        <v>m_R4</v>
      </c>
      <c r="C12" s="9" t="str">
        <f>'Main-v1.1'!E12</f>
        <v>P15.0KHCT-ND</v>
      </c>
      <c r="D12" s="9">
        <f>'Main-v1.1'!F12</f>
        <v>10</v>
      </c>
      <c r="E12" s="14">
        <f>CEILING((COMBINED!A12*Introduction!$D$14),COMBINED!D12)</f>
        <v>10</v>
      </c>
    </row>
    <row r="13" spans="1:6" ht="15">
      <c r="A13" s="9">
        <f>'Main-v1.1'!A13</f>
        <v>2</v>
      </c>
      <c r="B13" s="9" t="str">
        <f>CONCATENATE("m_",SUBSTITUTE('Main-v1.1'!D13,", ","/m_"))</f>
        <v>m_R14/m_R15</v>
      </c>
      <c r="C13" s="9" t="str">
        <f>'Main-v1.1'!E13</f>
        <v>P22.0HCT-ND</v>
      </c>
      <c r="D13" s="9">
        <f>'Main-v1.1'!F13</f>
        <v>10</v>
      </c>
      <c r="E13" s="14">
        <f>CEILING((COMBINED!A13*Introduction!$D$14),COMBINED!D13)</f>
        <v>20</v>
      </c>
    </row>
    <row r="14" spans="1:6" ht="15">
      <c r="A14" s="9">
        <f>'Main-v1.1'!A14</f>
        <v>1</v>
      </c>
      <c r="B14" s="9" t="str">
        <f>CONCATENATE("m_",SUBSTITUTE('Main-v1.1'!D14,", ","/m_"))</f>
        <v>m_R7</v>
      </c>
      <c r="C14" s="9" t="str">
        <f>'Main-v1.1'!E14</f>
        <v>P22.0KHCT-ND</v>
      </c>
      <c r="D14" s="9">
        <f>'Main-v1.1'!F14</f>
        <v>10</v>
      </c>
      <c r="E14" s="14">
        <f>CEILING((COMBINED!A14*Introduction!$D$14),COMBINED!D14)</f>
        <v>10</v>
      </c>
    </row>
    <row r="15" spans="1:6" ht="15">
      <c r="A15" s="9">
        <f>'Main-v1.1'!A15</f>
        <v>2</v>
      </c>
      <c r="B15" s="9" t="str">
        <f>CONCATENATE("m_",SUBSTITUTE('Main-v1.1'!D15,", ","/m_"))</f>
        <v>m_C7/m_C8</v>
      </c>
      <c r="C15" s="9" t="str">
        <f>'Main-v1.1'!E15</f>
        <v>399-1052-1-ND</v>
      </c>
      <c r="D15" s="9">
        <f>'Main-v1.1'!F15</f>
        <v>10</v>
      </c>
      <c r="E15" s="14">
        <f>CEILING((COMBINED!A15*Introduction!$D$14),COMBINED!D15)</f>
        <v>20</v>
      </c>
    </row>
    <row r="16" spans="1:6" ht="15">
      <c r="A16" s="9">
        <f>'Main-v1.1'!A16</f>
        <v>1</v>
      </c>
      <c r="B16" s="9" t="str">
        <f>CONCATENATE("m_",SUBSTITUTE('Main-v1.1'!D16,", ","/m_"))</f>
        <v>m_R8</v>
      </c>
      <c r="C16" s="9" t="str">
        <f>'Main-v1.1'!E16</f>
        <v>P10.2KHCT-ND</v>
      </c>
      <c r="D16" s="9">
        <f>'Main-v1.1'!F16</f>
        <v>10</v>
      </c>
      <c r="E16" s="14">
        <f>CEILING((COMBINED!A16*Introduction!$D$14),COMBINED!D16)</f>
        <v>10</v>
      </c>
    </row>
    <row r="17" spans="1:5" ht="15">
      <c r="A17" s="9">
        <f>'Main-v1.1'!A17</f>
        <v>3</v>
      </c>
      <c r="B17" s="9" t="str">
        <f>CONCATENATE("m_",SUBSTITUTE('Main-v1.1'!D17,", ","/m_"))</f>
        <v>m_R5/m_R12/m_R13</v>
      </c>
      <c r="C17" s="9" t="str">
        <f>'Main-v1.1'!E17</f>
        <v>P100HCT-ND</v>
      </c>
      <c r="D17" s="9">
        <f>'Main-v1.1'!F17</f>
        <v>10</v>
      </c>
      <c r="E17" s="14">
        <f>CEILING((COMBINED!A17*Introduction!$D$14),COMBINED!D17)</f>
        <v>30</v>
      </c>
    </row>
    <row r="18" spans="1:5" ht="15">
      <c r="A18" s="9">
        <f>'Main-v1.1'!A18</f>
        <v>10</v>
      </c>
      <c r="B18" s="9" t="str">
        <f>CONCATENATE("m_",SUBSTITUTE('Main-v1.1'!D18,", ","/m_"))</f>
        <v>m_C1/m_C2/m_C3/m_C4/m_C6/m_C11/m_C12/m_C22/m_C9/m_C10</v>
      </c>
      <c r="C18" s="9" t="str">
        <f>'Main-v1.1'!E18</f>
        <v>399-5089-1-ND</v>
      </c>
      <c r="D18" s="9">
        <f>'Main-v1.1'!F18</f>
        <v>10</v>
      </c>
      <c r="E18" s="14">
        <f>CEILING((COMBINED!A18*Introduction!$D$14),COMBINED!D18)</f>
        <v>100</v>
      </c>
    </row>
    <row r="19" spans="1:5" ht="15">
      <c r="A19" s="9">
        <f>'Main-v1.1'!A19</f>
        <v>3</v>
      </c>
      <c r="B19" s="9" t="str">
        <f>CONCATENATE("m_",SUBSTITUTE('Main-v1.1'!D19,", ","/m_"))</f>
        <v>m_R2/m_R3/m_R10</v>
      </c>
      <c r="C19" s="9" t="str">
        <f>'Main-v1.1'!E19</f>
        <v>P330HCT-ND</v>
      </c>
      <c r="D19" s="9">
        <f>'Main-v1.1'!F19</f>
        <v>10</v>
      </c>
      <c r="E19" s="14">
        <f>CEILING((COMBINED!A19*Introduction!$D$14),COMBINED!D19)</f>
        <v>30</v>
      </c>
    </row>
    <row r="20" spans="1:5" ht="15">
      <c r="A20" s="9">
        <f>'Main-v1.1'!A20</f>
        <v>1</v>
      </c>
      <c r="B20" s="9" t="str">
        <f>CONCATENATE("m_",SUBSTITUTE('Main-v1.1'!D20,", ","/m_"))</f>
        <v>m_F1</v>
      </c>
      <c r="C20" s="9" t="str">
        <f>'Main-v1.1'!E20</f>
        <v>F3132CT-ND</v>
      </c>
      <c r="D20" s="9">
        <f>'Main-v1.1'!F20</f>
        <v>1</v>
      </c>
      <c r="E20" s="14">
        <f>CEILING((COMBINED!A20*Introduction!$D$14),COMBINED!D20)</f>
        <v>10</v>
      </c>
    </row>
    <row r="21" spans="1:5" ht="15">
      <c r="A21" s="9">
        <f>'Main-v1.1'!A21</f>
        <v>1</v>
      </c>
      <c r="B21" s="9" t="str">
        <f>CONCATENATE("m_",SUBSTITUTE('Main-v1.1'!D21,", ","/m_"))</f>
        <v>m_CN6</v>
      </c>
      <c r="C21" s="9" t="str">
        <f>'Main-v1.1'!E21</f>
        <v>3M5607CT-ND</v>
      </c>
      <c r="D21" s="9">
        <f>'Main-v1.1'!F21</f>
        <v>1</v>
      </c>
      <c r="E21" s="14">
        <f>CEILING((COMBINED!A21*Introduction!$D$14),COMBINED!D21)</f>
        <v>10</v>
      </c>
    </row>
    <row r="22" spans="1:5" ht="15">
      <c r="A22" s="9">
        <f>'Main-v1.1'!A22</f>
        <v>1</v>
      </c>
      <c r="B22" s="9" t="str">
        <f>CONCATENATE("m_",SUBSTITUTE('Main-v1.1'!D22,", ","/m_"))</f>
        <v>m_CN1</v>
      </c>
      <c r="C22" s="9" t="str">
        <f>'Main-v1.1'!E22</f>
        <v>455-1794-1-ND</v>
      </c>
      <c r="D22" s="9">
        <f>'Main-v1.1'!F22</f>
        <v>10</v>
      </c>
      <c r="E22" s="14">
        <f>CEILING((COMBINED!A22*Introduction!$D$14),COMBINED!D22)</f>
        <v>10</v>
      </c>
    </row>
    <row r="23" spans="1:5" ht="15">
      <c r="A23" s="9">
        <f>'Main-v1.1'!A23</f>
        <v>2</v>
      </c>
      <c r="B23" s="9" t="str">
        <f>CONCATENATE("m_",SUBSTITUTE('Main-v1.1'!D23,", ","/m_"))</f>
        <v>m_CN2/m_CN3</v>
      </c>
      <c r="C23" s="9" t="str">
        <f>'Main-v1.1'!E23</f>
        <v>455-1796-1-ND</v>
      </c>
      <c r="D23" s="9">
        <f>'Main-v1.1'!F23</f>
        <v>10</v>
      </c>
      <c r="E23" s="14">
        <f>CEILING((COMBINED!A23*Introduction!$D$14),COMBINED!D23)</f>
        <v>20</v>
      </c>
    </row>
    <row r="24" spans="1:5" ht="15">
      <c r="A24" s="9">
        <f>'Main-v1.1'!A24</f>
        <v>0</v>
      </c>
      <c r="B24" s="9" t="str">
        <f>CONCATENATE("m_",SUBSTITUTE('Main-v1.1'!D24,", ","/m_"))</f>
        <v>m_Q3</v>
      </c>
      <c r="C24" s="9" t="str">
        <f>'Main-v1.1'!E24</f>
        <v>568-1660-1-ND</v>
      </c>
      <c r="D24" s="9">
        <f>'Main-v1.1'!F24</f>
        <v>1</v>
      </c>
      <c r="E24" s="14">
        <f>CEILING((COMBINED!A24*Introduction!$D$14),COMBINED!D24)</f>
        <v>0</v>
      </c>
    </row>
    <row r="25" spans="1:5" ht="15">
      <c r="A25" s="9">
        <f>'Main-v1.1'!A25</f>
        <v>1</v>
      </c>
      <c r="B25" s="9" t="str">
        <f>CONCATENATE("m_",SUBSTITUTE('Main-v1.1'!D25,", ","/m_"))</f>
        <v>m_LED1</v>
      </c>
      <c r="C25" s="9" t="str">
        <f>'Main-v1.1'!E25</f>
        <v>754-1119-1-ND</v>
      </c>
      <c r="D25" s="9">
        <f>'Main-v1.1'!F25</f>
        <v>1</v>
      </c>
      <c r="E25" s="14">
        <f>CEILING((COMBINED!A25*Introduction!$D$14),COMBINED!D25)</f>
        <v>10</v>
      </c>
    </row>
    <row r="26" spans="1:5" ht="15">
      <c r="A26" s="9">
        <f>'Main-v1.1'!A26</f>
        <v>1</v>
      </c>
      <c r="B26" s="9" t="str">
        <f>CONCATENATE("m_",SUBSTITUTE('Main-v1.1'!D26,", ","/m_"))</f>
        <v>m_LED3</v>
      </c>
      <c r="C26" s="9" t="str">
        <f>'Main-v1.1'!E26</f>
        <v>754-1121-1-ND</v>
      </c>
      <c r="D26" s="9">
        <f>'Main-v1.1'!F26</f>
        <v>1</v>
      </c>
      <c r="E26" s="14">
        <f>CEILING((COMBINED!A26*Introduction!$D$14),COMBINED!D26)</f>
        <v>10</v>
      </c>
    </row>
    <row r="27" spans="1:5" ht="15">
      <c r="A27" s="9">
        <f>'Main-v1.1'!A27</f>
        <v>1</v>
      </c>
      <c r="B27" s="9" t="str">
        <f>CONCATENATE("m_",SUBSTITUTE('Main-v1.1'!D27,", ","/m_"))</f>
        <v>m_U2</v>
      </c>
      <c r="C27" s="9" t="str">
        <f>'Main-v1.1'!E27</f>
        <v>828-1005-1-ND</v>
      </c>
      <c r="D27" s="9">
        <f>'Main-v1.1'!F27</f>
        <v>1</v>
      </c>
      <c r="E27" s="14">
        <f>CEILING((COMBINED!A27*Introduction!$D$14),COMBINED!D27)</f>
        <v>10</v>
      </c>
    </row>
    <row r="28" spans="1:5" ht="15">
      <c r="A28" s="9">
        <f>'Main-v1.1'!A28</f>
        <v>1</v>
      </c>
      <c r="B28" s="9" t="str">
        <f>CONCATENATE("m_",SUBSTITUTE('Main-v1.1'!D28,", ","/m_"))</f>
        <v>m_U3</v>
      </c>
      <c r="C28" s="9" t="str">
        <f>'Main-v1.1'!E28</f>
        <v>LP2985IM5-3.3CT-ND</v>
      </c>
      <c r="D28" s="9">
        <f>'Main-v1.1'!F28</f>
        <v>1</v>
      </c>
      <c r="E28" s="14">
        <f>CEILING((COMBINED!A28*Introduction!$D$14),COMBINED!D28)</f>
        <v>10</v>
      </c>
    </row>
    <row r="29" spans="1:5" ht="15">
      <c r="A29" s="9">
        <f>'Main-v1.1'!A29</f>
        <v>1</v>
      </c>
      <c r="B29" s="9" t="str">
        <f>CONCATENATE("m_",SUBSTITUTE('Main-v1.1'!D29,", ","/m_"))</f>
        <v>m_CN4</v>
      </c>
      <c r="C29" s="9" t="str">
        <f>'Main-v1.1'!E29</f>
        <v>S9012E-05-ND</v>
      </c>
      <c r="D29" s="9">
        <f>'Main-v1.1'!F29</f>
        <v>1</v>
      </c>
      <c r="E29" s="14">
        <f>CEILING((COMBINED!A29*Introduction!$D$14),COMBINED!D29)</f>
        <v>10</v>
      </c>
    </row>
    <row r="30" spans="1:5" ht="15">
      <c r="A30" s="9">
        <f>'Main-v1.1'!A30</f>
        <v>1</v>
      </c>
      <c r="B30" s="9" t="str">
        <f>CONCATENATE("m_",SUBSTITUTE('Main-v1.1'!D30,", ","/m_"))</f>
        <v>m_U4</v>
      </c>
      <c r="C30" s="9" t="str">
        <f>'Main-v1.1'!E30</f>
        <v>568-3362-1-ND</v>
      </c>
      <c r="D30" s="9">
        <f>'Main-v1.1'!F30</f>
        <v>1</v>
      </c>
      <c r="E30" s="14">
        <f>CEILING((COMBINED!A30*Introduction!$D$14),COMBINED!D30)</f>
        <v>10</v>
      </c>
    </row>
    <row r="31" spans="1:5" ht="15">
      <c r="A31" s="9">
        <f>'Main-v1.1'!A31</f>
        <v>0</v>
      </c>
      <c r="B31" s="9" t="str">
        <f>CONCATENATE("m_",SUBSTITUTE('Main-v1.1'!D31,", ","/m_"))</f>
        <v>m_SL1</v>
      </c>
      <c r="C31" s="9" t="str">
        <f>'Main-v1.1'!E31</f>
        <v>N/A</v>
      </c>
      <c r="D31" s="9">
        <f>'Main-v1.1'!F31</f>
        <v>0</v>
      </c>
      <c r="E31" s="14">
        <f>CEILING((COMBINED!A31*Introduction!$D$14),COMBINED!D31)</f>
        <v>0</v>
      </c>
    </row>
    <row r="32" spans="1:5" ht="15">
      <c r="A32" s="9">
        <f>'Main-v1.1'!A32</f>
        <v>1</v>
      </c>
      <c r="B32" s="9" t="str">
        <f>CONCATENATE("m_",SUBSTITUTE('Main-v1.1'!D32,", ","/m_"))</f>
        <v>m_LED2</v>
      </c>
      <c r="C32" s="9" t="str">
        <f>'Main-v1.1'!E32</f>
        <v>754-1120-1-ND</v>
      </c>
      <c r="D32" s="9">
        <f>'Main-v1.1'!F32</f>
        <v>1</v>
      </c>
      <c r="E32" s="14">
        <f>CEILING((COMBINED!A32*Introduction!$D$14),COMBINED!D32)</f>
        <v>10</v>
      </c>
    </row>
    <row r="33" spans="1:5" ht="15">
      <c r="A33" s="9">
        <f>'Main-v1.1'!A33</f>
        <v>0</v>
      </c>
      <c r="B33" s="9" t="str">
        <f>CONCATENATE("m_",SUBSTITUTE('Main-v1.1'!D33,", ","/m_"))</f>
        <v>m_SL10</v>
      </c>
      <c r="C33" s="9" t="str">
        <f>'Main-v1.1'!E33</f>
        <v>N/A</v>
      </c>
      <c r="D33" s="9">
        <f>'Main-v1.1'!F33</f>
        <v>0</v>
      </c>
      <c r="E33" s="14">
        <f>CEILING((COMBINED!A33*Introduction!$D$14),COMBINED!D33)</f>
        <v>0</v>
      </c>
    </row>
    <row r="34" spans="1:5" ht="15">
      <c r="A34" s="9">
        <f>'Main-v1.1'!A34</f>
        <v>0</v>
      </c>
      <c r="B34" s="9" t="str">
        <f>CONCATENATE("m_",SUBSTITUTE('Main-v1.1'!D34,", ","/m_"))</f>
        <v>m_SL11</v>
      </c>
      <c r="C34" s="9" t="str">
        <f>'Main-v1.1'!E34</f>
        <v>N/A</v>
      </c>
      <c r="D34" s="9">
        <f>'Main-v1.1'!F34</f>
        <v>0</v>
      </c>
      <c r="E34" s="14">
        <f>CEILING((COMBINED!A34*Introduction!$D$14),COMBINED!D34)</f>
        <v>0</v>
      </c>
    </row>
    <row r="35" spans="1:5" ht="15">
      <c r="A35" s="9">
        <f>'Main-v1.1'!A35</f>
        <v>0</v>
      </c>
      <c r="B35" s="9" t="str">
        <f>CONCATENATE("m_",SUBSTITUTE('Main-v1.1'!D35,", ","/m_"))</f>
        <v>m_SL12</v>
      </c>
      <c r="C35" s="9" t="str">
        <f>'Main-v1.1'!E35</f>
        <v>N/A</v>
      </c>
      <c r="D35" s="9">
        <f>'Main-v1.1'!F35</f>
        <v>0</v>
      </c>
      <c r="E35" s="14">
        <f>CEILING((COMBINED!A35*Introduction!$D$14),COMBINED!D35)</f>
        <v>0</v>
      </c>
    </row>
    <row r="36" spans="1:5" ht="15">
      <c r="A36" s="9">
        <f>'Main-v1.1'!A36</f>
        <v>0</v>
      </c>
      <c r="B36" s="9" t="str">
        <f>CONCATENATE("m_",SUBSTITUTE('Main-v1.1'!D36,", ","/m_"))</f>
        <v>m_SL13</v>
      </c>
      <c r="C36" s="9" t="str">
        <f>'Main-v1.1'!E36</f>
        <v>N/A</v>
      </c>
      <c r="D36" s="9">
        <f>'Main-v1.1'!F36</f>
        <v>0</v>
      </c>
      <c r="E36" s="14">
        <f>CEILING((COMBINED!A36*Introduction!$D$14),COMBINED!D36)</f>
        <v>0</v>
      </c>
    </row>
    <row r="37" spans="1:5" ht="15">
      <c r="A37" s="9">
        <f>'Main-v1.1'!A37</f>
        <v>0</v>
      </c>
      <c r="B37" s="9" t="str">
        <f>CONCATENATE("m_",SUBSTITUTE('Main-v1.1'!D37,", ","/m_"))</f>
        <v>m_SL14</v>
      </c>
      <c r="C37" s="9" t="str">
        <f>'Main-v1.1'!E37</f>
        <v>N/A</v>
      </c>
      <c r="D37" s="9">
        <f>'Main-v1.1'!F37</f>
        <v>0</v>
      </c>
      <c r="E37" s="14">
        <f>CEILING((COMBINED!A37*Introduction!$D$14),COMBINED!D37)</f>
        <v>0</v>
      </c>
    </row>
    <row r="38" spans="1:5" ht="15">
      <c r="A38" s="9">
        <f>'Main-v1.1'!A38</f>
        <v>0</v>
      </c>
      <c r="B38" s="9" t="str">
        <f>CONCATENATE("m_",SUBSTITUTE('Main-v1.1'!D38,", ","/m_"))</f>
        <v>m_SL15</v>
      </c>
      <c r="C38" s="9" t="str">
        <f>'Main-v1.1'!E38</f>
        <v>N/A</v>
      </c>
      <c r="D38" s="9">
        <f>'Main-v1.1'!F38</f>
        <v>0</v>
      </c>
      <c r="E38" s="14">
        <f>CEILING((COMBINED!A38*Introduction!$D$14),COMBINED!D38)</f>
        <v>0</v>
      </c>
    </row>
    <row r="39" spans="1:5" ht="15">
      <c r="A39" s="9">
        <f>'Main-v1.1'!A39</f>
        <v>0</v>
      </c>
      <c r="B39" s="9" t="str">
        <f>CONCATENATE("m_",SUBSTITUTE('Main-v1.1'!D39,", ","/m_"))</f>
        <v>m_SL16</v>
      </c>
      <c r="C39" s="9" t="str">
        <f>'Main-v1.1'!E39</f>
        <v>N/A</v>
      </c>
      <c r="D39" s="9">
        <f>'Main-v1.1'!F39</f>
        <v>0</v>
      </c>
      <c r="E39" s="14">
        <f>CEILING((COMBINED!A39*Introduction!$D$14),COMBINED!D39)</f>
        <v>0</v>
      </c>
    </row>
    <row r="40" spans="1:5" ht="15">
      <c r="A40" s="9">
        <f>'Main-v1.1'!A40</f>
        <v>0</v>
      </c>
      <c r="B40" s="9" t="str">
        <f>CONCATENATE("m_",SUBSTITUTE('Main-v1.1'!D40,", ","/m_"))</f>
        <v>m_SL17</v>
      </c>
      <c r="C40" s="9" t="str">
        <f>'Main-v1.1'!E40</f>
        <v>N/A</v>
      </c>
      <c r="D40" s="9">
        <f>'Main-v1.1'!F40</f>
        <v>0</v>
      </c>
      <c r="E40" s="14">
        <f>CEILING((COMBINED!A40*Introduction!$D$14),COMBINED!D40)</f>
        <v>0</v>
      </c>
    </row>
    <row r="41" spans="1:5" ht="15">
      <c r="A41" s="9">
        <f>'Main-v1.1'!A41</f>
        <v>1</v>
      </c>
      <c r="B41" s="9" t="str">
        <f>CONCATENATE("m_",SUBSTITUTE('Main-v1.1'!D41,", ","/m_"))</f>
        <v>m_D2</v>
      </c>
      <c r="C41" s="9" t="str">
        <f>'Main-v1.1'!E41</f>
        <v>SMAJ7.0ALFCT-ND</v>
      </c>
      <c r="D41" s="9">
        <f>'Main-v1.1'!F41</f>
        <v>1</v>
      </c>
      <c r="E41" s="14">
        <f>CEILING((COMBINED!A41*Introduction!$D$14),COMBINED!D41)</f>
        <v>10</v>
      </c>
    </row>
    <row r="42" spans="1:5" ht="15">
      <c r="A42" s="9">
        <f>'Main-v1.1'!A42</f>
        <v>1</v>
      </c>
      <c r="B42" s="9" t="str">
        <f>CONCATENATE("m_",SUBSTITUTE('Main-v1.1'!D42,", ","/m_"))</f>
        <v>m_U1</v>
      </c>
      <c r="C42" s="9" t="str">
        <f>'Main-v1.1'!E42</f>
        <v>497-6444-ND</v>
      </c>
      <c r="D42" s="9">
        <f>'Main-v1.1'!F42</f>
        <v>1</v>
      </c>
      <c r="E42" s="14">
        <f>CEILING((COMBINED!A42*Introduction!$D$14),COMBINED!D42)</f>
        <v>10</v>
      </c>
    </row>
    <row r="43" spans="1:5" ht="15">
      <c r="A43" s="9">
        <f>'Main-v1.1'!A43</f>
        <v>1</v>
      </c>
      <c r="B43" s="9" t="str">
        <f>CONCATENATE("m_",SUBSTITUTE('Main-v1.1'!D43,", ","/m_"))</f>
        <v>m_X1</v>
      </c>
      <c r="C43" s="9" t="str">
        <f>'Main-v1.1'!E43</f>
        <v>670-1190-1-ND</v>
      </c>
      <c r="D43" s="9">
        <f>'Main-v1.1'!F43</f>
        <v>1</v>
      </c>
      <c r="E43" s="14">
        <f>CEILING((COMBINED!A43*Introduction!$D$14),COMBINED!D43)</f>
        <v>10</v>
      </c>
    </row>
    <row r="44" spans="1:5" ht="15">
      <c r="A44" s="9">
        <f>'Main-v1.1'!A44</f>
        <v>1</v>
      </c>
      <c r="B44" s="9" t="str">
        <f>CONCATENATE("m_",SUBSTITUTE('Main-v1.1'!D44,", ","/m_"))</f>
        <v>m_L1</v>
      </c>
      <c r="C44" s="9" t="str">
        <f>'Main-v1.1'!E44</f>
        <v>732-1611-1-ND</v>
      </c>
      <c r="D44" s="9">
        <f>'Main-v1.1'!F44</f>
        <v>1</v>
      </c>
      <c r="E44" s="14">
        <f>CEILING((COMBINED!A44*Introduction!$D$14),COMBINED!D44)</f>
        <v>10</v>
      </c>
    </row>
    <row r="45" spans="1:5" ht="15">
      <c r="A45" s="9">
        <f>'Main-v1.1'!A45</f>
        <v>1</v>
      </c>
      <c r="B45" s="9" t="str">
        <f>CONCATENATE("m_",SUBSTITUTE('Main-v1.1'!D45,", ","/m_"))</f>
        <v>m_D1</v>
      </c>
      <c r="C45" s="9" t="str">
        <f>'Main-v1.1'!E45</f>
        <v>BAT54CCT-ND</v>
      </c>
      <c r="D45" s="9">
        <f>'Main-v1.1'!F45</f>
        <v>1</v>
      </c>
      <c r="E45" s="14">
        <f>CEILING((COMBINED!A45*Introduction!$D$14),COMBINED!D45)</f>
        <v>10</v>
      </c>
    </row>
    <row r="46" spans="1:5" ht="15">
      <c r="A46" s="36">
        <f>'AHRS-v1.3'!A2</f>
        <v>3</v>
      </c>
      <c r="B46" s="36" t="str">
        <f>CONCATENATE("a_",SUBSTITUTE('AHRS-v1.3'!D2,", ","/"))</f>
        <v>a_C1/C36/C38</v>
      </c>
      <c r="C46" s="36" t="str">
        <f>'AHRS-v1.3'!E2</f>
        <v>445-4113-1-ND</v>
      </c>
      <c r="D46" s="36">
        <f>'AHRS-v1.3'!F2</f>
        <v>10</v>
      </c>
      <c r="E46" s="36">
        <f>CEILING((A46*Introduction!$E$14),COMBINED!D46)</f>
        <v>30</v>
      </c>
    </row>
    <row r="47" spans="1:5" ht="15">
      <c r="A47" s="36">
        <f>'AHRS-v1.3'!A3</f>
        <v>19</v>
      </c>
      <c r="B47" s="36" t="str">
        <f>CONCATENATE("a_",SUBSTITUTE('AHRS-v1.3'!D3,", ","/"))</f>
        <v>a_C2/C4/C5/C6/C8/C10/C13/C14/C15/C18/C21/C22/C23/C27/C28/C29/C31/C32/C34</v>
      </c>
      <c r="C47" s="36" t="str">
        <f>'AHRS-v1.3'!E3</f>
        <v>399-5089-1-ND</v>
      </c>
      <c r="D47" s="36">
        <f>'AHRS-v1.3'!F3</f>
        <v>10</v>
      </c>
      <c r="E47" s="36">
        <f>CEILING((A47*Introduction!$E$14),COMBINED!D47)</f>
        <v>190</v>
      </c>
    </row>
    <row r="48" spans="1:5" ht="15">
      <c r="A48" s="36">
        <f>'AHRS-v1.3'!A4</f>
        <v>2</v>
      </c>
      <c r="B48" s="36" t="str">
        <f>CONCATENATE("a_",SUBSTITUTE('AHRS-v1.3'!D4,", ","/"))</f>
        <v>a_C3/C33</v>
      </c>
      <c r="C48" s="36" t="str">
        <f>'AHRS-v1.3'!E4</f>
        <v>399-3482-1-ND</v>
      </c>
      <c r="D48" s="36">
        <f>'AHRS-v1.3'!F4</f>
        <v>10</v>
      </c>
      <c r="E48" s="36">
        <f>CEILING((A48*Introduction!$E$14),COMBINED!D48)</f>
        <v>20</v>
      </c>
    </row>
    <row r="49" spans="1:5" ht="15">
      <c r="A49" s="36">
        <f>'AHRS-v1.3'!A5</f>
        <v>2</v>
      </c>
      <c r="B49" s="36" t="str">
        <f>CONCATENATE("a_",SUBSTITUTE('AHRS-v1.3'!D5,", ","/"))</f>
        <v>a_C7/C9</v>
      </c>
      <c r="C49" s="36" t="str">
        <f>'AHRS-v1.3'!E5</f>
        <v>399-1049-1-ND</v>
      </c>
      <c r="D49" s="36">
        <f>'AHRS-v1.3'!F5</f>
        <v>10</v>
      </c>
      <c r="E49" s="36">
        <f>CEILING((A49*Introduction!$E$14),COMBINED!D49)</f>
        <v>20</v>
      </c>
    </row>
    <row r="50" spans="1:5" ht="15">
      <c r="A50" s="36">
        <f>'AHRS-v1.3'!A6</f>
        <v>3</v>
      </c>
      <c r="B50" s="36" t="str">
        <f>CONCATENATE("a_",SUBSTITUTE('AHRS-v1.3'!D6,", ","/"))</f>
        <v>a_C11/C12/C20</v>
      </c>
      <c r="C50" s="36" t="str">
        <f>'AHRS-v1.3'!E6</f>
        <v>490-1535-1-ND</v>
      </c>
      <c r="D50" s="36">
        <f>'AHRS-v1.3'!F6</f>
        <v>10</v>
      </c>
      <c r="E50" s="36">
        <f>CEILING((A50*Introduction!$E$14),COMBINED!D50)</f>
        <v>30</v>
      </c>
    </row>
    <row r="51" spans="1:5" ht="15">
      <c r="A51" s="36">
        <f>'AHRS-v1.3'!A7</f>
        <v>2</v>
      </c>
      <c r="B51" s="36" t="str">
        <f>CONCATENATE("a_",SUBSTITUTE('AHRS-v1.3'!D7,", ","/"))</f>
        <v>a_C16/C17</v>
      </c>
      <c r="C51" s="36" t="str">
        <f>'AHRS-v1.3'!E7</f>
        <v>399-3362-1-ND</v>
      </c>
      <c r="D51" s="36">
        <f>'AHRS-v1.3'!F7</f>
        <v>10</v>
      </c>
      <c r="E51" s="36">
        <f>CEILING((A51*Introduction!$E$14),COMBINED!D51)</f>
        <v>20</v>
      </c>
    </row>
    <row r="52" spans="1:5" ht="15">
      <c r="A52" s="36">
        <f>'AHRS-v1.3'!A8</f>
        <v>3</v>
      </c>
      <c r="B52" s="36" t="str">
        <f>CONCATENATE("a_",SUBSTITUTE('AHRS-v1.3'!D8,", ","/"))</f>
        <v>a_C19/C30/C37</v>
      </c>
      <c r="C52" s="36" t="str">
        <f>'AHRS-v1.3'!E8</f>
        <v>399-1092-1-ND</v>
      </c>
      <c r="D52" s="36">
        <f>'AHRS-v1.3'!F8</f>
        <v>10</v>
      </c>
      <c r="E52" s="36">
        <f>CEILING((A52*Introduction!$E$14),COMBINED!D52)</f>
        <v>30</v>
      </c>
    </row>
    <row r="53" spans="1:5" ht="15">
      <c r="A53" s="36">
        <f>'AHRS-v1.3'!A9</f>
        <v>3</v>
      </c>
      <c r="B53" s="36" t="str">
        <f>CONCATENATE("a_",SUBSTITUTE('AHRS-v1.3'!D9,", ","/"))</f>
        <v>a_C24/C25/C26</v>
      </c>
      <c r="C53" s="36">
        <f>'AHRS-v1.3'!E9</f>
        <v>0</v>
      </c>
      <c r="D53" s="36">
        <f>'AHRS-v1.3'!F9</f>
        <v>10</v>
      </c>
      <c r="E53" s="36">
        <f>CEILING((A53*Introduction!$E$14),COMBINED!D53)</f>
        <v>30</v>
      </c>
    </row>
    <row r="54" spans="1:5" ht="15">
      <c r="A54" s="36">
        <f>'AHRS-v1.3'!A10</f>
        <v>1</v>
      </c>
      <c r="B54" s="36" t="str">
        <f>CONCATENATE("a_",SUBSTITUTE('AHRS-v1.3'!D10,", ","/"))</f>
        <v>a_C35</v>
      </c>
      <c r="C54" s="36" t="str">
        <f>'AHRS-v1.3'!E10</f>
        <v>490-3898-1-ND</v>
      </c>
      <c r="D54" s="36">
        <f>'AHRS-v1.3'!F10</f>
        <v>10</v>
      </c>
      <c r="E54" s="36">
        <f>CEILING((A54*Introduction!$E$14),COMBINED!D54)</f>
        <v>10</v>
      </c>
    </row>
    <row r="55" spans="1:5" ht="15">
      <c r="A55" s="36">
        <f>'AHRS-v1.3'!A11</f>
        <v>1</v>
      </c>
      <c r="B55" s="36" t="str">
        <f>CONCATENATE("a_",SUBSTITUTE('AHRS-v1.3'!D11,", ","/"))</f>
        <v>a_CN1</v>
      </c>
      <c r="C55" s="36" t="str">
        <f>'AHRS-v1.3'!E11</f>
        <v>455-1806-1-ND</v>
      </c>
      <c r="D55" s="36">
        <f>'AHRS-v1.3'!F11</f>
        <v>10</v>
      </c>
      <c r="E55" s="36">
        <f>CEILING((A55*Introduction!$E$14),COMBINED!D55)</f>
        <v>10</v>
      </c>
    </row>
    <row r="56" spans="1:5" ht="15">
      <c r="A56" s="36">
        <f>'AHRS-v1.3'!A12</f>
        <v>1</v>
      </c>
      <c r="B56" s="36" t="str">
        <f>CONCATENATE("a_",SUBSTITUTE('AHRS-v1.3'!D12,", ","/"))</f>
        <v>a_L1</v>
      </c>
      <c r="C56" s="36" t="str">
        <f>'AHRS-v1.3'!E12</f>
        <v>445-1547-1-ND</v>
      </c>
      <c r="D56" s="36">
        <f>'AHRS-v1.3'!F12</f>
        <v>10</v>
      </c>
      <c r="E56" s="36">
        <f>CEILING((A56*Introduction!$E$14),COMBINED!D56)</f>
        <v>10</v>
      </c>
    </row>
    <row r="57" spans="1:5" ht="15">
      <c r="A57" s="36">
        <f>'AHRS-v1.3'!A13</f>
        <v>1</v>
      </c>
      <c r="B57" s="36" t="str">
        <f>CONCATENATE("a_",SUBSTITUTE('AHRS-v1.3'!D13,", ","/"))</f>
        <v>a_L2</v>
      </c>
      <c r="C57" s="36" t="str">
        <f>'AHRS-v1.3'!E13</f>
        <v>587-1722-1-ND</v>
      </c>
      <c r="D57" s="36">
        <f>'AHRS-v1.3'!F13</f>
        <v>10</v>
      </c>
      <c r="E57" s="36">
        <f>CEILING((A57*Introduction!$E$14),COMBINED!D57)</f>
        <v>10</v>
      </c>
    </row>
    <row r="58" spans="1:5" ht="15">
      <c r="A58" s="36">
        <f>'AHRS-v1.3'!A14</f>
        <v>1</v>
      </c>
      <c r="B58" s="36" t="str">
        <f>CONCATENATE("a_",SUBSTITUTE('AHRS-v1.3'!D14,", ","/"))</f>
        <v>a_LED1</v>
      </c>
      <c r="C58" s="36" t="str">
        <f>'AHRS-v1.3'!E14</f>
        <v>754-1120-1-ND</v>
      </c>
      <c r="D58" s="36">
        <f>'AHRS-v1.3'!F14</f>
        <v>1</v>
      </c>
      <c r="E58" s="36">
        <f>CEILING((A58*Introduction!$E$14),COMBINED!D58)</f>
        <v>10</v>
      </c>
    </row>
    <row r="59" spans="1:5" ht="15">
      <c r="A59" s="36">
        <f>'AHRS-v1.3'!A15</f>
        <v>1</v>
      </c>
      <c r="B59" s="36" t="str">
        <f>CONCATENATE("a_",SUBSTITUTE('AHRS-v1.3'!D15,", ","/"))</f>
        <v>a_LED2</v>
      </c>
      <c r="C59" s="36" t="str">
        <f>'AHRS-v1.3'!E15</f>
        <v>754-1119-1-ND</v>
      </c>
      <c r="D59" s="36">
        <f>'AHRS-v1.3'!F15</f>
        <v>1</v>
      </c>
      <c r="E59" s="36">
        <f>CEILING((A59*Introduction!$E$14),COMBINED!D59)</f>
        <v>10</v>
      </c>
    </row>
    <row r="60" spans="1:5" ht="15">
      <c r="A60" s="36">
        <f>'AHRS-v1.3'!A16</f>
        <v>1</v>
      </c>
      <c r="B60" s="36" t="str">
        <f>CONCATENATE("a_",SUBSTITUTE('AHRS-v1.3'!D16,", ","/"))</f>
        <v>a_Q1</v>
      </c>
      <c r="C60" s="36" t="str">
        <f>'AHRS-v1.3'!E16</f>
        <v>535-9720-1-ND</v>
      </c>
      <c r="D60" s="36">
        <f>'AHRS-v1.3'!F16</f>
        <v>1</v>
      </c>
      <c r="E60" s="36">
        <f>CEILING((A60*Introduction!$E$14),COMBINED!D60)</f>
        <v>10</v>
      </c>
    </row>
    <row r="61" spans="1:5" ht="15">
      <c r="A61" s="36">
        <f>'AHRS-v1.3'!A17</f>
        <v>1</v>
      </c>
      <c r="B61" s="36" t="str">
        <f>CONCATENATE("a_",SUBSTITUTE('AHRS-v1.3'!D17,", ","/"))</f>
        <v>a_R1</v>
      </c>
      <c r="C61" s="36" t="str">
        <f>'AHRS-v1.3'!E17</f>
        <v>P1.00MHCT-ND</v>
      </c>
      <c r="D61" s="36">
        <f>'AHRS-v1.3'!F17</f>
        <v>10</v>
      </c>
      <c r="E61" s="36">
        <f>CEILING((A61*Introduction!$E$14),COMBINED!D61)</f>
        <v>10</v>
      </c>
    </row>
    <row r="62" spans="1:5" ht="15">
      <c r="A62" s="36">
        <f>'AHRS-v1.3'!A18</f>
        <v>3</v>
      </c>
      <c r="B62" s="36" t="str">
        <f>CONCATENATE("a_",SUBSTITUTE('AHRS-v1.3'!D18,", ","/"))</f>
        <v>a_R2/R3/R4</v>
      </c>
      <c r="C62" s="36" t="str">
        <f>'AHRS-v1.3'!E18</f>
        <v>RHM750HCT-ND</v>
      </c>
      <c r="D62" s="36">
        <f>'AHRS-v1.3'!F18</f>
        <v>10</v>
      </c>
      <c r="E62" s="36">
        <f>CEILING((A62*Introduction!$E$14),COMBINED!D62)</f>
        <v>30</v>
      </c>
    </row>
    <row r="63" spans="1:5" ht="15">
      <c r="A63" s="36">
        <f>'AHRS-v1.3'!A19</f>
        <v>2</v>
      </c>
      <c r="B63" s="36" t="str">
        <f>CONCATENATE("a_",SUBSTITUTE('AHRS-v1.3'!D19,", ","/"))</f>
        <v>a_R5/R6</v>
      </c>
      <c r="C63" s="36" t="str">
        <f>'AHRS-v1.3'!E19</f>
        <v>RHM330HCT-ND</v>
      </c>
      <c r="D63" s="36">
        <f>'AHRS-v1.3'!F19</f>
        <v>10</v>
      </c>
      <c r="E63" s="36">
        <f>CEILING((A63*Introduction!$E$14),COMBINED!D63)</f>
        <v>20</v>
      </c>
    </row>
    <row r="64" spans="1:5" ht="15">
      <c r="A64" s="36">
        <f>'AHRS-v1.3'!A21</f>
        <v>1</v>
      </c>
      <c r="B64" s="36" t="str">
        <f>CONCATENATE("a_",SUBSTITUTE('AHRS-v1.3'!D21,", ","/"))</f>
        <v>a_U3</v>
      </c>
      <c r="C64" s="36" t="str">
        <f>'AHRS-v1.3'!E21</f>
        <v>342-1071-ND</v>
      </c>
      <c r="D64" s="36">
        <f>'AHRS-v1.3'!F21</f>
        <v>1</v>
      </c>
      <c r="E64" s="36">
        <f>CEILING((A64*Introduction!$E$14),COMBINED!D64)</f>
        <v>10</v>
      </c>
    </row>
    <row r="65" spans="1:5" ht="15">
      <c r="A65" s="36">
        <f>'AHRS-v1.3'!A22</f>
        <v>1</v>
      </c>
      <c r="B65" s="36" t="str">
        <f>CONCATENATE("a_",SUBSTITUTE('AHRS-v1.3'!D22,", ","/"))</f>
        <v>a_U4</v>
      </c>
      <c r="C65" s="36" t="str">
        <f>'AHRS-v1.3'!E22</f>
        <v>497-6345-1-ND</v>
      </c>
      <c r="D65" s="36">
        <f>'AHRS-v1.3'!F22</f>
        <v>1</v>
      </c>
      <c r="E65" s="36">
        <f>CEILING((A65*Introduction!$E$14),COMBINED!D65)</f>
        <v>10</v>
      </c>
    </row>
    <row r="66" spans="1:5" ht="15">
      <c r="A66" s="36">
        <f>'AHRS-v1.3'!A23</f>
        <v>1</v>
      </c>
      <c r="B66" s="36" t="str">
        <f>CONCATENATE("a_",SUBSTITUTE('AHRS-v1.3'!D23,", ","/"))</f>
        <v>a_U6</v>
      </c>
      <c r="C66" s="36" t="str">
        <f>'AHRS-v1.3'!E23</f>
        <v>LM4132BMF-3.3CT-ND</v>
      </c>
      <c r="D66" s="36">
        <f>'AHRS-v1.3'!F23</f>
        <v>1</v>
      </c>
      <c r="E66" s="36">
        <f>CEILING((A66*Introduction!$E$14),COMBINED!D66)</f>
        <v>10</v>
      </c>
    </row>
    <row r="67" spans="1:5" ht="15">
      <c r="A67" s="36">
        <f>'AHRS-v1.3'!A24</f>
        <v>1</v>
      </c>
      <c r="B67" s="36" t="str">
        <f>CONCATENATE("a_",SUBSTITUTE('AHRS-v1.3'!D24,", ","/"))</f>
        <v>a_U7</v>
      </c>
      <c r="C67" s="36" t="str">
        <f>'AHRS-v1.3'!E24</f>
        <v>LP2985IM5-3.3CT-ND</v>
      </c>
      <c r="D67" s="36">
        <f>'AHRS-v1.3'!F24</f>
        <v>1</v>
      </c>
      <c r="E67" s="36">
        <f>CEILING((A67*Introduction!$E$14),COMBINED!D67)</f>
        <v>10</v>
      </c>
    </row>
    <row r="68" spans="1:5" ht="15.75" thickBot="1">
      <c r="A68" s="11">
        <f>SUM(A2:A67)</f>
        <v>107</v>
      </c>
      <c r="E68" s="11">
        <f>SUM(E2:E67)</f>
        <v>1070</v>
      </c>
    </row>
    <row r="69" spans="1:5" ht="13.5" thickTop="1"/>
  </sheetData>
  <pageMargins left="0.78749999999999998" right="0.78749999999999998" top="1.0249999999999999" bottom="1.0249999999999999" header="0.78749999999999998" footer="0.78749999999999998"/>
  <pageSetup paperSize="9" scale="53" orientation="landscape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K72"/>
  <sheetViews>
    <sheetView zoomScale="90" zoomScaleNormal="90" zoomScaleSheetLayoutView="110" workbookViewId="0">
      <selection activeCell="A68" sqref="A68:XFD74"/>
    </sheetView>
  </sheetViews>
  <sheetFormatPr defaultColWidth="11.5703125" defaultRowHeight="12.75"/>
  <cols>
    <col min="1" max="1" width="25.5703125" bestFit="1" customWidth="1"/>
    <col min="2" max="2" width="19.140625" bestFit="1" customWidth="1"/>
    <col min="3" max="3" width="11.85546875" bestFit="1" customWidth="1"/>
    <col min="4" max="4" width="70.5703125" bestFit="1" customWidth="1"/>
    <col min="5" max="5" width="10.28515625" bestFit="1" customWidth="1"/>
    <col min="6" max="6" width="10.140625" style="16" bestFit="1" customWidth="1"/>
    <col min="7" max="7" width="10.28515625" bestFit="1" customWidth="1"/>
    <col min="8" max="8" width="10.140625" bestFit="1" customWidth="1"/>
    <col min="9" max="9" width="10.28515625" bestFit="1" customWidth="1"/>
    <col min="10" max="10" width="10.140625" style="16" bestFit="1" customWidth="1"/>
  </cols>
  <sheetData>
    <row r="1" spans="1:11" ht="15.75" thickBot="1">
      <c r="A1" s="29" t="s">
        <v>25</v>
      </c>
      <c r="B1" s="29" t="s">
        <v>35</v>
      </c>
      <c r="C1" s="29" t="s">
        <v>36</v>
      </c>
      <c r="D1" s="29" t="s">
        <v>26</v>
      </c>
      <c r="E1" s="40" t="s">
        <v>27</v>
      </c>
      <c r="F1" s="15" t="s">
        <v>45</v>
      </c>
      <c r="G1" s="40" t="s">
        <v>28</v>
      </c>
      <c r="H1" s="40" t="s">
        <v>46</v>
      </c>
      <c r="I1" s="40" t="s">
        <v>29</v>
      </c>
      <c r="J1" s="15" t="s">
        <v>44</v>
      </c>
      <c r="K1" s="15" t="s">
        <v>158</v>
      </c>
    </row>
    <row r="2" spans="1:11" ht="15">
      <c r="A2" s="41" t="str">
        <f>COMBINED!C2</f>
        <v>N/A</v>
      </c>
      <c r="B2" s="41"/>
      <c r="C2" s="41"/>
      <c r="D2" s="41" t="str">
        <f>COMBINED!B2</f>
        <v>m_CN5</v>
      </c>
      <c r="E2" s="41">
        <f>CEILING((COMBINED!A2*Introduction!$D$9),COMBINED!D2)</f>
        <v>0</v>
      </c>
      <c r="F2" s="42" t="str">
        <f>IF(COMBINED!D2 = 0, "N/A", 1-IF(MOD((COMBINED!A2*Introduction!$D$9)/COMBINED!D2, 1) = 0, 1,MOD((COMBINED!A2*Introduction!$D$9)/COMBINED!D2, 1)))</f>
        <v>N/A</v>
      </c>
      <c r="G2" s="41">
        <f>CEILING((COMBINED!A2*Introduction!$D$10),COMBINED!D2)</f>
        <v>0</v>
      </c>
      <c r="H2" s="42" t="str">
        <f>IF(COMBINED!D2 = 0, "N/A", 1-IF(MOD((COMBINED!A2*Introduction!$D$10)/COMBINED!D2, 1) = 0, 1,MOD((COMBINED!A2*Introduction!$D$10)/COMBINED!D2, 1)))</f>
        <v>N/A</v>
      </c>
      <c r="I2" s="41">
        <f>CEILING((COMBINED!A2*Introduction!$D$11),COMBINED!D2)</f>
        <v>0</v>
      </c>
      <c r="J2" s="42" t="str">
        <f>IF(COMBINED!D2 = 0, "N/A", 1-IF(MOD((COMBINED!A2*Introduction!$D$11)/COMBINED!D2, 1) = 0, 1,MOD((COMBINED!A2*Introduction!$D$11)/COMBINED!D2, 1)))</f>
        <v>N/A</v>
      </c>
      <c r="K2" s="37"/>
    </row>
    <row r="3" spans="1:11" ht="15">
      <c r="A3" s="32" t="str">
        <f>COMBINED!C3</f>
        <v>399-1092-1-ND</v>
      </c>
      <c r="B3" s="32"/>
      <c r="C3" s="32"/>
      <c r="D3" s="32" t="str">
        <f>COMBINED!B3</f>
        <v>m_C18/m_C19/m_C35</v>
      </c>
      <c r="E3" s="32">
        <f>CEILING((COMBINED!A3*Introduction!$D$9),COMBINED!D3)</f>
        <v>10</v>
      </c>
      <c r="F3" s="32">
        <f>IF(COMBINED!D3 = 0, "N/A", 1-IF(MOD((COMBINED!A3*Introduction!$D$9)/COMBINED!D3, 1) = 0, 1,MOD((COMBINED!A3*Introduction!$D$9)/COMBINED!D3, 1)))</f>
        <v>0.7</v>
      </c>
      <c r="G3" s="32">
        <f>CEILING((COMBINED!A3*Introduction!$D$10),COMBINED!D3)</f>
        <v>0</v>
      </c>
      <c r="H3" s="32">
        <f>IF(COMBINED!D3 = 0, "N/A", 1-IF(MOD((COMBINED!A3*Introduction!$D$10)/COMBINED!D3, 1) = 0, 1,MOD((COMBINED!A3*Introduction!$D$10)/COMBINED!D3, 1)))</f>
        <v>0</v>
      </c>
      <c r="I3" s="32">
        <f>CEILING((COMBINED!A3*Introduction!$D$11),COMBINED!D3)</f>
        <v>0</v>
      </c>
      <c r="J3" s="32">
        <f>IF(COMBINED!D3 = 0, "N/A", 1-IF(MOD((COMBINED!A3*Introduction!$D$11)/COMBINED!D3, 1) = 0, 1,MOD((COMBINED!A3*Introduction!$D$11)/COMBINED!D3, 1)))</f>
        <v>0</v>
      </c>
      <c r="K3" s="37"/>
    </row>
    <row r="4" spans="1:11" ht="15">
      <c r="A4" s="32" t="str">
        <f>COMBINED!C4</f>
        <v>P1.50KHCT-ND</v>
      </c>
      <c r="B4" s="32"/>
      <c r="C4" s="32"/>
      <c r="D4" s="32" t="str">
        <f>COMBINED!B4</f>
        <v>m_R16</v>
      </c>
      <c r="E4" s="32">
        <f>CEILING((COMBINED!A4*Introduction!$D$9),COMBINED!D4)</f>
        <v>10</v>
      </c>
      <c r="F4" s="44">
        <f>IF(COMBINED!D4 = 0, "N/A", 1-IF(MOD((COMBINED!A4*Introduction!$D$9)/COMBINED!D4, 1) = 0, 1,MOD((COMBINED!A4*Introduction!$D$9)/COMBINED!D4, 1)))</f>
        <v>0.9</v>
      </c>
      <c r="G4" s="32">
        <f>CEILING((COMBINED!A4*Introduction!$D$10),COMBINED!D4)</f>
        <v>0</v>
      </c>
      <c r="H4" s="44">
        <f>IF(COMBINED!D4 = 0, "N/A", 1-IF(MOD((COMBINED!A4*Introduction!$D$10)/COMBINED!D4, 1) = 0, 1,MOD((COMBINED!A4*Introduction!$D$10)/COMBINED!D4, 1)))</f>
        <v>0</v>
      </c>
      <c r="I4" s="32">
        <f>CEILING((COMBINED!A4*Introduction!$D$11),COMBINED!D4)</f>
        <v>0</v>
      </c>
      <c r="J4" s="44">
        <f>IF(COMBINED!D4 = 0, "N/A", 1-IF(MOD((COMBINED!A4*Introduction!$D$11)/COMBINED!D4, 1) = 0, 1,MOD((COMBINED!A4*Introduction!$D$11)/COMBINED!D4, 1)))</f>
        <v>0</v>
      </c>
      <c r="K4" s="37"/>
    </row>
    <row r="5" spans="1:11" ht="15">
      <c r="A5" s="32" t="str">
        <f>COMBINED!C5</f>
        <v>TC164J-4.7KCT-ND</v>
      </c>
      <c r="B5" s="32"/>
      <c r="C5" s="32"/>
      <c r="D5" s="32" t="str">
        <f>COMBINED!B5</f>
        <v>m_RN1</v>
      </c>
      <c r="E5" s="32">
        <f>CEILING((COMBINED!A5*Introduction!$D$9),COMBINED!D5)</f>
        <v>10</v>
      </c>
      <c r="F5" s="44">
        <f>IF(COMBINED!D5 = 0, "N/A", 1-IF(MOD((COMBINED!A5*Introduction!$D$9)/COMBINED!D5, 1) = 0, 1,MOD((COMBINED!A5*Introduction!$D$9)/COMBINED!D5, 1)))</f>
        <v>0.9</v>
      </c>
      <c r="G5" s="32">
        <f>CEILING((COMBINED!A5*Introduction!$D$10),COMBINED!D5)</f>
        <v>0</v>
      </c>
      <c r="H5" s="44">
        <f>IF(COMBINED!D5 = 0, "N/A", 1-IF(MOD((COMBINED!A5*Introduction!$D$10)/COMBINED!D5, 1) = 0, 1,MOD((COMBINED!A5*Introduction!$D$10)/COMBINED!D5, 1)))</f>
        <v>0</v>
      </c>
      <c r="I5" s="32">
        <f>CEILING((COMBINED!A5*Introduction!$D$11),COMBINED!D5)</f>
        <v>0</v>
      </c>
      <c r="J5" s="44">
        <f>IF(COMBINED!D5 = 0, "N/A", 1-IF(MOD((COMBINED!A5*Introduction!$D$11)/COMBINED!D5, 1) = 0, 1,MOD((COMBINED!A5*Introduction!$D$11)/COMBINED!D5, 1)))</f>
        <v>0</v>
      </c>
      <c r="K5" s="37"/>
    </row>
    <row r="6" spans="1:11" ht="15">
      <c r="A6" s="32" t="str">
        <f>COMBINED!C6</f>
        <v>P1.00MHCT-ND</v>
      </c>
      <c r="B6" s="32"/>
      <c r="C6" s="32"/>
      <c r="D6" s="32" t="str">
        <f>COMBINED!B6</f>
        <v>m_R11</v>
      </c>
      <c r="E6" s="32">
        <f>CEILING((COMBINED!A6*Introduction!$D$9),COMBINED!D6)</f>
        <v>10</v>
      </c>
      <c r="F6" s="44">
        <f>IF(COMBINED!D6 = 0, "N/A", 1-IF(MOD((COMBINED!A6*Introduction!$D$9)/COMBINED!D6, 1) = 0, 1,MOD((COMBINED!A6*Introduction!$D$9)/COMBINED!D6, 1)))</f>
        <v>0.9</v>
      </c>
      <c r="G6" s="32">
        <f>CEILING((COMBINED!A6*Introduction!$D$10),COMBINED!D6)</f>
        <v>0</v>
      </c>
      <c r="H6" s="44">
        <f>IF(COMBINED!D6 = 0, "N/A", 1-IF(MOD((COMBINED!A6*Introduction!$D$10)/COMBINED!D6, 1) = 0, 1,MOD((COMBINED!A6*Introduction!$D$10)/COMBINED!D6, 1)))</f>
        <v>0</v>
      </c>
      <c r="I6" s="32">
        <f>CEILING((COMBINED!A6*Introduction!$D$11),COMBINED!D6)</f>
        <v>0</v>
      </c>
      <c r="J6" s="44">
        <f>IF(COMBINED!D6 = 0, "N/A", 1-IF(MOD((COMBINED!A6*Introduction!$D$11)/COMBINED!D6, 1) = 0, 1,MOD((COMBINED!A6*Introduction!$D$11)/COMBINED!D6, 1)))</f>
        <v>0</v>
      </c>
      <c r="K6" s="37"/>
    </row>
    <row r="7" spans="1:11" ht="15">
      <c r="A7" s="32" t="str">
        <f>COMBINED!C7</f>
        <v>399-3134-1-ND</v>
      </c>
      <c r="B7" s="32"/>
      <c r="C7" s="32"/>
      <c r="D7" s="32" t="str">
        <f>COMBINED!B7</f>
        <v>m_C27</v>
      </c>
      <c r="E7" s="32">
        <f>CEILING((COMBINED!A7*Introduction!$D$9),COMBINED!D7)</f>
        <v>10</v>
      </c>
      <c r="F7" s="44">
        <f>IF(COMBINED!D7 = 0, "N/A", 1-IF(MOD((COMBINED!A7*Introduction!$D$9)/COMBINED!D7, 1) = 0, 1,MOD((COMBINED!A7*Introduction!$D$9)/COMBINED!D7, 1)))</f>
        <v>0.9</v>
      </c>
      <c r="G7" s="32">
        <f>CEILING((COMBINED!A7*Introduction!$D$10),COMBINED!D7)</f>
        <v>0</v>
      </c>
      <c r="H7" s="44">
        <f>IF(COMBINED!D7 = 0, "N/A", 1-IF(MOD((COMBINED!A7*Introduction!$D$10)/COMBINED!D7, 1) = 0, 1,MOD((COMBINED!A7*Introduction!$D$10)/COMBINED!D7, 1)))</f>
        <v>0</v>
      </c>
      <c r="I7" s="32">
        <f>CEILING((COMBINED!A7*Introduction!$D$11),COMBINED!D7)</f>
        <v>0</v>
      </c>
      <c r="J7" s="44">
        <f>IF(COMBINED!D7 = 0, "N/A", 1-IF(MOD((COMBINED!A7*Introduction!$D$11)/COMBINED!D7, 1) = 0, 1,MOD((COMBINED!A7*Introduction!$D$11)/COMBINED!D7, 1)))</f>
        <v>0</v>
      </c>
      <c r="K7" s="37"/>
    </row>
    <row r="8" spans="1:11" ht="15">
      <c r="A8" s="32" t="str">
        <f>COMBINED!C8</f>
        <v>535-9720-1-ND</v>
      </c>
      <c r="B8" s="32"/>
      <c r="C8" s="32"/>
      <c r="D8" s="32" t="str">
        <f>COMBINED!B8</f>
        <v>m_Q1</v>
      </c>
      <c r="E8" s="32">
        <f>CEILING((COMBINED!A8*Introduction!$D$9),COMBINED!D8)</f>
        <v>1</v>
      </c>
      <c r="F8" s="44">
        <f>IF(COMBINED!D8 = 0, "N/A", 1-IF(MOD((COMBINED!A8*Introduction!$D$9)/COMBINED!D8, 1) = 0, 1,MOD((COMBINED!A8*Introduction!$D$9)/COMBINED!D8, 1)))</f>
        <v>0</v>
      </c>
      <c r="G8" s="32">
        <f>CEILING((COMBINED!A8*Introduction!$D$10),COMBINED!D8)</f>
        <v>0</v>
      </c>
      <c r="H8" s="44">
        <f>IF(COMBINED!D8 = 0, "N/A", 1-IF(MOD((COMBINED!A8*Introduction!$D$10)/COMBINED!D8, 1) = 0, 1,MOD((COMBINED!A8*Introduction!$D$10)/COMBINED!D8, 1)))</f>
        <v>0</v>
      </c>
      <c r="I8" s="32">
        <f>CEILING((COMBINED!A8*Introduction!$D$11),COMBINED!D8)</f>
        <v>0</v>
      </c>
      <c r="J8" s="44">
        <f>IF(COMBINED!D8 = 0, "N/A", 1-IF(MOD((COMBINED!A8*Introduction!$D$11)/COMBINED!D8, 1) = 0, 1,MOD((COMBINED!A8*Introduction!$D$11)/COMBINED!D8, 1)))</f>
        <v>0</v>
      </c>
      <c r="K8" s="37"/>
    </row>
    <row r="9" spans="1:11" ht="15">
      <c r="A9" s="32" t="str">
        <f>COMBINED!C9</f>
        <v>P10.0KHCT-ND</v>
      </c>
      <c r="B9" s="32"/>
      <c r="C9" s="32"/>
      <c r="D9" s="32" t="str">
        <f>COMBINED!B9</f>
        <v>m_R6/m_R18</v>
      </c>
      <c r="E9" s="32">
        <f>CEILING((COMBINED!A9*Introduction!$D$9),COMBINED!D9)</f>
        <v>10</v>
      </c>
      <c r="F9" s="44">
        <f>IF(COMBINED!D9 = 0, "N/A", 1-IF(MOD((COMBINED!A9*Introduction!$D$9)/COMBINED!D9, 1) = 0, 1,MOD((COMBINED!A9*Introduction!$D$9)/COMBINED!D9, 1)))</f>
        <v>0.8</v>
      </c>
      <c r="G9" s="32">
        <f>CEILING((COMBINED!A9*Introduction!$D$10),COMBINED!D9)</f>
        <v>0</v>
      </c>
      <c r="H9" s="44">
        <f>IF(COMBINED!D9 = 0, "N/A", 1-IF(MOD((COMBINED!A9*Introduction!$D$10)/COMBINED!D9, 1) = 0, 1,MOD((COMBINED!A9*Introduction!$D$10)/COMBINED!D9, 1)))</f>
        <v>0</v>
      </c>
      <c r="I9" s="32">
        <f>CEILING((COMBINED!A9*Introduction!$D$11),COMBINED!D9)</f>
        <v>0</v>
      </c>
      <c r="J9" s="44">
        <f>IF(COMBINED!D9 = 0, "N/A", 1-IF(MOD((COMBINED!A9*Introduction!$D$11)/COMBINED!D9, 1) = 0, 1,MOD((COMBINED!A9*Introduction!$D$11)/COMBINED!D9, 1)))</f>
        <v>0</v>
      </c>
      <c r="K9" s="37"/>
    </row>
    <row r="10" spans="1:11" ht="15">
      <c r="A10" s="32" t="str">
        <f>COMBINED!C10</f>
        <v>445-4113-1-ND</v>
      </c>
      <c r="B10" s="32"/>
      <c r="C10" s="32"/>
      <c r="D10" s="32" t="str">
        <f>COMBINED!B10</f>
        <v>m_C5/m_C38</v>
      </c>
      <c r="E10" s="32">
        <f>CEILING((COMBINED!A10*Introduction!$D$9),COMBINED!D10)</f>
        <v>10</v>
      </c>
      <c r="F10" s="44">
        <f>IF(COMBINED!D10 = 0, "N/A", 1-IF(MOD((COMBINED!A10*Introduction!$D$9)/COMBINED!D10, 1) = 0, 1,MOD((COMBINED!A10*Introduction!$D$9)/COMBINED!D10, 1)))</f>
        <v>0.8</v>
      </c>
      <c r="G10" s="32">
        <f>CEILING((COMBINED!A10*Introduction!$D$10),COMBINED!D10)</f>
        <v>0</v>
      </c>
      <c r="H10" s="44">
        <f>IF(COMBINED!D10 = 0, "N/A", 1-IF(MOD((COMBINED!A10*Introduction!$D$10)/COMBINED!D10, 1) = 0, 1,MOD((COMBINED!A10*Introduction!$D$10)/COMBINED!D10, 1)))</f>
        <v>0</v>
      </c>
      <c r="I10" s="32">
        <f>CEILING((COMBINED!A10*Introduction!$D$11),COMBINED!D10)</f>
        <v>0</v>
      </c>
      <c r="J10" s="44">
        <f>IF(COMBINED!D10 = 0, "N/A", 1-IF(MOD((COMBINED!A10*Introduction!$D$11)/COMBINED!D10, 1) = 0, 1,MOD((COMBINED!A10*Introduction!$D$11)/COMBINED!D10, 1)))</f>
        <v>0</v>
      </c>
      <c r="K10" s="37"/>
    </row>
    <row r="11" spans="1:11" ht="15">
      <c r="A11" s="32" t="str">
        <f>COMBINED!C11</f>
        <v>587-1295-1-ND</v>
      </c>
      <c r="B11" s="32"/>
      <c r="C11" s="32"/>
      <c r="D11" s="32" t="str">
        <f>COMBINED!B11</f>
        <v>m_C26</v>
      </c>
      <c r="E11" s="32">
        <f>CEILING((COMBINED!A11*Introduction!$D$9),COMBINED!D11)</f>
        <v>10</v>
      </c>
      <c r="F11" s="44">
        <f>IF(COMBINED!D11 = 0, "N/A", 1-IF(MOD((COMBINED!A11*Introduction!$D$9)/COMBINED!D11, 1) = 0, 1,MOD((COMBINED!A11*Introduction!$D$9)/COMBINED!D11, 1)))</f>
        <v>0.9</v>
      </c>
      <c r="G11" s="32">
        <f>CEILING((COMBINED!A11*Introduction!$D$10),COMBINED!D11)</f>
        <v>0</v>
      </c>
      <c r="H11" s="44">
        <f>IF(COMBINED!D11 = 0, "N/A", 1-IF(MOD((COMBINED!A11*Introduction!$D$10)/COMBINED!D11, 1) = 0, 1,MOD((COMBINED!A11*Introduction!$D$10)/COMBINED!D11, 1)))</f>
        <v>0</v>
      </c>
      <c r="I11" s="32">
        <f>CEILING((COMBINED!A11*Introduction!$D$11),COMBINED!D11)</f>
        <v>0</v>
      </c>
      <c r="J11" s="44">
        <f>IF(COMBINED!D11 = 0, "N/A", 1-IF(MOD((COMBINED!A11*Introduction!$D$11)/COMBINED!D11, 1) = 0, 1,MOD((COMBINED!A11*Introduction!$D$11)/COMBINED!D11, 1)))</f>
        <v>0</v>
      </c>
      <c r="K11" s="37"/>
    </row>
    <row r="12" spans="1:11" ht="15">
      <c r="A12" s="32" t="str">
        <f>COMBINED!C12</f>
        <v>P15.0KHCT-ND</v>
      </c>
      <c r="B12" s="32"/>
      <c r="C12" s="32"/>
      <c r="D12" s="32" t="str">
        <f>COMBINED!B12</f>
        <v>m_R4</v>
      </c>
      <c r="E12" s="32">
        <f>CEILING((COMBINED!A12*Introduction!$D$9),COMBINED!D12)</f>
        <v>10</v>
      </c>
      <c r="F12" s="44">
        <f>IF(COMBINED!D12 = 0, "N/A", 1-IF(MOD((COMBINED!A12*Introduction!$D$9)/COMBINED!D12, 1) = 0, 1,MOD((COMBINED!A12*Introduction!$D$9)/COMBINED!D12, 1)))</f>
        <v>0.9</v>
      </c>
      <c r="G12" s="32">
        <f>CEILING((COMBINED!A12*Introduction!$D$10),COMBINED!D12)</f>
        <v>0</v>
      </c>
      <c r="H12" s="44">
        <f>IF(COMBINED!D12 = 0, "N/A", 1-IF(MOD((COMBINED!A12*Introduction!$D$10)/COMBINED!D12, 1) = 0, 1,MOD((COMBINED!A12*Introduction!$D$10)/COMBINED!D12, 1)))</f>
        <v>0</v>
      </c>
      <c r="I12" s="32">
        <f>CEILING((COMBINED!A12*Introduction!$D$11),COMBINED!D12)</f>
        <v>0</v>
      </c>
      <c r="J12" s="44">
        <f>IF(COMBINED!D12 = 0, "N/A", 1-IF(MOD((COMBINED!A12*Introduction!$D$11)/COMBINED!D12, 1) = 0, 1,MOD((COMBINED!A12*Introduction!$D$11)/COMBINED!D12, 1)))</f>
        <v>0</v>
      </c>
      <c r="K12" s="37"/>
    </row>
    <row r="13" spans="1:11" ht="15">
      <c r="A13" s="32" t="str">
        <f>COMBINED!C13</f>
        <v>P22.0HCT-ND</v>
      </c>
      <c r="B13" s="32"/>
      <c r="C13" s="32"/>
      <c r="D13" s="32" t="str">
        <f>COMBINED!B13</f>
        <v>m_R14/m_R15</v>
      </c>
      <c r="E13" s="32">
        <f>CEILING((COMBINED!A13*Introduction!$D$9),COMBINED!D13)</f>
        <v>10</v>
      </c>
      <c r="F13" s="44">
        <f>IF(COMBINED!D13 = 0, "N/A", 1-IF(MOD((COMBINED!A13*Introduction!$D$9)/COMBINED!D13, 1) = 0, 1,MOD((COMBINED!A13*Introduction!$D$9)/COMBINED!D13, 1)))</f>
        <v>0.8</v>
      </c>
      <c r="G13" s="32">
        <f>CEILING((COMBINED!A13*Introduction!$D$10),COMBINED!D13)</f>
        <v>0</v>
      </c>
      <c r="H13" s="44">
        <f>IF(COMBINED!D13 = 0, "N/A", 1-IF(MOD((COMBINED!A13*Introduction!$D$10)/COMBINED!D13, 1) = 0, 1,MOD((COMBINED!A13*Introduction!$D$10)/COMBINED!D13, 1)))</f>
        <v>0</v>
      </c>
      <c r="I13" s="32">
        <f>CEILING((COMBINED!A13*Introduction!$D$11),COMBINED!D13)</f>
        <v>0</v>
      </c>
      <c r="J13" s="44">
        <f>IF(COMBINED!D13 = 0, "N/A", 1-IF(MOD((COMBINED!A13*Introduction!$D$11)/COMBINED!D13, 1) = 0, 1,MOD((COMBINED!A13*Introduction!$D$11)/COMBINED!D13, 1)))</f>
        <v>0</v>
      </c>
      <c r="K13" s="37"/>
    </row>
    <row r="14" spans="1:11" ht="15">
      <c r="A14" s="32" t="str">
        <f>COMBINED!C14</f>
        <v>P22.0KHCT-ND</v>
      </c>
      <c r="B14" s="32"/>
      <c r="C14" s="32"/>
      <c r="D14" s="32" t="str">
        <f>COMBINED!B14</f>
        <v>m_R7</v>
      </c>
      <c r="E14" s="32">
        <f>CEILING((COMBINED!A14*Introduction!$D$9),COMBINED!D14)</f>
        <v>10</v>
      </c>
      <c r="F14" s="44">
        <f>IF(COMBINED!D14 = 0, "N/A", 1-IF(MOD((COMBINED!A14*Introduction!$D$9)/COMBINED!D14, 1) = 0, 1,MOD((COMBINED!A14*Introduction!$D$9)/COMBINED!D14, 1)))</f>
        <v>0.9</v>
      </c>
      <c r="G14" s="32">
        <f>CEILING((COMBINED!A14*Introduction!$D$10),COMBINED!D14)</f>
        <v>0</v>
      </c>
      <c r="H14" s="44">
        <f>IF(COMBINED!D14 = 0, "N/A", 1-IF(MOD((COMBINED!A14*Introduction!$D$10)/COMBINED!D14, 1) = 0, 1,MOD((COMBINED!A14*Introduction!$D$10)/COMBINED!D14, 1)))</f>
        <v>0</v>
      </c>
      <c r="I14" s="32">
        <f>CEILING((COMBINED!A14*Introduction!$D$11),COMBINED!D14)</f>
        <v>0</v>
      </c>
      <c r="J14" s="44">
        <f>IF(COMBINED!D14 = 0, "N/A", 1-IF(MOD((COMBINED!A14*Introduction!$D$11)/COMBINED!D14, 1) = 0, 1,MOD((COMBINED!A14*Introduction!$D$11)/COMBINED!D14, 1)))</f>
        <v>0</v>
      </c>
      <c r="K14" s="37"/>
    </row>
    <row r="15" spans="1:11" ht="15">
      <c r="A15" s="32" t="str">
        <f>COMBINED!C15</f>
        <v>399-1052-1-ND</v>
      </c>
      <c r="B15" s="32"/>
      <c r="C15" s="32"/>
      <c r="D15" s="32" t="str">
        <f>COMBINED!B15</f>
        <v>m_C7/m_C8</v>
      </c>
      <c r="E15" s="32">
        <f>CEILING((COMBINED!A15*Introduction!$D$9),COMBINED!D15)</f>
        <v>10</v>
      </c>
      <c r="F15" s="44">
        <f>IF(COMBINED!D15 = 0, "N/A", 1-IF(MOD((COMBINED!A15*Introduction!$D$9)/COMBINED!D15, 1) = 0, 1,MOD((COMBINED!A15*Introduction!$D$9)/COMBINED!D15, 1)))</f>
        <v>0.8</v>
      </c>
      <c r="G15" s="32">
        <f>CEILING((COMBINED!A15*Introduction!$D$10),COMBINED!D15)</f>
        <v>0</v>
      </c>
      <c r="H15" s="44">
        <f>IF(COMBINED!D15 = 0, "N/A", 1-IF(MOD((COMBINED!A15*Introduction!$D$10)/COMBINED!D15, 1) = 0, 1,MOD((COMBINED!A15*Introduction!$D$10)/COMBINED!D15, 1)))</f>
        <v>0</v>
      </c>
      <c r="I15" s="32">
        <f>CEILING((COMBINED!A15*Introduction!$D$11),COMBINED!D15)</f>
        <v>0</v>
      </c>
      <c r="J15" s="44">
        <f>IF(COMBINED!D15 = 0, "N/A", 1-IF(MOD((COMBINED!A15*Introduction!$D$11)/COMBINED!D15, 1) = 0, 1,MOD((COMBINED!A15*Introduction!$D$11)/COMBINED!D15, 1)))</f>
        <v>0</v>
      </c>
      <c r="K15" s="37"/>
    </row>
    <row r="16" spans="1:11" ht="15">
      <c r="A16" s="32" t="str">
        <f>COMBINED!C16</f>
        <v>P10.2KHCT-ND</v>
      </c>
      <c r="B16" s="32"/>
      <c r="C16" s="32"/>
      <c r="D16" s="32" t="str">
        <f>COMBINED!B16</f>
        <v>m_R8</v>
      </c>
      <c r="E16" s="32">
        <f>CEILING((COMBINED!A16*Introduction!$D$9),COMBINED!D16)</f>
        <v>10</v>
      </c>
      <c r="F16" s="44">
        <f>IF(COMBINED!D16 = 0, "N/A", 1-IF(MOD((COMBINED!A16*Introduction!$D$9)/COMBINED!D16, 1) = 0, 1,MOD((COMBINED!A16*Introduction!$D$9)/COMBINED!D16, 1)))</f>
        <v>0.9</v>
      </c>
      <c r="G16" s="32">
        <f>CEILING((COMBINED!A16*Introduction!$D$10),COMBINED!D16)</f>
        <v>0</v>
      </c>
      <c r="H16" s="44">
        <f>IF(COMBINED!D16 = 0, "N/A", 1-IF(MOD((COMBINED!A16*Introduction!$D$10)/COMBINED!D16, 1) = 0, 1,MOD((COMBINED!A16*Introduction!$D$10)/COMBINED!D16, 1)))</f>
        <v>0</v>
      </c>
      <c r="I16" s="32">
        <f>CEILING((COMBINED!A16*Introduction!$D$11),COMBINED!D16)</f>
        <v>0</v>
      </c>
      <c r="J16" s="44">
        <f>IF(COMBINED!D16 = 0, "N/A", 1-IF(MOD((COMBINED!A16*Introduction!$D$11)/COMBINED!D16, 1) = 0, 1,MOD((COMBINED!A16*Introduction!$D$11)/COMBINED!D16, 1)))</f>
        <v>0</v>
      </c>
      <c r="K16" s="37"/>
    </row>
    <row r="17" spans="1:11" ht="15">
      <c r="A17" s="32" t="str">
        <f>COMBINED!C17</f>
        <v>P100HCT-ND</v>
      </c>
      <c r="B17" s="32"/>
      <c r="C17" s="32"/>
      <c r="D17" s="32" t="str">
        <f>COMBINED!B17</f>
        <v>m_R5/m_R12/m_R13</v>
      </c>
      <c r="E17" s="32">
        <f>CEILING((COMBINED!A17*Introduction!$D$9),COMBINED!D17)</f>
        <v>10</v>
      </c>
      <c r="F17" s="44">
        <f>IF(COMBINED!D17 = 0, "N/A", 1-IF(MOD((COMBINED!A17*Introduction!$D$9)/COMBINED!D17, 1) = 0, 1,MOD((COMBINED!A17*Introduction!$D$9)/COMBINED!D17, 1)))</f>
        <v>0.7</v>
      </c>
      <c r="G17" s="32">
        <f>CEILING((COMBINED!A17*Introduction!$D$10),COMBINED!D17)</f>
        <v>0</v>
      </c>
      <c r="H17" s="44">
        <f>IF(COMBINED!D17 = 0, "N/A", 1-IF(MOD((COMBINED!A17*Introduction!$D$10)/COMBINED!D17, 1) = 0, 1,MOD((COMBINED!A17*Introduction!$D$10)/COMBINED!D17, 1)))</f>
        <v>0</v>
      </c>
      <c r="I17" s="32">
        <f>CEILING((COMBINED!A17*Introduction!$D$11),COMBINED!D17)</f>
        <v>0</v>
      </c>
      <c r="J17" s="44">
        <f>IF(COMBINED!D17 = 0, "N/A", 1-IF(MOD((COMBINED!A17*Introduction!$D$11)/COMBINED!D17, 1) = 0, 1,MOD((COMBINED!A17*Introduction!$D$11)/COMBINED!D17, 1)))</f>
        <v>0</v>
      </c>
      <c r="K17" s="37"/>
    </row>
    <row r="18" spans="1:11" ht="15">
      <c r="A18" s="32" t="str">
        <f>COMBINED!C18</f>
        <v>399-5089-1-ND</v>
      </c>
      <c r="B18" s="32"/>
      <c r="C18" s="32"/>
      <c r="D18" s="32" t="str">
        <f>COMBINED!B18</f>
        <v>m_C1/m_C2/m_C3/m_C4/m_C6/m_C11/m_C12/m_C22/m_C9/m_C10</v>
      </c>
      <c r="E18" s="32">
        <f>CEILING((COMBINED!A18*Introduction!$D$9),COMBINED!D18)</f>
        <v>10</v>
      </c>
      <c r="F18" s="44">
        <f>IF(COMBINED!D18 = 0, "N/A", 1-IF(MOD((COMBINED!A18*Introduction!$D$9)/COMBINED!D18, 1) = 0, 1,MOD((COMBINED!A18*Introduction!$D$9)/COMBINED!D18, 1)))</f>
        <v>0</v>
      </c>
      <c r="G18" s="32">
        <f>CEILING((COMBINED!A18*Introduction!$D$10),COMBINED!D18)</f>
        <v>0</v>
      </c>
      <c r="H18" s="44">
        <f>IF(COMBINED!D18 = 0, "N/A", 1-IF(MOD((COMBINED!A18*Introduction!$D$10)/COMBINED!D18, 1) = 0, 1,MOD((COMBINED!A18*Introduction!$D$10)/COMBINED!D18, 1)))</f>
        <v>0</v>
      </c>
      <c r="I18" s="32">
        <f>CEILING((COMBINED!A18*Introduction!$D$11),COMBINED!D18)</f>
        <v>0</v>
      </c>
      <c r="J18" s="44">
        <f>IF(COMBINED!D18 = 0, "N/A", 1-IF(MOD((COMBINED!A18*Introduction!$D$11)/COMBINED!D18, 1) = 0, 1,MOD((COMBINED!A18*Introduction!$D$11)/COMBINED!D18, 1)))</f>
        <v>0</v>
      </c>
      <c r="K18" s="37"/>
    </row>
    <row r="19" spans="1:11" ht="15">
      <c r="A19" s="32" t="str">
        <f>COMBINED!C19</f>
        <v>P330HCT-ND</v>
      </c>
      <c r="B19" s="32"/>
      <c r="C19" s="32"/>
      <c r="D19" s="32" t="str">
        <f>COMBINED!B19</f>
        <v>m_R2/m_R3/m_R10</v>
      </c>
      <c r="E19" s="32">
        <f>CEILING((COMBINED!A19*Introduction!$D$9),COMBINED!D19)</f>
        <v>10</v>
      </c>
      <c r="F19" s="44">
        <f>IF(COMBINED!D19 = 0, "N/A", 1-IF(MOD((COMBINED!A19*Introduction!$D$9)/COMBINED!D19, 1) = 0, 1,MOD((COMBINED!A19*Introduction!$D$9)/COMBINED!D19, 1)))</f>
        <v>0.7</v>
      </c>
      <c r="G19" s="32">
        <f>CEILING((COMBINED!A19*Introduction!$D$10),COMBINED!D19)</f>
        <v>0</v>
      </c>
      <c r="H19" s="44">
        <f>IF(COMBINED!D19 = 0, "N/A", 1-IF(MOD((COMBINED!A19*Introduction!$D$10)/COMBINED!D19, 1) = 0, 1,MOD((COMBINED!A19*Introduction!$D$10)/COMBINED!D19, 1)))</f>
        <v>0</v>
      </c>
      <c r="I19" s="32">
        <f>CEILING((COMBINED!A19*Introduction!$D$11),COMBINED!D19)</f>
        <v>0</v>
      </c>
      <c r="J19" s="44">
        <f>IF(COMBINED!D19 = 0, "N/A", 1-IF(MOD((COMBINED!A19*Introduction!$D$11)/COMBINED!D19, 1) = 0, 1,MOD((COMBINED!A19*Introduction!$D$11)/COMBINED!D19, 1)))</f>
        <v>0</v>
      </c>
      <c r="K19" s="37"/>
    </row>
    <row r="20" spans="1:11" ht="15">
      <c r="A20" s="32" t="str">
        <f>COMBINED!C20</f>
        <v>F3132CT-ND</v>
      </c>
      <c r="B20" s="32"/>
      <c r="C20" s="32"/>
      <c r="D20" s="32" t="str">
        <f>COMBINED!B20</f>
        <v>m_F1</v>
      </c>
      <c r="E20" s="32">
        <f>CEILING((COMBINED!A20*Introduction!$D$9),COMBINED!D20)</f>
        <v>1</v>
      </c>
      <c r="F20" s="44">
        <f>IF(COMBINED!D20 = 0, "N/A", 1-IF(MOD((COMBINED!A20*Introduction!$D$9)/COMBINED!D20, 1) = 0, 1,MOD((COMBINED!A20*Introduction!$D$9)/COMBINED!D20, 1)))</f>
        <v>0</v>
      </c>
      <c r="G20" s="32">
        <f>CEILING((COMBINED!A20*Introduction!$D$10),COMBINED!D20)</f>
        <v>0</v>
      </c>
      <c r="H20" s="44">
        <f>IF(COMBINED!D20 = 0, "N/A", 1-IF(MOD((COMBINED!A20*Introduction!$D$10)/COMBINED!D20, 1) = 0, 1,MOD((COMBINED!A20*Introduction!$D$10)/COMBINED!D20, 1)))</f>
        <v>0</v>
      </c>
      <c r="I20" s="32">
        <f>CEILING((COMBINED!A20*Introduction!$D$11),COMBINED!D20)</f>
        <v>0</v>
      </c>
      <c r="J20" s="44">
        <f>IF(COMBINED!D20 = 0, "N/A", 1-IF(MOD((COMBINED!A20*Introduction!$D$11)/COMBINED!D20, 1) = 0, 1,MOD((COMBINED!A20*Introduction!$D$11)/COMBINED!D20, 1)))</f>
        <v>0</v>
      </c>
      <c r="K20" s="37"/>
    </row>
    <row r="21" spans="1:11" ht="15">
      <c r="A21" s="32" t="str">
        <f>COMBINED!C21</f>
        <v>3M5607CT-ND</v>
      </c>
      <c r="B21" s="32"/>
      <c r="C21" s="32"/>
      <c r="D21" s="32" t="str">
        <f>COMBINED!B21</f>
        <v>m_CN6</v>
      </c>
      <c r="E21" s="32">
        <f>CEILING((COMBINED!A21*Introduction!$D$9),COMBINED!D21)</f>
        <v>1</v>
      </c>
      <c r="F21" s="44">
        <f>IF(COMBINED!D21 = 0, "N/A", 1-IF(MOD((COMBINED!A21*Introduction!$D$9)/COMBINED!D21, 1) = 0, 1,MOD((COMBINED!A21*Introduction!$D$9)/COMBINED!D21, 1)))</f>
        <v>0</v>
      </c>
      <c r="G21" s="32">
        <f>CEILING((COMBINED!A21*Introduction!$D$10),COMBINED!D21)</f>
        <v>0</v>
      </c>
      <c r="H21" s="44">
        <f>IF(COMBINED!D21 = 0, "N/A", 1-IF(MOD((COMBINED!A21*Introduction!$D$10)/COMBINED!D21, 1) = 0, 1,MOD((COMBINED!A21*Introduction!$D$10)/COMBINED!D21, 1)))</f>
        <v>0</v>
      </c>
      <c r="I21" s="32">
        <f>CEILING((COMBINED!A21*Introduction!$D$11),COMBINED!D21)</f>
        <v>0</v>
      </c>
      <c r="J21" s="44">
        <f>IF(COMBINED!D21 = 0, "N/A", 1-IF(MOD((COMBINED!A21*Introduction!$D$11)/COMBINED!D21, 1) = 0, 1,MOD((COMBINED!A21*Introduction!$D$11)/COMBINED!D21, 1)))</f>
        <v>0</v>
      </c>
      <c r="K21" s="37"/>
    </row>
    <row r="22" spans="1:11" ht="15">
      <c r="A22" s="32" t="str">
        <f>COMBINED!C22</f>
        <v>455-1794-1-ND</v>
      </c>
      <c r="B22" s="32"/>
      <c r="C22" s="32"/>
      <c r="D22" s="32" t="str">
        <f>COMBINED!B22</f>
        <v>m_CN1</v>
      </c>
      <c r="E22" s="32">
        <f>CEILING((COMBINED!A22*Introduction!$D$9),COMBINED!D22)</f>
        <v>10</v>
      </c>
      <c r="F22" s="44">
        <f>IF(COMBINED!D22 = 0, "N/A", 1-IF(MOD((COMBINED!A22*Introduction!$D$9)/COMBINED!D22, 1) = 0, 1,MOD((COMBINED!A22*Introduction!$D$9)/COMBINED!D22, 1)))</f>
        <v>0.9</v>
      </c>
      <c r="G22" s="32">
        <f>CEILING((COMBINED!A22*Introduction!$D$10),COMBINED!D22)</f>
        <v>0</v>
      </c>
      <c r="H22" s="44">
        <f>IF(COMBINED!D22 = 0, "N/A", 1-IF(MOD((COMBINED!A22*Introduction!$D$10)/COMBINED!D22, 1) = 0, 1,MOD((COMBINED!A22*Introduction!$D$10)/COMBINED!D22, 1)))</f>
        <v>0</v>
      </c>
      <c r="I22" s="32">
        <f>CEILING((COMBINED!A22*Introduction!$D$11),COMBINED!D22)</f>
        <v>0</v>
      </c>
      <c r="J22" s="44">
        <f>IF(COMBINED!D22 = 0, "N/A", 1-IF(MOD((COMBINED!A22*Introduction!$D$11)/COMBINED!D22, 1) = 0, 1,MOD((COMBINED!A22*Introduction!$D$11)/COMBINED!D22, 1)))</f>
        <v>0</v>
      </c>
      <c r="K22" s="37"/>
    </row>
    <row r="23" spans="1:11" ht="15">
      <c r="A23" s="32" t="str">
        <f>COMBINED!C23</f>
        <v>455-1796-1-ND</v>
      </c>
      <c r="B23" s="32"/>
      <c r="C23" s="32"/>
      <c r="D23" s="32" t="str">
        <f>COMBINED!B23</f>
        <v>m_CN2/m_CN3</v>
      </c>
      <c r="E23" s="32">
        <f>CEILING((COMBINED!A23*Introduction!$D$9),COMBINED!D23)</f>
        <v>10</v>
      </c>
      <c r="F23" s="44">
        <f>IF(COMBINED!D23 = 0, "N/A", 1-IF(MOD((COMBINED!A23*Introduction!$D$9)/COMBINED!D23, 1) = 0, 1,MOD((COMBINED!A23*Introduction!$D$9)/COMBINED!D23, 1)))</f>
        <v>0.8</v>
      </c>
      <c r="G23" s="32">
        <f>CEILING((COMBINED!A23*Introduction!$D$10),COMBINED!D23)</f>
        <v>0</v>
      </c>
      <c r="H23" s="44">
        <f>IF(COMBINED!D23 = 0, "N/A", 1-IF(MOD((COMBINED!A23*Introduction!$D$10)/COMBINED!D23, 1) = 0, 1,MOD((COMBINED!A23*Introduction!$D$10)/COMBINED!D23, 1)))</f>
        <v>0</v>
      </c>
      <c r="I23" s="32">
        <f>CEILING((COMBINED!A23*Introduction!$D$11),COMBINED!D23)</f>
        <v>0</v>
      </c>
      <c r="J23" s="44">
        <f>IF(COMBINED!D23 = 0, "N/A", 1-IF(MOD((COMBINED!A23*Introduction!$D$11)/COMBINED!D23, 1) = 0, 1,MOD((COMBINED!A23*Introduction!$D$11)/COMBINED!D23, 1)))</f>
        <v>0</v>
      </c>
      <c r="K23" s="37"/>
    </row>
    <row r="24" spans="1:11" ht="15">
      <c r="A24" s="32" t="str">
        <f>COMBINED!C24</f>
        <v>568-1660-1-ND</v>
      </c>
      <c r="B24" s="32"/>
      <c r="C24" s="32"/>
      <c r="D24" s="32" t="str">
        <f>COMBINED!B24</f>
        <v>m_Q3</v>
      </c>
      <c r="E24" s="32">
        <f>CEILING((COMBINED!A24*Introduction!$D$9),COMBINED!D24)</f>
        <v>0</v>
      </c>
      <c r="F24" s="44">
        <f>IF(COMBINED!D24 = 0, "N/A", 1-IF(MOD((COMBINED!A24*Introduction!$D$9)/COMBINED!D24, 1) = 0, 1,MOD((COMBINED!A24*Introduction!$D$9)/COMBINED!D24, 1)))</f>
        <v>0</v>
      </c>
      <c r="G24" s="32">
        <f>CEILING((COMBINED!A24*Introduction!$D$10),COMBINED!D24)</f>
        <v>0</v>
      </c>
      <c r="H24" s="44">
        <f>IF(COMBINED!D24 = 0, "N/A", 1-IF(MOD((COMBINED!A24*Introduction!$D$10)/COMBINED!D24, 1) = 0, 1,MOD((COMBINED!A24*Introduction!$D$10)/COMBINED!D24, 1)))</f>
        <v>0</v>
      </c>
      <c r="I24" s="32">
        <f>CEILING((COMBINED!A24*Introduction!$D$11),COMBINED!D24)</f>
        <v>0</v>
      </c>
      <c r="J24" s="44">
        <f>IF(COMBINED!D24 = 0, "N/A", 1-IF(MOD((COMBINED!A24*Introduction!$D$11)/COMBINED!D24, 1) = 0, 1,MOD((COMBINED!A24*Introduction!$D$11)/COMBINED!D24, 1)))</f>
        <v>0</v>
      </c>
      <c r="K24" s="37"/>
    </row>
    <row r="25" spans="1:11" ht="15">
      <c r="A25" s="32" t="str">
        <f>COMBINED!C25</f>
        <v>754-1119-1-ND</v>
      </c>
      <c r="B25" s="32"/>
      <c r="C25" s="32"/>
      <c r="D25" s="32" t="str">
        <f>COMBINED!B25</f>
        <v>m_LED1</v>
      </c>
      <c r="E25" s="32">
        <f>CEILING((COMBINED!A25*Introduction!$D$9),COMBINED!D25)</f>
        <v>1</v>
      </c>
      <c r="F25" s="44">
        <f>IF(COMBINED!D25 = 0, "N/A", 1-IF(MOD((COMBINED!A25*Introduction!$D$9)/COMBINED!D25, 1) = 0, 1,MOD((COMBINED!A25*Introduction!$D$9)/COMBINED!D25, 1)))</f>
        <v>0</v>
      </c>
      <c r="G25" s="32">
        <f>CEILING((COMBINED!A25*Introduction!$D$10),COMBINED!D25)</f>
        <v>0</v>
      </c>
      <c r="H25" s="44">
        <f>IF(COMBINED!D25 = 0, "N/A", 1-IF(MOD((COMBINED!A25*Introduction!$D$10)/COMBINED!D25, 1) = 0, 1,MOD((COMBINED!A25*Introduction!$D$10)/COMBINED!D25, 1)))</f>
        <v>0</v>
      </c>
      <c r="I25" s="32">
        <f>CEILING((COMBINED!A25*Introduction!$D$11),COMBINED!D25)</f>
        <v>0</v>
      </c>
      <c r="J25" s="44">
        <f>IF(COMBINED!D25 = 0, "N/A", 1-IF(MOD((COMBINED!A25*Introduction!$D$11)/COMBINED!D25, 1) = 0, 1,MOD((COMBINED!A25*Introduction!$D$11)/COMBINED!D25, 1)))</f>
        <v>0</v>
      </c>
      <c r="K25" s="37"/>
    </row>
    <row r="26" spans="1:11" ht="15">
      <c r="A26" s="32" t="str">
        <f>COMBINED!C26</f>
        <v>754-1121-1-ND</v>
      </c>
      <c r="B26" s="32"/>
      <c r="C26" s="32"/>
      <c r="D26" s="32" t="str">
        <f>COMBINED!B26</f>
        <v>m_LED3</v>
      </c>
      <c r="E26" s="32">
        <f>CEILING((COMBINED!A26*Introduction!$D$9),COMBINED!D26)</f>
        <v>1</v>
      </c>
      <c r="F26" s="44">
        <f>IF(COMBINED!D26 = 0, "N/A", 1-IF(MOD((COMBINED!A26*Introduction!$D$9)/COMBINED!D26, 1) = 0, 1,MOD((COMBINED!A26*Introduction!$D$9)/COMBINED!D26, 1)))</f>
        <v>0</v>
      </c>
      <c r="G26" s="32">
        <f>CEILING((COMBINED!A26*Introduction!$D$10),COMBINED!D26)</f>
        <v>0</v>
      </c>
      <c r="H26" s="44">
        <f>IF(COMBINED!D26 = 0, "N/A", 1-IF(MOD((COMBINED!A26*Introduction!$D$10)/COMBINED!D26, 1) = 0, 1,MOD((COMBINED!A26*Introduction!$D$10)/COMBINED!D26, 1)))</f>
        <v>0</v>
      </c>
      <c r="I26" s="32">
        <f>CEILING((COMBINED!A26*Introduction!$D$11),COMBINED!D26)</f>
        <v>0</v>
      </c>
      <c r="J26" s="44">
        <f>IF(COMBINED!D26 = 0, "N/A", 1-IF(MOD((COMBINED!A26*Introduction!$D$11)/COMBINED!D26, 1) = 0, 1,MOD((COMBINED!A26*Introduction!$D$11)/COMBINED!D26, 1)))</f>
        <v>0</v>
      </c>
      <c r="K26" s="37"/>
    </row>
    <row r="27" spans="1:11" ht="15">
      <c r="A27" s="41" t="str">
        <f>COMBINED!C27</f>
        <v>828-1005-1-ND</v>
      </c>
      <c r="B27" s="41"/>
      <c r="C27" s="41"/>
      <c r="D27" s="41" t="str">
        <f>COMBINED!B27</f>
        <v>m_U2</v>
      </c>
      <c r="E27" s="41">
        <f>CEILING((COMBINED!A27*Introduction!$D$9),COMBINED!D27)</f>
        <v>1</v>
      </c>
      <c r="F27" s="42">
        <f>IF(COMBINED!D27 = 0, "N/A", 1-IF(MOD((COMBINED!A27*Introduction!$D$9)/COMBINED!D27, 1) = 0, 1,MOD((COMBINED!A27*Introduction!$D$9)/COMBINED!D27, 1)))</f>
        <v>0</v>
      </c>
      <c r="G27" s="41">
        <f>CEILING((COMBINED!A27*Introduction!$D$10),COMBINED!D27)</f>
        <v>0</v>
      </c>
      <c r="H27" s="42">
        <f>IF(COMBINED!D27 = 0, "N/A", 1-IF(MOD((COMBINED!A27*Introduction!$D$10)/COMBINED!D27, 1) = 0, 1,MOD((COMBINED!A27*Introduction!$D$10)/COMBINED!D27, 1)))</f>
        <v>0</v>
      </c>
      <c r="I27" s="41">
        <f>CEILING((COMBINED!A27*Introduction!$D$11),COMBINED!D27)</f>
        <v>0</v>
      </c>
      <c r="J27" s="42">
        <f>IF(COMBINED!D27 = 0, "N/A", 1-IF(MOD((COMBINED!A27*Introduction!$D$11)/COMBINED!D27, 1) = 0, 1,MOD((COMBINED!A27*Introduction!$D$11)/COMBINED!D27, 1)))</f>
        <v>0</v>
      </c>
      <c r="K27" s="37"/>
    </row>
    <row r="28" spans="1:11" ht="15">
      <c r="A28" s="32" t="str">
        <f>COMBINED!C28</f>
        <v>LP2985IM5-3.3CT-ND</v>
      </c>
      <c r="B28" s="32"/>
      <c r="C28" s="32"/>
      <c r="D28" s="32" t="str">
        <f>COMBINED!B28</f>
        <v>m_U3</v>
      </c>
      <c r="E28" s="32">
        <f>CEILING((COMBINED!A28*Introduction!$D$9),COMBINED!D28)</f>
        <v>1</v>
      </c>
      <c r="F28" s="44">
        <f>IF(COMBINED!D28 = 0, "N/A", 1-IF(MOD((COMBINED!A28*Introduction!$D$9)/COMBINED!D28, 1) = 0, 1,MOD((COMBINED!A28*Introduction!$D$9)/COMBINED!D28, 1)))</f>
        <v>0</v>
      </c>
      <c r="G28" s="32">
        <f>CEILING((COMBINED!A28*Introduction!$D$10),COMBINED!D28)</f>
        <v>0</v>
      </c>
      <c r="H28" s="44">
        <f>IF(COMBINED!D28 = 0, "N/A", 1-IF(MOD((COMBINED!A28*Introduction!$D$10)/COMBINED!D28, 1) = 0, 1,MOD((COMBINED!A28*Introduction!$D$10)/COMBINED!D28, 1)))</f>
        <v>0</v>
      </c>
      <c r="I28" s="32">
        <f>CEILING((COMBINED!A28*Introduction!$D$11),COMBINED!D28)</f>
        <v>0</v>
      </c>
      <c r="J28" s="44">
        <f>IF(COMBINED!D28 = 0, "N/A", 1-IF(MOD((COMBINED!A28*Introduction!$D$11)/COMBINED!D28, 1) = 0, 1,MOD((COMBINED!A28*Introduction!$D$11)/COMBINED!D28, 1)))</f>
        <v>0</v>
      </c>
      <c r="K28" s="37"/>
    </row>
    <row r="29" spans="1:11" ht="15">
      <c r="A29" s="32" t="str">
        <f>COMBINED!C29</f>
        <v>S9012E-05-ND</v>
      </c>
      <c r="B29" s="32"/>
      <c r="C29" s="32"/>
      <c r="D29" s="32" t="str">
        <f>COMBINED!B29</f>
        <v>m_CN4</v>
      </c>
      <c r="E29" s="32">
        <f>CEILING((COMBINED!A29*Introduction!$D$9),COMBINED!D29)</f>
        <v>1</v>
      </c>
      <c r="F29" s="44">
        <f>IF(COMBINED!D29 = 0, "N/A", 1-IF(MOD((COMBINED!A29*Introduction!$D$9)/COMBINED!D29, 1) = 0, 1,MOD((COMBINED!A29*Introduction!$D$9)/COMBINED!D29, 1)))</f>
        <v>0</v>
      </c>
      <c r="G29" s="32">
        <f>CEILING((COMBINED!A29*Introduction!$D$10),COMBINED!D29)</f>
        <v>0</v>
      </c>
      <c r="H29" s="44">
        <f>IF(COMBINED!D29 = 0, "N/A", 1-IF(MOD((COMBINED!A29*Introduction!$D$10)/COMBINED!D29, 1) = 0, 1,MOD((COMBINED!A29*Introduction!$D$10)/COMBINED!D29, 1)))</f>
        <v>0</v>
      </c>
      <c r="I29" s="32">
        <f>CEILING((COMBINED!A29*Introduction!$D$11),COMBINED!D29)</f>
        <v>0</v>
      </c>
      <c r="J29" s="44">
        <f>IF(COMBINED!D29 = 0, "N/A", 1-IF(MOD((COMBINED!A29*Introduction!$D$11)/COMBINED!D29, 1) = 0, 1,MOD((COMBINED!A29*Introduction!$D$11)/COMBINED!D29, 1)))</f>
        <v>0</v>
      </c>
      <c r="K29" s="37"/>
    </row>
    <row r="30" spans="1:11" ht="15">
      <c r="A30" s="32" t="str">
        <f>COMBINED!C30</f>
        <v>568-3362-1-ND</v>
      </c>
      <c r="B30" s="32"/>
      <c r="C30" s="32"/>
      <c r="D30" s="32" t="str">
        <f>COMBINED!B30</f>
        <v>m_U4</v>
      </c>
      <c r="E30" s="32">
        <f>CEILING((COMBINED!A30*Introduction!$D$9),COMBINED!D30)</f>
        <v>1</v>
      </c>
      <c r="F30" s="44">
        <f>IF(COMBINED!D30 = 0, "N/A", 1-IF(MOD((COMBINED!A30*Introduction!$D$9)/COMBINED!D30, 1) = 0, 1,MOD((COMBINED!A30*Introduction!$D$9)/COMBINED!D30, 1)))</f>
        <v>0</v>
      </c>
      <c r="G30" s="32">
        <f>CEILING((COMBINED!A30*Introduction!$D$10),COMBINED!D30)</f>
        <v>0</v>
      </c>
      <c r="H30" s="44">
        <f>IF(COMBINED!D30 = 0, "N/A", 1-IF(MOD((COMBINED!A30*Introduction!$D$10)/COMBINED!D30, 1) = 0, 1,MOD((COMBINED!A30*Introduction!$D$10)/COMBINED!D30, 1)))</f>
        <v>0</v>
      </c>
      <c r="I30" s="32">
        <f>CEILING((COMBINED!A30*Introduction!$D$11),COMBINED!D30)</f>
        <v>0</v>
      </c>
      <c r="J30" s="44">
        <f>IF(COMBINED!D30 = 0, "N/A", 1-IF(MOD((COMBINED!A30*Introduction!$D$11)/COMBINED!D30, 1) = 0, 1,MOD((COMBINED!A30*Introduction!$D$11)/COMBINED!D30, 1)))</f>
        <v>0</v>
      </c>
      <c r="K30" s="37"/>
    </row>
    <row r="31" spans="1:11" ht="15">
      <c r="A31" s="41" t="str">
        <f>COMBINED!C31</f>
        <v>N/A</v>
      </c>
      <c r="B31" s="41"/>
      <c r="C31" s="41"/>
      <c r="D31" s="41" t="str">
        <f>COMBINED!B31</f>
        <v>m_SL1</v>
      </c>
      <c r="E31" s="41">
        <f>CEILING((COMBINED!A31*Introduction!$D$9),COMBINED!D31)</f>
        <v>0</v>
      </c>
      <c r="F31" s="42" t="str">
        <f>IF(COMBINED!D31 = 0, "N/A", 1-IF(MOD((COMBINED!A31*Introduction!$D$9)/COMBINED!D31, 1) = 0, 1,MOD((COMBINED!A31*Introduction!$D$9)/COMBINED!D31, 1)))</f>
        <v>N/A</v>
      </c>
      <c r="G31" s="41">
        <f>CEILING((COMBINED!A31*Introduction!$D$10),COMBINED!D31)</f>
        <v>0</v>
      </c>
      <c r="H31" s="42" t="str">
        <f>IF(COMBINED!D31 = 0, "N/A", 1-IF(MOD((COMBINED!A31*Introduction!$D$10)/COMBINED!D31, 1) = 0, 1,MOD((COMBINED!A31*Introduction!$D$10)/COMBINED!D31, 1)))</f>
        <v>N/A</v>
      </c>
      <c r="I31" s="41">
        <f>CEILING((COMBINED!A31*Introduction!$D$11),COMBINED!D31)</f>
        <v>0</v>
      </c>
      <c r="J31" s="42" t="str">
        <f>IF(COMBINED!D31 = 0, "N/A", 1-IF(MOD((COMBINED!A31*Introduction!$D$11)/COMBINED!D31, 1) = 0, 1,MOD((COMBINED!A31*Introduction!$D$11)/COMBINED!D31, 1)))</f>
        <v>N/A</v>
      </c>
      <c r="K31" s="37"/>
    </row>
    <row r="32" spans="1:11" ht="15">
      <c r="A32" s="32" t="str">
        <f>COMBINED!C32</f>
        <v>754-1120-1-ND</v>
      </c>
      <c r="B32" s="32"/>
      <c r="C32" s="32"/>
      <c r="D32" s="32" t="str">
        <f>COMBINED!B32</f>
        <v>m_LED2</v>
      </c>
      <c r="E32" s="32">
        <f>CEILING((COMBINED!A32*Introduction!$D$9),COMBINED!D32)</f>
        <v>1</v>
      </c>
      <c r="F32" s="44">
        <f>IF(COMBINED!D32 = 0, "N/A", 1-IF(MOD((COMBINED!A32*Introduction!$D$9)/COMBINED!D32, 1) = 0, 1,MOD((COMBINED!A32*Introduction!$D$9)/COMBINED!D32, 1)))</f>
        <v>0</v>
      </c>
      <c r="G32" s="32">
        <f>CEILING((COMBINED!A32*Introduction!$D$10),COMBINED!D32)</f>
        <v>0</v>
      </c>
      <c r="H32" s="44">
        <f>IF(COMBINED!D32 = 0, "N/A", 1-IF(MOD((COMBINED!A32*Introduction!$D$10)/COMBINED!D32, 1) = 0, 1,MOD((COMBINED!A32*Introduction!$D$10)/COMBINED!D32, 1)))</f>
        <v>0</v>
      </c>
      <c r="I32" s="32">
        <f>CEILING((COMBINED!A32*Introduction!$D$11),COMBINED!D32)</f>
        <v>0</v>
      </c>
      <c r="J32" s="44">
        <f>IF(COMBINED!D32 = 0, "N/A", 1-IF(MOD((COMBINED!A32*Introduction!$D$11)/COMBINED!D32, 1) = 0, 1,MOD((COMBINED!A32*Introduction!$D$11)/COMBINED!D32, 1)))</f>
        <v>0</v>
      </c>
      <c r="K32" s="37"/>
    </row>
    <row r="33" spans="1:11" ht="15">
      <c r="A33" s="41" t="str">
        <f>COMBINED!C33</f>
        <v>N/A</v>
      </c>
      <c r="B33" s="41"/>
      <c r="C33" s="41"/>
      <c r="D33" s="41" t="str">
        <f>COMBINED!B33</f>
        <v>m_SL10</v>
      </c>
      <c r="E33" s="41">
        <f>CEILING((COMBINED!A33*Introduction!$D$9),COMBINED!D33)</f>
        <v>0</v>
      </c>
      <c r="F33" s="42" t="str">
        <f>IF(COMBINED!D33 = 0, "N/A", 1-IF(MOD((COMBINED!A33*Introduction!$D$9)/COMBINED!D33, 1) = 0, 1,MOD((COMBINED!A33*Introduction!$D$9)/COMBINED!D33, 1)))</f>
        <v>N/A</v>
      </c>
      <c r="G33" s="41">
        <f>CEILING((COMBINED!A33*Introduction!$D$10),COMBINED!D33)</f>
        <v>0</v>
      </c>
      <c r="H33" s="42" t="str">
        <f>IF(COMBINED!D33 = 0, "N/A", 1-IF(MOD((COMBINED!A33*Introduction!$D$10)/COMBINED!D33, 1) = 0, 1,MOD((COMBINED!A33*Introduction!$D$10)/COMBINED!D33, 1)))</f>
        <v>N/A</v>
      </c>
      <c r="I33" s="41">
        <f>CEILING((COMBINED!A33*Introduction!$D$11),COMBINED!D33)</f>
        <v>0</v>
      </c>
      <c r="J33" s="42" t="str">
        <f>IF(COMBINED!D33 = 0, "N/A", 1-IF(MOD((COMBINED!A33*Introduction!$D$11)/COMBINED!D33, 1) = 0, 1,MOD((COMBINED!A33*Introduction!$D$11)/COMBINED!D33, 1)))</f>
        <v>N/A</v>
      </c>
      <c r="K33" s="37"/>
    </row>
    <row r="34" spans="1:11" ht="15">
      <c r="A34" s="41" t="str">
        <f>COMBINED!C34</f>
        <v>N/A</v>
      </c>
      <c r="B34" s="41"/>
      <c r="C34" s="41"/>
      <c r="D34" s="41" t="str">
        <f>COMBINED!B34</f>
        <v>m_SL11</v>
      </c>
      <c r="E34" s="41">
        <f>CEILING((COMBINED!A34*Introduction!$D$9),COMBINED!D34)</f>
        <v>0</v>
      </c>
      <c r="F34" s="42" t="str">
        <f>IF(COMBINED!D34 = 0, "N/A", 1-IF(MOD((COMBINED!A34*Introduction!$D$9)/COMBINED!D34, 1) = 0, 1,MOD((COMBINED!A34*Introduction!$D$9)/COMBINED!D34, 1)))</f>
        <v>N/A</v>
      </c>
      <c r="G34" s="41">
        <f>CEILING((COMBINED!A34*Introduction!$D$10),COMBINED!D34)</f>
        <v>0</v>
      </c>
      <c r="H34" s="42" t="str">
        <f>IF(COMBINED!D34 = 0, "N/A", 1-IF(MOD((COMBINED!A34*Introduction!$D$10)/COMBINED!D34, 1) = 0, 1,MOD((COMBINED!A34*Introduction!$D$10)/COMBINED!D34, 1)))</f>
        <v>N/A</v>
      </c>
      <c r="I34" s="41">
        <f>CEILING((COMBINED!A34*Introduction!$D$11),COMBINED!D34)</f>
        <v>0</v>
      </c>
      <c r="J34" s="42" t="str">
        <f>IF(COMBINED!D34 = 0, "N/A", 1-IF(MOD((COMBINED!A34*Introduction!$D$11)/COMBINED!D34, 1) = 0, 1,MOD((COMBINED!A34*Introduction!$D$11)/COMBINED!D34, 1)))</f>
        <v>N/A</v>
      </c>
      <c r="K34" s="37"/>
    </row>
    <row r="35" spans="1:11" ht="15">
      <c r="A35" s="41" t="str">
        <f>COMBINED!C35</f>
        <v>N/A</v>
      </c>
      <c r="B35" s="41"/>
      <c r="C35" s="41"/>
      <c r="D35" s="41" t="str">
        <f>COMBINED!B35</f>
        <v>m_SL12</v>
      </c>
      <c r="E35" s="41">
        <f>CEILING((COMBINED!A35*Introduction!$D$9),COMBINED!D35)</f>
        <v>0</v>
      </c>
      <c r="F35" s="42" t="str">
        <f>IF(COMBINED!D35 = 0, "N/A", 1-IF(MOD((COMBINED!A35*Introduction!$D$9)/COMBINED!D35, 1) = 0, 1,MOD((COMBINED!A35*Introduction!$D$9)/COMBINED!D35, 1)))</f>
        <v>N/A</v>
      </c>
      <c r="G35" s="41">
        <f>CEILING((COMBINED!A35*Introduction!$D$10),COMBINED!D35)</f>
        <v>0</v>
      </c>
      <c r="H35" s="42" t="str">
        <f>IF(COMBINED!D35 = 0, "N/A", 1-IF(MOD((COMBINED!A35*Introduction!$D$10)/COMBINED!D35, 1) = 0, 1,MOD((COMBINED!A35*Introduction!$D$10)/COMBINED!D35, 1)))</f>
        <v>N/A</v>
      </c>
      <c r="I35" s="41">
        <f>CEILING((COMBINED!A35*Introduction!$D$11),COMBINED!D35)</f>
        <v>0</v>
      </c>
      <c r="J35" s="42" t="str">
        <f>IF(COMBINED!D35 = 0, "N/A", 1-IF(MOD((COMBINED!A35*Introduction!$D$11)/COMBINED!D35, 1) = 0, 1,MOD((COMBINED!A35*Introduction!$D$11)/COMBINED!D35, 1)))</f>
        <v>N/A</v>
      </c>
      <c r="K35" s="37"/>
    </row>
    <row r="36" spans="1:11" ht="15">
      <c r="A36" s="41" t="str">
        <f>COMBINED!C36</f>
        <v>N/A</v>
      </c>
      <c r="B36" s="41"/>
      <c r="C36" s="41"/>
      <c r="D36" s="41" t="str">
        <f>COMBINED!B36</f>
        <v>m_SL13</v>
      </c>
      <c r="E36" s="41">
        <f>CEILING((COMBINED!A36*Introduction!$D$9),COMBINED!D36)</f>
        <v>0</v>
      </c>
      <c r="F36" s="42" t="str">
        <f>IF(COMBINED!D36 = 0, "N/A", 1-IF(MOD((COMBINED!A36*Introduction!$D$9)/COMBINED!D36, 1) = 0, 1,MOD((COMBINED!A36*Introduction!$D$9)/COMBINED!D36, 1)))</f>
        <v>N/A</v>
      </c>
      <c r="G36" s="41">
        <f>CEILING((COMBINED!A36*Introduction!$D$10),COMBINED!D36)</f>
        <v>0</v>
      </c>
      <c r="H36" s="42" t="str">
        <f>IF(COMBINED!D36 = 0, "N/A", 1-IF(MOD((COMBINED!A36*Introduction!$D$10)/COMBINED!D36, 1) = 0, 1,MOD((COMBINED!A36*Introduction!$D$10)/COMBINED!D36, 1)))</f>
        <v>N/A</v>
      </c>
      <c r="I36" s="41">
        <f>CEILING((COMBINED!A36*Introduction!$D$11),COMBINED!D36)</f>
        <v>0</v>
      </c>
      <c r="J36" s="42" t="str">
        <f>IF(COMBINED!D36 = 0, "N/A", 1-IF(MOD((COMBINED!A36*Introduction!$D$11)/COMBINED!D36, 1) = 0, 1,MOD((COMBINED!A36*Introduction!$D$11)/COMBINED!D36, 1)))</f>
        <v>N/A</v>
      </c>
      <c r="K36" s="37"/>
    </row>
    <row r="37" spans="1:11" ht="15">
      <c r="A37" s="41" t="str">
        <f>COMBINED!C37</f>
        <v>N/A</v>
      </c>
      <c r="B37" s="41"/>
      <c r="C37" s="41"/>
      <c r="D37" s="41" t="str">
        <f>COMBINED!B37</f>
        <v>m_SL14</v>
      </c>
      <c r="E37" s="41">
        <f>CEILING((COMBINED!A37*Introduction!$D$9),COMBINED!D37)</f>
        <v>0</v>
      </c>
      <c r="F37" s="42" t="str">
        <f>IF(COMBINED!D37 = 0, "N/A", 1-IF(MOD((COMBINED!A37*Introduction!$D$9)/COMBINED!D37, 1) = 0, 1,MOD((COMBINED!A37*Introduction!$D$9)/COMBINED!D37, 1)))</f>
        <v>N/A</v>
      </c>
      <c r="G37" s="41">
        <f>CEILING((COMBINED!A37*Introduction!$D$10),COMBINED!D37)</f>
        <v>0</v>
      </c>
      <c r="H37" s="42" t="str">
        <f>IF(COMBINED!D37 = 0, "N/A", 1-IF(MOD((COMBINED!A37*Introduction!$D$10)/COMBINED!D37, 1) = 0, 1,MOD((COMBINED!A37*Introduction!$D$10)/COMBINED!D37, 1)))</f>
        <v>N/A</v>
      </c>
      <c r="I37" s="41">
        <f>CEILING((COMBINED!A37*Introduction!$D$11),COMBINED!D37)</f>
        <v>0</v>
      </c>
      <c r="J37" s="42" t="str">
        <f>IF(COMBINED!D37 = 0, "N/A", 1-IF(MOD((COMBINED!A37*Introduction!$D$11)/COMBINED!D37, 1) = 0, 1,MOD((COMBINED!A37*Introduction!$D$11)/COMBINED!D37, 1)))</f>
        <v>N/A</v>
      </c>
      <c r="K37" s="37"/>
    </row>
    <row r="38" spans="1:11" ht="15">
      <c r="A38" s="41" t="str">
        <f>COMBINED!C38</f>
        <v>N/A</v>
      </c>
      <c r="B38" s="41"/>
      <c r="C38" s="41"/>
      <c r="D38" s="41" t="str">
        <f>COMBINED!B38</f>
        <v>m_SL15</v>
      </c>
      <c r="E38" s="41">
        <f>CEILING((COMBINED!A38*Introduction!$D$9),COMBINED!D38)</f>
        <v>0</v>
      </c>
      <c r="F38" s="42" t="str">
        <f>IF(COMBINED!D38 = 0, "N/A", 1-IF(MOD((COMBINED!A38*Introduction!$D$9)/COMBINED!D38, 1) = 0, 1,MOD((COMBINED!A38*Introduction!$D$9)/COMBINED!D38, 1)))</f>
        <v>N/A</v>
      </c>
      <c r="G38" s="41">
        <f>CEILING((COMBINED!A38*Introduction!$D$10),COMBINED!D38)</f>
        <v>0</v>
      </c>
      <c r="H38" s="42" t="str">
        <f>IF(COMBINED!D38 = 0, "N/A", 1-IF(MOD((COMBINED!A38*Introduction!$D$10)/COMBINED!D38, 1) = 0, 1,MOD((COMBINED!A38*Introduction!$D$10)/COMBINED!D38, 1)))</f>
        <v>N/A</v>
      </c>
      <c r="I38" s="41">
        <f>CEILING((COMBINED!A38*Introduction!$D$11),COMBINED!D38)</f>
        <v>0</v>
      </c>
      <c r="J38" s="42" t="str">
        <f>IF(COMBINED!D38 = 0, "N/A", 1-IF(MOD((COMBINED!A38*Introduction!$D$11)/COMBINED!D38, 1) = 0, 1,MOD((COMBINED!A38*Introduction!$D$11)/COMBINED!D38, 1)))</f>
        <v>N/A</v>
      </c>
      <c r="K38" s="37"/>
    </row>
    <row r="39" spans="1:11" ht="15">
      <c r="A39" s="41" t="str">
        <f>COMBINED!C39</f>
        <v>N/A</v>
      </c>
      <c r="B39" s="41"/>
      <c r="C39" s="41"/>
      <c r="D39" s="41" t="str">
        <f>COMBINED!B39</f>
        <v>m_SL16</v>
      </c>
      <c r="E39" s="41">
        <f>CEILING((COMBINED!A39*Introduction!$D$9),COMBINED!D39)</f>
        <v>0</v>
      </c>
      <c r="F39" s="42" t="str">
        <f>IF(COMBINED!D39 = 0, "N/A", 1-IF(MOD((COMBINED!A39*Introduction!$D$9)/COMBINED!D39, 1) = 0, 1,MOD((COMBINED!A39*Introduction!$D$9)/COMBINED!D39, 1)))</f>
        <v>N/A</v>
      </c>
      <c r="G39" s="41">
        <f>CEILING((COMBINED!A39*Introduction!$D$10),COMBINED!D39)</f>
        <v>0</v>
      </c>
      <c r="H39" s="42" t="str">
        <f>IF(COMBINED!D39 = 0, "N/A", 1-IF(MOD((COMBINED!A39*Introduction!$D$10)/COMBINED!D39, 1) = 0, 1,MOD((COMBINED!A39*Introduction!$D$10)/COMBINED!D39, 1)))</f>
        <v>N/A</v>
      </c>
      <c r="I39" s="41">
        <f>CEILING((COMBINED!A39*Introduction!$D$11),COMBINED!D39)</f>
        <v>0</v>
      </c>
      <c r="J39" s="42" t="str">
        <f>IF(COMBINED!D39 = 0, "N/A", 1-IF(MOD((COMBINED!A39*Introduction!$D$11)/COMBINED!D39, 1) = 0, 1,MOD((COMBINED!A39*Introduction!$D$11)/COMBINED!D39, 1)))</f>
        <v>N/A</v>
      </c>
      <c r="K39" s="37"/>
    </row>
    <row r="40" spans="1:11" ht="15">
      <c r="A40" s="41" t="str">
        <f>COMBINED!C40</f>
        <v>N/A</v>
      </c>
      <c r="B40" s="41"/>
      <c r="C40" s="41"/>
      <c r="D40" s="41" t="str">
        <f>COMBINED!B40</f>
        <v>m_SL17</v>
      </c>
      <c r="E40" s="41">
        <f>CEILING((COMBINED!A40*Introduction!$D$9),COMBINED!D40)</f>
        <v>0</v>
      </c>
      <c r="F40" s="42" t="str">
        <f>IF(COMBINED!D40 = 0, "N/A", 1-IF(MOD((COMBINED!A40*Introduction!$D$9)/COMBINED!D40, 1) = 0, 1,MOD((COMBINED!A40*Introduction!$D$9)/COMBINED!D40, 1)))</f>
        <v>N/A</v>
      </c>
      <c r="G40" s="41">
        <f>CEILING((COMBINED!A40*Introduction!$D$10),COMBINED!D40)</f>
        <v>0</v>
      </c>
      <c r="H40" s="42" t="str">
        <f>IF(COMBINED!D40 = 0, "N/A", 1-IF(MOD((COMBINED!A40*Introduction!$D$10)/COMBINED!D40, 1) = 0, 1,MOD((COMBINED!A40*Introduction!$D$10)/COMBINED!D40, 1)))</f>
        <v>N/A</v>
      </c>
      <c r="I40" s="41">
        <f>CEILING((COMBINED!A40*Introduction!$D$11),COMBINED!D40)</f>
        <v>0</v>
      </c>
      <c r="J40" s="42" t="str">
        <f>IF(COMBINED!D40 = 0, "N/A", 1-IF(MOD((COMBINED!A40*Introduction!$D$11)/COMBINED!D40, 1) = 0, 1,MOD((COMBINED!A40*Introduction!$D$11)/COMBINED!D40, 1)))</f>
        <v>N/A</v>
      </c>
      <c r="K40" s="37"/>
    </row>
    <row r="41" spans="1:11" ht="15">
      <c r="A41" s="32" t="str">
        <f>COMBINED!C41</f>
        <v>SMAJ7.0ALFCT-ND</v>
      </c>
      <c r="B41" s="32"/>
      <c r="C41" s="32"/>
      <c r="D41" s="32" t="str">
        <f>COMBINED!B41</f>
        <v>m_D2</v>
      </c>
      <c r="E41" s="32">
        <f>CEILING((COMBINED!A41*Introduction!$D$9),COMBINED!D41)</f>
        <v>1</v>
      </c>
      <c r="F41" s="44">
        <f>IF(COMBINED!D41 = 0, "N/A", 1-IF(MOD((COMBINED!A41*Introduction!$D$9)/COMBINED!D41, 1) = 0, 1,MOD((COMBINED!A41*Introduction!$D$9)/COMBINED!D41, 1)))</f>
        <v>0</v>
      </c>
      <c r="G41" s="32">
        <f>CEILING((COMBINED!A41*Introduction!$D$10),COMBINED!D41)</f>
        <v>0</v>
      </c>
      <c r="H41" s="44">
        <f>IF(COMBINED!D41 = 0, "N/A", 1-IF(MOD((COMBINED!A41*Introduction!$D$10)/COMBINED!D41, 1) = 0, 1,MOD((COMBINED!A41*Introduction!$D$10)/COMBINED!D41, 1)))</f>
        <v>0</v>
      </c>
      <c r="I41" s="32">
        <f>CEILING((COMBINED!A41*Introduction!$D$11),COMBINED!D41)</f>
        <v>0</v>
      </c>
      <c r="J41" s="44">
        <f>IF(COMBINED!D41 = 0, "N/A", 1-IF(MOD((COMBINED!A41*Introduction!$D$11)/COMBINED!D41, 1) = 0, 1,MOD((COMBINED!A41*Introduction!$D$11)/COMBINED!D41, 1)))</f>
        <v>0</v>
      </c>
      <c r="K41" s="37"/>
    </row>
    <row r="42" spans="1:11" ht="15">
      <c r="A42" s="32" t="str">
        <f>COMBINED!C42</f>
        <v>497-6444-ND</v>
      </c>
      <c r="B42" s="32"/>
      <c r="C42" s="32"/>
      <c r="D42" s="32" t="str">
        <f>COMBINED!B42</f>
        <v>m_U1</v>
      </c>
      <c r="E42" s="32">
        <f>CEILING((COMBINED!A42*Introduction!$D$9),COMBINED!D42)</f>
        <v>1</v>
      </c>
      <c r="F42" s="44">
        <f>IF(COMBINED!D42 = 0, "N/A", 1-IF(MOD((COMBINED!A42*Introduction!$D$9)/COMBINED!D42, 1) = 0, 1,MOD((COMBINED!A42*Introduction!$D$9)/COMBINED!D42, 1)))</f>
        <v>0</v>
      </c>
      <c r="G42" s="32">
        <f>CEILING((COMBINED!A42*Introduction!$D$10),COMBINED!D42)</f>
        <v>0</v>
      </c>
      <c r="H42" s="44">
        <f>IF(COMBINED!D42 = 0, "N/A", 1-IF(MOD((COMBINED!A42*Introduction!$D$10)/COMBINED!D42, 1) = 0, 1,MOD((COMBINED!A42*Introduction!$D$10)/COMBINED!D42, 1)))</f>
        <v>0</v>
      </c>
      <c r="I42" s="32">
        <f>CEILING((COMBINED!A42*Introduction!$D$11),COMBINED!D42)</f>
        <v>0</v>
      </c>
      <c r="J42" s="44">
        <f>IF(COMBINED!D42 = 0, "N/A", 1-IF(MOD((COMBINED!A42*Introduction!$D$11)/COMBINED!D42, 1) = 0, 1,MOD((COMBINED!A42*Introduction!$D$11)/COMBINED!D42, 1)))</f>
        <v>0</v>
      </c>
      <c r="K42" s="37"/>
    </row>
    <row r="43" spans="1:11" ht="15">
      <c r="A43" s="32" t="str">
        <f>COMBINED!C43</f>
        <v>670-1190-1-ND</v>
      </c>
      <c r="B43" s="32"/>
      <c r="C43" s="32"/>
      <c r="D43" s="32" t="str">
        <f>COMBINED!B43</f>
        <v>m_X1</v>
      </c>
      <c r="E43" s="32">
        <f>CEILING((COMBINED!A43*Introduction!$D$9),COMBINED!D43)</f>
        <v>1</v>
      </c>
      <c r="F43" s="44">
        <f>IF(COMBINED!D43 = 0, "N/A", 1-IF(MOD((COMBINED!A43*Introduction!$D$9)/COMBINED!D43, 1) = 0, 1,MOD((COMBINED!A43*Introduction!$D$9)/COMBINED!D43, 1)))</f>
        <v>0</v>
      </c>
      <c r="G43" s="32">
        <f>CEILING((COMBINED!A43*Introduction!$D$10),COMBINED!D43)</f>
        <v>0</v>
      </c>
      <c r="H43" s="44">
        <f>IF(COMBINED!D43 = 0, "N/A", 1-IF(MOD((COMBINED!A43*Introduction!$D$10)/COMBINED!D43, 1) = 0, 1,MOD((COMBINED!A43*Introduction!$D$10)/COMBINED!D43, 1)))</f>
        <v>0</v>
      </c>
      <c r="I43" s="32">
        <f>CEILING((COMBINED!A43*Introduction!$D$11),COMBINED!D43)</f>
        <v>0</v>
      </c>
      <c r="J43" s="44">
        <f>IF(COMBINED!D43 = 0, "N/A", 1-IF(MOD((COMBINED!A43*Introduction!$D$11)/COMBINED!D43, 1) = 0, 1,MOD((COMBINED!A43*Introduction!$D$11)/COMBINED!D43, 1)))</f>
        <v>0</v>
      </c>
      <c r="K43" s="37"/>
    </row>
    <row r="44" spans="1:11" ht="15">
      <c r="A44" s="32" t="str">
        <f>COMBINED!C44</f>
        <v>732-1611-1-ND</v>
      </c>
      <c r="B44" s="32"/>
      <c r="C44" s="32"/>
      <c r="D44" s="32" t="str">
        <f>COMBINED!B44</f>
        <v>m_L1</v>
      </c>
      <c r="E44" s="32">
        <f>CEILING((COMBINED!A44*Introduction!$D$9),COMBINED!D44)</f>
        <v>1</v>
      </c>
      <c r="F44" s="32">
        <f>IF(COMBINED!D44 = 0, "N/A", 1-IF(MOD((COMBINED!A44*Introduction!$D$9)/COMBINED!D44, 1) = 0, 1,MOD((COMBINED!A44*Introduction!$D$9)/COMBINED!D44, 1)))</f>
        <v>0</v>
      </c>
      <c r="G44" s="32">
        <f>CEILING((COMBINED!A44*Introduction!$D$10),COMBINED!D44)</f>
        <v>0</v>
      </c>
      <c r="H44" s="32">
        <f>IF(COMBINED!D44 = 0, "N/A", 1-IF(MOD((COMBINED!A44*Introduction!$D$10)/COMBINED!D44, 1) = 0, 1,MOD((COMBINED!A44*Introduction!$D$10)/COMBINED!D44, 1)))</f>
        <v>0</v>
      </c>
      <c r="I44" s="32">
        <f>CEILING((COMBINED!A44*Introduction!$D$11),COMBINED!D44)</f>
        <v>0</v>
      </c>
      <c r="J44" s="32">
        <f>IF(COMBINED!D44 = 0, "N/A", 1-IF(MOD((COMBINED!A44*Introduction!$D$11)/COMBINED!D44, 1) = 0, 1,MOD((COMBINED!A44*Introduction!$D$11)/COMBINED!D44, 1)))</f>
        <v>0</v>
      </c>
      <c r="K44" s="37"/>
    </row>
    <row r="45" spans="1:11" ht="15">
      <c r="A45" s="32" t="str">
        <f>COMBINED!C45</f>
        <v>BAT54CCT-ND</v>
      </c>
      <c r="B45" s="32"/>
      <c r="C45" s="32"/>
      <c r="D45" s="32" t="str">
        <f>COMBINED!B45</f>
        <v>m_D1</v>
      </c>
      <c r="E45" s="32">
        <f>CEILING((COMBINED!A45*Introduction!$E$9),COMBINED!D45)</f>
        <v>1</v>
      </c>
      <c r="F45" s="32">
        <f>IF(COMBINED!D45 = 0, "N/A", 1-IF(MOD((COMBINED!A45*Introduction!$D$9)/COMBINED!D45, 1) = 0, 1,MOD((COMBINED!A45*Introduction!$D$9)/COMBINED!D45, 1)))</f>
        <v>0</v>
      </c>
      <c r="G45" s="32">
        <f>CEILING((COMBINED!A45*Introduction!$E$10),COMBINED!D45)</f>
        <v>0</v>
      </c>
      <c r="H45" s="32">
        <f>IF(COMBINED!D45 = 0, "N/A", 1-IF(MOD((COMBINED!A45*Introduction!$D$10)/COMBINED!D45, 1) = 0, 1,MOD((COMBINED!A45*Introduction!$D$10)/COMBINED!D45, 1)))</f>
        <v>0</v>
      </c>
      <c r="I45" s="32">
        <f>CEILING((COMBINED!A45*Introduction!$E$11),COMBINED!D45)</f>
        <v>0</v>
      </c>
      <c r="J45" s="32">
        <f>IF(COMBINED!D45 = 0, "N/A", 1-IF(MOD((COMBINED!A45*Introduction!$D$11)/COMBINED!D45, 1) = 0, 1,MOD((COMBINED!A45*Introduction!$D$11)/COMBINED!D45, 1)))</f>
        <v>0</v>
      </c>
      <c r="K45" s="39"/>
    </row>
    <row r="46" spans="1:11" ht="15">
      <c r="A46" s="32" t="str">
        <f>COMBINED!C46</f>
        <v>445-4113-1-ND</v>
      </c>
      <c r="B46" s="32"/>
      <c r="C46" s="32"/>
      <c r="D46" s="32" t="str">
        <f>COMBINED!B46</f>
        <v>a_C1/C36/C38</v>
      </c>
      <c r="E46" s="32">
        <f>CEILING((COMBINED!A46*Introduction!$E$9),COMBINED!D46)</f>
        <v>10</v>
      </c>
      <c r="F46" s="32">
        <f>IF(COMBINED!D46 = 0, "N/A", 1-IF(MOD((COMBINED!A46*Introduction!$D$9)/COMBINED!D46, 1) = 0, 1,MOD((COMBINED!A46*Introduction!$D$9)/COMBINED!D46, 1)))</f>
        <v>0.7</v>
      </c>
      <c r="G46" s="32">
        <f>CEILING((COMBINED!A46*Introduction!$E$10),COMBINED!D46)</f>
        <v>0</v>
      </c>
      <c r="H46" s="32">
        <f>IF(COMBINED!D46 = 0, "N/A", 1-IF(MOD((COMBINED!A46*Introduction!$D$10)/COMBINED!D46, 1) = 0, 1,MOD((COMBINED!A46*Introduction!$D$10)/COMBINED!D46, 1)))</f>
        <v>0</v>
      </c>
      <c r="I46" s="32">
        <f>CEILING((COMBINED!A46*Introduction!$E$11),COMBINED!D46)</f>
        <v>0</v>
      </c>
      <c r="J46" s="32">
        <f>IF(COMBINED!D46 = 0, "N/A", 1-IF(MOD((COMBINED!A46*Introduction!$D$11)/COMBINED!D46, 1) = 0, 1,MOD((COMBINED!A46*Introduction!$D$11)/COMBINED!D46, 1)))</f>
        <v>0</v>
      </c>
      <c r="K46" s="39"/>
    </row>
    <row r="47" spans="1:11" ht="15">
      <c r="A47" s="32" t="str">
        <f>COMBINED!C47</f>
        <v>399-5089-1-ND</v>
      </c>
      <c r="B47" s="32"/>
      <c r="C47" s="32"/>
      <c r="D47" s="32" t="str">
        <f>COMBINED!B47</f>
        <v>a_C2/C4/C5/C6/C8/C10/C13/C14/C15/C18/C21/C22/C23/C27/C28/C29/C31/C32/C34</v>
      </c>
      <c r="E47" s="32">
        <f>CEILING((COMBINED!A47*Introduction!$E$9),COMBINED!D47)</f>
        <v>20</v>
      </c>
      <c r="F47" s="32">
        <f>IF(COMBINED!D47 = 0, "N/A", 1-IF(MOD((COMBINED!A47*Introduction!$D$9)/COMBINED!D47, 1) = 0, 1,MOD((COMBINED!A47*Introduction!$D$9)/COMBINED!D47, 1)))</f>
        <v>0.10000000000000009</v>
      </c>
      <c r="G47" s="32">
        <f>CEILING((COMBINED!A47*Introduction!$E$10),COMBINED!D47)</f>
        <v>0</v>
      </c>
      <c r="H47" s="32">
        <f>IF(COMBINED!D47 = 0, "N/A", 1-IF(MOD((COMBINED!A47*Introduction!$D$10)/COMBINED!D47, 1) = 0, 1,MOD((COMBINED!A47*Introduction!$D$10)/COMBINED!D47, 1)))</f>
        <v>0</v>
      </c>
      <c r="I47" s="32">
        <f>CEILING((COMBINED!A47*Introduction!$E$11),COMBINED!D47)</f>
        <v>0</v>
      </c>
      <c r="J47" s="32">
        <f>IF(COMBINED!D47 = 0, "N/A", 1-IF(MOD((COMBINED!A47*Introduction!$D$11)/COMBINED!D47, 1) = 0, 1,MOD((COMBINED!A47*Introduction!$D$11)/COMBINED!D47, 1)))</f>
        <v>0</v>
      </c>
      <c r="K47" s="39"/>
    </row>
    <row r="48" spans="1:11" ht="15">
      <c r="A48" s="32" t="str">
        <f>COMBINED!C48</f>
        <v>399-3482-1-ND</v>
      </c>
      <c r="B48" s="32"/>
      <c r="C48" s="32"/>
      <c r="D48" s="32" t="str">
        <f>COMBINED!B48</f>
        <v>a_C3/C33</v>
      </c>
      <c r="E48" s="32">
        <f>CEILING((COMBINED!A48*Introduction!$E$9),COMBINED!D48)</f>
        <v>10</v>
      </c>
      <c r="F48" s="32">
        <f>IF(COMBINED!D48 = 0, "N/A", 1-IF(MOD((COMBINED!A48*Introduction!$D$9)/COMBINED!D48, 1) = 0, 1,MOD((COMBINED!A48*Introduction!$D$9)/COMBINED!D48, 1)))</f>
        <v>0.8</v>
      </c>
      <c r="G48" s="32">
        <f>CEILING((COMBINED!A48*Introduction!$E$10),COMBINED!D48)</f>
        <v>0</v>
      </c>
      <c r="H48" s="32">
        <f>IF(COMBINED!D48 = 0, "N/A", 1-IF(MOD((COMBINED!A48*Introduction!$D$10)/COMBINED!D48, 1) = 0, 1,MOD((COMBINED!A48*Introduction!$D$10)/COMBINED!D48, 1)))</f>
        <v>0</v>
      </c>
      <c r="I48" s="32">
        <f>CEILING((COMBINED!A48*Introduction!$E$11),COMBINED!D48)</f>
        <v>0</v>
      </c>
      <c r="J48" s="32">
        <f>IF(COMBINED!D48 = 0, "N/A", 1-IF(MOD((COMBINED!A48*Introduction!$D$11)/COMBINED!D48, 1) = 0, 1,MOD((COMBINED!A48*Introduction!$D$11)/COMBINED!D48, 1)))</f>
        <v>0</v>
      </c>
      <c r="K48" s="39"/>
    </row>
    <row r="49" spans="1:11" ht="15">
      <c r="A49" s="32" t="str">
        <f>COMBINED!C49</f>
        <v>399-1049-1-ND</v>
      </c>
      <c r="B49" s="32"/>
      <c r="C49" s="32"/>
      <c r="D49" s="32" t="str">
        <f>COMBINED!B49</f>
        <v>a_C7/C9</v>
      </c>
      <c r="E49" s="32">
        <f>CEILING((COMBINED!A49*Introduction!$E$9),COMBINED!D49)</f>
        <v>10</v>
      </c>
      <c r="F49" s="32">
        <f>IF(COMBINED!D49 = 0, "N/A", 1-IF(MOD((COMBINED!A49*Introduction!$D$9)/COMBINED!D49, 1) = 0, 1,MOD((COMBINED!A49*Introduction!$D$9)/COMBINED!D49, 1)))</f>
        <v>0.8</v>
      </c>
      <c r="G49" s="32">
        <f>CEILING((COMBINED!A49*Introduction!$E$10),COMBINED!D49)</f>
        <v>0</v>
      </c>
      <c r="H49" s="32">
        <f>IF(COMBINED!D49 = 0, "N/A", 1-IF(MOD((COMBINED!A49*Introduction!$D$10)/COMBINED!D49, 1) = 0, 1,MOD((COMBINED!A49*Introduction!$D$10)/COMBINED!D49, 1)))</f>
        <v>0</v>
      </c>
      <c r="I49" s="32">
        <f>CEILING((COMBINED!A49*Introduction!$E$11),COMBINED!D49)</f>
        <v>0</v>
      </c>
      <c r="J49" s="32">
        <f>IF(COMBINED!D49 = 0, "N/A", 1-IF(MOD((COMBINED!A49*Introduction!$D$11)/COMBINED!D49, 1) = 0, 1,MOD((COMBINED!A49*Introduction!$D$11)/COMBINED!D49, 1)))</f>
        <v>0</v>
      </c>
      <c r="K49" s="39"/>
    </row>
    <row r="50" spans="1:11" ht="15">
      <c r="A50" s="32" t="str">
        <f>COMBINED!C50</f>
        <v>490-1535-1-ND</v>
      </c>
      <c r="B50" s="32"/>
      <c r="C50" s="32"/>
      <c r="D50" s="32" t="str">
        <f>COMBINED!B50</f>
        <v>a_C11/C12/C20</v>
      </c>
      <c r="E50" s="32">
        <f>CEILING((COMBINED!A50*Introduction!$E$9),COMBINED!D50)</f>
        <v>10</v>
      </c>
      <c r="F50" s="32">
        <f>IF(COMBINED!D50 = 0, "N/A", 1-IF(MOD((COMBINED!A50*Introduction!$D$9)/COMBINED!D50, 1) = 0, 1,MOD((COMBINED!A50*Introduction!$D$9)/COMBINED!D50, 1)))</f>
        <v>0.7</v>
      </c>
      <c r="G50" s="32">
        <f>CEILING((COMBINED!A50*Introduction!$E$10),COMBINED!D50)</f>
        <v>0</v>
      </c>
      <c r="H50" s="32">
        <f>IF(COMBINED!D50 = 0, "N/A", 1-IF(MOD((COMBINED!A50*Introduction!$D$10)/COMBINED!D50, 1) = 0, 1,MOD((COMBINED!A50*Introduction!$D$10)/COMBINED!D50, 1)))</f>
        <v>0</v>
      </c>
      <c r="I50" s="32">
        <f>CEILING((COMBINED!A50*Introduction!$E$11),COMBINED!D50)</f>
        <v>0</v>
      </c>
      <c r="J50" s="32">
        <f>IF(COMBINED!D50 = 0, "N/A", 1-IF(MOD((COMBINED!A50*Introduction!$D$11)/COMBINED!D50, 1) = 0, 1,MOD((COMBINED!A50*Introduction!$D$11)/COMBINED!D50, 1)))</f>
        <v>0</v>
      </c>
      <c r="K50" s="39"/>
    </row>
    <row r="51" spans="1:11" ht="15">
      <c r="A51" s="32" t="str">
        <f>COMBINED!C51</f>
        <v>399-3362-1-ND</v>
      </c>
      <c r="B51" s="32"/>
      <c r="C51" s="32"/>
      <c r="D51" s="32" t="str">
        <f>COMBINED!B51</f>
        <v>a_C16/C17</v>
      </c>
      <c r="E51" s="32">
        <f>CEILING((COMBINED!A51*Introduction!$E$9),COMBINED!D51)</f>
        <v>10</v>
      </c>
      <c r="F51" s="32">
        <f>IF(COMBINED!D51 = 0, "N/A", 1-IF(MOD((COMBINED!A51*Introduction!$D$9)/COMBINED!D51, 1) = 0, 1,MOD((COMBINED!A51*Introduction!$D$9)/COMBINED!D51, 1)))</f>
        <v>0.8</v>
      </c>
      <c r="G51" s="32">
        <f>CEILING((COMBINED!A51*Introduction!$E$10),COMBINED!D51)</f>
        <v>0</v>
      </c>
      <c r="H51" s="32">
        <f>IF(COMBINED!D51 = 0, "N/A", 1-IF(MOD((COMBINED!A51*Introduction!$D$10)/COMBINED!D51, 1) = 0, 1,MOD((COMBINED!A51*Introduction!$D$10)/COMBINED!D51, 1)))</f>
        <v>0</v>
      </c>
      <c r="I51" s="32">
        <f>CEILING((COMBINED!A51*Introduction!$E$11),COMBINED!D51)</f>
        <v>0</v>
      </c>
      <c r="J51" s="32">
        <f>IF(COMBINED!D51 = 0, "N/A", 1-IF(MOD((COMBINED!A51*Introduction!$D$11)/COMBINED!D51, 1) = 0, 1,MOD((COMBINED!A51*Introduction!$D$11)/COMBINED!D51, 1)))</f>
        <v>0</v>
      </c>
      <c r="K51" s="39"/>
    </row>
    <row r="52" spans="1:11" ht="15">
      <c r="A52" s="32" t="str">
        <f>COMBINED!C52</f>
        <v>399-1092-1-ND</v>
      </c>
      <c r="B52" s="32"/>
      <c r="C52" s="32"/>
      <c r="D52" s="32" t="str">
        <f>COMBINED!B52</f>
        <v>a_C19/C30/C37</v>
      </c>
      <c r="E52" s="32">
        <f>CEILING((COMBINED!A52*Introduction!$E$9),COMBINED!D52)</f>
        <v>10</v>
      </c>
      <c r="F52" s="32">
        <f>IF(COMBINED!D52 = 0, "N/A", 1-IF(MOD((COMBINED!A52*Introduction!$D$9)/COMBINED!D52, 1) = 0, 1,MOD((COMBINED!A52*Introduction!$D$9)/COMBINED!D52, 1)))</f>
        <v>0.7</v>
      </c>
      <c r="G52" s="32">
        <f>CEILING((COMBINED!A52*Introduction!$E$10),COMBINED!D52)</f>
        <v>0</v>
      </c>
      <c r="H52" s="32">
        <f>IF(COMBINED!D52 = 0, "N/A", 1-IF(MOD((COMBINED!A52*Introduction!$D$10)/COMBINED!D52, 1) = 0, 1,MOD((COMBINED!A52*Introduction!$D$10)/COMBINED!D52, 1)))</f>
        <v>0</v>
      </c>
      <c r="I52" s="32">
        <f>CEILING((COMBINED!A52*Introduction!$E$11),COMBINED!D52)</f>
        <v>0</v>
      </c>
      <c r="J52" s="32">
        <f>IF(COMBINED!D52 = 0, "N/A", 1-IF(MOD((COMBINED!A52*Introduction!$D$11)/COMBINED!D52, 1) = 0, 1,MOD((COMBINED!A52*Introduction!$D$11)/COMBINED!D52, 1)))</f>
        <v>0</v>
      </c>
      <c r="K52" s="39"/>
    </row>
    <row r="53" spans="1:11" ht="15">
      <c r="A53" s="32">
        <f>COMBINED!C53</f>
        <v>0</v>
      </c>
      <c r="B53" s="32"/>
      <c r="C53" s="32"/>
      <c r="D53" s="32" t="str">
        <f>COMBINED!B53</f>
        <v>a_C24/C25/C26</v>
      </c>
      <c r="E53" s="32">
        <f>CEILING((COMBINED!A53*Introduction!$E$9),COMBINED!D53)</f>
        <v>10</v>
      </c>
      <c r="F53" s="32">
        <f>IF(COMBINED!D53 = 0, "N/A", 1-IF(MOD((COMBINED!A53*Introduction!$D$9)/COMBINED!D53, 1) = 0, 1,MOD((COMBINED!A53*Introduction!$D$9)/COMBINED!D53, 1)))</f>
        <v>0.7</v>
      </c>
      <c r="G53" s="32">
        <f>CEILING((COMBINED!A53*Introduction!$E$10),COMBINED!D53)</f>
        <v>0</v>
      </c>
      <c r="H53" s="32">
        <f>IF(COMBINED!D53 = 0, "N/A", 1-IF(MOD((COMBINED!A53*Introduction!$D$10)/COMBINED!D53, 1) = 0, 1,MOD((COMBINED!A53*Introduction!$D$10)/COMBINED!D53, 1)))</f>
        <v>0</v>
      </c>
      <c r="I53" s="32">
        <f>CEILING((COMBINED!A53*Introduction!$E$11),COMBINED!D53)</f>
        <v>0</v>
      </c>
      <c r="J53" s="32">
        <f>IF(COMBINED!D53 = 0, "N/A", 1-IF(MOD((COMBINED!A53*Introduction!$D$11)/COMBINED!D53, 1) = 0, 1,MOD((COMBINED!A53*Introduction!$D$11)/COMBINED!D53, 1)))</f>
        <v>0</v>
      </c>
      <c r="K53" s="39"/>
    </row>
    <row r="54" spans="1:11" ht="15">
      <c r="A54" s="32" t="str">
        <f>COMBINED!C54</f>
        <v>490-3898-1-ND</v>
      </c>
      <c r="B54" s="32"/>
      <c r="C54" s="32"/>
      <c r="D54" s="32" t="str">
        <f>COMBINED!B54</f>
        <v>a_C35</v>
      </c>
      <c r="E54" s="32">
        <f>CEILING((COMBINED!A54*Introduction!$E$9),COMBINED!D54)</f>
        <v>10</v>
      </c>
      <c r="F54" s="32">
        <f>IF(COMBINED!D54 = 0, "N/A", 1-IF(MOD((COMBINED!A54*Introduction!$D$9)/COMBINED!D54, 1) = 0, 1,MOD((COMBINED!A54*Introduction!$D$9)/COMBINED!D54, 1)))</f>
        <v>0.9</v>
      </c>
      <c r="G54" s="32">
        <f>CEILING((COMBINED!A54*Introduction!$E$10),COMBINED!D54)</f>
        <v>0</v>
      </c>
      <c r="H54" s="32">
        <f>IF(COMBINED!D54 = 0, "N/A", 1-IF(MOD((COMBINED!A54*Introduction!$D$10)/COMBINED!D54, 1) = 0, 1,MOD((COMBINED!A54*Introduction!$D$10)/COMBINED!D54, 1)))</f>
        <v>0</v>
      </c>
      <c r="I54" s="32">
        <f>CEILING((COMBINED!A54*Introduction!$E$11),COMBINED!D54)</f>
        <v>0</v>
      </c>
      <c r="J54" s="32">
        <f>IF(COMBINED!D54 = 0, "N/A", 1-IF(MOD((COMBINED!A54*Introduction!$D$11)/COMBINED!D54, 1) = 0, 1,MOD((COMBINED!A54*Introduction!$D$11)/COMBINED!D54, 1)))</f>
        <v>0</v>
      </c>
      <c r="K54" s="39"/>
    </row>
    <row r="55" spans="1:11" ht="15">
      <c r="A55" s="32" t="str">
        <f>COMBINED!C55</f>
        <v>455-1806-1-ND</v>
      </c>
      <c r="B55" s="32"/>
      <c r="C55" s="32"/>
      <c r="D55" s="32" t="str">
        <f>COMBINED!B55</f>
        <v>a_CN1</v>
      </c>
      <c r="E55" s="32">
        <f>CEILING((COMBINED!A55*Introduction!$E$9),COMBINED!D55)</f>
        <v>10</v>
      </c>
      <c r="F55" s="32">
        <f>IF(COMBINED!D55 = 0, "N/A", 1-IF(MOD((COMBINED!A55*Introduction!$D$9)/COMBINED!D55, 1) = 0, 1,MOD((COMBINED!A55*Introduction!$D$9)/COMBINED!D55, 1)))</f>
        <v>0.9</v>
      </c>
      <c r="G55" s="32">
        <f>CEILING((COMBINED!A55*Introduction!$E$10),COMBINED!D55)</f>
        <v>0</v>
      </c>
      <c r="H55" s="32">
        <f>IF(COMBINED!D55 = 0, "N/A", 1-IF(MOD((COMBINED!A55*Introduction!$D$10)/COMBINED!D55, 1) = 0, 1,MOD((COMBINED!A55*Introduction!$D$10)/COMBINED!D55, 1)))</f>
        <v>0</v>
      </c>
      <c r="I55" s="32">
        <f>CEILING((COMBINED!A55*Introduction!$E$11),COMBINED!D55)</f>
        <v>0</v>
      </c>
      <c r="J55" s="32">
        <f>IF(COMBINED!D55 = 0, "N/A", 1-IF(MOD((COMBINED!A55*Introduction!$D$11)/COMBINED!D55, 1) = 0, 1,MOD((COMBINED!A55*Introduction!$D$11)/COMBINED!D55, 1)))</f>
        <v>0</v>
      </c>
      <c r="K55" s="39"/>
    </row>
    <row r="56" spans="1:11" ht="15">
      <c r="A56" s="32" t="str">
        <f>COMBINED!C56</f>
        <v>445-1547-1-ND</v>
      </c>
      <c r="B56" s="32"/>
      <c r="C56" s="32"/>
      <c r="D56" s="32" t="str">
        <f>COMBINED!B56</f>
        <v>a_L1</v>
      </c>
      <c r="E56" s="32">
        <f>CEILING((COMBINED!A56*Introduction!$E$9),COMBINED!D56)</f>
        <v>10</v>
      </c>
      <c r="F56" s="32">
        <f>IF(COMBINED!D56 = 0, "N/A", 1-IF(MOD((COMBINED!A56*Introduction!$D$9)/COMBINED!D56, 1) = 0, 1,MOD((COMBINED!A56*Introduction!$D$9)/COMBINED!D56, 1)))</f>
        <v>0.9</v>
      </c>
      <c r="G56" s="32">
        <f>CEILING((COMBINED!A56*Introduction!$E$10),COMBINED!D56)</f>
        <v>0</v>
      </c>
      <c r="H56" s="32">
        <f>IF(COMBINED!D56 = 0, "N/A", 1-IF(MOD((COMBINED!A56*Introduction!$D$10)/COMBINED!D56, 1) = 0, 1,MOD((COMBINED!A56*Introduction!$D$10)/COMBINED!D56, 1)))</f>
        <v>0</v>
      </c>
      <c r="I56" s="32">
        <f>CEILING((COMBINED!A56*Introduction!$E$11),COMBINED!D56)</f>
        <v>0</v>
      </c>
      <c r="J56" s="32">
        <f>IF(COMBINED!D56 = 0, "N/A", 1-IF(MOD((COMBINED!A56*Introduction!$D$11)/COMBINED!D56, 1) = 0, 1,MOD((COMBINED!A56*Introduction!$D$11)/COMBINED!D56, 1)))</f>
        <v>0</v>
      </c>
      <c r="K56" s="39"/>
    </row>
    <row r="57" spans="1:11" ht="15">
      <c r="A57" s="32" t="str">
        <f>COMBINED!C57</f>
        <v>587-1722-1-ND</v>
      </c>
      <c r="B57" s="32"/>
      <c r="C57" s="32"/>
      <c r="D57" s="32" t="str">
        <f>COMBINED!B57</f>
        <v>a_L2</v>
      </c>
      <c r="E57" s="32">
        <f>CEILING((COMBINED!A57*Introduction!$E$9),COMBINED!D57)</f>
        <v>10</v>
      </c>
      <c r="F57" s="32">
        <f>IF(COMBINED!D57 = 0, "N/A", 1-IF(MOD((COMBINED!A57*Introduction!$D$9)/COMBINED!D57, 1) = 0, 1,MOD((COMBINED!A57*Introduction!$D$9)/COMBINED!D57, 1)))</f>
        <v>0.9</v>
      </c>
      <c r="G57" s="32">
        <f>CEILING((COMBINED!A57*Introduction!$E$10),COMBINED!D57)</f>
        <v>0</v>
      </c>
      <c r="H57" s="32">
        <f>IF(COMBINED!D57 = 0, "N/A", 1-IF(MOD((COMBINED!A57*Introduction!$D$10)/COMBINED!D57, 1) = 0, 1,MOD((COMBINED!A57*Introduction!$D$10)/COMBINED!D57, 1)))</f>
        <v>0</v>
      </c>
      <c r="I57" s="32">
        <f>CEILING((COMBINED!A57*Introduction!$E$11),COMBINED!D57)</f>
        <v>0</v>
      </c>
      <c r="J57" s="32">
        <f>IF(COMBINED!D57 = 0, "N/A", 1-IF(MOD((COMBINED!A57*Introduction!$D$11)/COMBINED!D57, 1) = 0, 1,MOD((COMBINED!A57*Introduction!$D$11)/COMBINED!D57, 1)))</f>
        <v>0</v>
      </c>
      <c r="K57" s="39"/>
    </row>
    <row r="58" spans="1:11" ht="15">
      <c r="A58" s="32" t="str">
        <f>COMBINED!C58</f>
        <v>754-1120-1-ND</v>
      </c>
      <c r="B58" s="32"/>
      <c r="C58" s="32"/>
      <c r="D58" s="32" t="str">
        <f>COMBINED!B58</f>
        <v>a_LED1</v>
      </c>
      <c r="E58" s="32">
        <f>CEILING((COMBINED!A58*Introduction!$E$9),COMBINED!D58)</f>
        <v>1</v>
      </c>
      <c r="F58" s="32">
        <f>IF(COMBINED!D58 = 0, "N/A", 1-IF(MOD((COMBINED!A58*Introduction!$D$9)/COMBINED!D58, 1) = 0, 1,MOD((COMBINED!A58*Introduction!$D$9)/COMBINED!D58, 1)))</f>
        <v>0</v>
      </c>
      <c r="G58" s="32">
        <f>CEILING((COMBINED!A58*Introduction!$E$10),COMBINED!D58)</f>
        <v>0</v>
      </c>
      <c r="H58" s="32">
        <f>IF(COMBINED!D58 = 0, "N/A", 1-IF(MOD((COMBINED!A58*Introduction!$D$10)/COMBINED!D58, 1) = 0, 1,MOD((COMBINED!A58*Introduction!$D$10)/COMBINED!D58, 1)))</f>
        <v>0</v>
      </c>
      <c r="I58" s="32">
        <f>CEILING((COMBINED!A58*Introduction!$E$11),COMBINED!D58)</f>
        <v>0</v>
      </c>
      <c r="J58" s="32">
        <f>IF(COMBINED!D58 = 0, "N/A", 1-IF(MOD((COMBINED!A58*Introduction!$D$11)/COMBINED!D58, 1) = 0, 1,MOD((COMBINED!A58*Introduction!$D$11)/COMBINED!D58, 1)))</f>
        <v>0</v>
      </c>
      <c r="K58" s="39"/>
    </row>
    <row r="59" spans="1:11" ht="15">
      <c r="A59" s="32" t="str">
        <f>COMBINED!C59</f>
        <v>754-1119-1-ND</v>
      </c>
      <c r="B59" s="32"/>
      <c r="C59" s="32"/>
      <c r="D59" s="32" t="str">
        <f>COMBINED!B59</f>
        <v>a_LED2</v>
      </c>
      <c r="E59" s="32">
        <f>CEILING((COMBINED!A59*Introduction!$E$9),COMBINED!D59)</f>
        <v>1</v>
      </c>
      <c r="F59" s="32">
        <f>IF(COMBINED!D59 = 0, "N/A", 1-IF(MOD((COMBINED!A59*Introduction!$D$9)/COMBINED!D59, 1) = 0, 1,MOD((COMBINED!A59*Introduction!$D$9)/COMBINED!D59, 1)))</f>
        <v>0</v>
      </c>
      <c r="G59" s="32">
        <f>CEILING((COMBINED!A59*Introduction!$E$10),COMBINED!D59)</f>
        <v>0</v>
      </c>
      <c r="H59" s="32">
        <f>IF(COMBINED!D59 = 0, "N/A", 1-IF(MOD((COMBINED!A59*Introduction!$D$10)/COMBINED!D59, 1) = 0, 1,MOD((COMBINED!A59*Introduction!$D$10)/COMBINED!D59, 1)))</f>
        <v>0</v>
      </c>
      <c r="I59" s="32">
        <f>CEILING((COMBINED!A59*Introduction!$E$11),COMBINED!D59)</f>
        <v>0</v>
      </c>
      <c r="J59" s="32">
        <f>IF(COMBINED!D59 = 0, "N/A", 1-IF(MOD((COMBINED!A59*Introduction!$D$11)/COMBINED!D59, 1) = 0, 1,MOD((COMBINED!A59*Introduction!$D$11)/COMBINED!D59, 1)))</f>
        <v>0</v>
      </c>
      <c r="K59" s="39"/>
    </row>
    <row r="60" spans="1:11" ht="15">
      <c r="A60" s="32" t="str">
        <f>COMBINED!C60</f>
        <v>535-9720-1-ND</v>
      </c>
      <c r="B60" s="32"/>
      <c r="C60" s="32"/>
      <c r="D60" s="32" t="str">
        <f>COMBINED!B60</f>
        <v>a_Q1</v>
      </c>
      <c r="E60" s="32">
        <f>CEILING((COMBINED!A60*Introduction!$E$9),COMBINED!D60)</f>
        <v>1</v>
      </c>
      <c r="F60" s="32">
        <f>IF(COMBINED!D60 = 0, "N/A", 1-IF(MOD((COMBINED!A60*Introduction!$D$9)/COMBINED!D60, 1) = 0, 1,MOD((COMBINED!A60*Introduction!$D$9)/COMBINED!D60, 1)))</f>
        <v>0</v>
      </c>
      <c r="G60" s="32">
        <f>CEILING((COMBINED!A60*Introduction!$E$10),COMBINED!D60)</f>
        <v>0</v>
      </c>
      <c r="H60" s="32">
        <f>IF(COMBINED!D60 = 0, "N/A", 1-IF(MOD((COMBINED!A60*Introduction!$D$10)/COMBINED!D60, 1) = 0, 1,MOD((COMBINED!A60*Introduction!$D$10)/COMBINED!D60, 1)))</f>
        <v>0</v>
      </c>
      <c r="I60" s="32">
        <f>CEILING((COMBINED!A60*Introduction!$E$11),COMBINED!D60)</f>
        <v>0</v>
      </c>
      <c r="J60" s="32">
        <f>IF(COMBINED!D60 = 0, "N/A", 1-IF(MOD((COMBINED!A60*Introduction!$D$11)/COMBINED!D60, 1) = 0, 1,MOD((COMBINED!A60*Introduction!$D$11)/COMBINED!D60, 1)))</f>
        <v>0</v>
      </c>
      <c r="K60" s="39"/>
    </row>
    <row r="61" spans="1:11" ht="15">
      <c r="A61" s="32" t="str">
        <f>COMBINED!C61</f>
        <v>P1.00MHCT-ND</v>
      </c>
      <c r="B61" s="32"/>
      <c r="C61" s="32"/>
      <c r="D61" s="32" t="str">
        <f>COMBINED!B61</f>
        <v>a_R1</v>
      </c>
      <c r="E61" s="32">
        <f>CEILING((COMBINED!A61*Introduction!$E$9),COMBINED!D61)</f>
        <v>10</v>
      </c>
      <c r="F61" s="32">
        <f>IF(COMBINED!D61 = 0, "N/A", 1-IF(MOD((COMBINED!A61*Introduction!$D$9)/COMBINED!D61, 1) = 0, 1,MOD((COMBINED!A61*Introduction!$D$9)/COMBINED!D61, 1)))</f>
        <v>0.9</v>
      </c>
      <c r="G61" s="32">
        <f>CEILING((COMBINED!A61*Introduction!$E$10),COMBINED!D61)</f>
        <v>0</v>
      </c>
      <c r="H61" s="32">
        <f>IF(COMBINED!D61 = 0, "N/A", 1-IF(MOD((COMBINED!A61*Introduction!$D$10)/COMBINED!D61, 1) = 0, 1,MOD((COMBINED!A61*Introduction!$D$10)/COMBINED!D61, 1)))</f>
        <v>0</v>
      </c>
      <c r="I61" s="32">
        <f>CEILING((COMBINED!A61*Introduction!$E$11),COMBINED!D61)</f>
        <v>0</v>
      </c>
      <c r="J61" s="32">
        <f>IF(COMBINED!D61 = 0, "N/A", 1-IF(MOD((COMBINED!A61*Introduction!$D$11)/COMBINED!D61, 1) = 0, 1,MOD((COMBINED!A61*Introduction!$D$11)/COMBINED!D61, 1)))</f>
        <v>0</v>
      </c>
      <c r="K61" s="39"/>
    </row>
    <row r="62" spans="1:11" ht="15">
      <c r="A62" s="32" t="str">
        <f>COMBINED!C62</f>
        <v>RHM750HCT-ND</v>
      </c>
      <c r="B62" s="32"/>
      <c r="C62" s="32"/>
      <c r="D62" s="32" t="str">
        <f>COMBINED!B62</f>
        <v>a_R2/R3/R4</v>
      </c>
      <c r="E62" s="32">
        <f>CEILING((COMBINED!A62*Introduction!$E$9),COMBINED!D62)</f>
        <v>10</v>
      </c>
      <c r="F62" s="32">
        <f>IF(COMBINED!D62 = 0, "N/A", 1-IF(MOD((COMBINED!A62*Introduction!$D$9)/COMBINED!D62, 1) = 0, 1,MOD((COMBINED!A62*Introduction!$D$9)/COMBINED!D62, 1)))</f>
        <v>0.7</v>
      </c>
      <c r="G62" s="32">
        <f>CEILING((COMBINED!A62*Introduction!$E$10),COMBINED!D62)</f>
        <v>0</v>
      </c>
      <c r="H62" s="32">
        <f>IF(COMBINED!D62 = 0, "N/A", 1-IF(MOD((COMBINED!A62*Introduction!$D$10)/COMBINED!D62, 1) = 0, 1,MOD((COMBINED!A62*Introduction!$D$10)/COMBINED!D62, 1)))</f>
        <v>0</v>
      </c>
      <c r="I62" s="32">
        <f>CEILING((COMBINED!A62*Introduction!$E$11),COMBINED!D62)</f>
        <v>0</v>
      </c>
      <c r="J62" s="32">
        <f>IF(COMBINED!D62 = 0, "N/A", 1-IF(MOD((COMBINED!A62*Introduction!$D$11)/COMBINED!D62, 1) = 0, 1,MOD((COMBINED!A62*Introduction!$D$11)/COMBINED!D62, 1)))</f>
        <v>0</v>
      </c>
      <c r="K62" s="39"/>
    </row>
    <row r="63" spans="1:11" ht="15">
      <c r="A63" s="32" t="str">
        <f>COMBINED!C63</f>
        <v>RHM330HCT-ND</v>
      </c>
      <c r="B63" s="32"/>
      <c r="C63" s="32"/>
      <c r="D63" s="32" t="str">
        <f>COMBINED!B63</f>
        <v>a_R5/R6</v>
      </c>
      <c r="E63" s="32">
        <f>CEILING((COMBINED!A63*Introduction!$E$9),COMBINED!D63)</f>
        <v>10</v>
      </c>
      <c r="F63" s="32">
        <f>IF(COMBINED!D63 = 0, "N/A", 1-IF(MOD((COMBINED!A63*Introduction!$D$9)/COMBINED!D63, 1) = 0, 1,MOD((COMBINED!A63*Introduction!$D$9)/COMBINED!D63, 1)))</f>
        <v>0.8</v>
      </c>
      <c r="G63" s="32">
        <f>CEILING((COMBINED!A63*Introduction!$E$10),COMBINED!D63)</f>
        <v>0</v>
      </c>
      <c r="H63" s="32">
        <f>IF(COMBINED!D63 = 0, "N/A", 1-IF(MOD((COMBINED!A63*Introduction!$D$10)/COMBINED!D63, 1) = 0, 1,MOD((COMBINED!A63*Introduction!$D$10)/COMBINED!D63, 1)))</f>
        <v>0</v>
      </c>
      <c r="I63" s="32">
        <f>CEILING((COMBINED!A63*Introduction!$E$11),COMBINED!D63)</f>
        <v>0</v>
      </c>
      <c r="J63" s="32">
        <f>IF(COMBINED!D63 = 0, "N/A", 1-IF(MOD((COMBINED!A63*Introduction!$D$11)/COMBINED!D63, 1) = 0, 1,MOD((COMBINED!A63*Introduction!$D$11)/COMBINED!D63, 1)))</f>
        <v>0</v>
      </c>
      <c r="K63" s="39"/>
    </row>
    <row r="64" spans="1:11" ht="15">
      <c r="A64" s="32" t="str">
        <f>COMBINED!C64</f>
        <v>342-1071-ND</v>
      </c>
      <c r="B64" s="32"/>
      <c r="C64" s="32"/>
      <c r="D64" s="32" t="str">
        <f>COMBINED!B64</f>
        <v>a_U3</v>
      </c>
      <c r="E64" s="32">
        <f>CEILING((COMBINED!A64*Introduction!$E$9),COMBINED!D64)</f>
        <v>1</v>
      </c>
      <c r="F64" s="32">
        <f>IF(COMBINED!D64 = 0, "N/A", 1-IF(MOD((COMBINED!A64*Introduction!$D$9)/COMBINED!D64, 1) = 0, 1,MOD((COMBINED!A64*Introduction!$D$9)/COMBINED!D64, 1)))</f>
        <v>0</v>
      </c>
      <c r="G64" s="32">
        <f>CEILING((COMBINED!A64*Introduction!$E$10),COMBINED!D64)</f>
        <v>0</v>
      </c>
      <c r="H64" s="32">
        <f>IF(COMBINED!D64 = 0, "N/A", 1-IF(MOD((COMBINED!A64*Introduction!$D$10)/COMBINED!D64, 1) = 0, 1,MOD((COMBINED!A64*Introduction!$D$10)/COMBINED!D64, 1)))</f>
        <v>0</v>
      </c>
      <c r="I64" s="32">
        <f>CEILING((COMBINED!A64*Introduction!$E$11),COMBINED!D64)</f>
        <v>0</v>
      </c>
      <c r="J64" s="32">
        <f>IF(COMBINED!D64 = 0, "N/A", 1-IF(MOD((COMBINED!A64*Introduction!$D$11)/COMBINED!D64, 1) = 0, 1,MOD((COMBINED!A64*Introduction!$D$11)/COMBINED!D64, 1)))</f>
        <v>0</v>
      </c>
      <c r="K64" s="39"/>
    </row>
    <row r="65" spans="1:11" ht="15">
      <c r="A65" s="32" t="str">
        <f>COMBINED!C65</f>
        <v>497-6345-1-ND</v>
      </c>
      <c r="B65" s="32"/>
      <c r="C65" s="32"/>
      <c r="D65" s="32" t="str">
        <f>COMBINED!B65</f>
        <v>a_U4</v>
      </c>
      <c r="E65" s="32">
        <f>CEILING((COMBINED!A65*Introduction!$E$9),COMBINED!D65)</f>
        <v>1</v>
      </c>
      <c r="F65" s="32">
        <f>IF(COMBINED!D65 = 0, "N/A", 1-IF(MOD((COMBINED!A65*Introduction!$D$9)/COMBINED!D65, 1) = 0, 1,MOD((COMBINED!A65*Introduction!$D$9)/COMBINED!D65, 1)))</f>
        <v>0</v>
      </c>
      <c r="G65" s="32">
        <f>CEILING((COMBINED!A65*Introduction!$E$10),COMBINED!D65)</f>
        <v>0</v>
      </c>
      <c r="H65" s="32">
        <f>IF(COMBINED!D65 = 0, "N/A", 1-IF(MOD((COMBINED!A65*Introduction!$D$10)/COMBINED!D65, 1) = 0, 1,MOD((COMBINED!A65*Introduction!$D$10)/COMBINED!D65, 1)))</f>
        <v>0</v>
      </c>
      <c r="I65" s="32">
        <f>CEILING((COMBINED!A65*Introduction!$E$11),COMBINED!D65)</f>
        <v>0</v>
      </c>
      <c r="J65" s="32">
        <f>IF(COMBINED!D65 = 0, "N/A", 1-IF(MOD((COMBINED!A65*Introduction!$D$11)/COMBINED!D65, 1) = 0, 1,MOD((COMBINED!A65*Introduction!$D$11)/COMBINED!D65, 1)))</f>
        <v>0</v>
      </c>
      <c r="K65" s="39"/>
    </row>
    <row r="66" spans="1:11" ht="15">
      <c r="A66" s="32" t="str">
        <f>COMBINED!C66</f>
        <v>LM4132BMF-3.3CT-ND</v>
      </c>
      <c r="B66" s="32"/>
      <c r="C66" s="32"/>
      <c r="D66" s="32" t="str">
        <f>COMBINED!B66</f>
        <v>a_U6</v>
      </c>
      <c r="E66" s="32">
        <f>CEILING((COMBINED!A66*Introduction!$E$9),COMBINED!D66)</f>
        <v>1</v>
      </c>
      <c r="F66" s="32">
        <f>IF(COMBINED!D66 = 0, "N/A", 1-IF(MOD((COMBINED!A66*Introduction!$D$9)/COMBINED!D66, 1) = 0, 1,MOD((COMBINED!A66*Introduction!$D$9)/COMBINED!D66, 1)))</f>
        <v>0</v>
      </c>
      <c r="G66" s="32">
        <f>CEILING((COMBINED!A66*Introduction!$E$10),COMBINED!D66)</f>
        <v>0</v>
      </c>
      <c r="H66" s="32">
        <f>IF(COMBINED!D66 = 0, "N/A", 1-IF(MOD((COMBINED!A66*Introduction!$D$10)/COMBINED!D66, 1) = 0, 1,MOD((COMBINED!A66*Introduction!$D$10)/COMBINED!D66, 1)))</f>
        <v>0</v>
      </c>
      <c r="I66" s="32">
        <f>CEILING((COMBINED!A66*Introduction!$E$11),COMBINED!D66)</f>
        <v>0</v>
      </c>
      <c r="J66" s="32">
        <f>IF(COMBINED!D66 = 0, "N/A", 1-IF(MOD((COMBINED!A66*Introduction!$D$11)/COMBINED!D66, 1) = 0, 1,MOD((COMBINED!A66*Introduction!$D$11)/COMBINED!D66, 1)))</f>
        <v>0</v>
      </c>
      <c r="K66" s="39"/>
    </row>
    <row r="67" spans="1:11" ht="15">
      <c r="A67" s="32" t="str">
        <f>COMBINED!C67</f>
        <v>LP2985IM5-3.3CT-ND</v>
      </c>
      <c r="B67" s="32"/>
      <c r="C67" s="32"/>
      <c r="D67" s="32" t="str">
        <f>COMBINED!B67</f>
        <v>a_U7</v>
      </c>
      <c r="E67" s="32">
        <f>CEILING((COMBINED!A67*Introduction!$E$9),COMBINED!D67)</f>
        <v>1</v>
      </c>
      <c r="F67" s="32">
        <f>IF(COMBINED!D67 = 0, "N/A", 1-IF(MOD((COMBINED!A67*Introduction!$D$9)/COMBINED!D67, 1) = 0, 1,MOD((COMBINED!A67*Introduction!$D$9)/COMBINED!D67, 1)))</f>
        <v>0</v>
      </c>
      <c r="G67" s="32">
        <f>CEILING((COMBINED!A67*Introduction!$E$10),COMBINED!D67)</f>
        <v>0</v>
      </c>
      <c r="H67" s="32">
        <f>IF(COMBINED!D67 = 0, "N/A", 1-IF(MOD((COMBINED!A67*Introduction!$D$10)/COMBINED!D67, 1) = 0, 1,MOD((COMBINED!A67*Introduction!$D$10)/COMBINED!D67, 1)))</f>
        <v>0</v>
      </c>
      <c r="I67" s="32">
        <f>CEILING((COMBINED!A67*Introduction!$E$11),COMBINED!D67)</f>
        <v>0</v>
      </c>
      <c r="J67" s="32">
        <f>IF(COMBINED!D67 = 0, "N/A", 1-IF(MOD((COMBINED!A67*Introduction!$D$11)/COMBINED!D67, 1) = 0, 1,MOD((COMBINED!A67*Introduction!$D$11)/COMBINED!D67, 1)))</f>
        <v>0</v>
      </c>
      <c r="K67" s="39"/>
    </row>
    <row r="68" spans="1:11" ht="1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</row>
    <row r="69" spans="1:11" ht="15">
      <c r="A69" s="32"/>
      <c r="B69" s="32"/>
      <c r="C69" s="32"/>
      <c r="D69" s="32"/>
      <c r="E69" s="32"/>
      <c r="F69" s="44"/>
      <c r="G69" s="32"/>
      <c r="H69" s="32"/>
      <c r="I69" s="32"/>
      <c r="J69" s="44"/>
      <c r="K69" s="32"/>
    </row>
    <row r="70" spans="1:11" ht="15">
      <c r="A70" s="41" t="s">
        <v>30</v>
      </c>
      <c r="B70" s="32"/>
      <c r="C70" s="32"/>
      <c r="D70" s="32"/>
      <c r="E70" s="32"/>
      <c r="F70" s="44"/>
      <c r="G70" s="32"/>
      <c r="H70" s="32"/>
      <c r="I70" s="32"/>
      <c r="J70" s="44"/>
      <c r="K70" s="32"/>
    </row>
    <row r="71" spans="1:11" ht="15">
      <c r="A71" s="43" t="s">
        <v>31</v>
      </c>
      <c r="B71" s="32"/>
      <c r="C71" s="32"/>
      <c r="D71" s="32"/>
      <c r="E71" s="32"/>
      <c r="F71" s="44"/>
      <c r="G71" s="32"/>
      <c r="H71" s="32"/>
      <c r="I71" s="32"/>
      <c r="J71" s="44"/>
      <c r="K71" s="32"/>
    </row>
    <row r="72" spans="1:11" ht="15">
      <c r="A72" s="45"/>
      <c r="B72" s="32"/>
      <c r="C72" s="32"/>
      <c r="D72" s="32"/>
      <c r="E72" s="32"/>
      <c r="F72" s="44"/>
      <c r="G72" s="32"/>
      <c r="H72" s="32"/>
      <c r="I72" s="32"/>
      <c r="J72" s="44"/>
      <c r="K72" s="32"/>
    </row>
  </sheetData>
  <conditionalFormatting sqref="J3:J25">
    <cfRule type="dataBar" priority="129">
      <dataBar>
        <cfvo type="percent" val="0"/>
        <cfvo type="percent" val="100"/>
        <color rgb="FF638EC6"/>
      </dataBar>
    </cfRule>
    <cfRule type="dataBar" priority="130">
      <dataBar>
        <cfvo type="percent" val="0"/>
        <cfvo type="percent" val="100"/>
        <color rgb="FF638EC6"/>
      </dataBar>
    </cfRule>
  </conditionalFormatting>
  <conditionalFormatting sqref="F2:F68">
    <cfRule type="dataBar" priority="207">
      <dataBar>
        <cfvo type="percent" val="0"/>
        <cfvo type="percent" val="100"/>
        <color rgb="FF638EC6"/>
      </dataBar>
    </cfRule>
    <cfRule type="dataBar" priority="208">
      <dataBar>
        <cfvo type="min" val="0"/>
        <cfvo type="max" val="0"/>
        <color rgb="FF638EC6"/>
      </dataBar>
    </cfRule>
  </conditionalFormatting>
  <conditionalFormatting sqref="F2:F68">
    <cfRule type="dataBar" priority="211">
      <dataBar>
        <cfvo type="min" val="0"/>
        <cfvo type="max" val="0"/>
        <color rgb="FF638EC6"/>
      </dataBar>
    </cfRule>
  </conditionalFormatting>
  <conditionalFormatting sqref="F2:F68">
    <cfRule type="dataBar" priority="213">
      <dataBar>
        <cfvo type="percent" val="0"/>
        <cfvo type="percent" val="100"/>
        <color rgb="FF638EC6"/>
      </dataBar>
    </cfRule>
  </conditionalFormatting>
  <conditionalFormatting sqref="H2:H68">
    <cfRule type="dataBar" priority="215">
      <dataBar>
        <cfvo type="percent" val="0"/>
        <cfvo type="percent" val="100"/>
        <color rgb="FF638EC6"/>
      </dataBar>
    </cfRule>
    <cfRule type="dataBar" priority="216">
      <dataBar>
        <cfvo type="min" val="0"/>
        <cfvo type="max" val="0"/>
        <color rgb="FF638EC6"/>
      </dataBar>
    </cfRule>
  </conditionalFormatting>
  <conditionalFormatting sqref="H2:H68">
    <cfRule type="dataBar" priority="219">
      <dataBar>
        <cfvo type="min" val="0"/>
        <cfvo type="max" val="0"/>
        <color rgb="FF638EC6"/>
      </dataBar>
    </cfRule>
  </conditionalFormatting>
  <conditionalFormatting sqref="H2:H68">
    <cfRule type="dataBar" priority="221">
      <dataBar>
        <cfvo type="percent" val="0"/>
        <cfvo type="percent" val="100"/>
        <color rgb="FF638EC6"/>
      </dataBar>
    </cfRule>
  </conditionalFormatting>
  <conditionalFormatting sqref="J2:J68">
    <cfRule type="dataBar" priority="223">
      <dataBar>
        <cfvo type="percent" val="0"/>
        <cfvo type="percent" val="100"/>
        <color rgb="FF638EC6"/>
      </dataBar>
    </cfRule>
  </conditionalFormatting>
  <pageMargins left="0.78749999999999998" right="0.78749999999999998" top="1.0249999999999999" bottom="1.0249999999999999" header="0.78749999999999998" footer="0.78749999999999998"/>
  <pageSetup paperSize="9" scale="53" orientation="landscape" horizontalDpi="300" verticalDpi="300" r:id="rId1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66"/>
  <sheetViews>
    <sheetView workbookViewId="0">
      <selection activeCell="H1" sqref="H1"/>
    </sheetView>
  </sheetViews>
  <sheetFormatPr defaultRowHeight="12.75"/>
  <cols>
    <col min="1" max="1" width="23.85546875" bestFit="1" customWidth="1"/>
    <col min="2" max="3" width="2" bestFit="1" customWidth="1"/>
    <col min="4" max="4" width="65" bestFit="1" customWidth="1"/>
    <col min="5" max="5" width="5" bestFit="1" customWidth="1"/>
    <col min="6" max="6" width="4" bestFit="1" customWidth="1"/>
    <col min="7" max="7" width="5" bestFit="1" customWidth="1"/>
  </cols>
  <sheetData>
    <row r="1" spans="1:7" ht="15">
      <c r="A1" s="37" t="str">
        <f>IF('Digikey BOM'!$E2 = 0, "", 'Digikey BOM'!A2)</f>
        <v/>
      </c>
      <c r="B1" s="38"/>
      <c r="C1" s="37"/>
      <c r="D1" s="37" t="str">
        <f>IF('Digikey BOM'!$E2 = 0, "", 'Digikey BOM'!D2)</f>
        <v/>
      </c>
      <c r="E1" s="37" t="str">
        <f>IF('Digikey BOM'!$E2 = 0, "", 'Digikey BOM'!E2)</f>
        <v/>
      </c>
      <c r="F1" s="37" t="str">
        <f>IF('Digikey BOM'!$E2 = 0, "", 'Digikey BOM'!G2)</f>
        <v/>
      </c>
      <c r="G1" s="37" t="str">
        <f>IF('Digikey BOM'!$E2 = 0, "", 'Digikey BOM'!I2)</f>
        <v/>
      </c>
    </row>
    <row r="2" spans="1:7" ht="15">
      <c r="A2" s="37" t="str">
        <f>IF('Digikey BOM'!$E3 = 0, "", 'Digikey BOM'!A3)</f>
        <v>399-1092-1-ND</v>
      </c>
      <c r="B2" s="37"/>
      <c r="C2" s="37"/>
      <c r="D2" s="37" t="str">
        <f>IF('Digikey BOM'!$E3 = 0, "", 'Digikey BOM'!D3)</f>
        <v>m_C18/m_C19/m_C35</v>
      </c>
      <c r="E2" s="37">
        <f>IF('Digikey BOM'!$E3 = 0, "", 'Digikey BOM'!E3)</f>
        <v>10</v>
      </c>
      <c r="F2" s="37">
        <f>IF('Digikey BOM'!$E3 = 0, "", 'Digikey BOM'!G3)</f>
        <v>0</v>
      </c>
      <c r="G2" s="37">
        <f>IF('Digikey BOM'!$E3 = 0, "", 'Digikey BOM'!I3)</f>
        <v>0</v>
      </c>
    </row>
    <row r="3" spans="1:7" ht="15">
      <c r="A3" s="37" t="str">
        <f>IF('Digikey BOM'!$E4 = 0, "", 'Digikey BOM'!A4)</f>
        <v>P1.50KHCT-ND</v>
      </c>
      <c r="B3" s="37"/>
      <c r="C3" s="37"/>
      <c r="D3" s="37" t="str">
        <f>IF('Digikey BOM'!$E4 = 0, "", 'Digikey BOM'!D4)</f>
        <v>m_R16</v>
      </c>
      <c r="E3" s="37">
        <f>IF('Digikey BOM'!$E4 = 0, "", 'Digikey BOM'!E4)</f>
        <v>10</v>
      </c>
      <c r="F3" s="37">
        <f>IF('Digikey BOM'!$E4 = 0, "", 'Digikey BOM'!G4)</f>
        <v>0</v>
      </c>
      <c r="G3" s="37">
        <f>IF('Digikey BOM'!$E4 = 0, "", 'Digikey BOM'!I4)</f>
        <v>0</v>
      </c>
    </row>
    <row r="4" spans="1:7" ht="15">
      <c r="A4" s="37" t="str">
        <f>IF('Digikey BOM'!$E5 = 0, "", 'Digikey BOM'!A5)</f>
        <v>TC164J-4.7KCT-ND</v>
      </c>
      <c r="B4" s="37"/>
      <c r="C4" s="37"/>
      <c r="D4" s="37" t="str">
        <f>IF('Digikey BOM'!$E5 = 0, "", 'Digikey BOM'!D5)</f>
        <v>m_RN1</v>
      </c>
      <c r="E4" s="37">
        <f>IF('Digikey BOM'!$E5 = 0, "", 'Digikey BOM'!E5)</f>
        <v>10</v>
      </c>
      <c r="F4" s="37">
        <f>IF('Digikey BOM'!$E5 = 0, "", 'Digikey BOM'!G5)</f>
        <v>0</v>
      </c>
      <c r="G4" s="37">
        <f>IF('Digikey BOM'!$E5 = 0, "", 'Digikey BOM'!I5)</f>
        <v>0</v>
      </c>
    </row>
    <row r="5" spans="1:7" ht="15">
      <c r="A5" s="37" t="str">
        <f>IF('Digikey BOM'!$E6 = 0, "", 'Digikey BOM'!A6)</f>
        <v>P1.00MHCT-ND</v>
      </c>
      <c r="B5" s="37"/>
      <c r="C5" s="37"/>
      <c r="D5" s="37" t="str">
        <f>IF('Digikey BOM'!$E6 = 0, "", 'Digikey BOM'!D6)</f>
        <v>m_R11</v>
      </c>
      <c r="E5" s="37">
        <f>IF('Digikey BOM'!$E6 = 0, "", 'Digikey BOM'!E6)</f>
        <v>10</v>
      </c>
      <c r="F5" s="37">
        <f>IF('Digikey BOM'!$E6 = 0, "", 'Digikey BOM'!G6)</f>
        <v>0</v>
      </c>
      <c r="G5" s="37">
        <f>IF('Digikey BOM'!$E6 = 0, "", 'Digikey BOM'!I6)</f>
        <v>0</v>
      </c>
    </row>
    <row r="6" spans="1:7" ht="15">
      <c r="A6" s="37" t="str">
        <f>IF('Digikey BOM'!$E7 = 0, "", 'Digikey BOM'!A7)</f>
        <v>399-3134-1-ND</v>
      </c>
      <c r="B6" s="37"/>
      <c r="C6" s="37"/>
      <c r="D6" s="37" t="str">
        <f>IF('Digikey BOM'!$E7 = 0, "", 'Digikey BOM'!D7)</f>
        <v>m_C27</v>
      </c>
      <c r="E6" s="37">
        <f>IF('Digikey BOM'!$E7 = 0, "", 'Digikey BOM'!E7)</f>
        <v>10</v>
      </c>
      <c r="F6" s="37">
        <f>IF('Digikey BOM'!$E7 = 0, "", 'Digikey BOM'!G7)</f>
        <v>0</v>
      </c>
      <c r="G6" s="37">
        <f>IF('Digikey BOM'!$E7 = 0, "", 'Digikey BOM'!I7)</f>
        <v>0</v>
      </c>
    </row>
    <row r="7" spans="1:7" ht="15">
      <c r="A7" s="37" t="str">
        <f>IF('Digikey BOM'!$E8 = 0, "", 'Digikey BOM'!A8)</f>
        <v>535-9720-1-ND</v>
      </c>
      <c r="B7" s="37"/>
      <c r="C7" s="37"/>
      <c r="D7" s="37" t="str">
        <f>IF('Digikey BOM'!$E8 = 0, "", 'Digikey BOM'!D8)</f>
        <v>m_Q1</v>
      </c>
      <c r="E7" s="37">
        <f>IF('Digikey BOM'!$E8 = 0, "", 'Digikey BOM'!E8)</f>
        <v>1</v>
      </c>
      <c r="F7" s="37">
        <f>IF('Digikey BOM'!$E8 = 0, "", 'Digikey BOM'!G8)</f>
        <v>0</v>
      </c>
      <c r="G7" s="37">
        <f>IF('Digikey BOM'!$E8 = 0, "", 'Digikey BOM'!I8)</f>
        <v>0</v>
      </c>
    </row>
    <row r="8" spans="1:7" ht="15">
      <c r="A8" s="37" t="str">
        <f>IF('Digikey BOM'!$E9 = 0, "", 'Digikey BOM'!A9)</f>
        <v>P10.0KHCT-ND</v>
      </c>
      <c r="B8" s="37"/>
      <c r="C8" s="37"/>
      <c r="D8" s="37" t="str">
        <f>IF('Digikey BOM'!$E9 = 0, "", 'Digikey BOM'!D9)</f>
        <v>m_R6/m_R18</v>
      </c>
      <c r="E8" s="37">
        <f>IF('Digikey BOM'!$E9 = 0, "", 'Digikey BOM'!E9)</f>
        <v>10</v>
      </c>
      <c r="F8" s="37">
        <f>IF('Digikey BOM'!$E9 = 0, "", 'Digikey BOM'!G9)</f>
        <v>0</v>
      </c>
      <c r="G8" s="37">
        <f>IF('Digikey BOM'!$E9 = 0, "", 'Digikey BOM'!I9)</f>
        <v>0</v>
      </c>
    </row>
    <row r="9" spans="1:7" ht="15">
      <c r="A9" s="37" t="str">
        <f>IF('Digikey BOM'!$E10 = 0, "", 'Digikey BOM'!A10)</f>
        <v>445-4113-1-ND</v>
      </c>
      <c r="B9" s="37"/>
      <c r="C9" s="37"/>
      <c r="D9" s="37" t="str">
        <f>IF('Digikey BOM'!$E10 = 0, "", 'Digikey BOM'!D10)</f>
        <v>m_C5/m_C38</v>
      </c>
      <c r="E9" s="37">
        <f>IF('Digikey BOM'!$E10 = 0, "", 'Digikey BOM'!E10)</f>
        <v>10</v>
      </c>
      <c r="F9" s="37">
        <f>IF('Digikey BOM'!$E10 = 0, "", 'Digikey BOM'!G10)</f>
        <v>0</v>
      </c>
      <c r="G9" s="37">
        <f>IF('Digikey BOM'!$E10 = 0, "", 'Digikey BOM'!I10)</f>
        <v>0</v>
      </c>
    </row>
    <row r="10" spans="1:7" ht="15">
      <c r="A10" s="37" t="str">
        <f>IF('Digikey BOM'!$E11 = 0, "", 'Digikey BOM'!A11)</f>
        <v>587-1295-1-ND</v>
      </c>
      <c r="B10" s="37"/>
      <c r="C10" s="37"/>
      <c r="D10" s="37" t="str">
        <f>IF('Digikey BOM'!$E11 = 0, "", 'Digikey BOM'!D11)</f>
        <v>m_C26</v>
      </c>
      <c r="E10" s="37">
        <f>IF('Digikey BOM'!$E11 = 0, "", 'Digikey BOM'!E11)</f>
        <v>10</v>
      </c>
      <c r="F10" s="37">
        <f>IF('Digikey BOM'!$E11 = 0, "", 'Digikey BOM'!G11)</f>
        <v>0</v>
      </c>
      <c r="G10" s="37">
        <f>IF('Digikey BOM'!$E11 = 0, "", 'Digikey BOM'!I11)</f>
        <v>0</v>
      </c>
    </row>
    <row r="11" spans="1:7" ht="15">
      <c r="A11" s="37" t="str">
        <f>IF('Digikey BOM'!$E12 = 0, "", 'Digikey BOM'!A12)</f>
        <v>P15.0KHCT-ND</v>
      </c>
      <c r="B11" s="37"/>
      <c r="C11" s="37"/>
      <c r="D11" s="37" t="str">
        <f>IF('Digikey BOM'!$E12 = 0, "", 'Digikey BOM'!D12)</f>
        <v>m_R4</v>
      </c>
      <c r="E11" s="37">
        <f>IF('Digikey BOM'!$E12 = 0, "", 'Digikey BOM'!E12)</f>
        <v>10</v>
      </c>
      <c r="F11" s="37">
        <f>IF('Digikey BOM'!$E12 = 0, "", 'Digikey BOM'!G12)</f>
        <v>0</v>
      </c>
      <c r="G11" s="37">
        <f>IF('Digikey BOM'!$E12 = 0, "", 'Digikey BOM'!I12)</f>
        <v>0</v>
      </c>
    </row>
    <row r="12" spans="1:7" ht="15">
      <c r="A12" s="37" t="str">
        <f>IF('Digikey BOM'!$E13 = 0, "", 'Digikey BOM'!A13)</f>
        <v>P22.0HCT-ND</v>
      </c>
      <c r="B12" s="37"/>
      <c r="C12" s="37"/>
      <c r="D12" s="37" t="str">
        <f>IF('Digikey BOM'!$E13 = 0, "", 'Digikey BOM'!D13)</f>
        <v>m_R14/m_R15</v>
      </c>
      <c r="E12" s="37">
        <f>IF('Digikey BOM'!$E13 = 0, "", 'Digikey BOM'!E13)</f>
        <v>10</v>
      </c>
      <c r="F12" s="37">
        <f>IF('Digikey BOM'!$E13 = 0, "", 'Digikey BOM'!G13)</f>
        <v>0</v>
      </c>
      <c r="G12" s="37">
        <f>IF('Digikey BOM'!$E13 = 0, "", 'Digikey BOM'!I13)</f>
        <v>0</v>
      </c>
    </row>
    <row r="13" spans="1:7" ht="15">
      <c r="A13" s="37" t="str">
        <f>IF('Digikey BOM'!$E14 = 0, "", 'Digikey BOM'!A14)</f>
        <v>P22.0KHCT-ND</v>
      </c>
      <c r="B13" s="37"/>
      <c r="C13" s="37"/>
      <c r="D13" s="37" t="str">
        <f>IF('Digikey BOM'!$E14 = 0, "", 'Digikey BOM'!D14)</f>
        <v>m_R7</v>
      </c>
      <c r="E13" s="37">
        <f>IF('Digikey BOM'!$E14 = 0, "", 'Digikey BOM'!E14)</f>
        <v>10</v>
      </c>
      <c r="F13" s="37">
        <f>IF('Digikey BOM'!$E14 = 0, "", 'Digikey BOM'!G14)</f>
        <v>0</v>
      </c>
      <c r="G13" s="37">
        <f>IF('Digikey BOM'!$E14 = 0, "", 'Digikey BOM'!I14)</f>
        <v>0</v>
      </c>
    </row>
    <row r="14" spans="1:7" ht="15">
      <c r="A14" s="37" t="str">
        <f>IF('Digikey BOM'!$E15 = 0, "", 'Digikey BOM'!A15)</f>
        <v>399-1052-1-ND</v>
      </c>
      <c r="B14" s="37"/>
      <c r="C14" s="37"/>
      <c r="D14" s="37" t="str">
        <f>IF('Digikey BOM'!$E15 = 0, "", 'Digikey BOM'!D15)</f>
        <v>m_C7/m_C8</v>
      </c>
      <c r="E14" s="37">
        <f>IF('Digikey BOM'!$E15 = 0, "", 'Digikey BOM'!E15)</f>
        <v>10</v>
      </c>
      <c r="F14" s="37">
        <f>IF('Digikey BOM'!$E15 = 0, "", 'Digikey BOM'!G15)</f>
        <v>0</v>
      </c>
      <c r="G14" s="37">
        <f>IF('Digikey BOM'!$E15 = 0, "", 'Digikey BOM'!I15)</f>
        <v>0</v>
      </c>
    </row>
    <row r="15" spans="1:7" ht="15">
      <c r="A15" s="37" t="str">
        <f>IF('Digikey BOM'!$E16 = 0, "", 'Digikey BOM'!A16)</f>
        <v>P10.2KHCT-ND</v>
      </c>
      <c r="B15" s="37"/>
      <c r="C15" s="37"/>
      <c r="D15" s="37" t="str">
        <f>IF('Digikey BOM'!$E16 = 0, "", 'Digikey BOM'!D16)</f>
        <v>m_R8</v>
      </c>
      <c r="E15" s="37">
        <f>IF('Digikey BOM'!$E16 = 0, "", 'Digikey BOM'!E16)</f>
        <v>10</v>
      </c>
      <c r="F15" s="37">
        <f>IF('Digikey BOM'!$E16 = 0, "", 'Digikey BOM'!G16)</f>
        <v>0</v>
      </c>
      <c r="G15" s="37">
        <f>IF('Digikey BOM'!$E16 = 0, "", 'Digikey BOM'!I16)</f>
        <v>0</v>
      </c>
    </row>
    <row r="16" spans="1:7" ht="15">
      <c r="A16" s="37" t="str">
        <f>IF('Digikey BOM'!$E17 = 0, "", 'Digikey BOM'!A17)</f>
        <v>P100HCT-ND</v>
      </c>
      <c r="B16" s="37"/>
      <c r="C16" s="37"/>
      <c r="D16" s="37" t="str">
        <f>IF('Digikey BOM'!$E17 = 0, "", 'Digikey BOM'!D17)</f>
        <v>m_R5/m_R12/m_R13</v>
      </c>
      <c r="E16" s="37">
        <f>IF('Digikey BOM'!$E17 = 0, "", 'Digikey BOM'!E17)</f>
        <v>10</v>
      </c>
      <c r="F16" s="37">
        <f>IF('Digikey BOM'!$E17 = 0, "", 'Digikey BOM'!G17)</f>
        <v>0</v>
      </c>
      <c r="G16" s="37">
        <f>IF('Digikey BOM'!$E17 = 0, "", 'Digikey BOM'!I17)</f>
        <v>0</v>
      </c>
    </row>
    <row r="17" spans="1:7" ht="15">
      <c r="A17" s="37" t="str">
        <f>IF('Digikey BOM'!$E18 = 0, "", 'Digikey BOM'!A18)</f>
        <v>399-5089-1-ND</v>
      </c>
      <c r="B17" s="37"/>
      <c r="C17" s="37"/>
      <c r="D17" s="37" t="str">
        <f>IF('Digikey BOM'!$E18 = 0, "", 'Digikey BOM'!D18)</f>
        <v>m_C1/m_C2/m_C3/m_C4/m_C6/m_C11/m_C12/m_C22/m_C9/m_C10</v>
      </c>
      <c r="E17" s="37">
        <f>IF('Digikey BOM'!$E18 = 0, "", 'Digikey BOM'!E18)</f>
        <v>10</v>
      </c>
      <c r="F17" s="37">
        <f>IF('Digikey BOM'!$E18 = 0, "", 'Digikey BOM'!G18)</f>
        <v>0</v>
      </c>
      <c r="G17" s="37">
        <f>IF('Digikey BOM'!$E18 = 0, "", 'Digikey BOM'!I18)</f>
        <v>0</v>
      </c>
    </row>
    <row r="18" spans="1:7" ht="15">
      <c r="A18" s="37" t="str">
        <f>IF('Digikey BOM'!$E19 = 0, "", 'Digikey BOM'!A19)</f>
        <v>P330HCT-ND</v>
      </c>
      <c r="B18" s="37"/>
      <c r="C18" s="37"/>
      <c r="D18" s="37" t="str">
        <f>IF('Digikey BOM'!$E19 = 0, "", 'Digikey BOM'!D19)</f>
        <v>m_R2/m_R3/m_R10</v>
      </c>
      <c r="E18" s="37">
        <f>IF('Digikey BOM'!$E19 = 0, "", 'Digikey BOM'!E19)</f>
        <v>10</v>
      </c>
      <c r="F18" s="37">
        <f>IF('Digikey BOM'!$E19 = 0, "", 'Digikey BOM'!G19)</f>
        <v>0</v>
      </c>
      <c r="G18" s="37">
        <f>IF('Digikey BOM'!$E19 = 0, "", 'Digikey BOM'!I19)</f>
        <v>0</v>
      </c>
    </row>
    <row r="19" spans="1:7" ht="15">
      <c r="A19" s="37" t="str">
        <f>IF('Digikey BOM'!$E20 = 0, "", 'Digikey BOM'!A20)</f>
        <v>F3132CT-ND</v>
      </c>
      <c r="B19" s="37"/>
      <c r="C19" s="37"/>
      <c r="D19" s="37" t="str">
        <f>IF('Digikey BOM'!$E20 = 0, "", 'Digikey BOM'!D20)</f>
        <v>m_F1</v>
      </c>
      <c r="E19" s="37">
        <f>IF('Digikey BOM'!$E20 = 0, "", 'Digikey BOM'!E20)</f>
        <v>1</v>
      </c>
      <c r="F19" s="37">
        <f>IF('Digikey BOM'!$E20 = 0, "", 'Digikey BOM'!G20)</f>
        <v>0</v>
      </c>
      <c r="G19" s="37">
        <f>IF('Digikey BOM'!$E20 = 0, "", 'Digikey BOM'!I20)</f>
        <v>0</v>
      </c>
    </row>
    <row r="20" spans="1:7" ht="15">
      <c r="A20" s="37" t="str">
        <f>IF('Digikey BOM'!$E21 = 0, "", 'Digikey BOM'!A21)</f>
        <v>3M5607CT-ND</v>
      </c>
      <c r="B20" s="37"/>
      <c r="C20" s="37"/>
      <c r="D20" s="37" t="str">
        <f>IF('Digikey BOM'!$E21 = 0, "", 'Digikey BOM'!D21)</f>
        <v>m_CN6</v>
      </c>
      <c r="E20" s="37">
        <f>IF('Digikey BOM'!$E21 = 0, "", 'Digikey BOM'!E21)</f>
        <v>1</v>
      </c>
      <c r="F20" s="37">
        <f>IF('Digikey BOM'!$E21 = 0, "", 'Digikey BOM'!G21)</f>
        <v>0</v>
      </c>
      <c r="G20" s="37">
        <f>IF('Digikey BOM'!$E21 = 0, "", 'Digikey BOM'!I21)</f>
        <v>0</v>
      </c>
    </row>
    <row r="21" spans="1:7" ht="15">
      <c r="A21" s="37" t="str">
        <f>IF('Digikey BOM'!$E22 = 0, "", 'Digikey BOM'!A22)</f>
        <v>455-1794-1-ND</v>
      </c>
      <c r="B21" s="37"/>
      <c r="C21" s="37"/>
      <c r="D21" s="37" t="str">
        <f>IF('Digikey BOM'!$E22 = 0, "", 'Digikey BOM'!D22)</f>
        <v>m_CN1</v>
      </c>
      <c r="E21" s="37">
        <f>IF('Digikey BOM'!$E22 = 0, "", 'Digikey BOM'!E22)</f>
        <v>10</v>
      </c>
      <c r="F21" s="37">
        <f>IF('Digikey BOM'!$E22 = 0, "", 'Digikey BOM'!G22)</f>
        <v>0</v>
      </c>
      <c r="G21" s="37">
        <f>IF('Digikey BOM'!$E22 = 0, "", 'Digikey BOM'!I22)</f>
        <v>0</v>
      </c>
    </row>
    <row r="22" spans="1:7" ht="15">
      <c r="A22" s="37" t="str">
        <f>IF('Digikey BOM'!$E23 = 0, "", 'Digikey BOM'!A23)</f>
        <v>455-1796-1-ND</v>
      </c>
      <c r="B22" s="37"/>
      <c r="C22" s="37"/>
      <c r="D22" s="37" t="str">
        <f>IF('Digikey BOM'!$E23 = 0, "", 'Digikey BOM'!D23)</f>
        <v>m_CN2/m_CN3</v>
      </c>
      <c r="E22" s="37">
        <f>IF('Digikey BOM'!$E23 = 0, "", 'Digikey BOM'!E23)</f>
        <v>10</v>
      </c>
      <c r="F22" s="37">
        <f>IF('Digikey BOM'!$E23 = 0, "", 'Digikey BOM'!G23)</f>
        <v>0</v>
      </c>
      <c r="G22" s="37">
        <f>IF('Digikey BOM'!$E23 = 0, "", 'Digikey BOM'!I23)</f>
        <v>0</v>
      </c>
    </row>
    <row r="23" spans="1:7" ht="15">
      <c r="A23" s="37" t="str">
        <f>IF('Digikey BOM'!$E24 = 0, "", 'Digikey BOM'!A24)</f>
        <v/>
      </c>
      <c r="B23" s="37"/>
      <c r="C23" s="37"/>
      <c r="D23" s="37" t="str">
        <f>IF('Digikey BOM'!$E24 = 0, "", 'Digikey BOM'!D24)</f>
        <v/>
      </c>
      <c r="E23" s="37" t="str">
        <f>IF('Digikey BOM'!$E24 = 0, "", 'Digikey BOM'!E24)</f>
        <v/>
      </c>
      <c r="F23" s="37" t="str">
        <f>IF('Digikey BOM'!$E24 = 0, "", 'Digikey BOM'!G24)</f>
        <v/>
      </c>
      <c r="G23" s="37" t="str">
        <f>IF('Digikey BOM'!$E24 = 0, "", 'Digikey BOM'!I24)</f>
        <v/>
      </c>
    </row>
    <row r="24" spans="1:7" ht="15">
      <c r="A24" s="37" t="str">
        <f>IF('Digikey BOM'!$E25 = 0, "", 'Digikey BOM'!A25)</f>
        <v>754-1119-1-ND</v>
      </c>
      <c r="B24" s="37"/>
      <c r="C24" s="37"/>
      <c r="D24" s="37" t="str">
        <f>IF('Digikey BOM'!$E25 = 0, "", 'Digikey BOM'!D25)</f>
        <v>m_LED1</v>
      </c>
      <c r="E24" s="37">
        <f>IF('Digikey BOM'!$E25 = 0, "", 'Digikey BOM'!E25)</f>
        <v>1</v>
      </c>
      <c r="F24" s="37">
        <f>IF('Digikey BOM'!$E25 = 0, "", 'Digikey BOM'!G25)</f>
        <v>0</v>
      </c>
      <c r="G24" s="37">
        <f>IF('Digikey BOM'!$E25 = 0, "", 'Digikey BOM'!I25)</f>
        <v>0</v>
      </c>
    </row>
    <row r="25" spans="1:7" ht="15">
      <c r="A25" s="37" t="str">
        <f>IF('Digikey BOM'!$E26 = 0, "", 'Digikey BOM'!A26)</f>
        <v>754-1121-1-ND</v>
      </c>
      <c r="B25" s="37"/>
      <c r="C25" s="37"/>
      <c r="D25" s="37" t="str">
        <f>IF('Digikey BOM'!$E26 = 0, "", 'Digikey BOM'!D26)</f>
        <v>m_LED3</v>
      </c>
      <c r="E25" s="37">
        <f>IF('Digikey BOM'!$E26 = 0, "", 'Digikey BOM'!E26)</f>
        <v>1</v>
      </c>
      <c r="F25" s="37">
        <f>IF('Digikey BOM'!$E26 = 0, "", 'Digikey BOM'!G26)</f>
        <v>0</v>
      </c>
      <c r="G25" s="37">
        <f>IF('Digikey BOM'!$E26 = 0, "", 'Digikey BOM'!I26)</f>
        <v>0</v>
      </c>
    </row>
    <row r="26" spans="1:7" ht="15">
      <c r="A26" s="37" t="str">
        <f>IF('Digikey BOM'!$E27 = 0, "", 'Digikey BOM'!A27)</f>
        <v>828-1005-1-ND</v>
      </c>
      <c r="B26" s="37"/>
      <c r="C26" s="37"/>
      <c r="D26" s="37" t="str">
        <f>IF('Digikey BOM'!$E27 = 0, "", 'Digikey BOM'!D27)</f>
        <v>m_U2</v>
      </c>
      <c r="E26" s="37">
        <f>IF('Digikey BOM'!$E27 = 0, "", 'Digikey BOM'!E27)</f>
        <v>1</v>
      </c>
      <c r="F26" s="37">
        <f>IF('Digikey BOM'!$E27 = 0, "", 'Digikey BOM'!G27)</f>
        <v>0</v>
      </c>
      <c r="G26" s="37">
        <f>IF('Digikey BOM'!$E27 = 0, "", 'Digikey BOM'!I27)</f>
        <v>0</v>
      </c>
    </row>
    <row r="27" spans="1:7" ht="15">
      <c r="A27" s="37" t="str">
        <f>IF('Digikey BOM'!$E28 = 0, "", 'Digikey BOM'!A28)</f>
        <v>LP2985IM5-3.3CT-ND</v>
      </c>
      <c r="B27" s="37"/>
      <c r="C27" s="37"/>
      <c r="D27" s="37" t="str">
        <f>IF('Digikey BOM'!$E28 = 0, "", 'Digikey BOM'!D28)</f>
        <v>m_U3</v>
      </c>
      <c r="E27" s="37">
        <f>IF('Digikey BOM'!$E28 = 0, "", 'Digikey BOM'!E28)</f>
        <v>1</v>
      </c>
      <c r="F27" s="37">
        <f>IF('Digikey BOM'!$E28 = 0, "", 'Digikey BOM'!G28)</f>
        <v>0</v>
      </c>
      <c r="G27" s="37">
        <f>IF('Digikey BOM'!$E28 = 0, "", 'Digikey BOM'!I28)</f>
        <v>0</v>
      </c>
    </row>
    <row r="28" spans="1:7" ht="15">
      <c r="A28" s="37" t="str">
        <f>IF('Digikey BOM'!$E29 = 0, "", 'Digikey BOM'!A29)</f>
        <v>S9012E-05-ND</v>
      </c>
      <c r="B28" s="37"/>
      <c r="C28" s="37"/>
      <c r="D28" s="37" t="str">
        <f>IF('Digikey BOM'!$E29 = 0, "", 'Digikey BOM'!D29)</f>
        <v>m_CN4</v>
      </c>
      <c r="E28" s="37">
        <f>IF('Digikey BOM'!$E29 = 0, "", 'Digikey BOM'!E29)</f>
        <v>1</v>
      </c>
      <c r="F28" s="37">
        <f>IF('Digikey BOM'!$E29 = 0, "", 'Digikey BOM'!G29)</f>
        <v>0</v>
      </c>
      <c r="G28" s="37">
        <f>IF('Digikey BOM'!$E29 = 0, "", 'Digikey BOM'!I29)</f>
        <v>0</v>
      </c>
    </row>
    <row r="29" spans="1:7" ht="15">
      <c r="A29" s="37" t="str">
        <f>IF('Digikey BOM'!$E30 = 0, "", 'Digikey BOM'!A30)</f>
        <v>568-3362-1-ND</v>
      </c>
      <c r="B29" s="37"/>
      <c r="C29" s="37"/>
      <c r="D29" s="37" t="str">
        <f>IF('Digikey BOM'!$E30 = 0, "", 'Digikey BOM'!D30)</f>
        <v>m_U4</v>
      </c>
      <c r="E29" s="37">
        <f>IF('Digikey BOM'!$E30 = 0, "", 'Digikey BOM'!E30)</f>
        <v>1</v>
      </c>
      <c r="F29" s="37">
        <f>IF('Digikey BOM'!$E30 = 0, "", 'Digikey BOM'!G30)</f>
        <v>0</v>
      </c>
      <c r="G29" s="37">
        <f>IF('Digikey BOM'!$E30 = 0, "", 'Digikey BOM'!I30)</f>
        <v>0</v>
      </c>
    </row>
    <row r="30" spans="1:7" ht="15">
      <c r="A30" s="37" t="str">
        <f>IF('Digikey BOM'!$E31 = 0, "", 'Digikey BOM'!A31)</f>
        <v/>
      </c>
      <c r="B30" s="37"/>
      <c r="C30" s="37"/>
      <c r="D30" s="37" t="str">
        <f>IF('Digikey BOM'!$E31 = 0, "", 'Digikey BOM'!D31)</f>
        <v/>
      </c>
      <c r="E30" s="37" t="str">
        <f>IF('Digikey BOM'!$E31 = 0, "", 'Digikey BOM'!E31)</f>
        <v/>
      </c>
      <c r="F30" s="37" t="str">
        <f>IF('Digikey BOM'!$E31 = 0, "", 'Digikey BOM'!G31)</f>
        <v/>
      </c>
      <c r="G30" s="37" t="str">
        <f>IF('Digikey BOM'!$E31 = 0, "", 'Digikey BOM'!I31)</f>
        <v/>
      </c>
    </row>
    <row r="31" spans="1:7" ht="15">
      <c r="A31" s="37" t="str">
        <f>IF('Digikey BOM'!$E32 = 0, "", 'Digikey BOM'!A32)</f>
        <v>754-1120-1-ND</v>
      </c>
      <c r="B31" s="37"/>
      <c r="C31" s="37"/>
      <c r="D31" s="37" t="str">
        <f>IF('Digikey BOM'!$E32 = 0, "", 'Digikey BOM'!D32)</f>
        <v>m_LED2</v>
      </c>
      <c r="E31" s="37">
        <f>IF('Digikey BOM'!$E32 = 0, "", 'Digikey BOM'!E32)</f>
        <v>1</v>
      </c>
      <c r="F31" s="37">
        <f>IF('Digikey BOM'!$E32 = 0, "", 'Digikey BOM'!G32)</f>
        <v>0</v>
      </c>
      <c r="G31" s="37">
        <f>IF('Digikey BOM'!$E32 = 0, "", 'Digikey BOM'!I32)</f>
        <v>0</v>
      </c>
    </row>
    <row r="32" spans="1:7" ht="15">
      <c r="A32" s="37" t="str">
        <f>IF('Digikey BOM'!$E33 = 0, "", 'Digikey BOM'!A33)</f>
        <v/>
      </c>
      <c r="B32" s="37"/>
      <c r="C32" s="37"/>
      <c r="D32" s="37" t="str">
        <f>IF('Digikey BOM'!$E33 = 0, "", 'Digikey BOM'!D33)</f>
        <v/>
      </c>
      <c r="E32" s="37" t="str">
        <f>IF('Digikey BOM'!$E33 = 0, "", 'Digikey BOM'!E33)</f>
        <v/>
      </c>
      <c r="F32" s="37" t="str">
        <f>IF('Digikey BOM'!$E33 = 0, "", 'Digikey BOM'!G33)</f>
        <v/>
      </c>
      <c r="G32" s="37" t="str">
        <f>IF('Digikey BOM'!$E33 = 0, "", 'Digikey BOM'!I33)</f>
        <v/>
      </c>
    </row>
    <row r="33" spans="1:7" ht="15">
      <c r="A33" s="37" t="str">
        <f>IF('Digikey BOM'!$E34 = 0, "", 'Digikey BOM'!A34)</f>
        <v/>
      </c>
      <c r="B33" s="37"/>
      <c r="C33" s="37"/>
      <c r="D33" s="37" t="str">
        <f>IF('Digikey BOM'!$E34 = 0, "", 'Digikey BOM'!D34)</f>
        <v/>
      </c>
      <c r="E33" s="37" t="str">
        <f>IF('Digikey BOM'!$E34 = 0, "", 'Digikey BOM'!E34)</f>
        <v/>
      </c>
      <c r="F33" s="37" t="str">
        <f>IF('Digikey BOM'!$E34 = 0, "", 'Digikey BOM'!G34)</f>
        <v/>
      </c>
      <c r="G33" s="37" t="str">
        <f>IF('Digikey BOM'!$E34 = 0, "", 'Digikey BOM'!I34)</f>
        <v/>
      </c>
    </row>
    <row r="34" spans="1:7" ht="15">
      <c r="A34" s="37" t="str">
        <f>IF('Digikey BOM'!$E35 = 0, "", 'Digikey BOM'!A35)</f>
        <v/>
      </c>
      <c r="B34" s="37"/>
      <c r="C34" s="37"/>
      <c r="D34" s="37" t="str">
        <f>IF('Digikey BOM'!$E35 = 0, "", 'Digikey BOM'!D35)</f>
        <v/>
      </c>
      <c r="E34" s="37" t="str">
        <f>IF('Digikey BOM'!$E35 = 0, "", 'Digikey BOM'!E35)</f>
        <v/>
      </c>
      <c r="F34" s="37" t="str">
        <f>IF('Digikey BOM'!$E35 = 0, "", 'Digikey BOM'!G35)</f>
        <v/>
      </c>
      <c r="G34" s="37" t="str">
        <f>IF('Digikey BOM'!$E35 = 0, "", 'Digikey BOM'!I35)</f>
        <v/>
      </c>
    </row>
    <row r="35" spans="1:7" ht="15">
      <c r="A35" s="37" t="str">
        <f>IF('Digikey BOM'!$E36 = 0, "", 'Digikey BOM'!A36)</f>
        <v/>
      </c>
      <c r="B35" s="37"/>
      <c r="C35" s="37"/>
      <c r="D35" s="37" t="str">
        <f>IF('Digikey BOM'!$E36 = 0, "", 'Digikey BOM'!D36)</f>
        <v/>
      </c>
      <c r="E35" s="37" t="str">
        <f>IF('Digikey BOM'!$E36 = 0, "", 'Digikey BOM'!E36)</f>
        <v/>
      </c>
      <c r="F35" s="37" t="str">
        <f>IF('Digikey BOM'!$E36 = 0, "", 'Digikey BOM'!G36)</f>
        <v/>
      </c>
      <c r="G35" s="37" t="str">
        <f>IF('Digikey BOM'!$E36 = 0, "", 'Digikey BOM'!I36)</f>
        <v/>
      </c>
    </row>
    <row r="36" spans="1:7" ht="15">
      <c r="A36" s="37" t="str">
        <f>IF('Digikey BOM'!$E37 = 0, "", 'Digikey BOM'!A37)</f>
        <v/>
      </c>
      <c r="B36" s="37"/>
      <c r="C36" s="37"/>
      <c r="D36" s="37" t="str">
        <f>IF('Digikey BOM'!$E37 = 0, "", 'Digikey BOM'!D37)</f>
        <v/>
      </c>
      <c r="E36" s="37" t="str">
        <f>IF('Digikey BOM'!$E37 = 0, "", 'Digikey BOM'!E37)</f>
        <v/>
      </c>
      <c r="F36" s="37" t="str">
        <f>IF('Digikey BOM'!$E37 = 0, "", 'Digikey BOM'!G37)</f>
        <v/>
      </c>
      <c r="G36" s="37" t="str">
        <f>IF('Digikey BOM'!$E37 = 0, "", 'Digikey BOM'!I37)</f>
        <v/>
      </c>
    </row>
    <row r="37" spans="1:7" ht="15">
      <c r="A37" s="37" t="str">
        <f>IF('Digikey BOM'!$E38 = 0, "", 'Digikey BOM'!A38)</f>
        <v/>
      </c>
      <c r="B37" s="37"/>
      <c r="C37" s="37"/>
      <c r="D37" s="37" t="str">
        <f>IF('Digikey BOM'!$E38 = 0, "", 'Digikey BOM'!D38)</f>
        <v/>
      </c>
      <c r="E37" s="37" t="str">
        <f>IF('Digikey BOM'!$E38 = 0, "", 'Digikey BOM'!E38)</f>
        <v/>
      </c>
      <c r="F37" s="37" t="str">
        <f>IF('Digikey BOM'!$E38 = 0, "", 'Digikey BOM'!G38)</f>
        <v/>
      </c>
      <c r="G37" s="37" t="str">
        <f>IF('Digikey BOM'!$E38 = 0, "", 'Digikey BOM'!I38)</f>
        <v/>
      </c>
    </row>
    <row r="38" spans="1:7" ht="15">
      <c r="A38" s="37" t="str">
        <f>IF('Digikey BOM'!$E39 = 0, "", 'Digikey BOM'!A39)</f>
        <v/>
      </c>
      <c r="B38" s="37"/>
      <c r="C38" s="37"/>
      <c r="D38" s="37" t="str">
        <f>IF('Digikey BOM'!$E39 = 0, "", 'Digikey BOM'!D39)</f>
        <v/>
      </c>
      <c r="E38" s="37" t="str">
        <f>IF('Digikey BOM'!$E39 = 0, "", 'Digikey BOM'!E39)</f>
        <v/>
      </c>
      <c r="F38" s="37" t="str">
        <f>IF('Digikey BOM'!$E39 = 0, "", 'Digikey BOM'!G39)</f>
        <v/>
      </c>
      <c r="G38" s="37" t="str">
        <f>IF('Digikey BOM'!$E39 = 0, "", 'Digikey BOM'!I39)</f>
        <v/>
      </c>
    </row>
    <row r="39" spans="1:7" ht="15">
      <c r="A39" s="37" t="str">
        <f>IF('Digikey BOM'!$E40 = 0, "", 'Digikey BOM'!A40)</f>
        <v/>
      </c>
      <c r="B39" s="37"/>
      <c r="C39" s="37"/>
      <c r="D39" s="37" t="str">
        <f>IF('Digikey BOM'!$E40 = 0, "", 'Digikey BOM'!D40)</f>
        <v/>
      </c>
      <c r="E39" s="37" t="str">
        <f>IF('Digikey BOM'!$E40 = 0, "", 'Digikey BOM'!E40)</f>
        <v/>
      </c>
      <c r="F39" s="37" t="str">
        <f>IF('Digikey BOM'!$E40 = 0, "", 'Digikey BOM'!G40)</f>
        <v/>
      </c>
      <c r="G39" s="37" t="str">
        <f>IF('Digikey BOM'!$E40 = 0, "", 'Digikey BOM'!I40)</f>
        <v/>
      </c>
    </row>
    <row r="40" spans="1:7" ht="15">
      <c r="A40" s="37" t="str">
        <f>IF('Digikey BOM'!$E41 = 0, "", 'Digikey BOM'!A41)</f>
        <v>SMAJ7.0ALFCT-ND</v>
      </c>
      <c r="B40" s="37"/>
      <c r="C40" s="37"/>
      <c r="D40" s="37" t="str">
        <f>IF('Digikey BOM'!$E41 = 0, "", 'Digikey BOM'!D41)</f>
        <v>m_D2</v>
      </c>
      <c r="E40" s="37">
        <f>IF('Digikey BOM'!$E41 = 0, "", 'Digikey BOM'!E41)</f>
        <v>1</v>
      </c>
      <c r="F40" s="37">
        <f>IF('Digikey BOM'!$E41 = 0, "", 'Digikey BOM'!G41)</f>
        <v>0</v>
      </c>
      <c r="G40" s="37">
        <f>IF('Digikey BOM'!$E41 = 0, "", 'Digikey BOM'!I41)</f>
        <v>0</v>
      </c>
    </row>
    <row r="41" spans="1:7" ht="15">
      <c r="A41" s="37" t="str">
        <f>IF('Digikey BOM'!$E42 = 0, "", 'Digikey BOM'!A42)</f>
        <v>497-6444-ND</v>
      </c>
      <c r="B41" s="37"/>
      <c r="C41" s="37"/>
      <c r="D41" s="37" t="str">
        <f>IF('Digikey BOM'!$E42 = 0, "", 'Digikey BOM'!D42)</f>
        <v>m_U1</v>
      </c>
      <c r="E41" s="37">
        <f>IF('Digikey BOM'!$E42 = 0, "", 'Digikey BOM'!E42)</f>
        <v>1</v>
      </c>
      <c r="F41" s="37">
        <f>IF('Digikey BOM'!$E42 = 0, "", 'Digikey BOM'!G42)</f>
        <v>0</v>
      </c>
      <c r="G41" s="37">
        <f>IF('Digikey BOM'!$E42 = 0, "", 'Digikey BOM'!I42)</f>
        <v>0</v>
      </c>
    </row>
    <row r="42" spans="1:7" ht="15">
      <c r="A42" s="37" t="str">
        <f>IF('Digikey BOM'!$E43 = 0, "", 'Digikey BOM'!A43)</f>
        <v>670-1190-1-ND</v>
      </c>
      <c r="B42" s="37"/>
      <c r="C42" s="37"/>
      <c r="D42" s="37" t="str">
        <f>IF('Digikey BOM'!$E43 = 0, "", 'Digikey BOM'!D43)</f>
        <v>m_X1</v>
      </c>
      <c r="E42" s="37">
        <f>IF('Digikey BOM'!$E43 = 0, "", 'Digikey BOM'!E43)</f>
        <v>1</v>
      </c>
      <c r="F42" s="37">
        <f>IF('Digikey BOM'!$E43 = 0, "", 'Digikey BOM'!G43)</f>
        <v>0</v>
      </c>
      <c r="G42" s="37">
        <f>IF('Digikey BOM'!$E43 = 0, "", 'Digikey BOM'!I43)</f>
        <v>0</v>
      </c>
    </row>
    <row r="43" spans="1:7" ht="15">
      <c r="A43" s="37" t="str">
        <f>IF('Digikey BOM'!$E44 = 0, "", 'Digikey BOM'!A44)</f>
        <v>732-1611-1-ND</v>
      </c>
      <c r="B43" s="37"/>
      <c r="C43" s="37"/>
      <c r="D43" s="37" t="str">
        <f>IF('Digikey BOM'!$E44 = 0, "", 'Digikey BOM'!D44)</f>
        <v>m_L1</v>
      </c>
      <c r="E43" s="37">
        <f>IF('Digikey BOM'!$E44 = 0, "", 'Digikey BOM'!E44)</f>
        <v>1</v>
      </c>
      <c r="F43" s="37">
        <f>IF('Digikey BOM'!$E44 = 0, "", 'Digikey BOM'!G44)</f>
        <v>0</v>
      </c>
      <c r="G43" s="37">
        <f>IF('Digikey BOM'!$E44 = 0, "", 'Digikey BOM'!I44)</f>
        <v>0</v>
      </c>
    </row>
    <row r="44" spans="1:7" ht="15">
      <c r="A44" s="37" t="str">
        <f>IF('Digikey BOM'!$E45 = 0, "", 'Digikey BOM'!A45)</f>
        <v>BAT54CCT-ND</v>
      </c>
      <c r="B44" s="37"/>
      <c r="C44" s="37"/>
      <c r="D44" s="37" t="str">
        <f>IF('Digikey BOM'!$E45 = 0, "", 'Digikey BOM'!D45)</f>
        <v>m_D1</v>
      </c>
      <c r="E44" s="37">
        <f>IF('Digikey BOM'!$E45 = 0, "", 'Digikey BOM'!E45)</f>
        <v>1</v>
      </c>
      <c r="F44" s="37">
        <f>IF('Digikey BOM'!$E45 = 0, "", 'Digikey BOM'!G45)</f>
        <v>0</v>
      </c>
      <c r="G44" s="37">
        <f>IF('Digikey BOM'!$E45 = 0, "", 'Digikey BOM'!I45)</f>
        <v>0</v>
      </c>
    </row>
    <row r="45" spans="1:7" ht="15">
      <c r="A45" s="39" t="str">
        <f>IF('Digikey BOM'!$E46 = 0, "", 'Digikey BOM'!A46)</f>
        <v>445-4113-1-ND</v>
      </c>
      <c r="B45" s="39"/>
      <c r="C45" s="39"/>
      <c r="D45" s="39" t="str">
        <f>IF('Digikey BOM'!$E46 = 0, "", 'Digikey BOM'!D46)</f>
        <v>a_C1/C36/C38</v>
      </c>
      <c r="E45" s="39">
        <f>IF('Digikey BOM'!$E46 = 0, "", 'Digikey BOM'!E46)</f>
        <v>10</v>
      </c>
      <c r="F45" s="39">
        <f>IF('Digikey BOM'!$E46 = 0, "", 'Digikey BOM'!G46)</f>
        <v>0</v>
      </c>
      <c r="G45" s="39">
        <f>IF('Digikey BOM'!$E46 = 0, "", 'Digikey BOM'!I46)</f>
        <v>0</v>
      </c>
    </row>
    <row r="46" spans="1:7" ht="15">
      <c r="A46" s="39" t="str">
        <f>IF('Digikey BOM'!$E47 = 0, "", 'Digikey BOM'!A47)</f>
        <v>399-5089-1-ND</v>
      </c>
      <c r="B46" s="39"/>
      <c r="C46" s="39"/>
      <c r="D46" s="39" t="str">
        <f>IF('Digikey BOM'!$E47 = 0, "", 'Digikey BOM'!D47)</f>
        <v>a_C2/C4/C5/C6/C8/C10/C13/C14/C15/C18/C21/C22/C23/C27/C28/C29/C31/C32/C34</v>
      </c>
      <c r="E46" s="39">
        <f>IF('Digikey BOM'!$E47 = 0, "", 'Digikey BOM'!E47)</f>
        <v>20</v>
      </c>
      <c r="F46" s="39">
        <f>IF('Digikey BOM'!$E47 = 0, "", 'Digikey BOM'!G47)</f>
        <v>0</v>
      </c>
      <c r="G46" s="39">
        <f>IF('Digikey BOM'!$E47 = 0, "", 'Digikey BOM'!I47)</f>
        <v>0</v>
      </c>
    </row>
    <row r="47" spans="1:7" ht="15">
      <c r="A47" s="39" t="str">
        <f>IF('Digikey BOM'!$E48 = 0, "", 'Digikey BOM'!A48)</f>
        <v>399-3482-1-ND</v>
      </c>
      <c r="B47" s="39"/>
      <c r="C47" s="39"/>
      <c r="D47" s="39" t="str">
        <f>IF('Digikey BOM'!$E48 = 0, "", 'Digikey BOM'!D48)</f>
        <v>a_C3/C33</v>
      </c>
      <c r="E47" s="39">
        <f>IF('Digikey BOM'!$E48 = 0, "", 'Digikey BOM'!E48)</f>
        <v>10</v>
      </c>
      <c r="F47" s="39">
        <f>IF('Digikey BOM'!$E48 = 0, "", 'Digikey BOM'!G48)</f>
        <v>0</v>
      </c>
      <c r="G47" s="39">
        <f>IF('Digikey BOM'!$E48 = 0, "", 'Digikey BOM'!I48)</f>
        <v>0</v>
      </c>
    </row>
    <row r="48" spans="1:7" ht="15">
      <c r="A48" s="39" t="str">
        <f>IF('Digikey BOM'!$E49 = 0, "", 'Digikey BOM'!A49)</f>
        <v>399-1049-1-ND</v>
      </c>
      <c r="B48" s="39"/>
      <c r="C48" s="39"/>
      <c r="D48" s="39" t="str">
        <f>IF('Digikey BOM'!$E49 = 0, "", 'Digikey BOM'!D49)</f>
        <v>a_C7/C9</v>
      </c>
      <c r="E48" s="39">
        <f>IF('Digikey BOM'!$E49 = 0, "", 'Digikey BOM'!E49)</f>
        <v>10</v>
      </c>
      <c r="F48" s="39">
        <f>IF('Digikey BOM'!$E49 = 0, "", 'Digikey BOM'!G49)</f>
        <v>0</v>
      </c>
      <c r="G48" s="39">
        <f>IF('Digikey BOM'!$E49 = 0, "", 'Digikey BOM'!I49)</f>
        <v>0</v>
      </c>
    </row>
    <row r="49" spans="1:7" ht="15">
      <c r="A49" s="39" t="str">
        <f>IF('Digikey BOM'!$E50 = 0, "", 'Digikey BOM'!A50)</f>
        <v>490-1535-1-ND</v>
      </c>
      <c r="B49" s="39"/>
      <c r="C49" s="39"/>
      <c r="D49" s="39" t="str">
        <f>IF('Digikey BOM'!$E50 = 0, "", 'Digikey BOM'!D50)</f>
        <v>a_C11/C12/C20</v>
      </c>
      <c r="E49" s="39">
        <f>IF('Digikey BOM'!$E50 = 0, "", 'Digikey BOM'!E50)</f>
        <v>10</v>
      </c>
      <c r="F49" s="39">
        <f>IF('Digikey BOM'!$E50 = 0, "", 'Digikey BOM'!G50)</f>
        <v>0</v>
      </c>
      <c r="G49" s="39">
        <f>IF('Digikey BOM'!$E50 = 0, "", 'Digikey BOM'!I50)</f>
        <v>0</v>
      </c>
    </row>
    <row r="50" spans="1:7" ht="15">
      <c r="A50" s="39" t="str">
        <f>IF('Digikey BOM'!$E51 = 0, "", 'Digikey BOM'!A51)</f>
        <v>399-3362-1-ND</v>
      </c>
      <c r="B50" s="39"/>
      <c r="C50" s="39"/>
      <c r="D50" s="39" t="str">
        <f>IF('Digikey BOM'!$E51 = 0, "", 'Digikey BOM'!D51)</f>
        <v>a_C16/C17</v>
      </c>
      <c r="E50" s="39">
        <f>IF('Digikey BOM'!$E51 = 0, "", 'Digikey BOM'!E51)</f>
        <v>10</v>
      </c>
      <c r="F50" s="39">
        <f>IF('Digikey BOM'!$E51 = 0, "", 'Digikey BOM'!G51)</f>
        <v>0</v>
      </c>
      <c r="G50" s="39">
        <f>IF('Digikey BOM'!$E51 = 0, "", 'Digikey BOM'!I51)</f>
        <v>0</v>
      </c>
    </row>
    <row r="51" spans="1:7" ht="15">
      <c r="A51" s="39" t="str">
        <f>IF('Digikey BOM'!$E52 = 0, "", 'Digikey BOM'!A52)</f>
        <v>399-1092-1-ND</v>
      </c>
      <c r="B51" s="39"/>
      <c r="C51" s="39"/>
      <c r="D51" s="39" t="str">
        <f>IF('Digikey BOM'!$E52 = 0, "", 'Digikey BOM'!D52)</f>
        <v>a_C19/C30/C37</v>
      </c>
      <c r="E51" s="39">
        <f>IF('Digikey BOM'!$E52 = 0, "", 'Digikey BOM'!E52)</f>
        <v>10</v>
      </c>
      <c r="F51" s="39">
        <f>IF('Digikey BOM'!$E52 = 0, "", 'Digikey BOM'!G52)</f>
        <v>0</v>
      </c>
      <c r="G51" s="39">
        <f>IF('Digikey BOM'!$E52 = 0, "", 'Digikey BOM'!I52)</f>
        <v>0</v>
      </c>
    </row>
    <row r="52" spans="1:7" ht="15">
      <c r="A52" s="39">
        <f>IF('Digikey BOM'!$E53 = 0, "", 'Digikey BOM'!A53)</f>
        <v>0</v>
      </c>
      <c r="B52" s="39"/>
      <c r="C52" s="39"/>
      <c r="D52" s="39" t="str">
        <f>IF('Digikey BOM'!$E53 = 0, "", 'Digikey BOM'!D53)</f>
        <v>a_C24/C25/C26</v>
      </c>
      <c r="E52" s="39">
        <f>IF('Digikey BOM'!$E53 = 0, "", 'Digikey BOM'!E53)</f>
        <v>10</v>
      </c>
      <c r="F52" s="39">
        <f>IF('Digikey BOM'!$E53 = 0, "", 'Digikey BOM'!G53)</f>
        <v>0</v>
      </c>
      <c r="G52" s="39">
        <f>IF('Digikey BOM'!$E53 = 0, "", 'Digikey BOM'!I53)</f>
        <v>0</v>
      </c>
    </row>
    <row r="53" spans="1:7" ht="15">
      <c r="A53" s="39" t="str">
        <f>IF('Digikey BOM'!$E54 = 0, "", 'Digikey BOM'!A54)</f>
        <v>490-3898-1-ND</v>
      </c>
      <c r="B53" s="39"/>
      <c r="C53" s="39"/>
      <c r="D53" s="39" t="str">
        <f>IF('Digikey BOM'!$E54 = 0, "", 'Digikey BOM'!D54)</f>
        <v>a_C35</v>
      </c>
      <c r="E53" s="39">
        <f>IF('Digikey BOM'!$E54 = 0, "", 'Digikey BOM'!E54)</f>
        <v>10</v>
      </c>
      <c r="F53" s="39">
        <f>IF('Digikey BOM'!$E54 = 0, "", 'Digikey BOM'!G54)</f>
        <v>0</v>
      </c>
      <c r="G53" s="39">
        <f>IF('Digikey BOM'!$E54 = 0, "", 'Digikey BOM'!I54)</f>
        <v>0</v>
      </c>
    </row>
    <row r="54" spans="1:7" ht="15">
      <c r="A54" s="39" t="str">
        <f>IF('Digikey BOM'!$E55 = 0, "", 'Digikey BOM'!A55)</f>
        <v>455-1806-1-ND</v>
      </c>
      <c r="B54" s="39"/>
      <c r="C54" s="39"/>
      <c r="D54" s="39" t="str">
        <f>IF('Digikey BOM'!$E55 = 0, "", 'Digikey BOM'!D55)</f>
        <v>a_CN1</v>
      </c>
      <c r="E54" s="39">
        <f>IF('Digikey BOM'!$E55 = 0, "", 'Digikey BOM'!E55)</f>
        <v>10</v>
      </c>
      <c r="F54" s="39">
        <f>IF('Digikey BOM'!$E55 = 0, "", 'Digikey BOM'!G55)</f>
        <v>0</v>
      </c>
      <c r="G54" s="39">
        <f>IF('Digikey BOM'!$E55 = 0, "", 'Digikey BOM'!I55)</f>
        <v>0</v>
      </c>
    </row>
    <row r="55" spans="1:7" ht="15">
      <c r="A55" s="39" t="str">
        <f>IF('Digikey BOM'!$E56 = 0, "", 'Digikey BOM'!A56)</f>
        <v>445-1547-1-ND</v>
      </c>
      <c r="B55" s="39"/>
      <c r="C55" s="39"/>
      <c r="D55" s="39" t="str">
        <f>IF('Digikey BOM'!$E56 = 0, "", 'Digikey BOM'!D56)</f>
        <v>a_L1</v>
      </c>
      <c r="E55" s="39">
        <f>IF('Digikey BOM'!$E56 = 0, "", 'Digikey BOM'!E56)</f>
        <v>10</v>
      </c>
      <c r="F55" s="39">
        <f>IF('Digikey BOM'!$E56 = 0, "", 'Digikey BOM'!G56)</f>
        <v>0</v>
      </c>
      <c r="G55" s="39">
        <f>IF('Digikey BOM'!$E56 = 0, "", 'Digikey BOM'!I56)</f>
        <v>0</v>
      </c>
    </row>
    <row r="56" spans="1:7" ht="15">
      <c r="A56" s="39" t="str">
        <f>IF('Digikey BOM'!$E57 = 0, "", 'Digikey BOM'!A57)</f>
        <v>587-1722-1-ND</v>
      </c>
      <c r="B56" s="39"/>
      <c r="C56" s="39"/>
      <c r="D56" s="39" t="str">
        <f>IF('Digikey BOM'!$E57 = 0, "", 'Digikey BOM'!D57)</f>
        <v>a_L2</v>
      </c>
      <c r="E56" s="39">
        <f>IF('Digikey BOM'!$E57 = 0, "", 'Digikey BOM'!E57)</f>
        <v>10</v>
      </c>
      <c r="F56" s="39">
        <f>IF('Digikey BOM'!$E57 = 0, "", 'Digikey BOM'!G57)</f>
        <v>0</v>
      </c>
      <c r="G56" s="39">
        <f>IF('Digikey BOM'!$E57 = 0, "", 'Digikey BOM'!I57)</f>
        <v>0</v>
      </c>
    </row>
    <row r="57" spans="1:7" ht="15">
      <c r="A57" s="39" t="str">
        <f>IF('Digikey BOM'!$E58 = 0, "", 'Digikey BOM'!A58)</f>
        <v>754-1120-1-ND</v>
      </c>
      <c r="B57" s="39"/>
      <c r="C57" s="39"/>
      <c r="D57" s="39" t="str">
        <f>IF('Digikey BOM'!$E58 = 0, "", 'Digikey BOM'!D58)</f>
        <v>a_LED1</v>
      </c>
      <c r="E57" s="39">
        <f>IF('Digikey BOM'!$E58 = 0, "", 'Digikey BOM'!E58)</f>
        <v>1</v>
      </c>
      <c r="F57" s="39">
        <f>IF('Digikey BOM'!$E58 = 0, "", 'Digikey BOM'!G58)</f>
        <v>0</v>
      </c>
      <c r="G57" s="39">
        <f>IF('Digikey BOM'!$E58 = 0, "", 'Digikey BOM'!I58)</f>
        <v>0</v>
      </c>
    </row>
    <row r="58" spans="1:7" ht="15">
      <c r="A58" s="39" t="str">
        <f>IF('Digikey BOM'!$E59 = 0, "", 'Digikey BOM'!A59)</f>
        <v>754-1119-1-ND</v>
      </c>
      <c r="B58" s="39"/>
      <c r="C58" s="39"/>
      <c r="D58" s="39" t="str">
        <f>IF('Digikey BOM'!$E59 = 0, "", 'Digikey BOM'!D59)</f>
        <v>a_LED2</v>
      </c>
      <c r="E58" s="39">
        <f>IF('Digikey BOM'!$E59 = 0, "", 'Digikey BOM'!E59)</f>
        <v>1</v>
      </c>
      <c r="F58" s="39">
        <f>IF('Digikey BOM'!$E59 = 0, "", 'Digikey BOM'!G59)</f>
        <v>0</v>
      </c>
      <c r="G58" s="39">
        <f>IF('Digikey BOM'!$E59 = 0, "", 'Digikey BOM'!I59)</f>
        <v>0</v>
      </c>
    </row>
    <row r="59" spans="1:7" ht="15">
      <c r="A59" s="39" t="str">
        <f>IF('Digikey BOM'!$E60 = 0, "", 'Digikey BOM'!A60)</f>
        <v>535-9720-1-ND</v>
      </c>
      <c r="B59" s="39"/>
      <c r="C59" s="39"/>
      <c r="D59" s="39" t="str">
        <f>IF('Digikey BOM'!$E60 = 0, "", 'Digikey BOM'!D60)</f>
        <v>a_Q1</v>
      </c>
      <c r="E59" s="39">
        <f>IF('Digikey BOM'!$E60 = 0, "", 'Digikey BOM'!E60)</f>
        <v>1</v>
      </c>
      <c r="F59" s="39">
        <f>IF('Digikey BOM'!$E60 = 0, "", 'Digikey BOM'!G60)</f>
        <v>0</v>
      </c>
      <c r="G59" s="39">
        <f>IF('Digikey BOM'!$E60 = 0, "", 'Digikey BOM'!I60)</f>
        <v>0</v>
      </c>
    </row>
    <row r="60" spans="1:7" ht="15">
      <c r="A60" s="39" t="str">
        <f>IF('Digikey BOM'!$E61 = 0, "", 'Digikey BOM'!A61)</f>
        <v>P1.00MHCT-ND</v>
      </c>
      <c r="B60" s="39"/>
      <c r="C60" s="39"/>
      <c r="D60" s="39" t="str">
        <f>IF('Digikey BOM'!$E61 = 0, "", 'Digikey BOM'!D61)</f>
        <v>a_R1</v>
      </c>
      <c r="E60" s="39">
        <f>IF('Digikey BOM'!$E61 = 0, "", 'Digikey BOM'!E61)</f>
        <v>10</v>
      </c>
      <c r="F60" s="39">
        <f>IF('Digikey BOM'!$E61 = 0, "", 'Digikey BOM'!G61)</f>
        <v>0</v>
      </c>
      <c r="G60" s="39">
        <f>IF('Digikey BOM'!$E61 = 0, "", 'Digikey BOM'!I61)</f>
        <v>0</v>
      </c>
    </row>
    <row r="61" spans="1:7" ht="15">
      <c r="A61" s="39" t="str">
        <f>IF('Digikey BOM'!$E62 = 0, "", 'Digikey BOM'!A62)</f>
        <v>RHM750HCT-ND</v>
      </c>
      <c r="B61" s="39"/>
      <c r="C61" s="39"/>
      <c r="D61" s="39" t="str">
        <f>IF('Digikey BOM'!$E62 = 0, "", 'Digikey BOM'!D62)</f>
        <v>a_R2/R3/R4</v>
      </c>
      <c r="E61" s="39">
        <f>IF('Digikey BOM'!$E62 = 0, "", 'Digikey BOM'!E62)</f>
        <v>10</v>
      </c>
      <c r="F61" s="39">
        <f>IF('Digikey BOM'!$E62 = 0, "", 'Digikey BOM'!G62)</f>
        <v>0</v>
      </c>
      <c r="G61" s="39">
        <f>IF('Digikey BOM'!$E62 = 0, "", 'Digikey BOM'!I62)</f>
        <v>0</v>
      </c>
    </row>
    <row r="62" spans="1:7" ht="15">
      <c r="A62" s="39" t="str">
        <f>IF('Digikey BOM'!$E63 = 0, "", 'Digikey BOM'!A63)</f>
        <v>RHM330HCT-ND</v>
      </c>
      <c r="B62" s="39"/>
      <c r="C62" s="39"/>
      <c r="D62" s="39" t="str">
        <f>IF('Digikey BOM'!$E63 = 0, "", 'Digikey BOM'!D63)</f>
        <v>a_R5/R6</v>
      </c>
      <c r="E62" s="39">
        <f>IF('Digikey BOM'!$E63 = 0, "", 'Digikey BOM'!E63)</f>
        <v>10</v>
      </c>
      <c r="F62" s="39">
        <f>IF('Digikey BOM'!$E63 = 0, "", 'Digikey BOM'!G63)</f>
        <v>0</v>
      </c>
      <c r="G62" s="39">
        <f>IF('Digikey BOM'!$E63 = 0, "", 'Digikey BOM'!I63)</f>
        <v>0</v>
      </c>
    </row>
    <row r="63" spans="1:7" ht="15">
      <c r="A63" s="39" t="str">
        <f>IF('Digikey BOM'!$E64 = 0, "", 'Digikey BOM'!A64)</f>
        <v>342-1071-ND</v>
      </c>
      <c r="B63" s="39"/>
      <c r="C63" s="39"/>
      <c r="D63" s="39" t="str">
        <f>IF('Digikey BOM'!$E64 = 0, "", 'Digikey BOM'!D64)</f>
        <v>a_U3</v>
      </c>
      <c r="E63" s="39">
        <f>IF('Digikey BOM'!$E64 = 0, "", 'Digikey BOM'!E64)</f>
        <v>1</v>
      </c>
      <c r="F63" s="39">
        <f>IF('Digikey BOM'!$E64 = 0, "", 'Digikey BOM'!G64)</f>
        <v>0</v>
      </c>
      <c r="G63" s="39">
        <f>IF('Digikey BOM'!$E64 = 0, "", 'Digikey BOM'!I64)</f>
        <v>0</v>
      </c>
    </row>
    <row r="64" spans="1:7" ht="15">
      <c r="A64" s="39" t="str">
        <f>IF('Digikey BOM'!$E65 = 0, "", 'Digikey BOM'!A65)</f>
        <v>497-6345-1-ND</v>
      </c>
      <c r="B64" s="39"/>
      <c r="C64" s="39"/>
      <c r="D64" s="39" t="str">
        <f>IF('Digikey BOM'!$E65 = 0, "", 'Digikey BOM'!D65)</f>
        <v>a_U4</v>
      </c>
      <c r="E64" s="39">
        <f>IF('Digikey BOM'!$E65 = 0, "", 'Digikey BOM'!E65)</f>
        <v>1</v>
      </c>
      <c r="F64" s="39">
        <f>IF('Digikey BOM'!$E65 = 0, "", 'Digikey BOM'!G65)</f>
        <v>0</v>
      </c>
      <c r="G64" s="39">
        <f>IF('Digikey BOM'!$E65 = 0, "", 'Digikey BOM'!I65)</f>
        <v>0</v>
      </c>
    </row>
    <row r="65" spans="1:7" ht="15">
      <c r="A65" s="39" t="str">
        <f>IF('Digikey BOM'!$E66 = 0, "", 'Digikey BOM'!A66)</f>
        <v>LM4132BMF-3.3CT-ND</v>
      </c>
      <c r="B65" s="39"/>
      <c r="C65" s="39"/>
      <c r="D65" s="39" t="str">
        <f>IF('Digikey BOM'!$E66 = 0, "", 'Digikey BOM'!D66)</f>
        <v>a_U6</v>
      </c>
      <c r="E65" s="39">
        <f>IF('Digikey BOM'!$E66 = 0, "", 'Digikey BOM'!E66)</f>
        <v>1</v>
      </c>
      <c r="F65" s="39">
        <f>IF('Digikey BOM'!$E66 = 0, "", 'Digikey BOM'!G66)</f>
        <v>0</v>
      </c>
      <c r="G65" s="39">
        <f>IF('Digikey BOM'!$E66 = 0, "", 'Digikey BOM'!I66)</f>
        <v>0</v>
      </c>
    </row>
    <row r="66" spans="1:7" ht="15">
      <c r="A66" s="39" t="str">
        <f>IF('Digikey BOM'!$E67 = 0, "", 'Digikey BOM'!A67)</f>
        <v>LP2985IM5-3.3CT-ND</v>
      </c>
      <c r="B66" s="39"/>
      <c r="C66" s="39"/>
      <c r="D66" s="39" t="str">
        <f>IF('Digikey BOM'!$E67 = 0, "", 'Digikey BOM'!D67)</f>
        <v>a_U7</v>
      </c>
      <c r="E66" s="39">
        <f>IF('Digikey BOM'!$E67 = 0, "", 'Digikey BOM'!E67)</f>
        <v>1</v>
      </c>
      <c r="F66" s="39">
        <f>IF('Digikey BOM'!$E67 = 0, "", 'Digikey BOM'!G67)</f>
        <v>0</v>
      </c>
      <c r="G66" s="39">
        <f>IF('Digikey BOM'!$E67 = 0, "", 'Digikey BOM'!I67)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Main-v1.1</vt:lpstr>
      <vt:lpstr>AHRS-v1.3</vt:lpstr>
      <vt:lpstr>GPS-v1</vt:lpstr>
      <vt:lpstr>COMBINED</vt:lpstr>
      <vt:lpstr>Digikey BOM</vt:lpstr>
      <vt:lpstr>Cleaned Digikey 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</dc:creator>
  <cp:lastModifiedBy>Angus</cp:lastModifiedBy>
  <dcterms:created xsi:type="dcterms:W3CDTF">2009-10-16T05:23:15Z</dcterms:created>
  <dcterms:modified xsi:type="dcterms:W3CDTF">2010-08-30T16:58:47Z</dcterms:modified>
</cp:coreProperties>
</file>