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80" yWindow="15" windowWidth="20730" windowHeight="7650" tabRatio="712" activeTab="2"/>
  </bookViews>
  <sheets>
    <sheet name="Notas" sheetId="25" r:id="rId1"/>
    <sheet name="Resultado Avaliador" sheetId="27" r:id="rId2"/>
    <sheet name="Avaliadores" sheetId="26" r:id="rId3"/>
    <sheet name="CTG 01" sheetId="8" r:id="rId4"/>
    <sheet name="CTG 02" sheetId="4" r:id="rId5"/>
    <sheet name="CTG 03" sheetId="2" r:id="rId6"/>
    <sheet name="CTG 04" sheetId="10" r:id="rId7"/>
    <sheet name="CTG 05" sheetId="7" r:id="rId8"/>
    <sheet name="CTG 06" sheetId="5" r:id="rId9"/>
    <sheet name="CTG 07" sheetId="6" r:id="rId10"/>
    <sheet name="CTG 08" sheetId="1" r:id="rId11"/>
    <sheet name="CTG 09" sheetId="9" r:id="rId12"/>
    <sheet name="CTG 10" sheetId="3" r:id="rId13"/>
  </sheets>
  <calcPr calcId="145621"/>
</workbook>
</file>

<file path=xl/calcChain.xml><?xml version="1.0" encoding="utf-8"?>
<calcChain xmlns="http://schemas.openxmlformats.org/spreadsheetml/2006/main">
  <c r="I65" i="27" l="1"/>
  <c r="C102" i="27"/>
  <c r="C101" i="27"/>
  <c r="C100" i="27"/>
  <c r="C99" i="27"/>
  <c r="C98" i="27"/>
  <c r="C97" i="27"/>
  <c r="C96" i="27"/>
  <c r="C95" i="27"/>
  <c r="C94" i="27"/>
  <c r="C93" i="27"/>
  <c r="H90" i="26" l="1"/>
  <c r="G90" i="26"/>
  <c r="F90" i="26"/>
  <c r="E90" i="26"/>
  <c r="D90" i="26"/>
  <c r="C80" i="26"/>
  <c r="C79" i="26"/>
  <c r="C78" i="26"/>
  <c r="C77" i="26"/>
  <c r="C76" i="26"/>
  <c r="C75" i="26"/>
  <c r="C74" i="26"/>
  <c r="C73" i="26"/>
  <c r="C72" i="26"/>
  <c r="C71" i="26"/>
  <c r="H70" i="26"/>
  <c r="G70" i="26"/>
  <c r="F70" i="26"/>
  <c r="E70" i="26"/>
  <c r="D70" i="26"/>
  <c r="H14" i="26"/>
  <c r="G14" i="26"/>
  <c r="F14" i="26"/>
  <c r="E14" i="26"/>
  <c r="D14" i="26"/>
  <c r="H13" i="26"/>
  <c r="E13" i="26"/>
  <c r="D13" i="26"/>
  <c r="G12" i="26"/>
  <c r="F12" i="26"/>
  <c r="E12" i="26"/>
  <c r="D12" i="26"/>
  <c r="H11" i="26"/>
  <c r="G11" i="26"/>
  <c r="F11" i="26"/>
  <c r="E11" i="26"/>
  <c r="D11" i="26"/>
  <c r="H10" i="26"/>
  <c r="G10" i="26"/>
  <c r="F10" i="26"/>
  <c r="E10" i="26"/>
  <c r="D10" i="26"/>
  <c r="H9" i="26"/>
  <c r="G9" i="26"/>
  <c r="F9" i="26"/>
  <c r="E9" i="26"/>
  <c r="D9" i="26"/>
  <c r="H8" i="26"/>
  <c r="G8" i="26"/>
  <c r="F8" i="26"/>
  <c r="E8" i="26"/>
  <c r="D8" i="26"/>
  <c r="H7" i="26"/>
  <c r="G7" i="26"/>
  <c r="E7" i="26"/>
  <c r="D7" i="26"/>
  <c r="H6" i="26"/>
  <c r="G6" i="26"/>
  <c r="F6" i="26"/>
  <c r="E6" i="26"/>
  <c r="D6" i="26"/>
  <c r="H5" i="26"/>
  <c r="G5" i="26"/>
  <c r="F5" i="26"/>
  <c r="E5" i="26"/>
  <c r="D5" i="26"/>
  <c r="G17" i="27" l="1"/>
  <c r="D4" i="27"/>
  <c r="C87" i="27" l="1"/>
  <c r="G72" i="27" l="1"/>
  <c r="E72" i="27"/>
  <c r="C72" i="27"/>
  <c r="G74" i="27"/>
  <c r="F74" i="27"/>
  <c r="E74" i="27"/>
  <c r="D74" i="27"/>
  <c r="C74" i="27"/>
  <c r="E73" i="27"/>
  <c r="C73" i="27"/>
  <c r="H69" i="27"/>
  <c r="G69" i="27"/>
  <c r="F69" i="27"/>
  <c r="E69" i="27"/>
  <c r="D69" i="27"/>
  <c r="C69" i="27"/>
  <c r="H71" i="27"/>
  <c r="G71" i="27"/>
  <c r="F71" i="27"/>
  <c r="E71" i="27"/>
  <c r="D71" i="27"/>
  <c r="C71" i="27"/>
  <c r="H70" i="27"/>
  <c r="G70" i="27"/>
  <c r="F70" i="27"/>
  <c r="E70" i="27"/>
  <c r="D70" i="27"/>
  <c r="C70" i="27"/>
  <c r="H66" i="27"/>
  <c r="G66" i="27"/>
  <c r="F66" i="27"/>
  <c r="E66" i="27"/>
  <c r="D66" i="27"/>
  <c r="C66" i="27"/>
  <c r="H65" i="27"/>
  <c r="G65" i="27"/>
  <c r="F65" i="27"/>
  <c r="E65" i="27"/>
  <c r="D65" i="27"/>
  <c r="C65" i="27"/>
  <c r="H68" i="27"/>
  <c r="G68" i="27"/>
  <c r="E68" i="27"/>
  <c r="D68" i="27"/>
  <c r="C68" i="27"/>
  <c r="H67" i="27"/>
  <c r="G67" i="27"/>
  <c r="F67" i="27"/>
  <c r="E67" i="27"/>
  <c r="D67" i="27"/>
  <c r="C67" i="27"/>
  <c r="H64" i="27"/>
  <c r="G64" i="27"/>
  <c r="F64" i="27"/>
  <c r="E64" i="27"/>
  <c r="D64" i="27"/>
  <c r="I71" i="27" l="1"/>
  <c r="I70" i="27"/>
  <c r="I67" i="27"/>
  <c r="I66" i="27"/>
  <c r="I69" i="27"/>
  <c r="C50" i="25" l="1"/>
  <c r="C51" i="25"/>
  <c r="C52" i="25"/>
  <c r="C37" i="25"/>
  <c r="C11" i="25"/>
  <c r="C24" i="25"/>
  <c r="C62" i="26" l="1"/>
  <c r="C63" i="26"/>
  <c r="C64" i="26"/>
  <c r="C44" i="26"/>
  <c r="C29" i="26"/>
  <c r="C12" i="26"/>
  <c r="C61" i="27"/>
  <c r="C48" i="27"/>
  <c r="C37" i="27"/>
  <c r="C36" i="27"/>
  <c r="C38" i="27"/>
  <c r="C86" i="27"/>
  <c r="C24" i="27"/>
  <c r="C13" i="27"/>
  <c r="C8" i="27"/>
  <c r="C88" i="27" l="1"/>
  <c r="C85" i="27"/>
  <c r="C83" i="27"/>
  <c r="C84" i="27"/>
  <c r="C81" i="27"/>
  <c r="C82" i="27"/>
  <c r="C79" i="27"/>
  <c r="C80" i="27"/>
  <c r="G60" i="27"/>
  <c r="F60" i="27"/>
  <c r="E60" i="27"/>
  <c r="D60" i="27"/>
  <c r="C60" i="27"/>
  <c r="E62" i="27"/>
  <c r="C62" i="27"/>
  <c r="G61" i="27"/>
  <c r="E61" i="27"/>
  <c r="H58" i="27"/>
  <c r="G58" i="27"/>
  <c r="F58" i="27"/>
  <c r="E58" i="27"/>
  <c r="D58" i="27"/>
  <c r="C58" i="27"/>
  <c r="H53" i="27"/>
  <c r="G53" i="27"/>
  <c r="F53" i="27"/>
  <c r="E53" i="27"/>
  <c r="D53" i="27"/>
  <c r="C53" i="27"/>
  <c r="H57" i="27"/>
  <c r="G57" i="27"/>
  <c r="F57" i="27"/>
  <c r="E57" i="27"/>
  <c r="D57" i="27"/>
  <c r="C57" i="27"/>
  <c r="H59" i="27"/>
  <c r="G59" i="27"/>
  <c r="F59" i="27"/>
  <c r="E59" i="27"/>
  <c r="D59" i="27"/>
  <c r="C59" i="27"/>
  <c r="H54" i="27"/>
  <c r="G54" i="27"/>
  <c r="E54" i="27"/>
  <c r="D54" i="27"/>
  <c r="C54" i="27"/>
  <c r="H55" i="27"/>
  <c r="G55" i="27"/>
  <c r="F55" i="27"/>
  <c r="E55" i="27"/>
  <c r="D55" i="27"/>
  <c r="C55" i="27"/>
  <c r="H56" i="27"/>
  <c r="G56" i="27"/>
  <c r="F56" i="27"/>
  <c r="C56" i="27"/>
  <c r="H52" i="27"/>
  <c r="G52" i="27"/>
  <c r="F52" i="27"/>
  <c r="E52" i="27"/>
  <c r="D52" i="27"/>
  <c r="G50" i="27"/>
  <c r="F50" i="27"/>
  <c r="E50" i="27"/>
  <c r="D50" i="27"/>
  <c r="C50" i="27"/>
  <c r="E49" i="27"/>
  <c r="C49" i="27"/>
  <c r="G48" i="27"/>
  <c r="E48" i="27"/>
  <c r="H47" i="27"/>
  <c r="G47" i="27"/>
  <c r="F47" i="27"/>
  <c r="E47" i="27"/>
  <c r="D47" i="27"/>
  <c r="C47" i="27"/>
  <c r="H46" i="27"/>
  <c r="G46" i="27"/>
  <c r="F46" i="27"/>
  <c r="E46" i="27"/>
  <c r="D46" i="27"/>
  <c r="C46" i="27"/>
  <c r="H45" i="27"/>
  <c r="G45" i="27"/>
  <c r="F45" i="27"/>
  <c r="E45" i="27"/>
  <c r="D45" i="27"/>
  <c r="C45" i="27"/>
  <c r="H43" i="27"/>
  <c r="G43" i="27"/>
  <c r="F43" i="27"/>
  <c r="E43" i="27"/>
  <c r="D43" i="27"/>
  <c r="C43" i="27"/>
  <c r="H41" i="27"/>
  <c r="G41" i="27"/>
  <c r="E41" i="27"/>
  <c r="D41" i="27"/>
  <c r="C41" i="27"/>
  <c r="H42" i="27"/>
  <c r="G42" i="27"/>
  <c r="F42" i="27"/>
  <c r="E42" i="27"/>
  <c r="D42" i="27"/>
  <c r="C42" i="27"/>
  <c r="H44" i="27"/>
  <c r="G44" i="27"/>
  <c r="F44" i="27"/>
  <c r="C44" i="27"/>
  <c r="H40" i="27"/>
  <c r="G40" i="27"/>
  <c r="F40" i="27"/>
  <c r="E40" i="27"/>
  <c r="D40" i="27"/>
  <c r="G38" i="27"/>
  <c r="F38" i="27"/>
  <c r="E38" i="27"/>
  <c r="D38" i="27"/>
  <c r="E36" i="27"/>
  <c r="G37" i="27"/>
  <c r="E37" i="27"/>
  <c r="H35" i="27"/>
  <c r="G35" i="27"/>
  <c r="F35" i="27"/>
  <c r="E35" i="27"/>
  <c r="D35" i="27"/>
  <c r="C35" i="27"/>
  <c r="H34" i="27"/>
  <c r="G34" i="27"/>
  <c r="F34" i="27"/>
  <c r="E34" i="27"/>
  <c r="D34" i="27"/>
  <c r="C34" i="27"/>
  <c r="H30" i="27"/>
  <c r="G30" i="27"/>
  <c r="F30" i="27"/>
  <c r="E30" i="27"/>
  <c r="D30" i="27"/>
  <c r="C30" i="27"/>
  <c r="H31" i="27"/>
  <c r="G31" i="27"/>
  <c r="F31" i="27"/>
  <c r="E31" i="27"/>
  <c r="D31" i="27"/>
  <c r="C31" i="27"/>
  <c r="H29" i="27"/>
  <c r="G29" i="27"/>
  <c r="E29" i="27"/>
  <c r="D29" i="27"/>
  <c r="C29" i="27"/>
  <c r="H33" i="27"/>
  <c r="G33" i="27"/>
  <c r="F33" i="27"/>
  <c r="E33" i="27"/>
  <c r="D33" i="27"/>
  <c r="C33" i="27"/>
  <c r="H32" i="27"/>
  <c r="G32" i="27"/>
  <c r="F32" i="27"/>
  <c r="C32" i="27"/>
  <c r="H28" i="27"/>
  <c r="G28" i="27"/>
  <c r="F28" i="27"/>
  <c r="E28" i="27"/>
  <c r="D28" i="27"/>
  <c r="G26" i="27"/>
  <c r="F26" i="27"/>
  <c r="E26" i="27"/>
  <c r="D26" i="27"/>
  <c r="C26" i="27"/>
  <c r="E25" i="27"/>
  <c r="C25" i="27"/>
  <c r="G24" i="27"/>
  <c r="E24" i="27"/>
  <c r="H23" i="27"/>
  <c r="G23" i="27"/>
  <c r="F23" i="27"/>
  <c r="E23" i="27"/>
  <c r="D23" i="27"/>
  <c r="C23" i="27"/>
  <c r="H20" i="27"/>
  <c r="G20" i="27"/>
  <c r="F20" i="27"/>
  <c r="E20" i="27"/>
  <c r="D20" i="27"/>
  <c r="C20" i="27"/>
  <c r="H21" i="27"/>
  <c r="G21" i="27"/>
  <c r="F21" i="27"/>
  <c r="E21" i="27"/>
  <c r="D21" i="27"/>
  <c r="C21" i="27"/>
  <c r="H22" i="27"/>
  <c r="G22" i="27"/>
  <c r="F22" i="27"/>
  <c r="E22" i="27"/>
  <c r="D22" i="27"/>
  <c r="C22" i="27"/>
  <c r="H19" i="27"/>
  <c r="G19" i="27"/>
  <c r="E19" i="27"/>
  <c r="D19" i="27"/>
  <c r="C19" i="27"/>
  <c r="H18" i="27"/>
  <c r="G18" i="27"/>
  <c r="F18" i="27"/>
  <c r="E18" i="27"/>
  <c r="D18" i="27"/>
  <c r="C18" i="27"/>
  <c r="H17" i="27"/>
  <c r="F17" i="27"/>
  <c r="C17" i="27"/>
  <c r="H16" i="27"/>
  <c r="G16" i="27"/>
  <c r="F16" i="27"/>
  <c r="E16" i="27"/>
  <c r="D16" i="27"/>
  <c r="G14" i="27"/>
  <c r="F14" i="27"/>
  <c r="E14" i="27"/>
  <c r="D14" i="27"/>
  <c r="C14" i="27"/>
  <c r="E12" i="27"/>
  <c r="C12" i="27"/>
  <c r="G13" i="27"/>
  <c r="E13" i="27"/>
  <c r="H11" i="27"/>
  <c r="G11" i="27"/>
  <c r="F11" i="27"/>
  <c r="E11" i="27"/>
  <c r="D11" i="27"/>
  <c r="C11" i="27"/>
  <c r="H10" i="27"/>
  <c r="G10" i="27"/>
  <c r="F10" i="27"/>
  <c r="E10" i="27"/>
  <c r="D10" i="27"/>
  <c r="C10" i="27"/>
  <c r="H9" i="27"/>
  <c r="G9" i="27"/>
  <c r="F9" i="27"/>
  <c r="E9" i="27"/>
  <c r="D9" i="27"/>
  <c r="C9" i="27"/>
  <c r="H6" i="27"/>
  <c r="G6" i="27"/>
  <c r="F6" i="27"/>
  <c r="E6" i="27"/>
  <c r="D6" i="27"/>
  <c r="C6" i="27"/>
  <c r="H8" i="27"/>
  <c r="G8" i="27"/>
  <c r="E8" i="27"/>
  <c r="D8" i="27"/>
  <c r="H5" i="27"/>
  <c r="G5" i="27"/>
  <c r="F5" i="27"/>
  <c r="E5" i="27"/>
  <c r="D5" i="27"/>
  <c r="C5" i="27"/>
  <c r="H7" i="27"/>
  <c r="G7" i="27"/>
  <c r="F7" i="27"/>
  <c r="C7" i="27"/>
  <c r="H4" i="27"/>
  <c r="G4" i="27"/>
  <c r="F4" i="27"/>
  <c r="E4" i="27"/>
  <c r="I34" i="27" l="1"/>
  <c r="I31" i="27"/>
  <c r="I47" i="27"/>
  <c r="I57" i="27"/>
  <c r="I58" i="27"/>
  <c r="I55" i="27"/>
  <c r="I59" i="27"/>
  <c r="I53" i="27"/>
  <c r="I42" i="27"/>
  <c r="I43" i="27"/>
  <c r="I46" i="27"/>
  <c r="I45" i="27"/>
  <c r="I30" i="27"/>
  <c r="I35" i="27"/>
  <c r="I33" i="27"/>
  <c r="I23" i="27"/>
  <c r="I22" i="27"/>
  <c r="I20" i="27"/>
  <c r="I21" i="27"/>
  <c r="I18" i="27"/>
  <c r="I11" i="27"/>
  <c r="I5" i="27"/>
  <c r="I10" i="27"/>
  <c r="I6" i="27"/>
  <c r="I9" i="27"/>
  <c r="C19" i="25"/>
  <c r="E49" i="25" l="1"/>
  <c r="E47" i="25"/>
  <c r="E36" i="25"/>
  <c r="E33" i="25"/>
  <c r="E10" i="25"/>
  <c r="E8" i="25"/>
  <c r="E23" i="25"/>
  <c r="E21" i="25"/>
  <c r="C26" i="25"/>
  <c r="C25" i="25"/>
  <c r="G23" i="25"/>
  <c r="F23" i="25"/>
  <c r="D23" i="25"/>
  <c r="C23" i="25"/>
  <c r="C20" i="25"/>
  <c r="G21" i="25"/>
  <c r="F21" i="25"/>
  <c r="D21" i="25"/>
  <c r="C21" i="25"/>
  <c r="C22" i="25"/>
  <c r="C17" i="25"/>
  <c r="C18" i="25"/>
  <c r="C61" i="26" l="1"/>
  <c r="C60" i="26"/>
  <c r="C58" i="26"/>
  <c r="C59" i="26"/>
  <c r="C57" i="26"/>
  <c r="C56" i="26"/>
  <c r="C55" i="26"/>
  <c r="H54" i="26"/>
  <c r="G54" i="26"/>
  <c r="F54" i="26"/>
  <c r="E54" i="26"/>
  <c r="D54" i="26"/>
  <c r="C46" i="26"/>
  <c r="C45" i="26"/>
  <c r="C43" i="26"/>
  <c r="C42" i="26"/>
  <c r="C40" i="26"/>
  <c r="C41" i="26"/>
  <c r="C39" i="26"/>
  <c r="C38" i="26"/>
  <c r="C37" i="26"/>
  <c r="H36" i="26"/>
  <c r="G36" i="26"/>
  <c r="F36" i="26"/>
  <c r="E36" i="26"/>
  <c r="D36" i="26"/>
  <c r="C31" i="26"/>
  <c r="C30" i="26"/>
  <c r="C28" i="26"/>
  <c r="C27" i="26"/>
  <c r="C25" i="26"/>
  <c r="C26" i="26"/>
  <c r="C24" i="26"/>
  <c r="C23" i="26"/>
  <c r="C22" i="26"/>
  <c r="H21" i="26"/>
  <c r="G21" i="26"/>
  <c r="F21" i="26"/>
  <c r="E21" i="26"/>
  <c r="D21" i="26"/>
  <c r="I11" i="26" l="1"/>
  <c r="I8" i="26"/>
  <c r="N11" i="26"/>
  <c r="K11" i="26"/>
  <c r="C14" i="26"/>
  <c r="C13" i="26"/>
  <c r="C11" i="26"/>
  <c r="C10" i="26"/>
  <c r="C8" i="26"/>
  <c r="C9" i="26"/>
  <c r="C7" i="26"/>
  <c r="C6" i="26"/>
  <c r="C5" i="26"/>
  <c r="H4" i="26"/>
  <c r="G4" i="26"/>
  <c r="F4" i="26"/>
  <c r="E4" i="26"/>
  <c r="D4" i="26"/>
  <c r="G49" i="25"/>
  <c r="F49" i="25"/>
  <c r="D49" i="25"/>
  <c r="G47" i="25"/>
  <c r="F47" i="25"/>
  <c r="D47" i="25"/>
  <c r="G36" i="25"/>
  <c r="F36" i="25"/>
  <c r="D36" i="25"/>
  <c r="G33" i="25"/>
  <c r="F33" i="25"/>
  <c r="D33" i="25"/>
  <c r="G10" i="25"/>
  <c r="G9" i="25"/>
  <c r="F10" i="25"/>
  <c r="F9" i="25"/>
  <c r="C49" i="25"/>
  <c r="C46" i="25"/>
  <c r="C47" i="25"/>
  <c r="C48" i="25"/>
  <c r="C45" i="25"/>
  <c r="C44" i="25"/>
  <c r="C43" i="25"/>
  <c r="C39" i="25"/>
  <c r="C38" i="25"/>
  <c r="C36" i="25"/>
  <c r="C35" i="25"/>
  <c r="C33" i="25"/>
  <c r="C34" i="25"/>
  <c r="C32" i="25"/>
  <c r="C31" i="25"/>
  <c r="C30" i="25"/>
  <c r="D10" i="25"/>
  <c r="D9" i="25"/>
  <c r="C13" i="25"/>
  <c r="C12" i="25"/>
  <c r="C10" i="25"/>
  <c r="C6" i="25"/>
  <c r="C9" i="25"/>
  <c r="C8" i="25"/>
  <c r="C7" i="25"/>
  <c r="C4" i="25"/>
  <c r="C5" i="25"/>
  <c r="H26" i="10"/>
  <c r="H25" i="10"/>
  <c r="H24" i="10"/>
  <c r="H23" i="10"/>
  <c r="N21" i="10"/>
  <c r="M21" i="10"/>
  <c r="H21" i="10"/>
  <c r="N20" i="10"/>
  <c r="M20" i="10"/>
  <c r="H20" i="10"/>
  <c r="N19" i="10"/>
  <c r="M19" i="10"/>
  <c r="H19" i="10"/>
  <c r="N18" i="10"/>
  <c r="M18" i="10"/>
  <c r="H18" i="10"/>
  <c r="N16" i="10"/>
  <c r="M16" i="10"/>
  <c r="H16" i="10"/>
  <c r="N15" i="10"/>
  <c r="M15" i="10"/>
  <c r="H15" i="10"/>
  <c r="N14" i="10"/>
  <c r="M14" i="10"/>
  <c r="H14" i="10"/>
  <c r="N13" i="10"/>
  <c r="M13" i="10"/>
  <c r="H13" i="10"/>
  <c r="N11" i="10"/>
  <c r="M11" i="10"/>
  <c r="K11" i="10"/>
  <c r="H11" i="10"/>
  <c r="N10" i="10"/>
  <c r="M10" i="10"/>
  <c r="K10" i="10"/>
  <c r="H10" i="10"/>
  <c r="N9" i="10"/>
  <c r="M9" i="10"/>
  <c r="K9" i="10"/>
  <c r="H9" i="10"/>
  <c r="N8" i="10"/>
  <c r="M8" i="10"/>
  <c r="K8" i="10"/>
  <c r="H8" i="10"/>
  <c r="N6" i="10"/>
  <c r="M6" i="10"/>
  <c r="K6" i="10"/>
  <c r="H6" i="10"/>
  <c r="N5" i="10"/>
  <c r="M5" i="10"/>
  <c r="K5" i="10"/>
  <c r="H5" i="10"/>
  <c r="N4" i="10"/>
  <c r="M4" i="10"/>
  <c r="K4" i="10"/>
  <c r="H4" i="10"/>
  <c r="N3" i="10"/>
  <c r="M3" i="10"/>
  <c r="K3" i="10"/>
  <c r="H3" i="10"/>
  <c r="I3" i="10" s="1"/>
  <c r="H26" i="9"/>
  <c r="H25" i="9"/>
  <c r="H24" i="9"/>
  <c r="H23" i="9"/>
  <c r="N21" i="9"/>
  <c r="M21" i="9"/>
  <c r="H21" i="9"/>
  <c r="N20" i="9"/>
  <c r="M20" i="9"/>
  <c r="H20" i="9"/>
  <c r="N19" i="9"/>
  <c r="M19" i="9"/>
  <c r="H19" i="9"/>
  <c r="N18" i="9"/>
  <c r="M18" i="9"/>
  <c r="H18" i="9"/>
  <c r="N16" i="9"/>
  <c r="M16" i="9"/>
  <c r="H16" i="9"/>
  <c r="N15" i="9"/>
  <c r="M15" i="9"/>
  <c r="H15" i="9"/>
  <c r="N14" i="9"/>
  <c r="M14" i="9"/>
  <c r="H14" i="9"/>
  <c r="N13" i="9"/>
  <c r="M13" i="9"/>
  <c r="H13" i="9"/>
  <c r="N11" i="9"/>
  <c r="M11" i="9"/>
  <c r="K11" i="9"/>
  <c r="H11" i="9"/>
  <c r="N10" i="9"/>
  <c r="M10" i="9"/>
  <c r="K10" i="9"/>
  <c r="H10" i="9"/>
  <c r="N9" i="9"/>
  <c r="M9" i="9"/>
  <c r="K9" i="9"/>
  <c r="H9" i="9"/>
  <c r="N8" i="9"/>
  <c r="M8" i="9"/>
  <c r="K8" i="9"/>
  <c r="H8" i="9"/>
  <c r="I8" i="9" s="1"/>
  <c r="N6" i="9"/>
  <c r="M6" i="9"/>
  <c r="K6" i="9"/>
  <c r="H6" i="9"/>
  <c r="N5" i="9"/>
  <c r="M5" i="9"/>
  <c r="K5" i="9"/>
  <c r="H5" i="9"/>
  <c r="N4" i="9"/>
  <c r="M4" i="9"/>
  <c r="K4" i="9"/>
  <c r="H4" i="9"/>
  <c r="N3" i="9"/>
  <c r="M3" i="9"/>
  <c r="K3" i="9"/>
  <c r="L3" i="9" s="1"/>
  <c r="F25" i="25" s="1"/>
  <c r="H3" i="9"/>
  <c r="I3" i="9" s="1"/>
  <c r="H26" i="8"/>
  <c r="H25" i="8"/>
  <c r="H24" i="8"/>
  <c r="H23" i="8"/>
  <c r="N21" i="8"/>
  <c r="M21" i="8"/>
  <c r="H21" i="8"/>
  <c r="N20" i="8"/>
  <c r="M20" i="8"/>
  <c r="H20" i="8"/>
  <c r="N19" i="8"/>
  <c r="M19" i="8"/>
  <c r="H19" i="8"/>
  <c r="N18" i="8"/>
  <c r="M18" i="8"/>
  <c r="H18" i="8"/>
  <c r="N16" i="8"/>
  <c r="M16" i="8"/>
  <c r="H16" i="8"/>
  <c r="N15" i="8"/>
  <c r="M15" i="8"/>
  <c r="H15" i="8"/>
  <c r="N14" i="8"/>
  <c r="M14" i="8"/>
  <c r="H14" i="8"/>
  <c r="N13" i="8"/>
  <c r="M13" i="8"/>
  <c r="H13" i="8"/>
  <c r="N11" i="8"/>
  <c r="M11" i="8"/>
  <c r="K11" i="8"/>
  <c r="H11" i="8"/>
  <c r="N10" i="8"/>
  <c r="M10" i="8"/>
  <c r="K10" i="8"/>
  <c r="H10" i="8"/>
  <c r="N9" i="8"/>
  <c r="M9" i="8"/>
  <c r="K9" i="8"/>
  <c r="H9" i="8"/>
  <c r="N8" i="8"/>
  <c r="M8" i="8"/>
  <c r="K8" i="8"/>
  <c r="H8" i="8"/>
  <c r="N6" i="8"/>
  <c r="M6" i="8"/>
  <c r="K6" i="8"/>
  <c r="H6" i="8"/>
  <c r="N5" i="8"/>
  <c r="M5" i="8"/>
  <c r="K5" i="8"/>
  <c r="H5" i="8"/>
  <c r="N4" i="8"/>
  <c r="M4" i="8"/>
  <c r="K4" i="8"/>
  <c r="H4" i="8"/>
  <c r="N3" i="8"/>
  <c r="M3" i="8"/>
  <c r="K3" i="8"/>
  <c r="H3" i="8"/>
  <c r="I3" i="8" s="1"/>
  <c r="H26" i="7"/>
  <c r="H25" i="7"/>
  <c r="H24" i="7"/>
  <c r="H23" i="7"/>
  <c r="N21" i="7"/>
  <c r="M21" i="7"/>
  <c r="H21" i="7"/>
  <c r="N20" i="7"/>
  <c r="M20" i="7"/>
  <c r="H20" i="7"/>
  <c r="N19" i="7"/>
  <c r="M19" i="7"/>
  <c r="H19" i="7"/>
  <c r="N18" i="7"/>
  <c r="M18" i="7"/>
  <c r="H18" i="7"/>
  <c r="N16" i="7"/>
  <c r="M16" i="7"/>
  <c r="H16" i="7"/>
  <c r="N15" i="7"/>
  <c r="M15" i="7"/>
  <c r="H15" i="7"/>
  <c r="N14" i="7"/>
  <c r="M14" i="7"/>
  <c r="H14" i="7"/>
  <c r="N13" i="7"/>
  <c r="M13" i="7"/>
  <c r="H13" i="7"/>
  <c r="N11" i="7"/>
  <c r="M11" i="7"/>
  <c r="K11" i="7"/>
  <c r="H11" i="7"/>
  <c r="N10" i="7"/>
  <c r="M10" i="7"/>
  <c r="K10" i="7"/>
  <c r="H10" i="7"/>
  <c r="N9" i="7"/>
  <c r="M9" i="7"/>
  <c r="K9" i="7"/>
  <c r="H9" i="7"/>
  <c r="N8" i="7"/>
  <c r="M8" i="7"/>
  <c r="K8" i="7"/>
  <c r="H8" i="7"/>
  <c r="N6" i="7"/>
  <c r="M6" i="7"/>
  <c r="K6" i="7"/>
  <c r="H6" i="7"/>
  <c r="N5" i="7"/>
  <c r="M5" i="7"/>
  <c r="K5" i="7"/>
  <c r="H5" i="7"/>
  <c r="N4" i="7"/>
  <c r="M4" i="7"/>
  <c r="K4" i="7"/>
  <c r="H4" i="7"/>
  <c r="N3" i="7"/>
  <c r="M3" i="7"/>
  <c r="K3" i="7"/>
  <c r="H3" i="7"/>
  <c r="I3" i="7" s="1"/>
  <c r="H26" i="6"/>
  <c r="H25" i="6"/>
  <c r="H24" i="6"/>
  <c r="H23" i="6"/>
  <c r="I23" i="6" s="1"/>
  <c r="N21" i="6"/>
  <c r="M21" i="6"/>
  <c r="H21" i="6"/>
  <c r="N20" i="6"/>
  <c r="M20" i="6"/>
  <c r="H20" i="6"/>
  <c r="N19" i="6"/>
  <c r="M19" i="6"/>
  <c r="H19" i="6"/>
  <c r="N18" i="6"/>
  <c r="M18" i="6"/>
  <c r="H18" i="6"/>
  <c r="N16" i="6"/>
  <c r="M16" i="6"/>
  <c r="H16" i="6"/>
  <c r="N15" i="6"/>
  <c r="M15" i="6"/>
  <c r="H15" i="6"/>
  <c r="N14" i="6"/>
  <c r="M14" i="6"/>
  <c r="H14" i="6"/>
  <c r="N13" i="6"/>
  <c r="M13" i="6"/>
  <c r="H13" i="6"/>
  <c r="N11" i="6"/>
  <c r="M11" i="6"/>
  <c r="K11" i="6"/>
  <c r="H11" i="6"/>
  <c r="N10" i="6"/>
  <c r="M10" i="6"/>
  <c r="K10" i="6"/>
  <c r="H10" i="6"/>
  <c r="N9" i="6"/>
  <c r="M9" i="6"/>
  <c r="K9" i="6"/>
  <c r="H9" i="6"/>
  <c r="N8" i="6"/>
  <c r="M8" i="6"/>
  <c r="K8" i="6"/>
  <c r="H8" i="6"/>
  <c r="N6" i="6"/>
  <c r="M6" i="6"/>
  <c r="K6" i="6"/>
  <c r="H6" i="6"/>
  <c r="N5" i="6"/>
  <c r="M5" i="6"/>
  <c r="K5" i="6"/>
  <c r="H5" i="6"/>
  <c r="N4" i="6"/>
  <c r="M4" i="6"/>
  <c r="K4" i="6"/>
  <c r="H4" i="6"/>
  <c r="N3" i="6"/>
  <c r="M3" i="6"/>
  <c r="K3" i="6"/>
  <c r="L3" i="6" s="1"/>
  <c r="H3" i="6"/>
  <c r="H26" i="5"/>
  <c r="H25" i="5"/>
  <c r="H24" i="5"/>
  <c r="H23" i="5"/>
  <c r="N21" i="5"/>
  <c r="M21" i="5"/>
  <c r="H21" i="5"/>
  <c r="N20" i="5"/>
  <c r="M20" i="5"/>
  <c r="H20" i="5"/>
  <c r="N19" i="5"/>
  <c r="M19" i="5"/>
  <c r="H19" i="5"/>
  <c r="N18" i="5"/>
  <c r="M18" i="5"/>
  <c r="H18" i="5"/>
  <c r="N16" i="5"/>
  <c r="M16" i="5"/>
  <c r="H16" i="5"/>
  <c r="N15" i="5"/>
  <c r="M15" i="5"/>
  <c r="H15" i="5"/>
  <c r="N14" i="5"/>
  <c r="M14" i="5"/>
  <c r="H14" i="5"/>
  <c r="N13" i="5"/>
  <c r="M13" i="5"/>
  <c r="H13" i="5"/>
  <c r="N11" i="5"/>
  <c r="M11" i="5"/>
  <c r="K11" i="5"/>
  <c r="H11" i="5"/>
  <c r="N10" i="5"/>
  <c r="M10" i="5"/>
  <c r="K10" i="5"/>
  <c r="H10" i="5"/>
  <c r="N9" i="5"/>
  <c r="M9" i="5"/>
  <c r="K9" i="5"/>
  <c r="H9" i="5"/>
  <c r="N8" i="5"/>
  <c r="M8" i="5"/>
  <c r="K8" i="5"/>
  <c r="H8" i="5"/>
  <c r="I8" i="5" s="1"/>
  <c r="N6" i="5"/>
  <c r="M6" i="5"/>
  <c r="K6" i="5"/>
  <c r="H6" i="5"/>
  <c r="N5" i="5"/>
  <c r="M5" i="5"/>
  <c r="K5" i="5"/>
  <c r="H5" i="5"/>
  <c r="N4" i="5"/>
  <c r="M4" i="5"/>
  <c r="K4" i="5"/>
  <c r="H4" i="5"/>
  <c r="N3" i="5"/>
  <c r="M3" i="5"/>
  <c r="K3" i="5"/>
  <c r="L3" i="5" s="1"/>
  <c r="F20" i="25" s="1"/>
  <c r="H3" i="5"/>
  <c r="I3" i="5" s="1"/>
  <c r="H26" i="4"/>
  <c r="H25" i="4"/>
  <c r="H24" i="4"/>
  <c r="H23" i="4"/>
  <c r="N21" i="4"/>
  <c r="M21" i="4"/>
  <c r="H21" i="4"/>
  <c r="N20" i="4"/>
  <c r="M20" i="4"/>
  <c r="H20" i="4"/>
  <c r="N19" i="4"/>
  <c r="M19" i="4"/>
  <c r="H19" i="4"/>
  <c r="N18" i="4"/>
  <c r="M18" i="4"/>
  <c r="H18" i="4"/>
  <c r="N16" i="4"/>
  <c r="M16" i="4"/>
  <c r="H16" i="4"/>
  <c r="N15" i="4"/>
  <c r="M15" i="4"/>
  <c r="H15" i="4"/>
  <c r="N14" i="4"/>
  <c r="M14" i="4"/>
  <c r="H14" i="4"/>
  <c r="N13" i="4"/>
  <c r="M13" i="4"/>
  <c r="H13" i="4"/>
  <c r="N11" i="4"/>
  <c r="M11" i="4"/>
  <c r="K11" i="4"/>
  <c r="H11" i="4"/>
  <c r="N10" i="4"/>
  <c r="M10" i="4"/>
  <c r="K10" i="4"/>
  <c r="H10" i="4"/>
  <c r="N9" i="4"/>
  <c r="M9" i="4"/>
  <c r="K9" i="4"/>
  <c r="H9" i="4"/>
  <c r="N8" i="4"/>
  <c r="M8" i="4"/>
  <c r="K8" i="4"/>
  <c r="H8" i="4"/>
  <c r="N6" i="4"/>
  <c r="M6" i="4"/>
  <c r="K6" i="4"/>
  <c r="H6" i="4"/>
  <c r="N5" i="4"/>
  <c r="M5" i="4"/>
  <c r="K5" i="4"/>
  <c r="H5" i="4"/>
  <c r="N4" i="4"/>
  <c r="M4" i="4"/>
  <c r="K4" i="4"/>
  <c r="H4" i="4"/>
  <c r="N3" i="4"/>
  <c r="M3" i="4"/>
  <c r="K3" i="4"/>
  <c r="H3" i="4"/>
  <c r="H26" i="3"/>
  <c r="H25" i="3"/>
  <c r="H24" i="3"/>
  <c r="H23" i="3"/>
  <c r="N21" i="3"/>
  <c r="M21" i="3"/>
  <c r="H21" i="3"/>
  <c r="N20" i="3"/>
  <c r="M20" i="3"/>
  <c r="H20" i="3"/>
  <c r="N19" i="3"/>
  <c r="M19" i="3"/>
  <c r="H19" i="3"/>
  <c r="I18" i="3" s="1"/>
  <c r="N18" i="3"/>
  <c r="M18" i="3"/>
  <c r="H18" i="3"/>
  <c r="N16" i="3"/>
  <c r="M16" i="3"/>
  <c r="H16" i="3"/>
  <c r="N15" i="3"/>
  <c r="M15" i="3"/>
  <c r="H15" i="3"/>
  <c r="I13" i="3" s="1"/>
  <c r="N14" i="3"/>
  <c r="M14" i="3"/>
  <c r="H14" i="3"/>
  <c r="N13" i="3"/>
  <c r="M13" i="3"/>
  <c r="H13" i="3"/>
  <c r="N11" i="3"/>
  <c r="M11" i="3"/>
  <c r="K11" i="3"/>
  <c r="H11" i="3"/>
  <c r="N10" i="3"/>
  <c r="M10" i="3"/>
  <c r="K10" i="3"/>
  <c r="H10" i="3"/>
  <c r="N9" i="3"/>
  <c r="M9" i="3"/>
  <c r="K9" i="3"/>
  <c r="H9" i="3"/>
  <c r="N8" i="3"/>
  <c r="M8" i="3"/>
  <c r="K8" i="3"/>
  <c r="H8" i="3"/>
  <c r="I8" i="3" s="1"/>
  <c r="N6" i="3"/>
  <c r="M6" i="3"/>
  <c r="K6" i="3"/>
  <c r="H6" i="3"/>
  <c r="N5" i="3"/>
  <c r="M5" i="3"/>
  <c r="K5" i="3"/>
  <c r="H5" i="3"/>
  <c r="N4" i="3"/>
  <c r="M4" i="3"/>
  <c r="K4" i="3"/>
  <c r="H4" i="3"/>
  <c r="O3" i="3"/>
  <c r="G26" i="25" s="1"/>
  <c r="N3" i="3"/>
  <c r="M3" i="3"/>
  <c r="K3" i="3"/>
  <c r="H3" i="3"/>
  <c r="I3" i="3" s="1"/>
  <c r="H26" i="2"/>
  <c r="H25" i="2"/>
  <c r="H24" i="2"/>
  <c r="H23" i="2"/>
  <c r="I23" i="2" s="1"/>
  <c r="N21" i="2"/>
  <c r="M21" i="2"/>
  <c r="H21" i="2"/>
  <c r="N20" i="2"/>
  <c r="M20" i="2"/>
  <c r="H20" i="2"/>
  <c r="N19" i="2"/>
  <c r="M19" i="2"/>
  <c r="H19" i="2"/>
  <c r="N18" i="2"/>
  <c r="M18" i="2"/>
  <c r="H18" i="2"/>
  <c r="N16" i="2"/>
  <c r="M16" i="2"/>
  <c r="H16" i="2"/>
  <c r="N15" i="2"/>
  <c r="M15" i="2"/>
  <c r="H15" i="2"/>
  <c r="N14" i="2"/>
  <c r="M14" i="2"/>
  <c r="H14" i="2"/>
  <c r="N13" i="2"/>
  <c r="M13" i="2"/>
  <c r="H13" i="2"/>
  <c r="I13" i="2" s="1"/>
  <c r="N11" i="2"/>
  <c r="M11" i="2"/>
  <c r="K11" i="2"/>
  <c r="H11" i="2"/>
  <c r="N10" i="2"/>
  <c r="M10" i="2"/>
  <c r="K10" i="2"/>
  <c r="H10" i="2"/>
  <c r="N9" i="2"/>
  <c r="M9" i="2"/>
  <c r="K9" i="2"/>
  <c r="H9" i="2"/>
  <c r="N8" i="2"/>
  <c r="M8" i="2"/>
  <c r="K8" i="2"/>
  <c r="H8" i="2"/>
  <c r="N6" i="2"/>
  <c r="M6" i="2"/>
  <c r="K6" i="2"/>
  <c r="H6" i="2"/>
  <c r="N5" i="2"/>
  <c r="M5" i="2"/>
  <c r="K5" i="2"/>
  <c r="H5" i="2"/>
  <c r="N4" i="2"/>
  <c r="M4" i="2"/>
  <c r="K4" i="2"/>
  <c r="H4" i="2"/>
  <c r="N3" i="2"/>
  <c r="M3" i="2"/>
  <c r="O3" i="2" s="1"/>
  <c r="G17" i="25" s="1"/>
  <c r="K3" i="2"/>
  <c r="L3" i="2" s="1"/>
  <c r="F17" i="25" s="1"/>
  <c r="I3" i="2"/>
  <c r="H3" i="2"/>
  <c r="I18" i="1"/>
  <c r="I8" i="1"/>
  <c r="H26" i="1"/>
  <c r="H25" i="1"/>
  <c r="H24" i="1"/>
  <c r="H23" i="1"/>
  <c r="H21" i="1"/>
  <c r="H20" i="1"/>
  <c r="H19" i="1"/>
  <c r="H18" i="1"/>
  <c r="H16" i="1"/>
  <c r="H15" i="1"/>
  <c r="I13" i="1" s="1"/>
  <c r="H14" i="1"/>
  <c r="H13" i="1"/>
  <c r="H11" i="1"/>
  <c r="H10" i="1"/>
  <c r="H9" i="1"/>
  <c r="H8" i="1"/>
  <c r="H6" i="1"/>
  <c r="H5" i="1"/>
  <c r="H4" i="1"/>
  <c r="I3" i="1" s="1"/>
  <c r="H3" i="1"/>
  <c r="N21" i="1"/>
  <c r="M21" i="1"/>
  <c r="N20" i="1"/>
  <c r="M20" i="1"/>
  <c r="N19" i="1"/>
  <c r="M19" i="1"/>
  <c r="N18" i="1"/>
  <c r="M18" i="1"/>
  <c r="N16" i="1"/>
  <c r="M16" i="1"/>
  <c r="N15" i="1"/>
  <c r="M15" i="1"/>
  <c r="N14" i="1"/>
  <c r="M14" i="1"/>
  <c r="N13" i="1"/>
  <c r="M13" i="1"/>
  <c r="N11" i="1"/>
  <c r="M11" i="1"/>
  <c r="N10" i="1"/>
  <c r="M10" i="1"/>
  <c r="N9" i="1"/>
  <c r="M9" i="1"/>
  <c r="N8" i="1"/>
  <c r="M8" i="1"/>
  <c r="N6" i="1"/>
  <c r="N5" i="1"/>
  <c r="N4" i="1"/>
  <c r="N3" i="1"/>
  <c r="M6" i="1"/>
  <c r="M5" i="1"/>
  <c r="M4" i="1"/>
  <c r="M3" i="1"/>
  <c r="K11" i="1"/>
  <c r="K6" i="1"/>
  <c r="K10" i="1"/>
  <c r="K9" i="1"/>
  <c r="K8" i="1"/>
  <c r="K5" i="1"/>
  <c r="K4" i="1"/>
  <c r="K3" i="1"/>
  <c r="L3" i="1" s="1"/>
  <c r="F24" i="25" s="1"/>
  <c r="F7" i="26" l="1"/>
  <c r="F68" i="27"/>
  <c r="I68" i="27" s="1"/>
  <c r="F54" i="27"/>
  <c r="I54" i="27" s="1"/>
  <c r="F41" i="27"/>
  <c r="I41" i="27" s="1"/>
  <c r="F19" i="27"/>
  <c r="I19" i="27" s="1"/>
  <c r="F8" i="27"/>
  <c r="I8" i="27" s="1"/>
  <c r="F29" i="27"/>
  <c r="I29" i="27" s="1"/>
  <c r="F72" i="27"/>
  <c r="F61" i="27"/>
  <c r="F37" i="27"/>
  <c r="F13" i="27"/>
  <c r="F48" i="27"/>
  <c r="F24" i="27"/>
  <c r="D72" i="27"/>
  <c r="D24" i="27"/>
  <c r="D13" i="27"/>
  <c r="D61" i="27"/>
  <c r="D48" i="27"/>
  <c r="D37" i="27"/>
  <c r="D73" i="27"/>
  <c r="D49" i="27"/>
  <c r="D36" i="27"/>
  <c r="D25" i="27"/>
  <c r="D62" i="27"/>
  <c r="D12" i="27"/>
  <c r="I23" i="3"/>
  <c r="H74" i="27" s="1"/>
  <c r="I74" i="27" s="1"/>
  <c r="O11" i="26"/>
  <c r="H50" i="27"/>
  <c r="I50" i="27" s="1"/>
  <c r="H14" i="27"/>
  <c r="I14" i="27" s="1"/>
  <c r="F12" i="25"/>
  <c r="F51" i="25"/>
  <c r="F38" i="25"/>
  <c r="D32" i="27"/>
  <c r="D17" i="27"/>
  <c r="D56" i="27"/>
  <c r="D44" i="27"/>
  <c r="D7" i="27"/>
  <c r="L3" i="8"/>
  <c r="F19" i="25" s="1"/>
  <c r="E48" i="25"/>
  <c r="E34" i="25"/>
  <c r="E9" i="25"/>
  <c r="E22" i="25"/>
  <c r="L3" i="3"/>
  <c r="F26" i="25" s="1"/>
  <c r="O3" i="1"/>
  <c r="G24" i="25" s="1"/>
  <c r="F6" i="25"/>
  <c r="F35" i="25"/>
  <c r="F46" i="25"/>
  <c r="I23" i="1"/>
  <c r="H12" i="26" s="1"/>
  <c r="G13" i="25"/>
  <c r="G52" i="25"/>
  <c r="E13" i="25"/>
  <c r="E26" i="25"/>
  <c r="G39" i="25"/>
  <c r="F11" i="25"/>
  <c r="F37" i="25"/>
  <c r="F50" i="25"/>
  <c r="I18" i="2"/>
  <c r="I8" i="2"/>
  <c r="G32" i="25"/>
  <c r="F45" i="25"/>
  <c r="F7" i="25"/>
  <c r="G7" i="25"/>
  <c r="F32" i="25"/>
  <c r="G45" i="25"/>
  <c r="L11" i="26"/>
  <c r="L3" i="10"/>
  <c r="I23" i="10"/>
  <c r="I18" i="10"/>
  <c r="I13" i="10"/>
  <c r="I8" i="10"/>
  <c r="O3" i="10"/>
  <c r="I23" i="9"/>
  <c r="I18" i="9"/>
  <c r="I13" i="9"/>
  <c r="O3" i="9"/>
  <c r="I18" i="8"/>
  <c r="I23" i="8"/>
  <c r="I13" i="8"/>
  <c r="I8" i="8"/>
  <c r="O3" i="8"/>
  <c r="L3" i="7"/>
  <c r="I23" i="7"/>
  <c r="I18" i="7"/>
  <c r="I13" i="7"/>
  <c r="I8" i="7"/>
  <c r="O3" i="7"/>
  <c r="I18" i="6"/>
  <c r="I13" i="6"/>
  <c r="I8" i="6"/>
  <c r="I3" i="6"/>
  <c r="O3" i="6"/>
  <c r="I23" i="5"/>
  <c r="I18" i="5"/>
  <c r="I13" i="5"/>
  <c r="O3" i="5"/>
  <c r="I23" i="4"/>
  <c r="I13" i="4"/>
  <c r="I8" i="4"/>
  <c r="L3" i="4"/>
  <c r="I3" i="4"/>
  <c r="I18" i="4"/>
  <c r="O3" i="4"/>
  <c r="F13" i="26" l="1"/>
  <c r="F73" i="27"/>
  <c r="F36" i="27"/>
  <c r="F62" i="27"/>
  <c r="F25" i="27"/>
  <c r="F12" i="27"/>
  <c r="F49" i="27"/>
  <c r="F16" i="26"/>
  <c r="G13" i="26"/>
  <c r="G73" i="27"/>
  <c r="G49" i="27"/>
  <c r="G25" i="27"/>
  <c r="G62" i="27"/>
  <c r="G36" i="27"/>
  <c r="G12" i="27"/>
  <c r="E39" i="25"/>
  <c r="E52" i="25"/>
  <c r="J3" i="3"/>
  <c r="H38" i="27"/>
  <c r="I38" i="27" s="1"/>
  <c r="H26" i="27"/>
  <c r="I26" i="27" s="1"/>
  <c r="H60" i="27"/>
  <c r="I60" i="27" s="1"/>
  <c r="D39" i="25"/>
  <c r="H73" i="27"/>
  <c r="I73" i="27" s="1"/>
  <c r="H72" i="27"/>
  <c r="I72" i="27" s="1"/>
  <c r="H24" i="27"/>
  <c r="I24" i="27" s="1"/>
  <c r="H13" i="27"/>
  <c r="I13" i="27" s="1"/>
  <c r="H37" i="27"/>
  <c r="I37" i="27" s="1"/>
  <c r="H48" i="27"/>
  <c r="I48" i="27" s="1"/>
  <c r="H61" i="27"/>
  <c r="I61" i="27" s="1"/>
  <c r="G25" i="25"/>
  <c r="G51" i="25"/>
  <c r="G12" i="25"/>
  <c r="G38" i="25"/>
  <c r="H62" i="27"/>
  <c r="I62" i="27" s="1"/>
  <c r="H36" i="27"/>
  <c r="I36" i="27" s="1"/>
  <c r="H12" i="27"/>
  <c r="I12" i="27" s="1"/>
  <c r="H49" i="27"/>
  <c r="H25" i="27"/>
  <c r="I25" i="27" s="1"/>
  <c r="E51" i="25"/>
  <c r="E12" i="25"/>
  <c r="E38" i="25"/>
  <c r="E25" i="25"/>
  <c r="N9" i="26"/>
  <c r="O9" i="26" s="1"/>
  <c r="K9" i="26"/>
  <c r="L9" i="26" s="1"/>
  <c r="K5" i="26"/>
  <c r="L5" i="26" s="1"/>
  <c r="E56" i="27"/>
  <c r="I56" i="27" s="1"/>
  <c r="E44" i="27"/>
  <c r="E32" i="27"/>
  <c r="I32" i="27" s="1"/>
  <c r="E17" i="27"/>
  <c r="I17" i="27" s="1"/>
  <c r="E7" i="27"/>
  <c r="I7" i="27" s="1"/>
  <c r="I44" i="27"/>
  <c r="F5" i="25"/>
  <c r="F43" i="25"/>
  <c r="F30" i="25"/>
  <c r="F22" i="25"/>
  <c r="F8" i="25"/>
  <c r="F48" i="25"/>
  <c r="F34" i="25"/>
  <c r="G22" i="25"/>
  <c r="G48" i="25"/>
  <c r="G34" i="25"/>
  <c r="G8" i="25"/>
  <c r="I9" i="26"/>
  <c r="K8" i="26"/>
  <c r="L8" i="26" s="1"/>
  <c r="N8" i="26"/>
  <c r="O8" i="26" s="1"/>
  <c r="F52" i="25"/>
  <c r="F39" i="25"/>
  <c r="F13" i="25"/>
  <c r="E11" i="25"/>
  <c r="J3" i="1"/>
  <c r="D24" i="25" s="1"/>
  <c r="E37" i="25"/>
  <c r="G37" i="25"/>
  <c r="G50" i="25"/>
  <c r="G11" i="25"/>
  <c r="E24" i="25"/>
  <c r="E50" i="25"/>
  <c r="F18" i="25"/>
  <c r="F44" i="25"/>
  <c r="F4" i="25"/>
  <c r="F31" i="25"/>
  <c r="G18" i="25"/>
  <c r="G31" i="25"/>
  <c r="G44" i="25"/>
  <c r="G4" i="25"/>
  <c r="E44" i="25"/>
  <c r="E4" i="25"/>
  <c r="E18" i="25"/>
  <c r="E30" i="25"/>
  <c r="G20" i="25"/>
  <c r="G46" i="25"/>
  <c r="G35" i="25"/>
  <c r="G6" i="25"/>
  <c r="E46" i="25"/>
  <c r="E6" i="25"/>
  <c r="E20" i="25"/>
  <c r="E35" i="25"/>
  <c r="I14" i="26"/>
  <c r="K14" i="26"/>
  <c r="L14" i="26" s="1"/>
  <c r="N14" i="26"/>
  <c r="O14" i="26" s="1"/>
  <c r="E7" i="25"/>
  <c r="E17" i="25"/>
  <c r="J3" i="2"/>
  <c r="D45" i="25" s="1"/>
  <c r="E45" i="25"/>
  <c r="E32" i="25"/>
  <c r="I7" i="26"/>
  <c r="N7" i="26"/>
  <c r="O7" i="26" s="1"/>
  <c r="G16" i="26"/>
  <c r="K7" i="26"/>
  <c r="L7" i="26" s="1"/>
  <c r="E19" i="25"/>
  <c r="E31" i="25"/>
  <c r="E5" i="25"/>
  <c r="E43" i="25"/>
  <c r="G19" i="25"/>
  <c r="G5" i="25"/>
  <c r="G43" i="25"/>
  <c r="G30" i="25"/>
  <c r="D16" i="26"/>
  <c r="J3" i="10"/>
  <c r="J3" i="9"/>
  <c r="J3" i="8"/>
  <c r="J3" i="7"/>
  <c r="J3" i="6"/>
  <c r="J3" i="5"/>
  <c r="J3" i="4"/>
  <c r="I49" i="27" l="1"/>
  <c r="D17" i="25"/>
  <c r="I19" i="25"/>
  <c r="I17" i="25"/>
  <c r="I21" i="25"/>
  <c r="I23" i="25"/>
  <c r="I18" i="25"/>
  <c r="I24" i="25"/>
  <c r="I26" i="25"/>
  <c r="I20" i="25"/>
  <c r="I25" i="25"/>
  <c r="I22" i="25"/>
  <c r="I30" i="25"/>
  <c r="I16" i="26"/>
  <c r="D26" i="25"/>
  <c r="D13" i="25"/>
  <c r="D52" i="25"/>
  <c r="N12" i="26"/>
  <c r="O12" i="26" s="1"/>
  <c r="I12" i="26"/>
  <c r="K12" i="26"/>
  <c r="L12" i="26" s="1"/>
  <c r="I38" i="25"/>
  <c r="I33" i="25"/>
  <c r="K13" i="26"/>
  <c r="L13" i="26" s="1"/>
  <c r="I13" i="26"/>
  <c r="N13" i="26"/>
  <c r="O13" i="26" s="1"/>
  <c r="D25" i="25"/>
  <c r="D51" i="25"/>
  <c r="D12" i="25"/>
  <c r="D38" i="25"/>
  <c r="N5" i="26"/>
  <c r="O5" i="26" s="1"/>
  <c r="E16" i="26"/>
  <c r="I5" i="26"/>
  <c r="I34" i="25"/>
  <c r="I32" i="25"/>
  <c r="I37" i="25"/>
  <c r="I35" i="25"/>
  <c r="I31" i="25"/>
  <c r="I39" i="25"/>
  <c r="I36" i="25"/>
  <c r="D22" i="25"/>
  <c r="D48" i="25"/>
  <c r="D34" i="25"/>
  <c r="D8" i="25"/>
  <c r="D11" i="25"/>
  <c r="D50" i="25"/>
  <c r="D37" i="25"/>
  <c r="I52" i="25"/>
  <c r="D18" i="25"/>
  <c r="D31" i="25"/>
  <c r="D44" i="25"/>
  <c r="D4" i="25"/>
  <c r="I6" i="26"/>
  <c r="K6" i="26"/>
  <c r="L6" i="26" s="1"/>
  <c r="N6" i="26"/>
  <c r="O6" i="26" s="1"/>
  <c r="D20" i="25"/>
  <c r="D46" i="25"/>
  <c r="D35" i="25"/>
  <c r="D6" i="25"/>
  <c r="I10" i="26"/>
  <c r="K10" i="26"/>
  <c r="L10" i="26" s="1"/>
  <c r="N10" i="26"/>
  <c r="O10" i="26" s="1"/>
  <c r="H16" i="26"/>
  <c r="I43" i="25"/>
  <c r="I48" i="25"/>
  <c r="I51" i="25"/>
  <c r="I47" i="25"/>
  <c r="I50" i="25"/>
  <c r="I45" i="25"/>
  <c r="I49" i="25"/>
  <c r="I44" i="25"/>
  <c r="I46" i="25"/>
  <c r="D7" i="25"/>
  <c r="D32" i="25"/>
  <c r="D19" i="25"/>
  <c r="D43" i="25"/>
  <c r="D30" i="25"/>
  <c r="D5" i="25"/>
  <c r="I7" i="25" l="1"/>
  <c r="I13" i="25"/>
  <c r="I4" i="25"/>
  <c r="I10" i="25"/>
  <c r="I9" i="25"/>
  <c r="I8" i="25"/>
  <c r="I5" i="25"/>
  <c r="I6" i="25"/>
  <c r="I11" i="25"/>
  <c r="I12" i="25"/>
  <c r="G31" i="26"/>
  <c r="G46" i="26" s="1"/>
  <c r="D31" i="26"/>
  <c r="D46" i="26" s="1"/>
  <c r="F29" i="26"/>
  <c r="F44" i="26" s="1"/>
  <c r="E28" i="26"/>
  <c r="E43" i="26" s="1"/>
  <c r="H28" i="26"/>
  <c r="H43" i="26" s="1"/>
  <c r="G25" i="26" l="1"/>
  <c r="G40" i="26" s="1"/>
  <c r="E29" i="26"/>
  <c r="E44" i="26" s="1"/>
  <c r="F27" i="26"/>
  <c r="F42" i="26" s="1"/>
  <c r="H29" i="26"/>
  <c r="H44" i="26" s="1"/>
  <c r="D25" i="26"/>
  <c r="D40" i="26" s="1"/>
  <c r="G29" i="26"/>
  <c r="G44" i="26" s="1"/>
  <c r="H31" i="26"/>
  <c r="H46" i="26" s="1"/>
  <c r="F23" i="26"/>
  <c r="F38" i="26" s="1"/>
  <c r="G30" i="26"/>
  <c r="G45" i="26" s="1"/>
  <c r="G24" i="26"/>
  <c r="G39" i="26" s="1"/>
  <c r="D22" i="26"/>
  <c r="D37" i="26" s="1"/>
  <c r="D24" i="26"/>
  <c r="D39" i="26" s="1"/>
  <c r="H24" i="26"/>
  <c r="H39" i="26" s="1"/>
  <c r="F28" i="26"/>
  <c r="F43" i="26" s="1"/>
  <c r="D30" i="26"/>
  <c r="D45" i="26" s="1"/>
  <c r="H25" i="26"/>
  <c r="F30" i="26"/>
  <c r="F45" i="26" s="1"/>
  <c r="G22" i="26"/>
  <c r="G37" i="26" s="1"/>
  <c r="E26" i="26"/>
  <c r="E24" i="26"/>
  <c r="E39" i="26" s="1"/>
  <c r="D26" i="26"/>
  <c r="D41" i="26" s="1"/>
  <c r="F31" i="26"/>
  <c r="F46" i="26" s="1"/>
  <c r="E22" i="26"/>
  <c r="E37" i="26" s="1"/>
  <c r="H27" i="26"/>
  <c r="H42" i="26" s="1"/>
  <c r="H30" i="26"/>
  <c r="H45" i="26" s="1"/>
  <c r="G26" i="26"/>
  <c r="G41" i="26" s="1"/>
  <c r="E25" i="26"/>
  <c r="E40" i="26" s="1"/>
  <c r="F26" i="26"/>
  <c r="D28" i="26"/>
  <c r="D43" i="26" s="1"/>
  <c r="H26" i="26"/>
  <c r="H41" i="26" s="1"/>
  <c r="E23" i="26"/>
  <c r="E38" i="26" s="1"/>
  <c r="E30" i="26"/>
  <c r="E45" i="26" s="1"/>
  <c r="G23" i="26"/>
  <c r="G38" i="26" s="1"/>
  <c r="F22" i="26"/>
  <c r="F37" i="26" s="1"/>
  <c r="D27" i="26"/>
  <c r="D42" i="26" s="1"/>
  <c r="G27" i="26"/>
  <c r="G42" i="26" s="1"/>
  <c r="E27" i="26"/>
  <c r="E42" i="26" s="1"/>
  <c r="F24" i="26"/>
  <c r="F39" i="26" s="1"/>
  <c r="D29" i="26"/>
  <c r="D44" i="26" s="1"/>
  <c r="G28" i="26"/>
  <c r="G43" i="26" s="1"/>
  <c r="H22" i="26"/>
  <c r="H37" i="26" s="1"/>
  <c r="E31" i="26"/>
  <c r="E46" i="26" s="1"/>
  <c r="F25" i="26"/>
  <c r="F40" i="26" s="1"/>
  <c r="H23" i="26"/>
  <c r="H38" i="26" s="1"/>
  <c r="D23" i="26"/>
  <c r="D38" i="26" s="1"/>
  <c r="D48" i="26" l="1"/>
  <c r="G48" i="26"/>
  <c r="E41" i="26"/>
  <c r="E48" i="26" s="1"/>
  <c r="F41" i="26"/>
  <c r="F48" i="26" s="1"/>
  <c r="H40" i="26"/>
  <c r="H48" i="26" s="1"/>
  <c r="I48" i="26" l="1"/>
  <c r="G58" i="26" s="1"/>
  <c r="G74" i="26" s="1"/>
  <c r="F57" i="26" l="1"/>
  <c r="F73" i="26" s="1"/>
  <c r="G61" i="26"/>
  <c r="G77" i="26" s="1"/>
  <c r="E61" i="26"/>
  <c r="E77" i="26" s="1"/>
  <c r="G57" i="26"/>
  <c r="G73" i="26" s="1"/>
  <c r="E56" i="26"/>
  <c r="E72" i="26" s="1"/>
  <c r="G56" i="26"/>
  <c r="G72" i="26" s="1"/>
  <c r="F64" i="26"/>
  <c r="F80" i="26" s="1"/>
  <c r="F55" i="26"/>
  <c r="F71" i="26" s="1"/>
  <c r="G62" i="26"/>
  <c r="G78" i="26" s="1"/>
  <c r="H59" i="26"/>
  <c r="H75" i="26" s="1"/>
  <c r="H61" i="26"/>
  <c r="H77" i="26" s="1"/>
  <c r="D56" i="26"/>
  <c r="D72" i="26" s="1"/>
  <c r="D62" i="26"/>
  <c r="D78" i="26" s="1"/>
  <c r="E57" i="26"/>
  <c r="E73" i="26" s="1"/>
  <c r="H55" i="26"/>
  <c r="H71" i="26" s="1"/>
  <c r="H57" i="26"/>
  <c r="H73" i="26" s="1"/>
  <c r="E62" i="26"/>
  <c r="E78" i="26" s="1"/>
  <c r="E64" i="26"/>
  <c r="E80" i="26" s="1"/>
  <c r="H63" i="26"/>
  <c r="H79" i="26" s="1"/>
  <c r="H58" i="26"/>
  <c r="H74" i="26" s="1"/>
  <c r="G63" i="26"/>
  <c r="G79" i="26" s="1"/>
  <c r="E55" i="26"/>
  <c r="E71" i="26" s="1"/>
  <c r="E60" i="26"/>
  <c r="E76" i="26" s="1"/>
  <c r="G60" i="26"/>
  <c r="G76" i="26" s="1"/>
  <c r="D64" i="26"/>
  <c r="D80" i="26" s="1"/>
  <c r="F62" i="26"/>
  <c r="F78" i="26" s="1"/>
  <c r="D55" i="26"/>
  <c r="D71" i="26" s="1"/>
  <c r="F59" i="26"/>
  <c r="F75" i="26" s="1"/>
  <c r="D59" i="26"/>
  <c r="D75" i="26" s="1"/>
  <c r="D63" i="26"/>
  <c r="D79" i="26" s="1"/>
  <c r="G59" i="26"/>
  <c r="G75" i="26" s="1"/>
  <c r="F63" i="26"/>
  <c r="F79" i="26" s="1"/>
  <c r="H62" i="26"/>
  <c r="H78" i="26" s="1"/>
  <c r="H64" i="26"/>
  <c r="H80" i="26" s="1"/>
  <c r="D60" i="26"/>
  <c r="D76" i="26" s="1"/>
  <c r="G64" i="26"/>
  <c r="G80" i="26" s="1"/>
  <c r="D58" i="26"/>
  <c r="D74" i="26" s="1"/>
  <c r="G55" i="26"/>
  <c r="G71" i="26" s="1"/>
  <c r="E59" i="26"/>
  <c r="E75" i="26" s="1"/>
  <c r="H56" i="26"/>
  <c r="H72" i="26" s="1"/>
  <c r="F61" i="26"/>
  <c r="F77" i="26" s="1"/>
  <c r="F58" i="26"/>
  <c r="F74" i="26" s="1"/>
  <c r="E58" i="26"/>
  <c r="E74" i="26" s="1"/>
  <c r="F60" i="26"/>
  <c r="F76" i="26" s="1"/>
  <c r="F56" i="26"/>
  <c r="F72" i="26" s="1"/>
  <c r="H60" i="26"/>
  <c r="H76" i="26" s="1"/>
  <c r="E63" i="26"/>
  <c r="E79" i="26" s="1"/>
  <c r="D61" i="26"/>
  <c r="D77" i="26" s="1"/>
  <c r="D57" i="26"/>
  <c r="D73" i="26" s="1"/>
  <c r="N76" i="26" l="1"/>
  <c r="O76" i="26" s="1"/>
  <c r="I72" i="26"/>
  <c r="K72" i="26"/>
  <c r="L72" i="26" s="1"/>
  <c r="I76" i="26"/>
  <c r="K76" i="26"/>
  <c r="L76" i="26" s="1"/>
  <c r="I71" i="26"/>
  <c r="K71" i="26"/>
  <c r="L71" i="26" s="1"/>
  <c r="N71" i="26"/>
  <c r="O71" i="26" s="1"/>
  <c r="I80" i="26"/>
  <c r="I77" i="26"/>
  <c r="K77" i="26"/>
  <c r="L77" i="26" s="1"/>
  <c r="N77" i="26"/>
  <c r="O77" i="26" s="1"/>
  <c r="N79" i="26"/>
  <c r="O79" i="26" s="1"/>
  <c r="I79" i="26"/>
  <c r="K79" i="26"/>
  <c r="L79" i="26" s="1"/>
  <c r="I73" i="26"/>
  <c r="K73" i="26"/>
  <c r="L73" i="26" s="1"/>
  <c r="N73" i="26"/>
  <c r="O73" i="26" s="1"/>
  <c r="N72" i="26"/>
  <c r="O72" i="26" s="1"/>
  <c r="K74" i="26"/>
  <c r="L74" i="26" s="1"/>
  <c r="I74" i="26"/>
  <c r="N74" i="26"/>
  <c r="O74" i="26" s="1"/>
  <c r="N75" i="26"/>
  <c r="O75" i="26" s="1"/>
  <c r="I75" i="26"/>
  <c r="K75" i="26"/>
  <c r="L75" i="26" s="1"/>
  <c r="K80" i="26"/>
  <c r="L80" i="26" s="1"/>
  <c r="N80" i="26"/>
  <c r="O80" i="26" s="1"/>
  <c r="K78" i="26"/>
  <c r="L78" i="26" s="1"/>
  <c r="I78" i="26"/>
  <c r="N78" i="26"/>
  <c r="O78" i="26" s="1"/>
</calcChain>
</file>

<file path=xl/comments1.xml><?xml version="1.0" encoding="utf-8"?>
<comments xmlns="http://schemas.openxmlformats.org/spreadsheetml/2006/main">
  <authors>
    <author>Ícaro Leonardo Aquino</author>
  </authors>
  <commentList>
    <comment ref="K3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mínimo coregografia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interpretação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harmonia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musical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coreografia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interpretação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harmonia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musical</t>
        </r>
      </text>
    </comment>
  </commentList>
</comments>
</file>

<file path=xl/comments10.xml><?xml version="1.0" encoding="utf-8"?>
<comments xmlns="http://schemas.openxmlformats.org/spreadsheetml/2006/main">
  <authors>
    <author>Ícaro Leonardo Aquino</author>
  </authors>
  <commentList>
    <comment ref="K3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mínimo coregografia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interpretação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harmonia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musical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coreografia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interpretação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harmonia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musical</t>
        </r>
      </text>
    </comment>
  </commentList>
</comments>
</file>

<file path=xl/comments2.xml><?xml version="1.0" encoding="utf-8"?>
<comments xmlns="http://schemas.openxmlformats.org/spreadsheetml/2006/main">
  <authors>
    <author>Ícaro Leonardo Aquino</author>
  </authors>
  <commentList>
    <comment ref="K3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mínimo coregografia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interpretação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harmonia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musical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coreografia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interpretação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harmonia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musical</t>
        </r>
      </text>
    </comment>
  </commentList>
</comments>
</file>

<file path=xl/comments3.xml><?xml version="1.0" encoding="utf-8"?>
<comments xmlns="http://schemas.openxmlformats.org/spreadsheetml/2006/main">
  <authors>
    <author>Ícaro Leonardo Aquino</author>
  </authors>
  <commentList>
    <comment ref="K3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mínimo coregografia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interpretação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harmonia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musical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coreografia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interpretação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harmonia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musical</t>
        </r>
      </text>
    </comment>
  </commentList>
</comments>
</file>

<file path=xl/comments4.xml><?xml version="1.0" encoding="utf-8"?>
<comments xmlns="http://schemas.openxmlformats.org/spreadsheetml/2006/main">
  <authors>
    <author>Ícaro Leonardo Aquino</author>
  </authors>
  <commentList>
    <comment ref="K3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mínimo coregografia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interpretação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harmonia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musical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coreografia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interpretação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harmonia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musical</t>
        </r>
      </text>
    </comment>
  </commentList>
</comments>
</file>

<file path=xl/comments5.xml><?xml version="1.0" encoding="utf-8"?>
<comments xmlns="http://schemas.openxmlformats.org/spreadsheetml/2006/main">
  <authors>
    <author>Ícaro Leonardo Aquino</author>
  </authors>
  <commentList>
    <comment ref="K3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mínimo coregografia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interpretação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harmonia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musical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coreografia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interpretação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harmonia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musical</t>
        </r>
      </text>
    </comment>
  </commentList>
</comments>
</file>

<file path=xl/comments6.xml><?xml version="1.0" encoding="utf-8"?>
<comments xmlns="http://schemas.openxmlformats.org/spreadsheetml/2006/main">
  <authors>
    <author>Ícaro Leonardo Aquino</author>
  </authors>
  <commentList>
    <comment ref="K3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mínimo coregografia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interpretação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harmonia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musical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coreografia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interpretação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harmonia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musical</t>
        </r>
      </text>
    </comment>
  </commentList>
</comments>
</file>

<file path=xl/comments7.xml><?xml version="1.0" encoding="utf-8"?>
<comments xmlns="http://schemas.openxmlformats.org/spreadsheetml/2006/main">
  <authors>
    <author>Ícaro Leonardo Aquino</author>
  </authors>
  <commentList>
    <comment ref="K3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mínimo coregografia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interpretação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harmonia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musical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coreografia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interpretação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harmonia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musical</t>
        </r>
      </text>
    </comment>
  </commentList>
</comments>
</file>

<file path=xl/comments8.xml><?xml version="1.0" encoding="utf-8"?>
<comments xmlns="http://schemas.openxmlformats.org/spreadsheetml/2006/main">
  <authors>
    <author>Ícaro Leonardo Aquino</author>
  </authors>
  <commentList>
    <comment ref="K3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mínimo coregografia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interpretação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harmonia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musical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coreografia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interpretação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harmonia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musical</t>
        </r>
      </text>
    </comment>
  </commentList>
</comments>
</file>

<file path=xl/comments9.xml><?xml version="1.0" encoding="utf-8"?>
<comments xmlns="http://schemas.openxmlformats.org/spreadsheetml/2006/main">
  <authors>
    <author>Ícaro Leonardo Aquino</author>
  </authors>
  <commentList>
    <comment ref="K3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mínimo coregografia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interpretação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harmonia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minimo musical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coreografia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interpretação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harmonia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Ícaro Leonardo Aquino:</t>
        </r>
        <r>
          <rPr>
            <sz val="9"/>
            <color indexed="81"/>
            <rFont val="Tahoma"/>
            <family val="2"/>
          </rPr>
          <t xml:space="preserve">
maximo musical</t>
        </r>
      </text>
    </comment>
  </commentList>
</comments>
</file>

<file path=xl/sharedStrings.xml><?xml version="1.0" encoding="utf-8"?>
<sst xmlns="http://schemas.openxmlformats.org/spreadsheetml/2006/main" count="515" uniqueCount="85">
  <si>
    <t>Harmonia</t>
  </si>
  <si>
    <t>Musical</t>
  </si>
  <si>
    <t>Dança 1</t>
  </si>
  <si>
    <t>Dança 2</t>
  </si>
  <si>
    <t>Dança 3</t>
  </si>
  <si>
    <t>Dança 4</t>
  </si>
  <si>
    <t>Corr. Coreog.</t>
  </si>
  <si>
    <t>Interpretação</t>
  </si>
  <si>
    <t>Total</t>
  </si>
  <si>
    <t>Desconto</t>
  </si>
  <si>
    <t>Nota</t>
  </si>
  <si>
    <t>Quesito</t>
  </si>
  <si>
    <t>Dança</t>
  </si>
  <si>
    <t>maior</t>
  </si>
  <si>
    <t>menor</t>
  </si>
  <si>
    <t>Maior</t>
  </si>
  <si>
    <t>Menor</t>
  </si>
  <si>
    <t>Final</t>
  </si>
  <si>
    <t>Média do Avaliador</t>
  </si>
  <si>
    <t>Média das notas de todos avaliadores</t>
  </si>
  <si>
    <t>Diferença total</t>
  </si>
  <si>
    <t>Diferença total média</t>
  </si>
  <si>
    <t>Sem descarte</t>
  </si>
  <si>
    <t>Colocação</t>
  </si>
  <si>
    <t>Carlos</t>
  </si>
  <si>
    <t>Álvaro</t>
  </si>
  <si>
    <t>Bárbara</t>
  </si>
  <si>
    <t>Daniel</t>
  </si>
  <si>
    <t>Elisa</t>
  </si>
  <si>
    <t>CTG 01 do Caburé</t>
  </si>
  <si>
    <t>CTG 02 de Caçapava</t>
  </si>
  <si>
    <t>CTG 03 de Machadinho</t>
  </si>
  <si>
    <t>CTG 04 do Trespasso</t>
  </si>
  <si>
    <t>CTG 05 de Alegrete</t>
  </si>
  <si>
    <t>CTG 06 de Três de Maio</t>
  </si>
  <si>
    <t>CTG 07 de Caxias</t>
  </si>
  <si>
    <t>CTG 08 de Esmeralda</t>
  </si>
  <si>
    <t>CTG 09 de Rio Grande</t>
  </si>
  <si>
    <t>CTG 10 de São Lourenço</t>
  </si>
  <si>
    <t>Colocação X Avaliador</t>
  </si>
  <si>
    <t>Média por avaliador</t>
  </si>
  <si>
    <t>Geral por Nota</t>
  </si>
  <si>
    <t>Geral por Quesito</t>
  </si>
  <si>
    <t>Geral por Dança</t>
  </si>
  <si>
    <t>1° Lugar</t>
  </si>
  <si>
    <t>2° Lugar</t>
  </si>
  <si>
    <t>4° Lugar</t>
  </si>
  <si>
    <t>6° Lugar</t>
  </si>
  <si>
    <t>5° Lugar</t>
  </si>
  <si>
    <t>3° Lugar</t>
  </si>
  <si>
    <t>7° Lugar</t>
  </si>
  <si>
    <t>8° Lugar</t>
  </si>
  <si>
    <t>10° Lugar</t>
  </si>
  <si>
    <t>9° Lugar</t>
  </si>
  <si>
    <t>TABELA 1</t>
  </si>
  <si>
    <t>TABELA 2</t>
  </si>
  <si>
    <t>TABELA 3</t>
  </si>
  <si>
    <t>TABELA 4</t>
  </si>
  <si>
    <t>Diferença da nota do avaliador para a média geral.</t>
  </si>
  <si>
    <t>Nota ponderada dos avaliadores: Nota do Avaliador x Média das notas de todos os avaliadores / Média das notas do avaliador.</t>
  </si>
  <si>
    <t>Último botão do colete fechado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</si>
  <si>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</si>
  <si>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</si>
  <si>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</si>
  <si>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</si>
  <si>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</si>
  <si>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</si>
  <si>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</si>
  <si>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</si>
  <si>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</si>
  <si>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</si>
  <si>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COLOCAÇÕES FINAL</t>
  </si>
  <si>
    <t>NOVA COLOCAÇÃO FINAL</t>
  </si>
  <si>
    <t>Entidade</t>
  </si>
  <si>
    <t>Ordem Oficial</t>
  </si>
  <si>
    <t>2 Faixas bordadas muito curtas</t>
  </si>
  <si>
    <t>TABELA 5</t>
  </si>
  <si>
    <t>Sugestão de nota final: Diferença equilibrada das notas (Tabela 4) + Média de todas as notas (Célula I16) - Descontos (ponderados conforme a média de notas de cada avaliador)</t>
  </si>
  <si>
    <t>TABELA 06</t>
  </si>
  <si>
    <t>Ajuste da nota, considerando a diferença média entre as notas de cada avaliador. Diferença da tabela acima x média das diferenças das notas do avaliador.</t>
  </si>
  <si>
    <t>GRUPOS CONCORRENTES</t>
  </si>
  <si>
    <t>COLOCAÇÃO</t>
  </si>
  <si>
    <t>NOTA FINAL</t>
  </si>
  <si>
    <t>TODAS COLOCAÇÕES</t>
  </si>
  <si>
    <t>Final Oficial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</si>
</sst>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\º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2" tint="-9.9948118533890809E-2"/>
        <bgColor indexed="64"/>
      </patternFill>
    </fill>
  </fills>
  <borders count="6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 textRotation="90"/>
    </xf>
    <xf numFmtId="0" fontId="0" fillId="0" borderId="0" xfId="0" applyAlignment="1">
      <alignment horizontal="right" vertical="center" textRotation="90"/>
    </xf>
    <xf numFmtId="0" fontId="1" fillId="0" borderId="0" xfId="0" applyFont="1" applyAlignment="1"/>
    <xf numFmtId="0" fontId="0" fillId="0" borderId="0" xfId="0" applyAlignment="1">
      <alignment horizontal="right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4" xfId="0" applyBorder="1" applyAlignment="1"/>
    <xf numFmtId="164" fontId="0" fillId="0" borderId="12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Alignment="1">
      <alignment horizontal="center"/>
    </xf>
    <xf numFmtId="49" fontId="1" fillId="0" borderId="4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166" fontId="0" fillId="0" borderId="6" xfId="0" applyNumberFormat="1" applyFont="1" applyBorder="1" applyAlignment="1">
      <alignment horizontal="center"/>
    </xf>
    <xf numFmtId="166" fontId="1" fillId="2" borderId="8" xfId="0" applyNumberFormat="1" applyFont="1" applyFill="1" applyBorder="1" applyAlignment="1">
      <alignment horizontal="center"/>
    </xf>
    <xf numFmtId="166" fontId="1" fillId="3" borderId="9" xfId="0" applyNumberFormat="1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6" borderId="7" xfId="0" applyFont="1" applyFill="1" applyBorder="1"/>
    <xf numFmtId="0" fontId="1" fillId="7" borderId="9" xfId="0" applyFont="1" applyFill="1" applyBorder="1"/>
    <xf numFmtId="49" fontId="1" fillId="0" borderId="42" xfId="0" applyNumberFormat="1" applyFont="1" applyBorder="1" applyAlignment="1">
      <alignment horizontal="center"/>
    </xf>
    <xf numFmtId="0" fontId="1" fillId="7" borderId="35" xfId="0" applyFont="1" applyFill="1" applyBorder="1"/>
    <xf numFmtId="166" fontId="0" fillId="0" borderId="43" xfId="0" applyNumberFormat="1" applyFont="1" applyBorder="1" applyAlignment="1">
      <alignment horizontal="center"/>
    </xf>
    <xf numFmtId="166" fontId="0" fillId="0" borderId="44" xfId="0" applyNumberFormat="1" applyFont="1" applyBorder="1" applyAlignment="1">
      <alignment horizontal="center"/>
    </xf>
    <xf numFmtId="0" fontId="1" fillId="6" borderId="35" xfId="0" applyFont="1" applyFill="1" applyBorder="1"/>
    <xf numFmtId="166" fontId="0" fillId="0" borderId="45" xfId="0" applyNumberFormat="1" applyFont="1" applyBorder="1" applyAlignment="1">
      <alignment horizontal="center"/>
    </xf>
    <xf numFmtId="166" fontId="0" fillId="0" borderId="10" xfId="0" applyNumberFormat="1" applyFont="1" applyBorder="1" applyAlignment="1">
      <alignment horizontal="center"/>
    </xf>
    <xf numFmtId="166" fontId="0" fillId="0" borderId="46" xfId="0" applyNumberFormat="1" applyFont="1" applyBorder="1" applyAlignment="1">
      <alignment horizontal="center"/>
    </xf>
    <xf numFmtId="166" fontId="1" fillId="3" borderId="3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4" fontId="0" fillId="0" borderId="48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49" fontId="0" fillId="0" borderId="49" xfId="0" applyNumberFormat="1" applyBorder="1" applyAlignment="1">
      <alignment horizontal="center"/>
    </xf>
    <xf numFmtId="0" fontId="1" fillId="7" borderId="36" xfId="0" applyFont="1" applyFill="1" applyBorder="1"/>
    <xf numFmtId="49" fontId="0" fillId="0" borderId="47" xfId="0" applyNumberFormat="1" applyBorder="1" applyAlignment="1">
      <alignment horizontal="center"/>
    </xf>
    <xf numFmtId="0" fontId="1" fillId="6" borderId="34" xfId="0" applyFont="1" applyFill="1" applyBorder="1"/>
    <xf numFmtId="164" fontId="1" fillId="3" borderId="34" xfId="0" applyNumberFormat="1" applyFont="1" applyFill="1" applyBorder="1" applyAlignment="1">
      <alignment horizontal="center"/>
    </xf>
    <xf numFmtId="164" fontId="1" fillId="2" borderId="35" xfId="0" applyNumberFormat="1" applyFont="1" applyFill="1" applyBorder="1" applyAlignment="1">
      <alignment horizontal="center"/>
    </xf>
    <xf numFmtId="164" fontId="1" fillId="3" borderId="35" xfId="0" applyNumberFormat="1" applyFont="1" applyFill="1" applyBorder="1" applyAlignment="1">
      <alignment horizontal="center"/>
    </xf>
    <xf numFmtId="164" fontId="1" fillId="2" borderId="36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164" fontId="0" fillId="0" borderId="44" xfId="0" applyNumberFormat="1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52" xfId="0" applyNumberFormat="1" applyBorder="1" applyAlignment="1">
      <alignment horizontal="center"/>
    </xf>
    <xf numFmtId="164" fontId="0" fillId="0" borderId="53" xfId="0" applyNumberFormat="1" applyBorder="1" applyAlignment="1">
      <alignment horizontal="center"/>
    </xf>
    <xf numFmtId="0" fontId="0" fillId="0" borderId="54" xfId="0" applyBorder="1" applyAlignment="1">
      <alignment horizontal="center"/>
    </xf>
    <xf numFmtId="164" fontId="0" fillId="0" borderId="48" xfId="0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164" fontId="0" fillId="0" borderId="33" xfId="0" applyNumberFormat="1" applyFont="1" applyBorder="1" applyAlignment="1">
      <alignment horizontal="center"/>
    </xf>
    <xf numFmtId="0" fontId="0" fillId="0" borderId="0" xfId="0" applyBorder="1"/>
    <xf numFmtId="165" fontId="0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8" xfId="0" applyBorder="1"/>
    <xf numFmtId="165" fontId="0" fillId="0" borderId="18" xfId="0" applyNumberFormat="1" applyBorder="1" applyAlignment="1">
      <alignment horizontal="center"/>
    </xf>
    <xf numFmtId="165" fontId="0" fillId="0" borderId="10" xfId="0" applyNumberFormat="1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165" fontId="0" fillId="0" borderId="55" xfId="0" applyNumberFormat="1" applyFont="1" applyBorder="1" applyAlignment="1">
      <alignment horizontal="center"/>
    </xf>
    <xf numFmtId="165" fontId="0" fillId="0" borderId="43" xfId="0" applyNumberFormat="1" applyFont="1" applyBorder="1" applyAlignment="1">
      <alignment horizontal="center"/>
    </xf>
    <xf numFmtId="165" fontId="0" fillId="0" borderId="43" xfId="0" applyNumberFormat="1" applyBorder="1" applyAlignment="1">
      <alignment horizontal="center"/>
    </xf>
    <xf numFmtId="165" fontId="0" fillId="0" borderId="56" xfId="0" applyNumberFormat="1" applyFont="1" applyBorder="1" applyAlignment="1">
      <alignment horizontal="center"/>
    </xf>
    <xf numFmtId="165" fontId="0" fillId="0" borderId="57" xfId="0" applyNumberFormat="1" applyFont="1" applyBorder="1" applyAlignment="1">
      <alignment horizontal="center"/>
    </xf>
    <xf numFmtId="165" fontId="0" fillId="0" borderId="21" xfId="0" applyNumberFormat="1" applyFont="1" applyBorder="1" applyAlignment="1">
      <alignment horizontal="center"/>
    </xf>
    <xf numFmtId="165" fontId="0" fillId="0" borderId="58" xfId="0" applyNumberFormat="1" applyFont="1" applyBorder="1" applyAlignment="1">
      <alignment horizontal="center"/>
    </xf>
    <xf numFmtId="165" fontId="0" fillId="0" borderId="45" xfId="0" applyNumberFormat="1" applyFont="1" applyBorder="1" applyAlignment="1">
      <alignment horizontal="center"/>
    </xf>
    <xf numFmtId="165" fontId="0" fillId="0" borderId="46" xfId="0" applyNumberFormat="1" applyFont="1" applyBorder="1" applyAlignment="1">
      <alignment horizontal="center"/>
    </xf>
    <xf numFmtId="165" fontId="0" fillId="0" borderId="38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51" xfId="0" applyNumberFormat="1" applyBorder="1" applyAlignment="1">
      <alignment horizontal="center"/>
    </xf>
    <xf numFmtId="165" fontId="0" fillId="0" borderId="59" xfId="0" applyNumberFormat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0" fontId="1" fillId="5" borderId="16" xfId="0" applyNumberFormat="1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1" fillId="5" borderId="16" xfId="0" applyNumberFormat="1" applyFont="1" applyFill="1" applyBorder="1" applyAlignment="1">
      <alignment horizontal="center"/>
    </xf>
    <xf numFmtId="0" fontId="1" fillId="3" borderId="34" xfId="0" applyFont="1" applyFill="1" applyBorder="1"/>
    <xf numFmtId="0" fontId="1" fillId="3" borderId="35" xfId="0" applyFont="1" applyFill="1" applyBorder="1"/>
    <xf numFmtId="0" fontId="1" fillId="3" borderId="7" xfId="0" applyFont="1" applyFill="1" applyBorder="1"/>
    <xf numFmtId="0" fontId="1" fillId="2" borderId="35" xfId="0" applyFont="1" applyFill="1" applyBorder="1"/>
    <xf numFmtId="0" fontId="1" fillId="2" borderId="36" xfId="0" applyFont="1" applyFill="1" applyBorder="1"/>
    <xf numFmtId="0" fontId="1" fillId="2" borderId="9" xfId="0" applyFont="1" applyFill="1" applyBorder="1"/>
    <xf numFmtId="165" fontId="1" fillId="6" borderId="34" xfId="0" applyNumberFormat="1" applyFont="1" applyFill="1" applyBorder="1" applyAlignment="1">
      <alignment horizontal="center"/>
    </xf>
    <xf numFmtId="165" fontId="1" fillId="6" borderId="35" xfId="0" applyNumberFormat="1" applyFont="1" applyFill="1" applyBorder="1" applyAlignment="1">
      <alignment horizontal="center"/>
    </xf>
    <xf numFmtId="165" fontId="1" fillId="6" borderId="7" xfId="0" applyNumberFormat="1" applyFont="1" applyFill="1" applyBorder="1" applyAlignment="1">
      <alignment horizontal="center"/>
    </xf>
    <xf numFmtId="165" fontId="1" fillId="6" borderId="2" xfId="0" applyNumberFormat="1" applyFont="1" applyFill="1" applyBorder="1" applyAlignment="1">
      <alignment horizontal="center"/>
    </xf>
    <xf numFmtId="165" fontId="1" fillId="6" borderId="42" xfId="0" applyNumberFormat="1" applyFont="1" applyFill="1" applyBorder="1" applyAlignment="1">
      <alignment horizontal="center"/>
    </xf>
    <xf numFmtId="165" fontId="1" fillId="7" borderId="35" xfId="0" applyNumberFormat="1" applyFont="1" applyFill="1" applyBorder="1" applyAlignment="1">
      <alignment horizontal="center"/>
    </xf>
    <xf numFmtId="165" fontId="1" fillId="7" borderId="36" xfId="0" applyNumberFormat="1" applyFont="1" applyFill="1" applyBorder="1" applyAlignment="1">
      <alignment horizontal="center"/>
    </xf>
    <xf numFmtId="165" fontId="1" fillId="7" borderId="9" xfId="0" applyNumberFormat="1" applyFont="1" applyFill="1" applyBorder="1" applyAlignment="1">
      <alignment horizontal="center"/>
    </xf>
    <xf numFmtId="165" fontId="1" fillId="7" borderId="42" xfId="0" applyNumberFormat="1" applyFont="1" applyFill="1" applyBorder="1" applyAlignment="1">
      <alignment horizontal="center"/>
    </xf>
    <xf numFmtId="165" fontId="1" fillId="7" borderId="5" xfId="0" applyNumberFormat="1" applyFont="1" applyFill="1" applyBorder="1" applyAlignment="1">
      <alignment horizontal="center"/>
    </xf>
    <xf numFmtId="0" fontId="1" fillId="10" borderId="60" xfId="0" applyNumberFormat="1" applyFont="1" applyFill="1" applyBorder="1" applyAlignment="1">
      <alignment horizontal="center"/>
    </xf>
    <xf numFmtId="0" fontId="1" fillId="10" borderId="44" xfId="0" applyNumberFormat="1" applyFont="1" applyFill="1" applyBorder="1" applyAlignment="1">
      <alignment horizontal="center"/>
    </xf>
    <xf numFmtId="1" fontId="1" fillId="10" borderId="39" xfId="0" applyNumberFormat="1" applyFont="1" applyFill="1" applyBorder="1" applyAlignment="1">
      <alignment horizontal="center"/>
    </xf>
    <xf numFmtId="1" fontId="1" fillId="10" borderId="44" xfId="0" applyNumberFormat="1" applyFont="1" applyFill="1" applyBorder="1" applyAlignment="1">
      <alignment horizontal="center"/>
    </xf>
    <xf numFmtId="0" fontId="1" fillId="10" borderId="39" xfId="0" applyNumberFormat="1" applyFont="1" applyFill="1" applyBorder="1" applyAlignment="1">
      <alignment horizontal="center"/>
    </xf>
    <xf numFmtId="0" fontId="1" fillId="11" borderId="44" xfId="0" applyNumberFormat="1" applyFont="1" applyFill="1" applyBorder="1" applyAlignment="1">
      <alignment horizontal="center"/>
    </xf>
    <xf numFmtId="0" fontId="1" fillId="11" borderId="53" xfId="0" applyNumberFormat="1" applyFont="1" applyFill="1" applyBorder="1" applyAlignment="1">
      <alignment horizontal="center"/>
    </xf>
    <xf numFmtId="1" fontId="1" fillId="11" borderId="44" xfId="0" applyNumberFormat="1" applyFont="1" applyFill="1" applyBorder="1" applyAlignment="1">
      <alignment horizontal="center"/>
    </xf>
    <xf numFmtId="1" fontId="1" fillId="11" borderId="41" xfId="0" applyNumberFormat="1" applyFont="1" applyFill="1" applyBorder="1" applyAlignment="1">
      <alignment horizontal="center"/>
    </xf>
    <xf numFmtId="0" fontId="1" fillId="11" borderId="41" xfId="0" applyNumberFormat="1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164" fontId="1" fillId="6" borderId="13" xfId="0" applyNumberFormat="1" applyFont="1" applyFill="1" applyBorder="1" applyAlignment="1">
      <alignment horizontal="center"/>
    </xf>
    <xf numFmtId="164" fontId="0" fillId="12" borderId="20" xfId="0" applyNumberFormat="1" applyFill="1" applyBorder="1" applyAlignment="1">
      <alignment horizontal="right"/>
    </xf>
    <xf numFmtId="164" fontId="0" fillId="12" borderId="22" xfId="0" applyNumberFormat="1" applyFill="1" applyBorder="1" applyAlignment="1">
      <alignment horizontal="right"/>
    </xf>
    <xf numFmtId="164" fontId="0" fillId="13" borderId="17" xfId="0" applyNumberFormat="1" applyFill="1" applyBorder="1" applyAlignment="1">
      <alignment horizontal="right"/>
    </xf>
    <xf numFmtId="164" fontId="0" fillId="13" borderId="20" xfId="0" applyNumberFormat="1" applyFill="1" applyBorder="1" applyAlignment="1">
      <alignment horizontal="right"/>
    </xf>
    <xf numFmtId="0" fontId="4" fillId="9" borderId="19" xfId="0" applyFont="1" applyFill="1" applyBorder="1" applyAlignment="1">
      <alignment horizontal="left"/>
    </xf>
    <xf numFmtId="0" fontId="4" fillId="9" borderId="21" xfId="0" applyFont="1" applyFill="1" applyBorder="1" applyAlignment="1">
      <alignment horizontal="left"/>
    </xf>
    <xf numFmtId="0" fontId="4" fillId="14" borderId="21" xfId="0" applyFont="1" applyFill="1" applyBorder="1" applyAlignment="1">
      <alignment horizontal="left"/>
    </xf>
    <xf numFmtId="0" fontId="4" fillId="14" borderId="24" xfId="0" applyFont="1" applyFill="1" applyBorder="1" applyAlignment="1">
      <alignment horizontal="left"/>
    </xf>
    <xf numFmtId="164" fontId="0" fillId="13" borderId="15" xfId="0" applyNumberFormat="1" applyFill="1" applyBorder="1" applyAlignment="1">
      <alignment horizontal="center"/>
    </xf>
    <xf numFmtId="164" fontId="0" fillId="13" borderId="26" xfId="0" applyNumberFormat="1" applyFill="1" applyBorder="1" applyAlignment="1">
      <alignment horizontal="center"/>
    </xf>
    <xf numFmtId="164" fontId="0" fillId="12" borderId="26" xfId="0" applyNumberFormat="1" applyFill="1" applyBorder="1" applyAlignment="1">
      <alignment horizontal="center"/>
    </xf>
    <xf numFmtId="164" fontId="4" fillId="10" borderId="37" xfId="0" applyNumberFormat="1" applyFont="1" applyFill="1" applyBorder="1" applyAlignment="1">
      <alignment horizontal="center"/>
    </xf>
    <xf numFmtId="164" fontId="4" fillId="10" borderId="35" xfId="0" applyNumberFormat="1" applyFont="1" applyFill="1" applyBorder="1" applyAlignment="1">
      <alignment horizontal="center"/>
    </xf>
    <xf numFmtId="164" fontId="4" fillId="11" borderId="35" xfId="0" applyNumberFormat="1" applyFont="1" applyFill="1" applyBorder="1" applyAlignment="1">
      <alignment horizontal="center"/>
    </xf>
    <xf numFmtId="164" fontId="4" fillId="11" borderId="36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42" xfId="0" applyFont="1" applyFill="1" applyBorder="1" applyAlignment="1">
      <alignment horizontal="center"/>
    </xf>
    <xf numFmtId="164" fontId="4" fillId="6" borderId="35" xfId="0" applyNumberFormat="1" applyFont="1" applyFill="1" applyBorder="1" applyAlignment="1">
      <alignment horizontal="center"/>
    </xf>
    <xf numFmtId="164" fontId="4" fillId="6" borderId="34" xfId="0" applyNumberFormat="1" applyFont="1" applyFill="1" applyBorder="1" applyAlignment="1">
      <alignment horizontal="center"/>
    </xf>
    <xf numFmtId="164" fontId="4" fillId="7" borderId="35" xfId="0" applyNumberFormat="1" applyFont="1" applyFill="1" applyBorder="1" applyAlignment="1">
      <alignment horizontal="center"/>
    </xf>
    <xf numFmtId="164" fontId="4" fillId="7" borderId="36" xfId="0" applyNumberFormat="1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4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left"/>
    </xf>
    <xf numFmtId="0" fontId="4" fillId="6" borderId="21" xfId="0" applyFont="1" applyFill="1" applyBorder="1" applyAlignment="1">
      <alignment horizontal="left"/>
    </xf>
    <xf numFmtId="0" fontId="4" fillId="6" borderId="19" xfId="0" applyFont="1" applyFill="1" applyBorder="1" applyAlignment="1">
      <alignment horizontal="left"/>
    </xf>
    <xf numFmtId="0" fontId="4" fillId="7" borderId="21" xfId="0" applyFont="1" applyFill="1" applyBorder="1" applyAlignment="1">
      <alignment horizontal="left"/>
    </xf>
    <xf numFmtId="0" fontId="4" fillId="7" borderId="24" xfId="0" applyFont="1" applyFill="1" applyBorder="1" applyAlignment="1">
      <alignment horizontal="left"/>
    </xf>
    <xf numFmtId="164" fontId="0" fillId="13" borderId="32" xfId="0" applyNumberFormat="1" applyFill="1" applyBorder="1" applyAlignment="1">
      <alignment horizontal="right"/>
    </xf>
    <xf numFmtId="164" fontId="1" fillId="10" borderId="34" xfId="0" applyNumberFormat="1" applyFont="1" applyFill="1" applyBorder="1" applyAlignment="1">
      <alignment horizontal="center"/>
    </xf>
    <xf numFmtId="164" fontId="1" fillId="11" borderId="35" xfId="0" applyNumberFormat="1" applyFont="1" applyFill="1" applyBorder="1" applyAlignment="1">
      <alignment horizontal="center"/>
    </xf>
    <xf numFmtId="164" fontId="1" fillId="10" borderId="35" xfId="0" applyNumberFormat="1" applyFont="1" applyFill="1" applyBorder="1" applyAlignment="1">
      <alignment horizontal="center"/>
    </xf>
    <xf numFmtId="164" fontId="1" fillId="11" borderId="36" xfId="0" applyNumberFormat="1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4" fontId="0" fillId="11" borderId="15" xfId="0" applyNumberFormat="1" applyFill="1" applyBorder="1" applyAlignment="1">
      <alignment horizontal="center"/>
    </xf>
    <xf numFmtId="164" fontId="0" fillId="11" borderId="26" xfId="0" applyNumberFormat="1" applyFill="1" applyBorder="1" applyAlignment="1">
      <alignment horizontal="center"/>
    </xf>
    <xf numFmtId="164" fontId="0" fillId="11" borderId="28" xfId="0" applyNumberFormat="1" applyFill="1" applyBorder="1" applyAlignment="1">
      <alignment horizontal="center"/>
    </xf>
    <xf numFmtId="164" fontId="0" fillId="10" borderId="26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5" borderId="16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8" borderId="5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9" borderId="14" xfId="0" applyFont="1" applyFill="1" applyBorder="1" applyAlignment="1">
      <alignment horizontal="center"/>
    </xf>
    <xf numFmtId="0" fontId="7" fillId="9" borderId="15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9" borderId="39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1" fillId="11" borderId="14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11" borderId="16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right"/>
    </xf>
    <xf numFmtId="165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 textRotation="90"/>
    </xf>
    <xf numFmtId="2" fontId="0" fillId="0" borderId="0" xfId="0" applyNumberFormat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/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7" borderId="35" xfId="0" applyFont="1" applyFill="1" applyBorder="1" applyAlignment="1">
      <alignment horizontal="center"/>
    </xf>
    <xf numFmtId="0" fontId="1" fillId="6" borderId="35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2" borderId="54" xfId="0" applyNumberFormat="1" applyFont="1" applyFill="1" applyBorder="1" applyAlignment="1">
      <alignment horizontal="center"/>
    </xf>
    <xf numFmtId="0" fontId="1" fillId="2" borderId="52" xfId="0" applyNumberFormat="1" applyFont="1" applyFill="1" applyBorder="1" applyAlignment="1">
      <alignment horizontal="center"/>
    </xf>
    <xf numFmtId="0" fontId="1" fillId="3" borderId="42" xfId="0" applyNumberFormat="1" applyFont="1" applyFill="1" applyBorder="1" applyAlignment="1">
      <alignment horizontal="center"/>
    </xf>
    <xf numFmtId="0" fontId="1" fillId="3" borderId="44" xfId="0" applyNumberFormat="1" applyFont="1" applyFill="1" applyBorder="1" applyAlignment="1">
      <alignment horizontal="center"/>
    </xf>
    <xf numFmtId="0" fontId="1" fillId="2" borderId="42" xfId="0" applyNumberFormat="1" applyFont="1" applyFill="1" applyBorder="1" applyAlignment="1">
      <alignment horizontal="center"/>
    </xf>
    <xf numFmtId="0" fontId="1" fillId="2" borderId="44" xfId="0" applyNumberFormat="1" applyFont="1" applyFill="1" applyBorder="1" applyAlignment="1">
      <alignment horizontal="center"/>
    </xf>
    <xf numFmtId="0" fontId="1" fillId="3" borderId="49" xfId="0" applyNumberFormat="1" applyFont="1" applyFill="1" applyBorder="1" applyAlignment="1">
      <alignment horizontal="center"/>
    </xf>
    <xf numFmtId="0" fontId="1" fillId="3" borderId="5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/>
    </xf>
    <xf numFmtId="49" fontId="1" fillId="3" borderId="42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2" fontId="1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8"/>
  <sheetViews>
    <sheetView topLeftCell="A37" zoomScaleNormal="100" workbookViewId="0">
      <selection activeCell="J59" sqref="J59"/>
    </sheetView>
  </sheetViews>
  <sheetFormatPr defaultRowHeight="15" x14ac:dyDescent="0.25"/>
  <cols>
    <col min="2" max="2" width="15" customWidth="1"/>
    <col min="3" max="3" width="22" customWidth="1"/>
    <col min="4" max="4" width="10.42578125" style="1" customWidth="1"/>
    <col min="5" max="5" width="12.85546875" style="2" bestFit="1" customWidth="1"/>
    <col min="6" max="7" width="10.42578125" style="1" customWidth="1"/>
    <col min="8" max="8" width="2" style="103" customWidth="1"/>
    <col min="9" max="9" width="10" style="38" customWidth="1"/>
  </cols>
  <sheetData>
    <row r="1" spans="2:9" x14ac:dyDescent="0.25">
      <c r="B1" s="209"/>
      <c r="C1" s="209"/>
      <c r="D1" s="209"/>
      <c r="E1" s="209"/>
      <c r="F1" s="209"/>
      <c r="G1" s="209"/>
      <c r="H1" s="209"/>
      <c r="I1" s="209"/>
    </row>
    <row r="2" spans="2:9" ht="15.75" thickBot="1" x14ac:dyDescent="0.3">
      <c r="B2" s="209"/>
      <c r="C2" s="209"/>
      <c r="D2" s="209"/>
      <c r="E2" s="209"/>
      <c r="F2" s="209"/>
      <c r="G2" s="209"/>
      <c r="H2" s="209"/>
      <c r="I2" s="209"/>
    </row>
    <row r="3" spans="2:9" ht="15.75" thickBot="1" x14ac:dyDescent="0.3">
      <c r="B3" s="56" t="s">
        <v>74</v>
      </c>
      <c r="C3" s="55" t="s">
        <v>73</v>
      </c>
      <c r="D3" s="56" t="s">
        <v>10</v>
      </c>
      <c r="E3" s="123" t="s">
        <v>22</v>
      </c>
      <c r="F3" s="127" t="s">
        <v>11</v>
      </c>
      <c r="G3" s="124" t="s">
        <v>12</v>
      </c>
      <c r="H3" s="210"/>
      <c r="I3" s="128" t="s">
        <v>23</v>
      </c>
    </row>
    <row r="4" spans="2:9" x14ac:dyDescent="0.25">
      <c r="B4" s="108">
        <v>1</v>
      </c>
      <c r="C4" s="132" t="str">
        <f>'CTG 02'!$A$1</f>
        <v>CTG 02 de Caçapava</v>
      </c>
      <c r="D4" s="138">
        <f>'CTG 02'!$J$3</f>
        <v>9.7558333333333334</v>
      </c>
      <c r="E4" s="109">
        <f>SUM('CTG 02'!$I$3:$I$26)/5</f>
        <v>9.7544999999999984</v>
      </c>
      <c r="F4" s="104">
        <f>'CTG 02'!$L$3</f>
        <v>9.7700000000000014</v>
      </c>
      <c r="G4" s="118">
        <f>'CTG 02'!$O$3</f>
        <v>9.7683333333333469</v>
      </c>
      <c r="H4" s="210"/>
      <c r="I4" s="148">
        <f>_xlfn.RANK.EQ(D4,D4:D13,0)</f>
        <v>1</v>
      </c>
    </row>
    <row r="5" spans="2:9" x14ac:dyDescent="0.25">
      <c r="B5" s="85">
        <v>2</v>
      </c>
      <c r="C5" s="135" t="str">
        <f>'CTG 01'!$A$1</f>
        <v>CTG 01 do Caburé</v>
      </c>
      <c r="D5" s="143">
        <f>'CTG 01'!$J$3</f>
        <v>9.7550000000000008</v>
      </c>
      <c r="E5" s="110">
        <f>SUM('CTG 01'!$I$3:$I$26)/5</f>
        <v>9.7510000000000012</v>
      </c>
      <c r="F5" s="106">
        <f>'CTG 01'!$L$3</f>
        <v>9.7708333333333321</v>
      </c>
      <c r="G5" s="119">
        <f>'CTG 01'!$O$3</f>
        <v>9.7858333333333416</v>
      </c>
      <c r="H5" s="210"/>
      <c r="I5" s="153">
        <f>_xlfn.RANK.EQ(D5,D4:D13,0)</f>
        <v>2</v>
      </c>
    </row>
    <row r="6" spans="2:9" x14ac:dyDescent="0.25">
      <c r="B6" s="85">
        <v>3</v>
      </c>
      <c r="C6" s="133" t="str">
        <f>'CTG 06'!$A$1</f>
        <v>CTG 06 de Três de Maio</v>
      </c>
      <c r="D6" s="139">
        <f>'CTG 06'!$J$3</f>
        <v>9.7366666666666681</v>
      </c>
      <c r="E6" s="110">
        <f>SUM('CTG 06'!$I$3:$I$26)/5</f>
        <v>9.7210000000000001</v>
      </c>
      <c r="F6" s="106">
        <f>'CTG 06'!$L$3</f>
        <v>9.7333333333333325</v>
      </c>
      <c r="G6" s="119">
        <f>'CTG 06'!$O$3</f>
        <v>9.7325000000000017</v>
      </c>
      <c r="H6" s="210"/>
      <c r="I6" s="149">
        <f>_xlfn.RANK.EQ(D6,D4:D13,0)</f>
        <v>3</v>
      </c>
    </row>
    <row r="7" spans="2:9" x14ac:dyDescent="0.25">
      <c r="B7" s="85">
        <v>4</v>
      </c>
      <c r="C7" s="135" t="str">
        <f>'CTG 03'!$A$1</f>
        <v>CTG 03 de Machadinho</v>
      </c>
      <c r="D7" s="143">
        <f>'CTG 03'!$J$3</f>
        <v>9.7358333333333338</v>
      </c>
      <c r="E7" s="110">
        <f>SUM('CTG 03'!$I$3:$I$26)/5</f>
        <v>9.7569999999999997</v>
      </c>
      <c r="F7" s="106">
        <f>'CTG 03'!$L$3</f>
        <v>9.7658333333333349</v>
      </c>
      <c r="G7" s="119">
        <f>'CTG 03'!$O$3</f>
        <v>9.7675000000000036</v>
      </c>
      <c r="H7" s="210"/>
      <c r="I7" s="153">
        <f>_xlfn.RANK.EQ(D7,D4:D13,0)</f>
        <v>4</v>
      </c>
    </row>
    <row r="8" spans="2:9" x14ac:dyDescent="0.25">
      <c r="B8" s="85">
        <v>5</v>
      </c>
      <c r="C8" s="133" t="str">
        <f>'CTG 05'!$A$1</f>
        <v>CTG 05 de Alegrete</v>
      </c>
      <c r="D8" s="139">
        <f>'CTG 05'!$J$3</f>
        <v>9.7074999999999978</v>
      </c>
      <c r="E8" s="110">
        <f>SUM('CTG 04'!$I$3:$I$26)/5</f>
        <v>9.7189999999999976</v>
      </c>
      <c r="F8" s="106">
        <f>'CTG 05'!$L$3</f>
        <v>9.7341666666666651</v>
      </c>
      <c r="G8" s="119">
        <f>'CTG 05'!$O$3</f>
        <v>9.726666666666679</v>
      </c>
      <c r="H8" s="210"/>
      <c r="I8" s="149">
        <f>_xlfn.RANK.EQ(D8,D4:D13,0)</f>
        <v>5</v>
      </c>
    </row>
    <row r="9" spans="2:9" x14ac:dyDescent="0.25">
      <c r="B9" s="85">
        <v>6</v>
      </c>
      <c r="C9" s="135" t="str">
        <f>'CTG 04'!$A$1</f>
        <v>CTG 04 do Trespasso</v>
      </c>
      <c r="D9" s="143">
        <f>'CTG 04'!$J$3</f>
        <v>9.7049999999999983</v>
      </c>
      <c r="E9" s="110">
        <f>SUM('CTG 05'!$I$3:$I$26)/5</f>
        <v>9.708499999999999</v>
      </c>
      <c r="F9" s="106">
        <f>'CTG 04'!$L$3</f>
        <v>9.7350000000000012</v>
      </c>
      <c r="G9" s="119">
        <f>'CTG 04'!$O$3</f>
        <v>9.731666666666678</v>
      </c>
      <c r="H9" s="210"/>
      <c r="I9" s="153">
        <f>_xlfn.RANK.EQ(D9,D4:D13,0)</f>
        <v>6</v>
      </c>
    </row>
    <row r="10" spans="2:9" x14ac:dyDescent="0.25">
      <c r="B10" s="85">
        <v>7</v>
      </c>
      <c r="C10" s="133" t="str">
        <f>'CTG 07'!$A$1</f>
        <v>CTG 07 de Caxias</v>
      </c>
      <c r="D10" s="139">
        <f>'CTG 07'!$J$3</f>
        <v>9.6025000000000009</v>
      </c>
      <c r="E10" s="110">
        <f>SUM('CTG 07'!$I$3:$I$26)/5</f>
        <v>9.6379000000000001</v>
      </c>
      <c r="F10" s="106">
        <f>'CTG 07'!$L$3</f>
        <v>9.6341666666666672</v>
      </c>
      <c r="G10" s="119">
        <f>'CTG 07'!$O$3</f>
        <v>9.6341666666666796</v>
      </c>
      <c r="H10" s="210"/>
      <c r="I10" s="149">
        <f>_xlfn.RANK.EQ(D10,D4:D13,0)</f>
        <v>7</v>
      </c>
    </row>
    <row r="11" spans="2:9" x14ac:dyDescent="0.25">
      <c r="B11" s="85">
        <v>8</v>
      </c>
      <c r="C11" s="135" t="str">
        <f>'CTG 08'!$A$1</f>
        <v>CTG 08 de Esmeralda</v>
      </c>
      <c r="D11" s="143">
        <f>'CTG 08'!$J$3</f>
        <v>9.4816666666666674</v>
      </c>
      <c r="E11" s="110">
        <f>SUM('CTG 08'!$I$3:$I$26)/5</f>
        <v>9.5314999999999994</v>
      </c>
      <c r="F11" s="106">
        <f>'CTG 08'!$L$3</f>
        <v>9.5325000000000006</v>
      </c>
      <c r="G11" s="119">
        <f>'CTG 08'!$O$3</f>
        <v>9.5391666666666719</v>
      </c>
      <c r="H11" s="210"/>
      <c r="I11" s="153">
        <f>_xlfn.RANK.EQ(D11,D4:D13,0)</f>
        <v>8</v>
      </c>
    </row>
    <row r="12" spans="2:9" x14ac:dyDescent="0.25">
      <c r="B12" s="85">
        <v>9</v>
      </c>
      <c r="C12" s="133" t="str">
        <f>'CTG 09'!$A$1</f>
        <v>CTG 09 de Rio Grande</v>
      </c>
      <c r="D12" s="139">
        <f>'CTG 09'!$J$3</f>
        <v>9.4441666666666659</v>
      </c>
      <c r="E12" s="110">
        <f>SUM('CTG 09'!$I$3:$I$26)/5</f>
        <v>9.4779999999999998</v>
      </c>
      <c r="F12" s="106">
        <f>'CTG 09'!$L$3</f>
        <v>9.4566666666666652</v>
      </c>
      <c r="G12" s="119">
        <f>'CTG 09'!$O$3</f>
        <v>9.456666666666667</v>
      </c>
      <c r="H12" s="210"/>
      <c r="I12" s="149">
        <f>_xlfn.RANK.EQ(D12,D4:D13,0)</f>
        <v>9</v>
      </c>
    </row>
    <row r="13" spans="2:9" ht="15.75" thickBot="1" x14ac:dyDescent="0.3">
      <c r="B13" s="90">
        <v>10</v>
      </c>
      <c r="C13" s="136" t="str">
        <f>'CTG 10'!$A$1</f>
        <v>CTG 10 de São Lourenço</v>
      </c>
      <c r="D13" s="144">
        <f>'CTG 10'!$J$3</f>
        <v>9.4266666666666641</v>
      </c>
      <c r="E13" s="112">
        <f>SUM('CTG 10'!$I$3:$I$26)/5</f>
        <v>9.4539999999999988</v>
      </c>
      <c r="F13" s="107">
        <f>'CTG 10'!$L$3</f>
        <v>9.4308333333333305</v>
      </c>
      <c r="G13" s="120">
        <f>'CTG 10'!$O$3</f>
        <v>9.4316666666666631</v>
      </c>
      <c r="H13" s="210"/>
      <c r="I13" s="154">
        <f>_xlfn.RANK.EQ(D13,D4:D13,0)</f>
        <v>10</v>
      </c>
    </row>
    <row r="14" spans="2:9" x14ac:dyDescent="0.25">
      <c r="B14" s="209"/>
      <c r="C14" s="209"/>
      <c r="D14" s="209"/>
      <c r="E14" s="209"/>
      <c r="F14" s="209"/>
      <c r="G14" s="209"/>
      <c r="H14" s="209"/>
      <c r="I14" s="209"/>
    </row>
    <row r="15" spans="2:9" ht="15.75" thickBot="1" x14ac:dyDescent="0.3">
      <c r="B15" s="209"/>
      <c r="C15" s="209"/>
      <c r="D15" s="209"/>
      <c r="E15" s="209"/>
      <c r="F15" s="209"/>
      <c r="G15" s="209"/>
      <c r="H15" s="209"/>
      <c r="I15" s="209"/>
    </row>
    <row r="16" spans="2:9" ht="15.75" thickBot="1" x14ac:dyDescent="0.3">
      <c r="B16" s="56" t="s">
        <v>74</v>
      </c>
      <c r="C16" s="55" t="s">
        <v>73</v>
      </c>
      <c r="D16" s="130" t="s">
        <v>10</v>
      </c>
      <c r="E16" s="55" t="s">
        <v>22</v>
      </c>
      <c r="F16" s="127" t="s">
        <v>11</v>
      </c>
      <c r="G16" s="124" t="s">
        <v>12</v>
      </c>
      <c r="H16" s="210"/>
      <c r="I16" s="129" t="s">
        <v>23</v>
      </c>
    </row>
    <row r="17" spans="2:9" x14ac:dyDescent="0.25">
      <c r="B17" s="39">
        <v>4</v>
      </c>
      <c r="C17" s="134" t="str">
        <f>'CTG 03'!$A$1</f>
        <v>CTG 03 de Machadinho</v>
      </c>
      <c r="D17" s="99">
        <f>'CTG 03'!$J$3</f>
        <v>9.7358333333333338</v>
      </c>
      <c r="E17" s="140">
        <f>SUM('CTG 03'!$I$3:$I$26)/5</f>
        <v>9.7569999999999997</v>
      </c>
      <c r="F17" s="100">
        <f>'CTG 03'!$L$3</f>
        <v>9.7658333333333349</v>
      </c>
      <c r="G17" s="121">
        <f>'CTG 03'!$O$3</f>
        <v>9.7675000000000036</v>
      </c>
      <c r="H17" s="210"/>
      <c r="I17" s="150">
        <f>_xlfn.RANK.EQ(E17,E17:E26,0)</f>
        <v>1</v>
      </c>
    </row>
    <row r="18" spans="2:9" x14ac:dyDescent="0.25">
      <c r="B18" s="85">
        <v>1</v>
      </c>
      <c r="C18" s="135" t="str">
        <f>'CTG 02'!$A$1</f>
        <v>CTG 02 de Caçapava</v>
      </c>
      <c r="D18" s="110">
        <f>'CTG 02'!$J$3</f>
        <v>9.7558333333333334</v>
      </c>
      <c r="E18" s="143">
        <f>SUM('CTG 02'!$I$3:$I$26)/5</f>
        <v>9.7544999999999984</v>
      </c>
      <c r="F18" s="111">
        <f>'CTG 02'!$L$3</f>
        <v>9.7700000000000014</v>
      </c>
      <c r="G18" s="119">
        <f>'CTG 02'!$O$3</f>
        <v>9.7683333333333469</v>
      </c>
      <c r="H18" s="210"/>
      <c r="I18" s="155">
        <f>_xlfn.RANK.EQ(E18,E17:E26,0)</f>
        <v>2</v>
      </c>
    </row>
    <row r="19" spans="2:9" x14ac:dyDescent="0.25">
      <c r="B19" s="85">
        <v>2</v>
      </c>
      <c r="C19" s="133" t="str">
        <f>'CTG 01'!$A$1</f>
        <v>CTG 01 do Caburé</v>
      </c>
      <c r="D19" s="110">
        <f>'CTG 01'!$J$3</f>
        <v>9.7550000000000008</v>
      </c>
      <c r="E19" s="139">
        <f>SUM('CTG 01'!$I$3:$I$26)/5</f>
        <v>9.7510000000000012</v>
      </c>
      <c r="F19" s="111">
        <f>'CTG 01'!$L$3</f>
        <v>9.7708333333333321</v>
      </c>
      <c r="G19" s="119">
        <f>'CTG 01'!$O$3</f>
        <v>9.7858333333333416</v>
      </c>
      <c r="H19" s="210"/>
      <c r="I19" s="151">
        <f>_xlfn.RANK.EQ(E19,E17:E26,0)</f>
        <v>3</v>
      </c>
    </row>
    <row r="20" spans="2:9" x14ac:dyDescent="0.25">
      <c r="B20" s="85">
        <v>3</v>
      </c>
      <c r="C20" s="135" t="str">
        <f>'CTG 06'!$A$1</f>
        <v>CTG 06 de Três de Maio</v>
      </c>
      <c r="D20" s="110">
        <f>'CTG 06'!$J$3</f>
        <v>9.7366666666666681</v>
      </c>
      <c r="E20" s="143">
        <f>SUM('CTG 06'!$I$3:$I$26)/5</f>
        <v>9.7210000000000001</v>
      </c>
      <c r="F20" s="111">
        <f>'CTG 06'!$L$3</f>
        <v>9.7333333333333325</v>
      </c>
      <c r="G20" s="119">
        <f>'CTG 06'!$O$3</f>
        <v>9.7325000000000017</v>
      </c>
      <c r="H20" s="210"/>
      <c r="I20" s="155">
        <f>_xlfn.RANK.EQ(E20,E17:E26,0)</f>
        <v>4</v>
      </c>
    </row>
    <row r="21" spans="2:9" x14ac:dyDescent="0.25">
      <c r="B21" s="85">
        <v>6</v>
      </c>
      <c r="C21" s="133" t="str">
        <f>'CTG 04'!$A$1</f>
        <v>CTG 04 do Trespasso</v>
      </c>
      <c r="D21" s="110">
        <f>'CTG 04'!$J$3</f>
        <v>9.7049999999999983</v>
      </c>
      <c r="E21" s="139">
        <f>SUM('CTG 04'!$I$3:$I$26)/5</f>
        <v>9.7189999999999976</v>
      </c>
      <c r="F21" s="111">
        <f>'CTG 04'!$L$3</f>
        <v>9.7350000000000012</v>
      </c>
      <c r="G21" s="119">
        <f>'CTG 04'!$O$3</f>
        <v>9.731666666666678</v>
      </c>
      <c r="H21" s="210"/>
      <c r="I21" s="151">
        <f>_xlfn.RANK.EQ(E21,E17:E26,0)</f>
        <v>5</v>
      </c>
    </row>
    <row r="22" spans="2:9" x14ac:dyDescent="0.25">
      <c r="B22" s="85">
        <v>5</v>
      </c>
      <c r="C22" s="135" t="str">
        <f>'CTG 05'!$A$1</f>
        <v>CTG 05 de Alegrete</v>
      </c>
      <c r="D22" s="110">
        <f>'CTG 05'!$J$3</f>
        <v>9.7074999999999978</v>
      </c>
      <c r="E22" s="143">
        <f>SUM('CTG 05'!$I$3:$I$26)/5</f>
        <v>9.708499999999999</v>
      </c>
      <c r="F22" s="111">
        <f>'CTG 05'!$L$3</f>
        <v>9.7341666666666651</v>
      </c>
      <c r="G22" s="119">
        <f>'CTG 05'!$O$3</f>
        <v>9.726666666666679</v>
      </c>
      <c r="H22" s="210"/>
      <c r="I22" s="155">
        <f>_xlfn.RANK.EQ(E22,E17:E26,0)</f>
        <v>6</v>
      </c>
    </row>
    <row r="23" spans="2:9" x14ac:dyDescent="0.25">
      <c r="B23" s="85">
        <v>7</v>
      </c>
      <c r="C23" s="133" t="str">
        <f>'CTG 07'!$A$1</f>
        <v>CTG 07 de Caxias</v>
      </c>
      <c r="D23" s="110">
        <f>'CTG 07'!$J$3</f>
        <v>9.6025000000000009</v>
      </c>
      <c r="E23" s="139">
        <f>SUM('CTG 07'!$I$3:$I$26)/5</f>
        <v>9.6379000000000001</v>
      </c>
      <c r="F23" s="111">
        <f>'CTG 07'!$L$3</f>
        <v>9.6341666666666672</v>
      </c>
      <c r="G23" s="119">
        <f>'CTG 07'!$O$3</f>
        <v>9.6341666666666796</v>
      </c>
      <c r="H23" s="210"/>
      <c r="I23" s="151">
        <f>_xlfn.RANK.EQ(E23,E17:E26,0)</f>
        <v>7</v>
      </c>
    </row>
    <row r="24" spans="2:9" x14ac:dyDescent="0.25">
      <c r="B24" s="85">
        <v>8</v>
      </c>
      <c r="C24" s="135" t="str">
        <f>'CTG 08'!$A$1</f>
        <v>CTG 08 de Esmeralda</v>
      </c>
      <c r="D24" s="110">
        <f>'CTG 08'!$J$3</f>
        <v>9.4816666666666674</v>
      </c>
      <c r="E24" s="143">
        <f>SUM('CTG 08'!$I$3:$I$26)/5</f>
        <v>9.5314999999999994</v>
      </c>
      <c r="F24" s="111">
        <f>'CTG 08'!$L$3</f>
        <v>9.5325000000000006</v>
      </c>
      <c r="G24" s="119">
        <f>'CTG 08'!$O$3</f>
        <v>9.5391666666666719</v>
      </c>
      <c r="H24" s="210"/>
      <c r="I24" s="155">
        <f>_xlfn.RANK.EQ(E24,E17:E26,0)</f>
        <v>8</v>
      </c>
    </row>
    <row r="25" spans="2:9" x14ac:dyDescent="0.25">
      <c r="B25" s="85">
        <v>9</v>
      </c>
      <c r="C25" s="133" t="str">
        <f>'CTG 09'!$A$1</f>
        <v>CTG 09 de Rio Grande</v>
      </c>
      <c r="D25" s="110">
        <f>'CTG 09'!$J$3</f>
        <v>9.4441666666666659</v>
      </c>
      <c r="E25" s="139">
        <f>SUM('CTG 09'!$I$3:$I$26)/5</f>
        <v>9.4779999999999998</v>
      </c>
      <c r="F25" s="111">
        <f>'CTG 09'!$L$3</f>
        <v>9.4566666666666652</v>
      </c>
      <c r="G25" s="119">
        <f>'CTG 09'!$O$3</f>
        <v>9.456666666666667</v>
      </c>
      <c r="H25" s="210"/>
      <c r="I25" s="151">
        <f>_xlfn.RANK.EQ(E25,E17:E26,0)</f>
        <v>9</v>
      </c>
    </row>
    <row r="26" spans="2:9" ht="15.75" thickBot="1" x14ac:dyDescent="0.3">
      <c r="B26" s="47">
        <v>10</v>
      </c>
      <c r="C26" s="137" t="str">
        <f>'CTG 10'!$A$1</f>
        <v>CTG 10 de São Lourenço</v>
      </c>
      <c r="D26" s="101">
        <f>'CTG 10'!$J$3</f>
        <v>9.4266666666666641</v>
      </c>
      <c r="E26" s="145">
        <f>SUM('CTG 10'!$I$3:$I$26)/5</f>
        <v>9.4539999999999988</v>
      </c>
      <c r="F26" s="102">
        <f>'CTG 10'!$L$3</f>
        <v>9.4308333333333305</v>
      </c>
      <c r="G26" s="122">
        <f>'CTG 10'!$O$3</f>
        <v>9.4316666666666631</v>
      </c>
      <c r="H26" s="210"/>
      <c r="I26" s="156">
        <f>_xlfn.RANK.EQ(E26,E17:E26,0)</f>
        <v>10</v>
      </c>
    </row>
    <row r="27" spans="2:9" x14ac:dyDescent="0.25">
      <c r="B27" s="209"/>
      <c r="C27" s="209"/>
      <c r="D27" s="209"/>
      <c r="E27" s="209"/>
      <c r="F27" s="209"/>
      <c r="G27" s="209"/>
      <c r="H27" s="209"/>
      <c r="I27" s="209"/>
    </row>
    <row r="28" spans="2:9" ht="15.75" thickBot="1" x14ac:dyDescent="0.3">
      <c r="B28" s="209"/>
      <c r="C28" s="209"/>
      <c r="D28" s="209"/>
      <c r="E28" s="209"/>
      <c r="F28" s="209"/>
      <c r="G28" s="209"/>
      <c r="H28" s="209"/>
      <c r="I28" s="209"/>
    </row>
    <row r="29" spans="2:9" ht="15.75" thickBot="1" x14ac:dyDescent="0.3">
      <c r="B29" s="56" t="s">
        <v>74</v>
      </c>
      <c r="C29" s="55" t="s">
        <v>73</v>
      </c>
      <c r="D29" s="130" t="s">
        <v>10</v>
      </c>
      <c r="E29" s="123" t="s">
        <v>10</v>
      </c>
      <c r="F29" s="56" t="s">
        <v>11</v>
      </c>
      <c r="G29" s="126" t="s">
        <v>12</v>
      </c>
      <c r="I29" s="131" t="s">
        <v>23</v>
      </c>
    </row>
    <row r="30" spans="2:9" x14ac:dyDescent="0.25">
      <c r="B30" s="39">
        <v>2</v>
      </c>
      <c r="C30" s="134" t="str">
        <f>'CTG 01'!$A$1</f>
        <v>CTG 01 do Caburé</v>
      </c>
      <c r="D30" s="99">
        <f>'CTG 01'!$J$3</f>
        <v>9.7550000000000008</v>
      </c>
      <c r="E30" s="113">
        <f>SUM('CTG 02'!$I$3:$I$26)/5</f>
        <v>9.7544999999999984</v>
      </c>
      <c r="F30" s="140">
        <f>'CTG 01'!$L$3</f>
        <v>9.7708333333333321</v>
      </c>
      <c r="G30" s="99">
        <f>'CTG 01'!$O$3</f>
        <v>9.7858333333333416</v>
      </c>
      <c r="I30" s="152">
        <f>_xlfn.RANK.EQ(F30,F30:F39,0)</f>
        <v>1</v>
      </c>
    </row>
    <row r="31" spans="2:9" x14ac:dyDescent="0.25">
      <c r="B31" s="85">
        <v>1</v>
      </c>
      <c r="C31" s="135" t="str">
        <f>'CTG 02'!$A$1</f>
        <v>CTG 02 de Caçapava</v>
      </c>
      <c r="D31" s="110">
        <f>'CTG 02'!$J$3</f>
        <v>9.7558333333333334</v>
      </c>
      <c r="E31" s="114">
        <f>SUM('CTG 01'!$I$3:$I$26)/5</f>
        <v>9.7510000000000012</v>
      </c>
      <c r="F31" s="143">
        <f>'CTG 02'!$L$3</f>
        <v>9.7700000000000014</v>
      </c>
      <c r="G31" s="110">
        <f>'CTG 02'!$O$3</f>
        <v>9.7683333333333469</v>
      </c>
      <c r="I31" s="153">
        <f>_xlfn.RANK.EQ(F31,F30:F39,0)</f>
        <v>2</v>
      </c>
    </row>
    <row r="32" spans="2:9" x14ac:dyDescent="0.25">
      <c r="B32" s="85">
        <v>4</v>
      </c>
      <c r="C32" s="133" t="str">
        <f>'CTG 03'!$A$1</f>
        <v>CTG 03 de Machadinho</v>
      </c>
      <c r="D32" s="110">
        <f>'CTG 03'!$J$3</f>
        <v>9.7358333333333338</v>
      </c>
      <c r="E32" s="114">
        <f>SUM('CTG 03'!$I$3:$I$26)/5</f>
        <v>9.7569999999999997</v>
      </c>
      <c r="F32" s="139">
        <f>'CTG 03'!$L$3</f>
        <v>9.7658333333333349</v>
      </c>
      <c r="G32" s="110">
        <f>'CTG 03'!$O$3</f>
        <v>9.7675000000000036</v>
      </c>
      <c r="I32" s="149">
        <f>_xlfn.RANK.EQ(F32,F30:F39,0)</f>
        <v>3</v>
      </c>
    </row>
    <row r="33" spans="2:9" x14ac:dyDescent="0.25">
      <c r="B33" s="85">
        <v>6</v>
      </c>
      <c r="C33" s="135" t="str">
        <f>'CTG 04'!$A$1</f>
        <v>CTG 04 do Trespasso</v>
      </c>
      <c r="D33" s="110">
        <f>'CTG 04'!$J$3</f>
        <v>9.7049999999999983</v>
      </c>
      <c r="E33" s="114">
        <f>SUM('CTG 04'!$I$3:$I$26)/5</f>
        <v>9.7189999999999976</v>
      </c>
      <c r="F33" s="143">
        <f>'CTG 04'!$L$3</f>
        <v>9.7350000000000012</v>
      </c>
      <c r="G33" s="110">
        <f>'CTG 04'!$O$3</f>
        <v>9.731666666666678</v>
      </c>
      <c r="I33" s="153">
        <f>_xlfn.RANK.EQ(F33,F30:F39,0)</f>
        <v>4</v>
      </c>
    </row>
    <row r="34" spans="2:9" x14ac:dyDescent="0.25">
      <c r="B34" s="85">
        <v>5</v>
      </c>
      <c r="C34" s="133" t="str">
        <f>'CTG 05'!$A$1</f>
        <v>CTG 05 de Alegrete</v>
      </c>
      <c r="D34" s="110">
        <f>'CTG 05'!$J$3</f>
        <v>9.7074999999999978</v>
      </c>
      <c r="E34" s="114">
        <f>SUM('CTG 05'!$I$3:$I$26)/5</f>
        <v>9.708499999999999</v>
      </c>
      <c r="F34" s="139">
        <f>'CTG 05'!$L$3</f>
        <v>9.7341666666666651</v>
      </c>
      <c r="G34" s="110">
        <f>'CTG 05'!$O$3</f>
        <v>9.726666666666679</v>
      </c>
      <c r="I34" s="149">
        <f>_xlfn.RANK.EQ(F34,F30:F39,0)</f>
        <v>5</v>
      </c>
    </row>
    <row r="35" spans="2:9" x14ac:dyDescent="0.25">
      <c r="B35" s="85">
        <v>3</v>
      </c>
      <c r="C35" s="135" t="str">
        <f>'CTG 06'!$A$1</f>
        <v>CTG 06 de Três de Maio</v>
      </c>
      <c r="D35" s="110">
        <f>'CTG 06'!$J$3</f>
        <v>9.7366666666666681</v>
      </c>
      <c r="E35" s="114">
        <f>SUM('CTG 06'!$I$3:$I$26)/5</f>
        <v>9.7210000000000001</v>
      </c>
      <c r="F35" s="143">
        <f>'CTG 06'!$L$3</f>
        <v>9.7333333333333325</v>
      </c>
      <c r="G35" s="110">
        <f>'CTG 06'!$O$3</f>
        <v>9.7325000000000017</v>
      </c>
      <c r="I35" s="153">
        <f>_xlfn.RANK.EQ(F35,F30:F39,0)</f>
        <v>6</v>
      </c>
    </row>
    <row r="36" spans="2:9" x14ac:dyDescent="0.25">
      <c r="B36" s="85">
        <v>7</v>
      </c>
      <c r="C36" s="133" t="str">
        <f>'CTG 07'!$A$1</f>
        <v>CTG 07 de Caxias</v>
      </c>
      <c r="D36" s="110">
        <f>'CTG 07'!$J$3</f>
        <v>9.6025000000000009</v>
      </c>
      <c r="E36" s="114">
        <f>SUM('CTG 07'!$I$3:$I$26)/5</f>
        <v>9.6379000000000001</v>
      </c>
      <c r="F36" s="139">
        <f>'CTG 07'!$L$3</f>
        <v>9.6341666666666672</v>
      </c>
      <c r="G36" s="110">
        <f>'CTG 07'!$O$3</f>
        <v>9.6341666666666796</v>
      </c>
      <c r="I36" s="149">
        <f>_xlfn.RANK.EQ(F36,F30:F39,0)</f>
        <v>7</v>
      </c>
    </row>
    <row r="37" spans="2:9" x14ac:dyDescent="0.25">
      <c r="B37" s="85">
        <v>8</v>
      </c>
      <c r="C37" s="135" t="str">
        <f>'CTG 08'!$A$1</f>
        <v>CTG 08 de Esmeralda</v>
      </c>
      <c r="D37" s="110">
        <f>'CTG 08'!$J$3</f>
        <v>9.4816666666666674</v>
      </c>
      <c r="E37" s="114">
        <f>SUM('CTG 08'!$I$3:$I$26)/5</f>
        <v>9.5314999999999994</v>
      </c>
      <c r="F37" s="143">
        <f>'CTG 08'!$L$3</f>
        <v>9.5325000000000006</v>
      </c>
      <c r="G37" s="110">
        <f>'CTG 08'!$O$3</f>
        <v>9.5391666666666719</v>
      </c>
      <c r="I37" s="153">
        <f>_xlfn.RANK.EQ(F37,F30:F39,0)</f>
        <v>8</v>
      </c>
    </row>
    <row r="38" spans="2:9" x14ac:dyDescent="0.25">
      <c r="B38" s="85">
        <v>9</v>
      </c>
      <c r="C38" s="133" t="str">
        <f>'CTG 09'!$A$1</f>
        <v>CTG 09 de Rio Grande</v>
      </c>
      <c r="D38" s="110">
        <f>'CTG 09'!$J$3</f>
        <v>9.4441666666666659</v>
      </c>
      <c r="E38" s="114">
        <f>SUM('CTG 09'!$I$3:$I$26)/5</f>
        <v>9.4779999999999998</v>
      </c>
      <c r="F38" s="139">
        <f>'CTG 09'!$L$3</f>
        <v>9.4566666666666652</v>
      </c>
      <c r="G38" s="110">
        <f>'CTG 09'!$O$3</f>
        <v>9.456666666666667</v>
      </c>
      <c r="I38" s="149">
        <f>_xlfn.RANK.EQ(F38,F30:F39,0)</f>
        <v>9</v>
      </c>
    </row>
    <row r="39" spans="2:9" ht="15.75" thickBot="1" x14ac:dyDescent="0.3">
      <c r="B39" s="47">
        <v>10</v>
      </c>
      <c r="C39" s="137" t="str">
        <f>'CTG 10'!$A$1</f>
        <v>CTG 10 de São Lourenço</v>
      </c>
      <c r="D39" s="101">
        <f>'CTG 10'!$J$3</f>
        <v>9.4266666666666641</v>
      </c>
      <c r="E39" s="115">
        <f>SUM('CTG 10'!$I$3:$I$26)/5</f>
        <v>9.4539999999999988</v>
      </c>
      <c r="F39" s="145">
        <f>'CTG 10'!$L$3</f>
        <v>9.4308333333333305</v>
      </c>
      <c r="G39" s="101">
        <f>'CTG 10'!$O$3</f>
        <v>9.4316666666666631</v>
      </c>
      <c r="I39" s="157">
        <f>_xlfn.RANK.EQ(F39,F30:F39,0)</f>
        <v>10</v>
      </c>
    </row>
    <row r="40" spans="2:9" x14ac:dyDescent="0.25">
      <c r="B40" s="209"/>
      <c r="C40" s="209"/>
      <c r="D40" s="209"/>
      <c r="E40" s="209"/>
      <c r="F40" s="209"/>
      <c r="G40" s="209"/>
      <c r="H40" s="209"/>
      <c r="I40" s="209"/>
    </row>
    <row r="41" spans="2:9" ht="15.75" thickBot="1" x14ac:dyDescent="0.3">
      <c r="B41" s="209"/>
      <c r="C41" s="209"/>
      <c r="D41" s="209"/>
      <c r="E41" s="209"/>
      <c r="F41" s="209"/>
      <c r="G41" s="209"/>
      <c r="H41" s="209"/>
      <c r="I41" s="209"/>
    </row>
    <row r="42" spans="2:9" ht="15.75" thickBot="1" x14ac:dyDescent="0.3">
      <c r="B42" s="56" t="s">
        <v>74</v>
      </c>
      <c r="C42" s="55" t="s">
        <v>73</v>
      </c>
      <c r="D42" s="130" t="s">
        <v>10</v>
      </c>
      <c r="E42" s="123" t="s">
        <v>10</v>
      </c>
      <c r="F42" s="130" t="s">
        <v>11</v>
      </c>
      <c r="G42" s="125" t="s">
        <v>12</v>
      </c>
      <c r="H42" s="210"/>
      <c r="I42" s="131" t="s">
        <v>23</v>
      </c>
    </row>
    <row r="43" spans="2:9" x14ac:dyDescent="0.25">
      <c r="B43" s="39">
        <v>2</v>
      </c>
      <c r="C43" s="134" t="str">
        <f>'CTG 01'!$A$1</f>
        <v>CTG 01 do Caburé</v>
      </c>
      <c r="D43" s="99">
        <f>'CTG 01'!$J$3</f>
        <v>9.7550000000000008</v>
      </c>
      <c r="E43" s="116">
        <f>SUM('CTG 01'!$I$3:$I$26)/5</f>
        <v>9.7510000000000012</v>
      </c>
      <c r="F43" s="99">
        <f>'CTG 01'!$L$3</f>
        <v>9.7708333333333321</v>
      </c>
      <c r="G43" s="141">
        <f>'CTG 01'!$O$3</f>
        <v>9.7858333333333416</v>
      </c>
      <c r="H43" s="210"/>
      <c r="I43" s="152">
        <f>_xlfn.RANK.EQ(G43,G43:G52,0)</f>
        <v>1</v>
      </c>
    </row>
    <row r="44" spans="2:9" x14ac:dyDescent="0.25">
      <c r="B44" s="85">
        <v>1</v>
      </c>
      <c r="C44" s="135" t="str">
        <f>'CTG 02'!$A$1</f>
        <v>CTG 02 de Caçapava</v>
      </c>
      <c r="D44" s="110">
        <f>'CTG 02'!$J$3</f>
        <v>9.7558333333333334</v>
      </c>
      <c r="E44" s="105">
        <f>SUM('CTG 02'!$I$3:$I$26)/5</f>
        <v>9.7544999999999984</v>
      </c>
      <c r="F44" s="110">
        <f>'CTG 02'!$L$3</f>
        <v>9.7700000000000014</v>
      </c>
      <c r="G44" s="146">
        <f>'CTG 02'!$O$3</f>
        <v>9.7683333333333469</v>
      </c>
      <c r="H44" s="210"/>
      <c r="I44" s="153">
        <f>_xlfn.RANK.EQ(G44,G43:G52,0)</f>
        <v>2</v>
      </c>
    </row>
    <row r="45" spans="2:9" x14ac:dyDescent="0.25">
      <c r="B45" s="85">
        <v>4</v>
      </c>
      <c r="C45" s="133" t="str">
        <f>'CTG 03'!$A$1</f>
        <v>CTG 03 de Machadinho</v>
      </c>
      <c r="D45" s="110">
        <f>'CTG 03'!$J$3</f>
        <v>9.7358333333333338</v>
      </c>
      <c r="E45" s="105">
        <f>SUM('CTG 03'!$I$3:$I$26)/5</f>
        <v>9.7569999999999997</v>
      </c>
      <c r="F45" s="110">
        <f>'CTG 03'!$L$3</f>
        <v>9.7658333333333349</v>
      </c>
      <c r="G45" s="142">
        <f>'CTG 03'!$O$3</f>
        <v>9.7675000000000036</v>
      </c>
      <c r="H45" s="210"/>
      <c r="I45" s="149">
        <f>_xlfn.RANK.EQ(G45,G43:G52,0)</f>
        <v>3</v>
      </c>
    </row>
    <row r="46" spans="2:9" x14ac:dyDescent="0.25">
      <c r="B46" s="85">
        <v>3</v>
      </c>
      <c r="C46" s="135" t="str">
        <f>'CTG 06'!$A$1</f>
        <v>CTG 06 de Três de Maio</v>
      </c>
      <c r="D46" s="110">
        <f>'CTG 06'!$J$3</f>
        <v>9.7366666666666681</v>
      </c>
      <c r="E46" s="105">
        <f>SUM('CTG 06'!$I$3:$I$26)/5</f>
        <v>9.7210000000000001</v>
      </c>
      <c r="F46" s="110">
        <f>'CTG 06'!$L$3</f>
        <v>9.7333333333333325</v>
      </c>
      <c r="G46" s="146">
        <f>'CTG 06'!$O$3</f>
        <v>9.7325000000000017</v>
      </c>
      <c r="H46" s="210"/>
      <c r="I46" s="153">
        <f>_xlfn.RANK.EQ(G46,G43:G52,0)</f>
        <v>4</v>
      </c>
    </row>
    <row r="47" spans="2:9" x14ac:dyDescent="0.25">
      <c r="B47" s="85">
        <v>6</v>
      </c>
      <c r="C47" s="133" t="str">
        <f>'CTG 04'!$A$1</f>
        <v>CTG 04 do Trespasso</v>
      </c>
      <c r="D47" s="110">
        <f>'CTG 04'!$J$3</f>
        <v>9.7049999999999983</v>
      </c>
      <c r="E47" s="105">
        <f>SUM('CTG 04'!$I$3:$I$26)/5</f>
        <v>9.7189999999999976</v>
      </c>
      <c r="F47" s="110">
        <f>'CTG 04'!$L$3</f>
        <v>9.7350000000000012</v>
      </c>
      <c r="G47" s="142">
        <f>'CTG 04'!$O$3</f>
        <v>9.731666666666678</v>
      </c>
      <c r="H47" s="210"/>
      <c r="I47" s="149">
        <f>_xlfn.RANK.EQ(G47,G43:G52,0)</f>
        <v>5</v>
      </c>
    </row>
    <row r="48" spans="2:9" x14ac:dyDescent="0.25">
      <c r="B48" s="85">
        <v>5</v>
      </c>
      <c r="C48" s="135" t="str">
        <f>'CTG 05'!$A$1</f>
        <v>CTG 05 de Alegrete</v>
      </c>
      <c r="D48" s="110">
        <f>'CTG 05'!$J$3</f>
        <v>9.7074999999999978</v>
      </c>
      <c r="E48" s="105">
        <f>SUM('CTG 05'!$I$3:$I$26)/5</f>
        <v>9.708499999999999</v>
      </c>
      <c r="F48" s="110">
        <f>'CTG 05'!$L$3</f>
        <v>9.7341666666666651</v>
      </c>
      <c r="G48" s="146">
        <f>'CTG 05'!$O$3</f>
        <v>9.726666666666679</v>
      </c>
      <c r="H48" s="210"/>
      <c r="I48" s="153">
        <f>_xlfn.RANK.EQ(G48,G43:G52,0)</f>
        <v>6</v>
      </c>
    </row>
    <row r="49" spans="2:9" x14ac:dyDescent="0.25">
      <c r="B49" s="85">
        <v>7</v>
      </c>
      <c r="C49" s="133" t="str">
        <f>'CTG 07'!$A$1</f>
        <v>CTG 07 de Caxias</v>
      </c>
      <c r="D49" s="110">
        <f>'CTG 07'!$J$3</f>
        <v>9.6025000000000009</v>
      </c>
      <c r="E49" s="105">
        <f>SUM('CTG 07'!$I$3:$I$26)/5</f>
        <v>9.6379000000000001</v>
      </c>
      <c r="F49" s="110">
        <f>'CTG 07'!$L$3</f>
        <v>9.6341666666666672</v>
      </c>
      <c r="G49" s="142">
        <f>'CTG 07'!$O$3</f>
        <v>9.6341666666666796</v>
      </c>
      <c r="H49" s="210"/>
      <c r="I49" s="149">
        <f>_xlfn.RANK.EQ(G49,G43:G52,0)</f>
        <v>7</v>
      </c>
    </row>
    <row r="50" spans="2:9" x14ac:dyDescent="0.25">
      <c r="B50" s="85">
        <v>8</v>
      </c>
      <c r="C50" s="135" t="str">
        <f>'CTG 08'!$A$1</f>
        <v>CTG 08 de Esmeralda</v>
      </c>
      <c r="D50" s="110">
        <f>'CTG 08'!$J$3</f>
        <v>9.4816666666666674</v>
      </c>
      <c r="E50" s="105">
        <f>SUM('CTG 08'!$I$3:$I$26)/5</f>
        <v>9.5314999999999994</v>
      </c>
      <c r="F50" s="110">
        <f>'CTG 08'!$L$3</f>
        <v>9.5325000000000006</v>
      </c>
      <c r="G50" s="146">
        <f>'CTG 08'!$O$3</f>
        <v>9.5391666666666719</v>
      </c>
      <c r="H50" s="210"/>
      <c r="I50" s="153">
        <f>_xlfn.RANK.EQ(G50,G43:G52,0)</f>
        <v>8</v>
      </c>
    </row>
    <row r="51" spans="2:9" x14ac:dyDescent="0.25">
      <c r="B51" s="85">
        <v>9</v>
      </c>
      <c r="C51" s="133" t="str">
        <f>'CTG 09'!$A$1</f>
        <v>CTG 09 de Rio Grande</v>
      </c>
      <c r="D51" s="110">
        <f>'CTG 09'!$J$3</f>
        <v>9.4441666666666659</v>
      </c>
      <c r="E51" s="105">
        <f>SUM('CTG 09'!$I$3:$I$26)/5</f>
        <v>9.4779999999999998</v>
      </c>
      <c r="F51" s="110">
        <f>'CTG 09'!$L$3</f>
        <v>9.4566666666666652</v>
      </c>
      <c r="G51" s="142">
        <f>'CTG 09'!$O$3</f>
        <v>9.456666666666667</v>
      </c>
      <c r="H51" s="210"/>
      <c r="I51" s="149">
        <f>_xlfn.RANK.EQ(G51,G43:G52,0)</f>
        <v>9</v>
      </c>
    </row>
    <row r="52" spans="2:9" ht="15.75" thickBot="1" x14ac:dyDescent="0.3">
      <c r="B52" s="47">
        <v>10</v>
      </c>
      <c r="C52" s="137" t="str">
        <f>'CTG 10'!$A$1</f>
        <v>CTG 10 de São Lourenço</v>
      </c>
      <c r="D52" s="101">
        <f>'CTG 10'!$J$3</f>
        <v>9.4266666666666641</v>
      </c>
      <c r="E52" s="117">
        <f>SUM('CTG 10'!$I$3:$I$26)/5</f>
        <v>9.4539999999999988</v>
      </c>
      <c r="F52" s="101">
        <f>'CTG 10'!$L$3</f>
        <v>9.4308333333333305</v>
      </c>
      <c r="G52" s="147">
        <f>'CTG 10'!$O$3</f>
        <v>9.4316666666666631</v>
      </c>
      <c r="H52" s="210"/>
      <c r="I52" s="157">
        <f>_xlfn.RANK.EQ(G52,G43:G52,0)</f>
        <v>10</v>
      </c>
    </row>
    <row r="53" spans="2:9" x14ac:dyDescent="0.25">
      <c r="B53" s="209"/>
      <c r="C53" s="209"/>
      <c r="D53" s="209"/>
      <c r="E53" s="209"/>
      <c r="F53" s="209"/>
      <c r="G53" s="209"/>
      <c r="H53" s="209"/>
      <c r="I53" s="209"/>
    </row>
    <row r="54" spans="2:9" x14ac:dyDescent="0.25">
      <c r="B54" s="211"/>
      <c r="C54" s="211"/>
      <c r="D54" s="211"/>
      <c r="E54" s="211"/>
      <c r="F54" s="211"/>
      <c r="G54" s="211"/>
      <c r="H54" s="211"/>
      <c r="I54" s="211"/>
    </row>
    <row r="55" spans="2:9" x14ac:dyDescent="0.25">
      <c r="B55" s="98"/>
      <c r="C55" s="98"/>
      <c r="D55" s="40"/>
      <c r="E55" s="40"/>
      <c r="F55" s="40"/>
      <c r="G55" s="40"/>
      <c r="H55" s="98"/>
      <c r="I55" s="40"/>
    </row>
    <row r="56" spans="2:9" x14ac:dyDescent="0.25">
      <c r="B56" s="98"/>
      <c r="C56" s="98"/>
      <c r="D56" s="40"/>
      <c r="E56" s="40"/>
      <c r="F56" s="40"/>
      <c r="G56" s="40"/>
      <c r="H56" s="98"/>
      <c r="I56" s="40"/>
    </row>
    <row r="57" spans="2:9" x14ac:dyDescent="0.25">
      <c r="B57" s="98"/>
      <c r="C57" s="98"/>
      <c r="D57" s="40"/>
      <c r="E57" s="40"/>
      <c r="F57" s="40"/>
      <c r="G57" s="40"/>
      <c r="H57" s="98"/>
      <c r="I57" s="40"/>
    </row>
    <row r="58" spans="2:9" x14ac:dyDescent="0.25">
      <c r="B58" s="98"/>
      <c r="C58" s="98"/>
      <c r="D58" s="40"/>
      <c r="E58" s="40"/>
      <c r="F58" s="40"/>
      <c r="G58" s="40"/>
      <c r="H58" s="98"/>
      <c r="I58" s="40"/>
    </row>
    <row r="59" spans="2:9" x14ac:dyDescent="0.25">
      <c r="B59" s="98"/>
      <c r="C59" s="98"/>
      <c r="D59" s="40"/>
      <c r="E59" s="40"/>
      <c r="F59" s="40"/>
      <c r="G59" s="40"/>
      <c r="H59" s="98"/>
      <c r="I59" s="40"/>
    </row>
    <row r="60" spans="2:9" x14ac:dyDescent="0.25">
      <c r="B60" s="98"/>
      <c r="C60" s="98"/>
      <c r="D60" s="40"/>
      <c r="E60" s="40"/>
      <c r="F60" s="40"/>
      <c r="G60" s="40"/>
      <c r="H60" s="98"/>
      <c r="I60" s="40"/>
    </row>
    <row r="61" spans="2:9" x14ac:dyDescent="0.25">
      <c r="B61" s="98"/>
      <c r="C61" s="98"/>
      <c r="D61" s="40"/>
      <c r="E61" s="40"/>
      <c r="F61" s="40"/>
      <c r="G61" s="40"/>
      <c r="H61" s="98"/>
      <c r="I61" s="40"/>
    </row>
    <row r="62" spans="2:9" x14ac:dyDescent="0.25">
      <c r="B62" s="98"/>
      <c r="C62" s="98"/>
      <c r="D62" s="40"/>
      <c r="E62" s="40"/>
      <c r="F62" s="40"/>
      <c r="G62" s="40"/>
      <c r="H62" s="98"/>
      <c r="I62" s="40"/>
    </row>
    <row r="63" spans="2:9" x14ac:dyDescent="0.25">
      <c r="B63" s="98"/>
      <c r="C63" s="98"/>
      <c r="D63" s="40"/>
      <c r="E63" s="40"/>
      <c r="F63" s="40"/>
      <c r="G63" s="40"/>
      <c r="H63" s="98"/>
      <c r="I63" s="40"/>
    </row>
    <row r="64" spans="2:9" x14ac:dyDescent="0.25">
      <c r="B64" s="98"/>
      <c r="C64" s="98"/>
      <c r="D64" s="40"/>
      <c r="E64" s="40"/>
      <c r="F64" s="40"/>
      <c r="G64" s="40"/>
      <c r="H64" s="98"/>
      <c r="I64" s="40"/>
    </row>
    <row r="65" spans="2:9" x14ac:dyDescent="0.25">
      <c r="B65" s="98"/>
      <c r="C65" s="98"/>
      <c r="D65" s="40"/>
      <c r="E65" s="40"/>
      <c r="F65" s="40"/>
      <c r="G65" s="40"/>
      <c r="H65" s="98"/>
      <c r="I65" s="40"/>
    </row>
    <row r="66" spans="2:9" x14ac:dyDescent="0.25">
      <c r="B66" s="98"/>
      <c r="C66" s="98"/>
      <c r="D66" s="40"/>
      <c r="E66" s="40"/>
      <c r="F66" s="40"/>
      <c r="G66" s="40"/>
      <c r="H66" s="98"/>
      <c r="I66" s="40"/>
    </row>
    <row r="67" spans="2:9" x14ac:dyDescent="0.25">
      <c r="B67" s="98"/>
      <c r="C67" s="98"/>
      <c r="D67" s="40"/>
      <c r="E67" s="40"/>
      <c r="F67" s="40"/>
      <c r="G67" s="40"/>
      <c r="H67" s="98"/>
      <c r="I67" s="40"/>
    </row>
    <row r="68" spans="2:9" x14ac:dyDescent="0.25">
      <c r="B68" s="98"/>
      <c r="C68" s="98"/>
      <c r="D68" s="40"/>
      <c r="E68" s="40"/>
      <c r="F68" s="40"/>
      <c r="G68" s="40"/>
      <c r="H68" s="98"/>
      <c r="I68" s="40"/>
    </row>
    <row r="69" spans="2:9" x14ac:dyDescent="0.25">
      <c r="B69" s="98"/>
      <c r="C69" s="98"/>
      <c r="D69" s="40"/>
      <c r="E69" s="40"/>
      <c r="F69" s="40"/>
      <c r="G69" s="40"/>
      <c r="H69" s="98"/>
      <c r="I69" s="40"/>
    </row>
    <row r="70" spans="2:9" x14ac:dyDescent="0.25">
      <c r="B70" s="98"/>
      <c r="C70" s="98"/>
      <c r="D70" s="40"/>
      <c r="E70" s="40"/>
      <c r="F70" s="40"/>
      <c r="G70" s="40"/>
      <c r="H70" s="98"/>
      <c r="I70" s="40"/>
    </row>
    <row r="71" spans="2:9" x14ac:dyDescent="0.25">
      <c r="B71" s="98"/>
      <c r="C71" s="98"/>
      <c r="D71" s="40"/>
      <c r="E71" s="40"/>
      <c r="F71" s="40"/>
      <c r="G71" s="40"/>
      <c r="H71" s="98"/>
      <c r="I71" s="40"/>
    </row>
    <row r="72" spans="2:9" x14ac:dyDescent="0.25">
      <c r="B72" s="98"/>
      <c r="C72" s="98"/>
      <c r="D72" s="40"/>
      <c r="E72" s="40"/>
      <c r="F72" s="40"/>
      <c r="G72" s="40"/>
      <c r="H72" s="98"/>
      <c r="I72" s="40"/>
    </row>
    <row r="73" spans="2:9" x14ac:dyDescent="0.25">
      <c r="B73" s="98"/>
      <c r="C73" s="98"/>
      <c r="D73" s="40"/>
      <c r="E73" s="40"/>
      <c r="F73" s="40"/>
      <c r="G73" s="40"/>
      <c r="H73" s="98"/>
      <c r="I73" s="40"/>
    </row>
    <row r="74" spans="2:9" x14ac:dyDescent="0.25">
      <c r="B74" s="98"/>
      <c r="C74" s="98"/>
      <c r="D74" s="40"/>
      <c r="E74" s="40"/>
      <c r="F74" s="40"/>
      <c r="G74" s="40"/>
      <c r="H74" s="98"/>
      <c r="I74" s="40"/>
    </row>
    <row r="75" spans="2:9" x14ac:dyDescent="0.25">
      <c r="B75" s="98"/>
      <c r="C75" s="98"/>
      <c r="D75" s="40"/>
      <c r="E75" s="40"/>
      <c r="F75" s="40"/>
      <c r="G75" s="40"/>
      <c r="H75" s="98"/>
      <c r="I75" s="40"/>
    </row>
    <row r="76" spans="2:9" x14ac:dyDescent="0.25">
      <c r="B76" s="98"/>
      <c r="C76" s="98"/>
      <c r="D76" s="40"/>
      <c r="E76" s="40"/>
      <c r="F76" s="40"/>
      <c r="G76" s="40"/>
      <c r="H76" s="98"/>
      <c r="I76" s="40"/>
    </row>
    <row r="77" spans="2:9" x14ac:dyDescent="0.25">
      <c r="B77" s="98"/>
      <c r="C77" s="98"/>
      <c r="D77" s="40"/>
      <c r="E77" s="40"/>
      <c r="F77" s="40"/>
      <c r="G77" s="40"/>
      <c r="H77" s="98"/>
      <c r="I77" s="40"/>
    </row>
    <row r="78" spans="2:9" x14ac:dyDescent="0.25">
      <c r="B78" s="98"/>
      <c r="C78" s="98"/>
      <c r="D78" s="40"/>
      <c r="E78" s="40"/>
      <c r="F78" s="40"/>
      <c r="G78" s="40"/>
      <c r="H78" s="98"/>
      <c r="I78" s="40"/>
    </row>
    <row r="79" spans="2:9" x14ac:dyDescent="0.25">
      <c r="B79" s="98"/>
      <c r="C79" s="98"/>
      <c r="D79" s="40"/>
      <c r="E79" s="40"/>
      <c r="F79" s="40"/>
      <c r="G79" s="40"/>
      <c r="H79" s="98"/>
      <c r="I79" s="40"/>
    </row>
    <row r="80" spans="2:9" x14ac:dyDescent="0.25">
      <c r="B80" s="98"/>
      <c r="C80" s="98"/>
      <c r="D80" s="40"/>
      <c r="E80" s="40"/>
      <c r="F80" s="40"/>
      <c r="G80" s="40"/>
      <c r="H80" s="98"/>
      <c r="I80" s="40"/>
    </row>
    <row r="81" spans="2:9" x14ac:dyDescent="0.25">
      <c r="B81" s="98"/>
      <c r="C81" s="98"/>
      <c r="D81" s="40"/>
      <c r="E81" s="40"/>
      <c r="F81" s="40"/>
      <c r="G81" s="40"/>
      <c r="H81" s="98"/>
      <c r="I81" s="40"/>
    </row>
    <row r="82" spans="2:9" x14ac:dyDescent="0.25">
      <c r="B82" s="98"/>
      <c r="C82" s="98"/>
      <c r="D82" s="40"/>
      <c r="E82" s="40"/>
      <c r="F82" s="40"/>
      <c r="G82" s="40"/>
      <c r="H82" s="98"/>
      <c r="I82" s="40"/>
    </row>
    <row r="83" spans="2:9" x14ac:dyDescent="0.25">
      <c r="B83" s="98"/>
      <c r="C83" s="98"/>
      <c r="D83" s="40"/>
      <c r="E83" s="40"/>
      <c r="F83" s="40"/>
      <c r="G83" s="40"/>
      <c r="H83" s="98"/>
      <c r="I83" s="40"/>
    </row>
    <row r="84" spans="2:9" x14ac:dyDescent="0.25">
      <c r="B84" s="98"/>
      <c r="C84" s="98"/>
      <c r="D84" s="40"/>
      <c r="E84" s="40"/>
      <c r="F84" s="40"/>
      <c r="G84" s="40"/>
      <c r="H84" s="98"/>
      <c r="I84" s="40"/>
    </row>
    <row r="85" spans="2:9" x14ac:dyDescent="0.25">
      <c r="B85" s="98"/>
      <c r="C85" s="98"/>
      <c r="D85" s="40"/>
      <c r="E85" s="40"/>
      <c r="F85" s="40"/>
      <c r="G85" s="40"/>
      <c r="H85" s="98"/>
      <c r="I85" s="40"/>
    </row>
    <row r="86" spans="2:9" x14ac:dyDescent="0.25">
      <c r="B86" s="98"/>
      <c r="C86" s="98"/>
      <c r="D86" s="40"/>
      <c r="E86" s="40"/>
      <c r="F86" s="40"/>
      <c r="G86" s="40"/>
      <c r="H86" s="98"/>
      <c r="I86" s="40"/>
    </row>
    <row r="87" spans="2:9" x14ac:dyDescent="0.25">
      <c r="B87" s="98"/>
      <c r="C87" s="98"/>
      <c r="D87" s="40"/>
      <c r="E87" s="40"/>
      <c r="F87" s="40"/>
      <c r="G87" s="40"/>
      <c r="H87" s="98"/>
      <c r="I87" s="40"/>
    </row>
    <row r="88" spans="2:9" x14ac:dyDescent="0.25">
      <c r="B88" s="98"/>
      <c r="C88" s="98"/>
      <c r="D88" s="40"/>
      <c r="E88" s="40"/>
      <c r="F88" s="40"/>
      <c r="G88" s="40"/>
      <c r="H88" s="98"/>
      <c r="I88" s="40"/>
    </row>
    <row r="89" spans="2:9" x14ac:dyDescent="0.25">
      <c r="B89" s="98"/>
      <c r="C89" s="98"/>
      <c r="D89" s="40"/>
      <c r="E89" s="40"/>
      <c r="F89" s="40"/>
      <c r="G89" s="40"/>
      <c r="H89" s="98"/>
      <c r="I89" s="40"/>
    </row>
    <row r="90" spans="2:9" x14ac:dyDescent="0.25">
      <c r="B90" s="98"/>
      <c r="C90" s="98"/>
      <c r="D90" s="40"/>
      <c r="E90" s="40"/>
      <c r="F90" s="40"/>
      <c r="G90" s="40"/>
      <c r="H90" s="98"/>
      <c r="I90" s="40"/>
    </row>
    <row r="91" spans="2:9" x14ac:dyDescent="0.25">
      <c r="B91" s="98"/>
      <c r="C91" s="98"/>
      <c r="D91" s="40"/>
      <c r="E91" s="40"/>
      <c r="F91" s="40"/>
      <c r="G91" s="40"/>
      <c r="H91" s="98"/>
      <c r="I91" s="40"/>
    </row>
    <row r="92" spans="2:9" x14ac:dyDescent="0.25">
      <c r="B92" s="98"/>
      <c r="C92" s="98"/>
      <c r="D92" s="40"/>
      <c r="E92" s="40"/>
      <c r="F92" s="40"/>
      <c r="G92" s="40"/>
      <c r="H92" s="98"/>
      <c r="I92" s="40"/>
    </row>
    <row r="93" spans="2:9" x14ac:dyDescent="0.25">
      <c r="B93" s="98"/>
      <c r="C93" s="98"/>
      <c r="D93" s="40"/>
      <c r="E93" s="40"/>
      <c r="F93" s="40"/>
      <c r="G93" s="40"/>
      <c r="H93" s="98"/>
      <c r="I93" s="40"/>
    </row>
    <row r="94" spans="2:9" x14ac:dyDescent="0.25">
      <c r="B94" s="98"/>
      <c r="C94" s="98"/>
      <c r="D94" s="40"/>
      <c r="E94" s="40"/>
      <c r="F94" s="40"/>
      <c r="G94" s="40"/>
      <c r="H94" s="98"/>
      <c r="I94" s="40"/>
    </row>
    <row r="95" spans="2:9" x14ac:dyDescent="0.25">
      <c r="B95" s="98"/>
      <c r="C95" s="98"/>
      <c r="D95" s="40"/>
      <c r="E95" s="40"/>
      <c r="F95" s="40"/>
      <c r="G95" s="40"/>
      <c r="H95" s="98"/>
      <c r="I95" s="40"/>
    </row>
    <row r="96" spans="2:9" x14ac:dyDescent="0.25">
      <c r="B96" s="98"/>
      <c r="C96" s="98"/>
      <c r="D96" s="40"/>
      <c r="E96" s="40"/>
      <c r="F96" s="40"/>
      <c r="G96" s="40"/>
      <c r="H96" s="98"/>
      <c r="I96" s="40"/>
    </row>
    <row r="97" spans="2:9" x14ac:dyDescent="0.25">
      <c r="B97" s="98"/>
      <c r="C97" s="98"/>
      <c r="D97" s="40"/>
      <c r="E97" s="40"/>
      <c r="F97" s="40"/>
      <c r="G97" s="40"/>
      <c r="H97" s="98"/>
      <c r="I97" s="40"/>
    </row>
    <row r="98" spans="2:9" x14ac:dyDescent="0.25">
      <c r="B98" s="98"/>
      <c r="C98" s="98"/>
      <c r="D98" s="40"/>
      <c r="E98" s="40"/>
      <c r="F98" s="40"/>
      <c r="G98" s="40"/>
      <c r="H98" s="98"/>
      <c r="I98" s="40"/>
    </row>
    <row r="99" spans="2:9" x14ac:dyDescent="0.25">
      <c r="B99" s="98"/>
      <c r="C99" s="98"/>
      <c r="D99" s="40"/>
      <c r="E99" s="40"/>
      <c r="F99" s="40"/>
      <c r="G99" s="40"/>
      <c r="H99" s="98"/>
      <c r="I99" s="40"/>
    </row>
    <row r="100" spans="2:9" x14ac:dyDescent="0.25">
      <c r="B100" s="98"/>
      <c r="C100" s="98"/>
      <c r="D100" s="40"/>
      <c r="E100" s="40"/>
      <c r="F100" s="40"/>
      <c r="G100" s="40"/>
      <c r="H100" s="98"/>
      <c r="I100" s="40"/>
    </row>
    <row r="101" spans="2:9" x14ac:dyDescent="0.25">
      <c r="B101" s="98"/>
      <c r="C101" s="98"/>
      <c r="D101" s="40"/>
      <c r="E101" s="40"/>
      <c r="F101" s="40"/>
      <c r="G101" s="40"/>
      <c r="H101" s="98"/>
      <c r="I101" s="40"/>
    </row>
    <row r="102" spans="2:9" x14ac:dyDescent="0.25">
      <c r="B102" s="98"/>
      <c r="C102" s="98"/>
      <c r="D102" s="40"/>
      <c r="E102" s="40"/>
      <c r="F102" s="40"/>
      <c r="G102" s="40"/>
      <c r="H102" s="98"/>
      <c r="I102" s="40"/>
    </row>
    <row r="103" spans="2:9" x14ac:dyDescent="0.25">
      <c r="B103" s="98"/>
      <c r="C103" s="98"/>
      <c r="D103" s="40"/>
      <c r="E103" s="40"/>
      <c r="F103" s="40"/>
      <c r="G103" s="40"/>
      <c r="H103" s="98"/>
      <c r="I103" s="40"/>
    </row>
    <row r="104" spans="2:9" x14ac:dyDescent="0.25">
      <c r="B104" s="98"/>
      <c r="C104" s="98"/>
      <c r="D104" s="40"/>
      <c r="E104" s="40"/>
      <c r="F104" s="40"/>
      <c r="G104" s="40"/>
      <c r="H104" s="98"/>
      <c r="I104" s="40"/>
    </row>
    <row r="105" spans="2:9" x14ac:dyDescent="0.25">
      <c r="B105" s="98"/>
      <c r="C105" s="98"/>
      <c r="D105" s="40"/>
      <c r="E105" s="40"/>
      <c r="F105" s="40"/>
      <c r="G105" s="40"/>
      <c r="H105" s="98"/>
      <c r="I105" s="40"/>
    </row>
    <row r="106" spans="2:9" x14ac:dyDescent="0.25">
      <c r="B106" s="98"/>
      <c r="C106" s="98"/>
      <c r="D106" s="40"/>
      <c r="E106" s="40"/>
      <c r="F106" s="40"/>
      <c r="G106" s="40"/>
      <c r="H106" s="98"/>
      <c r="I106" s="40"/>
    </row>
    <row r="107" spans="2:9" x14ac:dyDescent="0.25">
      <c r="B107" s="98"/>
      <c r="C107" s="98"/>
      <c r="D107" s="40"/>
      <c r="E107" s="40"/>
      <c r="F107" s="40"/>
      <c r="G107" s="40"/>
      <c r="H107" s="98"/>
      <c r="I107" s="40"/>
    </row>
    <row r="108" spans="2:9" x14ac:dyDescent="0.25">
      <c r="B108" s="98"/>
      <c r="C108" s="98"/>
      <c r="D108" s="40"/>
      <c r="E108" s="40"/>
      <c r="F108" s="40"/>
      <c r="G108" s="40"/>
      <c r="H108" s="98"/>
      <c r="I108" s="40"/>
    </row>
    <row r="109" spans="2:9" x14ac:dyDescent="0.25">
      <c r="B109" s="98"/>
      <c r="C109" s="98"/>
      <c r="D109" s="40"/>
      <c r="E109" s="40"/>
      <c r="F109" s="40"/>
      <c r="G109" s="40"/>
      <c r="H109" s="98"/>
      <c r="I109" s="40"/>
    </row>
    <row r="110" spans="2:9" x14ac:dyDescent="0.25">
      <c r="B110" s="98"/>
      <c r="C110" s="98"/>
      <c r="D110" s="40"/>
      <c r="E110" s="40"/>
      <c r="F110" s="40"/>
      <c r="G110" s="40"/>
      <c r="H110" s="98"/>
      <c r="I110" s="40"/>
    </row>
    <row r="111" spans="2:9" x14ac:dyDescent="0.25">
      <c r="B111" s="98"/>
      <c r="C111" s="98"/>
      <c r="D111" s="40"/>
      <c r="E111" s="40"/>
      <c r="F111" s="40"/>
      <c r="G111" s="40"/>
      <c r="H111" s="98"/>
      <c r="I111" s="40"/>
    </row>
    <row r="112" spans="2:9" x14ac:dyDescent="0.25">
      <c r="B112" s="98"/>
      <c r="C112" s="98"/>
      <c r="D112" s="40"/>
      <c r="E112" s="40"/>
      <c r="F112" s="40"/>
      <c r="G112" s="40"/>
      <c r="H112" s="98"/>
      <c r="I112" s="40"/>
    </row>
    <row r="113" spans="2:9" x14ac:dyDescent="0.25">
      <c r="B113" s="98"/>
      <c r="C113" s="98"/>
      <c r="D113" s="40"/>
      <c r="E113" s="40"/>
      <c r="F113" s="40"/>
      <c r="G113" s="40"/>
      <c r="H113" s="98"/>
      <c r="I113" s="40"/>
    </row>
    <row r="114" spans="2:9" x14ac:dyDescent="0.25">
      <c r="B114" s="98"/>
      <c r="C114" s="98"/>
      <c r="D114" s="40"/>
      <c r="E114" s="40"/>
      <c r="F114" s="40"/>
      <c r="G114" s="40"/>
      <c r="H114" s="98"/>
      <c r="I114" s="40"/>
    </row>
    <row r="115" spans="2:9" x14ac:dyDescent="0.25">
      <c r="B115" s="98"/>
      <c r="C115" s="98"/>
      <c r="D115" s="40"/>
      <c r="E115" s="40"/>
      <c r="F115" s="40"/>
      <c r="G115" s="40"/>
      <c r="H115" s="98"/>
      <c r="I115" s="40"/>
    </row>
    <row r="116" spans="2:9" x14ac:dyDescent="0.25">
      <c r="B116" s="98"/>
      <c r="C116" s="98"/>
      <c r="D116" s="40"/>
      <c r="E116" s="40"/>
      <c r="F116" s="40"/>
      <c r="G116" s="40"/>
      <c r="H116" s="98"/>
      <c r="I116" s="40"/>
    </row>
    <row r="117" spans="2:9" x14ac:dyDescent="0.25">
      <c r="B117" s="98"/>
      <c r="C117" s="98"/>
      <c r="D117" s="40"/>
      <c r="E117" s="40"/>
      <c r="F117" s="40"/>
      <c r="G117" s="40"/>
      <c r="H117" s="98"/>
      <c r="I117" s="40"/>
    </row>
    <row r="118" spans="2:9" x14ac:dyDescent="0.25">
      <c r="B118" s="98"/>
      <c r="C118" s="98"/>
      <c r="D118" s="40"/>
      <c r="E118" s="40"/>
      <c r="F118" s="40"/>
      <c r="G118" s="40"/>
      <c r="H118" s="98"/>
      <c r="I118" s="40"/>
    </row>
    <row r="119" spans="2:9" x14ac:dyDescent="0.25">
      <c r="B119" s="98"/>
      <c r="C119" s="98"/>
      <c r="D119" s="40"/>
      <c r="E119" s="40"/>
      <c r="F119" s="40"/>
      <c r="G119" s="40"/>
      <c r="H119" s="98"/>
      <c r="I119" s="40"/>
    </row>
    <row r="120" spans="2:9" x14ac:dyDescent="0.25">
      <c r="B120" s="98"/>
      <c r="C120" s="98"/>
      <c r="D120" s="40"/>
      <c r="E120" s="40"/>
      <c r="F120" s="40"/>
      <c r="G120" s="40"/>
      <c r="H120" s="98"/>
      <c r="I120" s="40"/>
    </row>
    <row r="121" spans="2:9" x14ac:dyDescent="0.25">
      <c r="B121" s="98"/>
      <c r="C121" s="98"/>
      <c r="D121" s="40"/>
      <c r="E121" s="40"/>
      <c r="F121" s="40"/>
      <c r="G121" s="40"/>
      <c r="H121" s="98"/>
      <c r="I121" s="40"/>
    </row>
    <row r="122" spans="2:9" x14ac:dyDescent="0.25">
      <c r="B122" s="98"/>
      <c r="C122" s="98"/>
      <c r="D122" s="40"/>
      <c r="E122" s="40"/>
      <c r="F122" s="40"/>
      <c r="G122" s="40"/>
      <c r="H122" s="98"/>
      <c r="I122" s="40"/>
    </row>
    <row r="123" spans="2:9" x14ac:dyDescent="0.25">
      <c r="B123" s="98"/>
      <c r="C123" s="98"/>
      <c r="D123" s="40"/>
      <c r="E123" s="40"/>
      <c r="F123" s="40"/>
      <c r="G123" s="40"/>
      <c r="H123" s="98"/>
      <c r="I123" s="40"/>
    </row>
    <row r="124" spans="2:9" x14ac:dyDescent="0.25">
      <c r="B124" s="98"/>
      <c r="C124" s="98"/>
      <c r="D124" s="40"/>
      <c r="E124" s="40"/>
      <c r="F124" s="40"/>
      <c r="G124" s="40"/>
      <c r="H124" s="98"/>
      <c r="I124" s="40"/>
    </row>
    <row r="125" spans="2:9" x14ac:dyDescent="0.25">
      <c r="B125" s="98"/>
      <c r="C125" s="98"/>
      <c r="D125" s="40"/>
      <c r="E125" s="40"/>
      <c r="F125" s="40"/>
      <c r="G125" s="40"/>
      <c r="H125" s="98"/>
      <c r="I125" s="40"/>
    </row>
    <row r="126" spans="2:9" x14ac:dyDescent="0.25">
      <c r="B126" s="98"/>
      <c r="C126" s="98"/>
      <c r="D126" s="40"/>
      <c r="E126" s="40"/>
      <c r="F126" s="40"/>
      <c r="G126" s="40"/>
      <c r="H126" s="98"/>
      <c r="I126" s="40"/>
    </row>
    <row r="127" spans="2:9" x14ac:dyDescent="0.25">
      <c r="B127" s="98"/>
      <c r="C127" s="98"/>
      <c r="D127" s="40"/>
      <c r="E127" s="40"/>
      <c r="F127" s="40"/>
      <c r="G127" s="40"/>
      <c r="H127" s="98"/>
      <c r="I127" s="40"/>
    </row>
    <row r="128" spans="2:9" x14ac:dyDescent="0.25">
      <c r="B128" s="98"/>
      <c r="C128" s="98"/>
      <c r="D128" s="40"/>
      <c r="E128" s="40"/>
      <c r="F128" s="40"/>
      <c r="G128" s="40"/>
      <c r="H128" s="98"/>
      <c r="I128" s="40"/>
    </row>
    <row r="129" spans="2:9" x14ac:dyDescent="0.25">
      <c r="B129" s="98"/>
      <c r="C129" s="98"/>
      <c r="D129" s="40"/>
      <c r="E129" s="40"/>
      <c r="F129" s="40"/>
      <c r="G129" s="40"/>
      <c r="H129" s="98"/>
      <c r="I129" s="40"/>
    </row>
    <row r="130" spans="2:9" x14ac:dyDescent="0.25">
      <c r="B130" s="98"/>
      <c r="C130" s="98"/>
      <c r="D130" s="40"/>
      <c r="E130" s="40"/>
      <c r="F130" s="40"/>
      <c r="G130" s="40"/>
      <c r="H130" s="98"/>
      <c r="I130" s="40"/>
    </row>
    <row r="131" spans="2:9" x14ac:dyDescent="0.25">
      <c r="B131" s="98"/>
      <c r="C131" s="98"/>
      <c r="D131" s="40"/>
      <c r="E131" s="40"/>
      <c r="F131" s="40"/>
      <c r="G131" s="40"/>
      <c r="H131" s="98"/>
      <c r="I131" s="40"/>
    </row>
    <row r="132" spans="2:9" x14ac:dyDescent="0.25">
      <c r="B132" s="98"/>
      <c r="C132" s="98"/>
      <c r="D132" s="40"/>
      <c r="E132" s="40"/>
      <c r="F132" s="40"/>
      <c r="G132" s="40"/>
      <c r="H132" s="98"/>
      <c r="I132" s="40"/>
    </row>
    <row r="133" spans="2:9" x14ac:dyDescent="0.25">
      <c r="B133" s="98"/>
      <c r="C133" s="98"/>
      <c r="D133" s="40"/>
      <c r="E133" s="40"/>
      <c r="F133" s="40"/>
      <c r="G133" s="40"/>
      <c r="H133" s="98"/>
      <c r="I133" s="40"/>
    </row>
    <row r="134" spans="2:9" x14ac:dyDescent="0.25">
      <c r="B134" s="98"/>
      <c r="C134" s="98"/>
      <c r="D134" s="40"/>
      <c r="E134" s="40"/>
      <c r="F134" s="40"/>
      <c r="G134" s="40"/>
      <c r="H134" s="98"/>
      <c r="I134" s="40"/>
    </row>
    <row r="135" spans="2:9" x14ac:dyDescent="0.25">
      <c r="B135" s="98"/>
      <c r="C135" s="98"/>
      <c r="D135" s="40"/>
      <c r="E135" s="40"/>
      <c r="F135" s="40"/>
      <c r="G135" s="40"/>
      <c r="H135" s="98"/>
      <c r="I135" s="40"/>
    </row>
    <row r="136" spans="2:9" x14ac:dyDescent="0.25">
      <c r="B136" s="98"/>
      <c r="C136" s="98"/>
      <c r="D136" s="40"/>
      <c r="E136" s="40"/>
      <c r="F136" s="40"/>
      <c r="G136" s="40"/>
      <c r="H136" s="98"/>
      <c r="I136" s="40"/>
    </row>
    <row r="137" spans="2:9" x14ac:dyDescent="0.25">
      <c r="B137" s="98"/>
      <c r="C137" s="98"/>
      <c r="D137" s="40"/>
      <c r="E137" s="40"/>
      <c r="F137" s="40"/>
      <c r="G137" s="40"/>
      <c r="H137" s="98"/>
      <c r="I137" s="40"/>
    </row>
    <row r="138" spans="2:9" x14ac:dyDescent="0.25">
      <c r="B138" s="98"/>
      <c r="C138" s="98"/>
      <c r="D138" s="40"/>
      <c r="E138" s="40"/>
      <c r="F138" s="40"/>
      <c r="G138" s="40"/>
      <c r="H138" s="98"/>
      <c r="I138" s="40"/>
    </row>
    <row r="139" spans="2:9" x14ac:dyDescent="0.25">
      <c r="B139" s="98"/>
      <c r="C139" s="98"/>
      <c r="D139" s="40"/>
      <c r="E139" s="40"/>
      <c r="F139" s="40"/>
      <c r="G139" s="40"/>
      <c r="H139" s="98"/>
      <c r="I139" s="40"/>
    </row>
    <row r="140" spans="2:9" x14ac:dyDescent="0.25">
      <c r="B140" s="98"/>
      <c r="C140" s="98"/>
      <c r="D140" s="40"/>
      <c r="E140" s="40"/>
      <c r="F140" s="40"/>
      <c r="G140" s="40"/>
      <c r="H140" s="98"/>
      <c r="I140" s="40"/>
    </row>
    <row r="141" spans="2:9" x14ac:dyDescent="0.25">
      <c r="B141" s="98"/>
      <c r="C141" s="98"/>
      <c r="D141" s="40"/>
      <c r="E141" s="40"/>
      <c r="F141" s="40"/>
      <c r="G141" s="40"/>
      <c r="H141" s="98"/>
      <c r="I141" s="40"/>
    </row>
    <row r="142" spans="2:9" x14ac:dyDescent="0.25">
      <c r="B142" s="98"/>
      <c r="C142" s="98"/>
      <c r="D142" s="40"/>
      <c r="E142" s="40"/>
      <c r="F142" s="40"/>
      <c r="G142" s="40"/>
      <c r="H142" s="98"/>
      <c r="I142" s="40"/>
    </row>
    <row r="143" spans="2:9" x14ac:dyDescent="0.25">
      <c r="B143" s="98"/>
      <c r="C143" s="98"/>
      <c r="D143" s="40"/>
      <c r="E143" s="40"/>
      <c r="F143" s="40"/>
      <c r="G143" s="40"/>
      <c r="H143" s="98"/>
      <c r="I143" s="40"/>
    </row>
    <row r="144" spans="2:9" x14ac:dyDescent="0.25">
      <c r="B144" s="98"/>
      <c r="C144" s="98"/>
      <c r="D144" s="40"/>
      <c r="E144" s="40"/>
      <c r="F144" s="40"/>
      <c r="G144" s="40"/>
      <c r="H144" s="98"/>
      <c r="I144" s="40"/>
    </row>
    <row r="145" spans="2:9" x14ac:dyDescent="0.25">
      <c r="B145" s="98"/>
      <c r="C145" s="98"/>
      <c r="D145" s="40"/>
      <c r="E145" s="40"/>
      <c r="F145" s="40"/>
      <c r="G145" s="40"/>
      <c r="H145" s="98"/>
      <c r="I145" s="40"/>
    </row>
    <row r="146" spans="2:9" x14ac:dyDescent="0.25">
      <c r="B146" s="98"/>
      <c r="C146" s="98"/>
      <c r="D146" s="40"/>
      <c r="E146" s="40"/>
      <c r="F146" s="40"/>
      <c r="G146" s="40"/>
      <c r="H146" s="98"/>
      <c r="I146" s="40"/>
    </row>
    <row r="147" spans="2:9" x14ac:dyDescent="0.25">
      <c r="B147" s="98"/>
      <c r="C147" s="98"/>
      <c r="D147" s="40"/>
      <c r="E147" s="40"/>
      <c r="F147" s="40"/>
      <c r="G147" s="40"/>
      <c r="H147" s="98"/>
      <c r="I147" s="40"/>
    </row>
    <row r="148" spans="2:9" x14ac:dyDescent="0.25">
      <c r="B148" s="98"/>
      <c r="C148" s="98"/>
      <c r="D148" s="40"/>
      <c r="E148" s="40"/>
      <c r="F148" s="40"/>
      <c r="G148" s="40"/>
      <c r="H148" s="98"/>
      <c r="I148" s="40"/>
    </row>
    <row r="149" spans="2:9" x14ac:dyDescent="0.25">
      <c r="B149" s="98"/>
      <c r="C149" s="98"/>
      <c r="D149" s="40"/>
      <c r="E149" s="40"/>
      <c r="F149" s="40"/>
      <c r="G149" s="40"/>
      <c r="H149" s="98"/>
      <c r="I149" s="40"/>
    </row>
    <row r="150" spans="2:9" x14ac:dyDescent="0.25">
      <c r="B150" s="98"/>
      <c r="C150" s="98"/>
      <c r="D150" s="40"/>
      <c r="E150" s="40"/>
      <c r="F150" s="40"/>
      <c r="G150" s="40"/>
      <c r="H150" s="98"/>
      <c r="I150" s="40"/>
    </row>
    <row r="151" spans="2:9" x14ac:dyDescent="0.25">
      <c r="B151" s="98"/>
      <c r="C151" s="98"/>
      <c r="D151" s="40"/>
      <c r="E151" s="40"/>
      <c r="F151" s="40"/>
      <c r="G151" s="40"/>
      <c r="H151" s="98"/>
      <c r="I151" s="40"/>
    </row>
    <row r="152" spans="2:9" x14ac:dyDescent="0.25">
      <c r="B152" s="98"/>
      <c r="C152" s="98"/>
      <c r="D152" s="40"/>
      <c r="E152" s="40"/>
      <c r="F152" s="40"/>
      <c r="G152" s="40"/>
      <c r="H152" s="98"/>
      <c r="I152" s="40"/>
    </row>
    <row r="153" spans="2:9" x14ac:dyDescent="0.25">
      <c r="B153" s="98"/>
      <c r="C153" s="98"/>
      <c r="D153" s="40"/>
      <c r="E153" s="40"/>
      <c r="F153" s="40"/>
      <c r="G153" s="40"/>
      <c r="H153" s="98"/>
      <c r="I153" s="40"/>
    </row>
    <row r="154" spans="2:9" x14ac:dyDescent="0.25">
      <c r="B154" s="98"/>
      <c r="C154" s="98"/>
      <c r="D154" s="40"/>
      <c r="E154" s="40"/>
      <c r="F154" s="40"/>
      <c r="G154" s="40"/>
      <c r="H154" s="98"/>
      <c r="I154" s="40"/>
    </row>
    <row r="155" spans="2:9" x14ac:dyDescent="0.25">
      <c r="B155" s="98"/>
      <c r="C155" s="98"/>
      <c r="D155" s="40"/>
      <c r="E155" s="40"/>
      <c r="F155" s="40"/>
      <c r="G155" s="40"/>
      <c r="H155" s="98"/>
      <c r="I155" s="40"/>
    </row>
    <row r="156" spans="2:9" x14ac:dyDescent="0.25">
      <c r="B156" s="98"/>
      <c r="C156" s="98"/>
      <c r="D156" s="40"/>
      <c r="E156" s="40"/>
      <c r="F156" s="40"/>
      <c r="G156" s="40"/>
      <c r="H156" s="98"/>
      <c r="I156" s="40"/>
    </row>
    <row r="157" spans="2:9" x14ac:dyDescent="0.25">
      <c r="B157" s="98"/>
      <c r="C157" s="98"/>
      <c r="D157" s="40"/>
      <c r="E157" s="40"/>
      <c r="F157" s="40"/>
      <c r="G157" s="40"/>
      <c r="H157" s="98"/>
      <c r="I157" s="40"/>
    </row>
    <row r="158" spans="2:9" x14ac:dyDescent="0.25">
      <c r="B158" s="98"/>
      <c r="C158" s="98"/>
      <c r="D158" s="40"/>
      <c r="E158" s="40"/>
      <c r="F158" s="40"/>
      <c r="G158" s="40"/>
      <c r="H158" s="98"/>
      <c r="I158" s="40"/>
    </row>
    <row r="159" spans="2:9" x14ac:dyDescent="0.25">
      <c r="B159" s="98"/>
      <c r="C159" s="98"/>
      <c r="D159" s="40"/>
      <c r="E159" s="40"/>
      <c r="F159" s="40"/>
      <c r="G159" s="40"/>
      <c r="H159" s="98"/>
      <c r="I159" s="40"/>
    </row>
    <row r="160" spans="2:9" x14ac:dyDescent="0.25">
      <c r="B160" s="98"/>
      <c r="C160" s="98"/>
      <c r="D160" s="40"/>
      <c r="E160" s="40"/>
      <c r="F160" s="40"/>
      <c r="G160" s="40"/>
      <c r="H160" s="98"/>
      <c r="I160" s="40"/>
    </row>
    <row r="161" spans="2:9" x14ac:dyDescent="0.25">
      <c r="B161" s="98"/>
      <c r="C161" s="98"/>
      <c r="D161" s="40"/>
      <c r="E161" s="40"/>
      <c r="F161" s="40"/>
      <c r="G161" s="40"/>
      <c r="H161" s="98"/>
      <c r="I161" s="40"/>
    </row>
    <row r="162" spans="2:9" x14ac:dyDescent="0.25">
      <c r="B162" s="98"/>
      <c r="C162" s="98"/>
      <c r="D162" s="40"/>
      <c r="E162" s="40"/>
      <c r="F162" s="40"/>
      <c r="G162" s="40"/>
      <c r="H162" s="98"/>
      <c r="I162" s="40"/>
    </row>
    <row r="163" spans="2:9" x14ac:dyDescent="0.25">
      <c r="B163" s="98"/>
      <c r="C163" s="98"/>
      <c r="D163" s="40"/>
      <c r="E163" s="40"/>
      <c r="F163" s="40"/>
      <c r="G163" s="40"/>
      <c r="H163" s="98"/>
      <c r="I163" s="40"/>
    </row>
    <row r="164" spans="2:9" x14ac:dyDescent="0.25">
      <c r="B164" s="98"/>
      <c r="C164" s="98"/>
      <c r="D164" s="40"/>
      <c r="E164" s="40"/>
      <c r="F164" s="40"/>
      <c r="G164" s="40"/>
      <c r="H164" s="98"/>
      <c r="I164" s="40"/>
    </row>
    <row r="165" spans="2:9" x14ac:dyDescent="0.25">
      <c r="B165" s="98"/>
      <c r="C165" s="98"/>
      <c r="D165" s="40"/>
      <c r="E165" s="40"/>
      <c r="F165" s="40"/>
      <c r="G165" s="40"/>
      <c r="H165" s="98"/>
      <c r="I165" s="40"/>
    </row>
    <row r="166" spans="2:9" x14ac:dyDescent="0.25">
      <c r="B166" s="98"/>
      <c r="C166" s="98"/>
      <c r="D166" s="40"/>
      <c r="E166" s="40"/>
      <c r="F166" s="40"/>
      <c r="G166" s="40"/>
      <c r="H166" s="98"/>
      <c r="I166" s="40"/>
    </row>
    <row r="167" spans="2:9" x14ac:dyDescent="0.25">
      <c r="B167" s="98"/>
      <c r="C167" s="98"/>
      <c r="D167" s="40"/>
      <c r="E167" s="40"/>
      <c r="F167" s="40"/>
      <c r="G167" s="40"/>
      <c r="H167" s="98"/>
      <c r="I167" s="40"/>
    </row>
    <row r="168" spans="2:9" x14ac:dyDescent="0.25">
      <c r="B168" s="98"/>
      <c r="C168" s="98"/>
      <c r="D168" s="40"/>
      <c r="E168" s="40"/>
      <c r="F168" s="40"/>
      <c r="G168" s="40"/>
      <c r="H168" s="98"/>
      <c r="I168" s="40"/>
    </row>
    <row r="169" spans="2:9" x14ac:dyDescent="0.25">
      <c r="B169" s="98"/>
      <c r="C169" s="98"/>
      <c r="D169" s="40"/>
      <c r="E169" s="40"/>
      <c r="F169" s="40"/>
      <c r="G169" s="40"/>
      <c r="H169" s="98"/>
      <c r="I169" s="40"/>
    </row>
    <row r="170" spans="2:9" x14ac:dyDescent="0.25">
      <c r="B170" s="98"/>
      <c r="C170" s="98"/>
      <c r="D170" s="40"/>
      <c r="E170" s="40"/>
      <c r="F170" s="40"/>
      <c r="G170" s="40"/>
      <c r="H170" s="98"/>
      <c r="I170" s="40"/>
    </row>
    <row r="171" spans="2:9" x14ac:dyDescent="0.25">
      <c r="B171" s="98"/>
      <c r="C171" s="98"/>
      <c r="D171" s="40"/>
      <c r="E171" s="40"/>
      <c r="F171" s="40"/>
      <c r="G171" s="40"/>
      <c r="H171" s="98"/>
      <c r="I171" s="40"/>
    </row>
    <row r="172" spans="2:9" x14ac:dyDescent="0.25">
      <c r="B172" s="98"/>
      <c r="C172" s="98"/>
      <c r="D172" s="40"/>
      <c r="E172" s="40"/>
      <c r="F172" s="40"/>
      <c r="G172" s="40"/>
      <c r="H172" s="98"/>
      <c r="I172" s="40"/>
    </row>
    <row r="173" spans="2:9" x14ac:dyDescent="0.25">
      <c r="B173" s="98"/>
      <c r="C173" s="98"/>
      <c r="D173" s="40"/>
      <c r="E173" s="40"/>
      <c r="F173" s="40"/>
      <c r="G173" s="40"/>
      <c r="H173" s="98"/>
      <c r="I173" s="40"/>
    </row>
    <row r="174" spans="2:9" x14ac:dyDescent="0.25">
      <c r="B174" s="98"/>
      <c r="C174" s="98"/>
      <c r="D174" s="40"/>
      <c r="E174" s="40"/>
      <c r="F174" s="40"/>
      <c r="G174" s="40"/>
      <c r="H174" s="98"/>
      <c r="I174" s="40"/>
    </row>
    <row r="175" spans="2:9" x14ac:dyDescent="0.25">
      <c r="B175" s="98"/>
      <c r="C175" s="98"/>
      <c r="D175" s="40"/>
      <c r="E175" s="40"/>
      <c r="F175" s="40"/>
      <c r="G175" s="40"/>
      <c r="H175" s="98"/>
      <c r="I175" s="40"/>
    </row>
    <row r="176" spans="2:9" x14ac:dyDescent="0.25">
      <c r="B176" s="98"/>
      <c r="C176" s="98"/>
      <c r="D176" s="40"/>
      <c r="E176" s="40"/>
      <c r="F176" s="40"/>
      <c r="G176" s="40"/>
      <c r="H176" s="98"/>
      <c r="I176" s="40"/>
    </row>
    <row r="177" spans="2:9" x14ac:dyDescent="0.25">
      <c r="B177" s="98"/>
      <c r="C177" s="98"/>
      <c r="D177" s="40"/>
      <c r="E177" s="40"/>
      <c r="F177" s="40"/>
      <c r="G177" s="40"/>
      <c r="H177" s="98"/>
      <c r="I177" s="40"/>
    </row>
    <row r="178" spans="2:9" x14ac:dyDescent="0.25">
      <c r="B178" s="98"/>
      <c r="C178" s="98"/>
      <c r="D178" s="40"/>
      <c r="E178" s="40"/>
      <c r="F178" s="40"/>
      <c r="G178" s="40"/>
      <c r="H178" s="98"/>
      <c r="I178" s="40"/>
    </row>
    <row r="179" spans="2:9" x14ac:dyDescent="0.25">
      <c r="B179" s="98"/>
      <c r="C179" s="98"/>
      <c r="D179" s="40"/>
      <c r="E179" s="40"/>
      <c r="F179" s="40"/>
      <c r="G179" s="40"/>
      <c r="H179" s="98"/>
      <c r="I179" s="40"/>
    </row>
    <row r="180" spans="2:9" x14ac:dyDescent="0.25">
      <c r="B180" s="98"/>
      <c r="C180" s="98"/>
      <c r="D180" s="40"/>
      <c r="E180" s="40"/>
      <c r="F180" s="40"/>
      <c r="G180" s="40"/>
      <c r="H180" s="98"/>
      <c r="I180" s="40"/>
    </row>
    <row r="181" spans="2:9" x14ac:dyDescent="0.25">
      <c r="B181" s="98"/>
      <c r="C181" s="98"/>
      <c r="D181" s="40"/>
      <c r="E181" s="40"/>
      <c r="F181" s="40"/>
      <c r="G181" s="40"/>
      <c r="H181" s="98"/>
      <c r="I181" s="40"/>
    </row>
    <row r="182" spans="2:9" x14ac:dyDescent="0.25">
      <c r="B182" s="98"/>
      <c r="C182" s="98"/>
      <c r="D182" s="40"/>
      <c r="E182" s="40"/>
      <c r="F182" s="40"/>
      <c r="G182" s="40"/>
      <c r="H182" s="98"/>
      <c r="I182" s="40"/>
    </row>
    <row r="183" spans="2:9" x14ac:dyDescent="0.25">
      <c r="B183" s="98"/>
      <c r="C183" s="98"/>
      <c r="D183" s="40"/>
      <c r="E183" s="40"/>
      <c r="F183" s="40"/>
      <c r="G183" s="40"/>
      <c r="H183" s="98"/>
      <c r="I183" s="40"/>
    </row>
    <row r="184" spans="2:9" x14ac:dyDescent="0.25">
      <c r="B184" s="98"/>
      <c r="C184" s="98"/>
      <c r="D184" s="40"/>
      <c r="E184" s="40"/>
      <c r="F184" s="40"/>
      <c r="G184" s="40"/>
      <c r="H184" s="98"/>
      <c r="I184" s="40"/>
    </row>
    <row r="185" spans="2:9" x14ac:dyDescent="0.25">
      <c r="B185" s="98"/>
      <c r="C185" s="98"/>
      <c r="D185" s="40"/>
      <c r="E185" s="40"/>
      <c r="F185" s="40"/>
      <c r="G185" s="40"/>
      <c r="H185" s="98"/>
      <c r="I185" s="40"/>
    </row>
    <row r="186" spans="2:9" x14ac:dyDescent="0.25">
      <c r="B186" s="98"/>
      <c r="C186" s="98"/>
      <c r="D186" s="40"/>
      <c r="E186" s="40"/>
      <c r="F186" s="40"/>
      <c r="G186" s="40"/>
      <c r="H186" s="98"/>
      <c r="I186" s="40"/>
    </row>
    <row r="187" spans="2:9" x14ac:dyDescent="0.25">
      <c r="B187" s="98"/>
      <c r="C187" s="98"/>
      <c r="D187" s="40"/>
      <c r="E187" s="40"/>
      <c r="F187" s="40"/>
      <c r="G187" s="40"/>
      <c r="H187" s="98"/>
      <c r="I187" s="40"/>
    </row>
    <row r="188" spans="2:9" x14ac:dyDescent="0.25">
      <c r="B188" s="98"/>
      <c r="C188" s="98"/>
      <c r="D188" s="40"/>
      <c r="E188" s="40"/>
      <c r="F188" s="40"/>
      <c r="G188" s="40"/>
      <c r="H188" s="98"/>
      <c r="I188" s="40"/>
    </row>
    <row r="189" spans="2:9" x14ac:dyDescent="0.25">
      <c r="B189" s="98"/>
      <c r="C189" s="98"/>
      <c r="D189" s="40"/>
      <c r="E189" s="40"/>
      <c r="F189" s="40"/>
      <c r="G189" s="40"/>
      <c r="H189" s="98"/>
      <c r="I189" s="40"/>
    </row>
    <row r="190" spans="2:9" x14ac:dyDescent="0.25">
      <c r="B190" s="98"/>
      <c r="C190" s="98"/>
      <c r="D190" s="40"/>
      <c r="E190" s="40"/>
      <c r="F190" s="40"/>
      <c r="G190" s="40"/>
      <c r="H190" s="98"/>
      <c r="I190" s="40"/>
    </row>
    <row r="191" spans="2:9" x14ac:dyDescent="0.25">
      <c r="B191" s="98"/>
      <c r="C191" s="98"/>
      <c r="D191" s="40"/>
      <c r="E191" s="40"/>
      <c r="F191" s="40"/>
      <c r="G191" s="40"/>
      <c r="H191" s="98"/>
      <c r="I191" s="40"/>
    </row>
    <row r="192" spans="2:9" x14ac:dyDescent="0.25">
      <c r="B192" s="98"/>
      <c r="C192" s="98"/>
      <c r="D192" s="40"/>
      <c r="E192" s="40"/>
      <c r="F192" s="40"/>
      <c r="G192" s="40"/>
      <c r="H192" s="98"/>
      <c r="I192" s="40"/>
    </row>
    <row r="193" spans="2:9" x14ac:dyDescent="0.25">
      <c r="B193" s="98"/>
      <c r="C193" s="98"/>
      <c r="D193" s="40"/>
      <c r="E193" s="40"/>
      <c r="F193" s="40"/>
      <c r="G193" s="40"/>
      <c r="H193" s="98"/>
      <c r="I193" s="40"/>
    </row>
    <row r="194" spans="2:9" x14ac:dyDescent="0.25">
      <c r="B194" s="98"/>
      <c r="C194" s="98"/>
      <c r="D194" s="40"/>
      <c r="E194" s="40"/>
      <c r="F194" s="40"/>
      <c r="G194" s="40"/>
      <c r="H194" s="98"/>
      <c r="I194" s="40"/>
    </row>
    <row r="195" spans="2:9" x14ac:dyDescent="0.25">
      <c r="B195" s="98"/>
      <c r="C195" s="98"/>
      <c r="D195" s="40"/>
      <c r="E195" s="40"/>
      <c r="F195" s="40"/>
      <c r="G195" s="40"/>
      <c r="H195" s="98"/>
      <c r="I195" s="40"/>
    </row>
    <row r="196" spans="2:9" x14ac:dyDescent="0.25">
      <c r="B196" s="98"/>
      <c r="C196" s="98"/>
      <c r="D196" s="40"/>
      <c r="E196" s="40"/>
      <c r="F196" s="40"/>
      <c r="G196" s="40"/>
      <c r="H196" s="98"/>
      <c r="I196" s="40"/>
    </row>
    <row r="197" spans="2:9" x14ac:dyDescent="0.25">
      <c r="B197" s="98"/>
      <c r="C197" s="98"/>
      <c r="D197" s="40"/>
      <c r="E197" s="40"/>
      <c r="F197" s="40"/>
      <c r="G197" s="40"/>
      <c r="H197" s="98"/>
      <c r="I197" s="40"/>
    </row>
    <row r="198" spans="2:9" x14ac:dyDescent="0.25">
      <c r="B198" s="98"/>
      <c r="C198" s="98"/>
      <c r="D198" s="40"/>
      <c r="E198" s="40"/>
      <c r="F198" s="40"/>
      <c r="G198" s="40"/>
      <c r="H198" s="98"/>
      <c r="I198" s="40"/>
    </row>
    <row r="199" spans="2:9" x14ac:dyDescent="0.25">
      <c r="B199" s="98"/>
      <c r="C199" s="98"/>
      <c r="D199" s="40"/>
      <c r="E199" s="40"/>
      <c r="F199" s="40"/>
      <c r="G199" s="40"/>
      <c r="H199" s="98"/>
      <c r="I199" s="40"/>
    </row>
    <row r="200" spans="2:9" x14ac:dyDescent="0.25">
      <c r="B200" s="98"/>
      <c r="C200" s="98"/>
      <c r="D200" s="40"/>
      <c r="E200" s="40"/>
      <c r="F200" s="40"/>
      <c r="G200" s="40"/>
      <c r="H200" s="98"/>
      <c r="I200" s="40"/>
    </row>
    <row r="201" spans="2:9" x14ac:dyDescent="0.25">
      <c r="B201" s="98"/>
      <c r="C201" s="98"/>
      <c r="D201" s="40"/>
      <c r="E201" s="40"/>
      <c r="F201" s="40"/>
      <c r="G201" s="40"/>
      <c r="H201" s="98"/>
      <c r="I201" s="40"/>
    </row>
    <row r="202" spans="2:9" x14ac:dyDescent="0.25">
      <c r="B202" s="98"/>
      <c r="C202" s="98"/>
      <c r="D202" s="40"/>
      <c r="E202" s="40"/>
      <c r="F202" s="40"/>
      <c r="G202" s="40"/>
      <c r="H202" s="98"/>
      <c r="I202" s="40"/>
    </row>
    <row r="203" spans="2:9" x14ac:dyDescent="0.25">
      <c r="B203" s="98"/>
      <c r="C203" s="98"/>
      <c r="D203" s="40"/>
      <c r="E203" s="40"/>
      <c r="F203" s="40"/>
      <c r="G203" s="40"/>
      <c r="H203" s="98"/>
      <c r="I203" s="40"/>
    </row>
    <row r="204" spans="2:9" x14ac:dyDescent="0.25">
      <c r="B204" s="98"/>
      <c r="C204" s="98"/>
      <c r="D204" s="40"/>
      <c r="E204" s="40"/>
      <c r="F204" s="40"/>
      <c r="G204" s="40"/>
      <c r="H204" s="98"/>
      <c r="I204" s="40"/>
    </row>
    <row r="205" spans="2:9" x14ac:dyDescent="0.25">
      <c r="B205" s="98"/>
      <c r="C205" s="98"/>
      <c r="D205" s="40"/>
      <c r="E205" s="40"/>
      <c r="F205" s="40"/>
      <c r="G205" s="40"/>
      <c r="H205" s="98"/>
      <c r="I205" s="40"/>
    </row>
    <row r="206" spans="2:9" x14ac:dyDescent="0.25">
      <c r="B206" s="98"/>
      <c r="C206" s="98"/>
      <c r="D206" s="40"/>
      <c r="E206" s="40"/>
      <c r="F206" s="40"/>
      <c r="G206" s="40"/>
      <c r="H206" s="98"/>
      <c r="I206" s="40"/>
    </row>
    <row r="207" spans="2:9" x14ac:dyDescent="0.25">
      <c r="B207" s="98"/>
      <c r="C207" s="98"/>
      <c r="D207" s="40"/>
      <c r="E207" s="40"/>
      <c r="F207" s="40"/>
      <c r="G207" s="40"/>
      <c r="H207" s="98"/>
      <c r="I207" s="40"/>
    </row>
    <row r="208" spans="2:9" x14ac:dyDescent="0.25">
      <c r="B208" s="98"/>
      <c r="C208" s="98"/>
      <c r="D208" s="40"/>
      <c r="E208" s="40"/>
      <c r="F208" s="40"/>
      <c r="G208" s="40"/>
      <c r="H208" s="98"/>
      <c r="I208" s="40"/>
    </row>
    <row r="209" spans="2:9" x14ac:dyDescent="0.25">
      <c r="B209" s="98"/>
      <c r="C209" s="98"/>
      <c r="D209" s="40"/>
      <c r="E209" s="40"/>
      <c r="F209" s="40"/>
      <c r="G209" s="40"/>
      <c r="H209" s="98"/>
      <c r="I209" s="40"/>
    </row>
    <row r="210" spans="2:9" x14ac:dyDescent="0.25">
      <c r="B210" s="98"/>
      <c r="C210" s="98"/>
      <c r="D210" s="40"/>
      <c r="E210" s="40"/>
      <c r="F210" s="40"/>
      <c r="G210" s="40"/>
      <c r="H210" s="98"/>
      <c r="I210" s="40"/>
    </row>
    <row r="211" spans="2:9" x14ac:dyDescent="0.25">
      <c r="B211" s="98"/>
      <c r="C211" s="98"/>
      <c r="D211" s="40"/>
      <c r="E211" s="40"/>
      <c r="F211" s="40"/>
      <c r="G211" s="40"/>
      <c r="H211" s="98"/>
      <c r="I211" s="40"/>
    </row>
    <row r="212" spans="2:9" x14ac:dyDescent="0.25">
      <c r="B212" s="98"/>
      <c r="C212" s="98"/>
      <c r="D212" s="40"/>
      <c r="E212" s="40"/>
      <c r="F212" s="40"/>
      <c r="G212" s="40"/>
      <c r="H212" s="98"/>
      <c r="I212" s="40"/>
    </row>
    <row r="213" spans="2:9" x14ac:dyDescent="0.25">
      <c r="B213" s="98"/>
      <c r="C213" s="98"/>
      <c r="D213" s="40"/>
      <c r="E213" s="40"/>
      <c r="F213" s="40"/>
      <c r="G213" s="40"/>
      <c r="H213" s="98"/>
      <c r="I213" s="40"/>
    </row>
    <row r="214" spans="2:9" x14ac:dyDescent="0.25">
      <c r="B214" s="98"/>
      <c r="C214" s="98"/>
      <c r="D214" s="40"/>
      <c r="E214" s="40"/>
      <c r="F214" s="40"/>
      <c r="G214" s="40"/>
      <c r="H214" s="98"/>
      <c r="I214" s="40"/>
    </row>
    <row r="215" spans="2:9" x14ac:dyDescent="0.25">
      <c r="B215" s="98"/>
      <c r="C215" s="98"/>
      <c r="D215" s="40"/>
      <c r="E215" s="40"/>
      <c r="F215" s="40"/>
      <c r="G215" s="40"/>
      <c r="H215" s="98"/>
      <c r="I215" s="40"/>
    </row>
    <row r="216" spans="2:9" x14ac:dyDescent="0.25">
      <c r="B216" s="98"/>
      <c r="C216" s="98"/>
      <c r="D216" s="40"/>
      <c r="E216" s="40"/>
      <c r="F216" s="40"/>
      <c r="G216" s="40"/>
      <c r="H216" s="98"/>
      <c r="I216" s="40"/>
    </row>
    <row r="217" spans="2:9" x14ac:dyDescent="0.25">
      <c r="B217" s="98"/>
      <c r="C217" s="98"/>
      <c r="D217" s="40"/>
      <c r="E217" s="40"/>
      <c r="F217" s="40"/>
      <c r="G217" s="40"/>
      <c r="H217" s="98"/>
      <c r="I217" s="40"/>
    </row>
    <row r="218" spans="2:9" x14ac:dyDescent="0.25">
      <c r="B218" s="98"/>
      <c r="C218" s="98"/>
      <c r="D218" s="40"/>
      <c r="E218" s="40"/>
      <c r="F218" s="40"/>
      <c r="G218" s="40"/>
      <c r="H218" s="98"/>
      <c r="I218" s="40"/>
    </row>
    <row r="219" spans="2:9" x14ac:dyDescent="0.25">
      <c r="B219" s="98"/>
      <c r="C219" s="98"/>
      <c r="D219" s="40"/>
      <c r="E219" s="40"/>
      <c r="F219" s="40"/>
      <c r="G219" s="40"/>
      <c r="H219" s="98"/>
      <c r="I219" s="40"/>
    </row>
    <row r="220" spans="2:9" x14ac:dyDescent="0.25">
      <c r="B220" s="98"/>
      <c r="C220" s="98"/>
      <c r="D220" s="40"/>
      <c r="E220" s="40"/>
      <c r="F220" s="40"/>
      <c r="G220" s="40"/>
      <c r="H220" s="98"/>
      <c r="I220" s="40"/>
    </row>
    <row r="221" spans="2:9" x14ac:dyDescent="0.25">
      <c r="B221" s="98"/>
      <c r="C221" s="98"/>
      <c r="D221" s="40"/>
      <c r="E221" s="40"/>
      <c r="F221" s="40"/>
      <c r="G221" s="40"/>
      <c r="H221" s="98"/>
      <c r="I221" s="40"/>
    </row>
    <row r="222" spans="2:9" x14ac:dyDescent="0.25">
      <c r="B222" s="98"/>
      <c r="C222" s="98"/>
      <c r="D222" s="40"/>
      <c r="E222" s="40"/>
      <c r="F222" s="40"/>
      <c r="G222" s="40"/>
      <c r="H222" s="98"/>
      <c r="I222" s="40"/>
    </row>
    <row r="223" spans="2:9" x14ac:dyDescent="0.25">
      <c r="B223" s="98"/>
      <c r="C223" s="98"/>
      <c r="D223" s="40"/>
      <c r="E223" s="40"/>
      <c r="F223" s="40"/>
      <c r="G223" s="40"/>
      <c r="H223" s="98"/>
      <c r="I223" s="40"/>
    </row>
    <row r="224" spans="2:9" x14ac:dyDescent="0.25">
      <c r="B224" s="98"/>
      <c r="C224" s="98"/>
      <c r="D224" s="40"/>
      <c r="E224" s="40"/>
      <c r="F224" s="40"/>
      <c r="G224" s="40"/>
      <c r="H224" s="98"/>
      <c r="I224" s="40"/>
    </row>
    <row r="225" spans="2:9" x14ac:dyDescent="0.25">
      <c r="B225" s="98"/>
      <c r="C225" s="98"/>
      <c r="D225" s="40"/>
      <c r="E225" s="40"/>
      <c r="F225" s="40"/>
      <c r="G225" s="40"/>
      <c r="H225" s="98"/>
      <c r="I225" s="40"/>
    </row>
    <row r="226" spans="2:9" x14ac:dyDescent="0.25">
      <c r="B226" s="98"/>
      <c r="C226" s="98"/>
      <c r="D226" s="40"/>
      <c r="E226" s="40"/>
      <c r="F226" s="40"/>
      <c r="G226" s="40"/>
      <c r="H226" s="98"/>
      <c r="I226" s="40"/>
    </row>
    <row r="227" spans="2:9" x14ac:dyDescent="0.25">
      <c r="B227" s="98"/>
      <c r="C227" s="98"/>
      <c r="D227" s="40"/>
      <c r="E227" s="40"/>
      <c r="F227" s="40"/>
      <c r="G227" s="40"/>
      <c r="H227" s="98"/>
      <c r="I227" s="40"/>
    </row>
    <row r="228" spans="2:9" x14ac:dyDescent="0.25">
      <c r="B228" s="98"/>
      <c r="C228" s="98"/>
      <c r="D228" s="40"/>
      <c r="E228" s="40"/>
      <c r="F228" s="40"/>
      <c r="G228" s="40"/>
      <c r="H228" s="98"/>
      <c r="I228" s="40"/>
    </row>
    <row r="229" spans="2:9" x14ac:dyDescent="0.25">
      <c r="B229" s="98"/>
      <c r="C229" s="98"/>
      <c r="D229" s="40"/>
      <c r="E229" s="40"/>
      <c r="F229" s="40"/>
      <c r="G229" s="40"/>
      <c r="H229" s="98"/>
      <c r="I229" s="40"/>
    </row>
    <row r="230" spans="2:9" x14ac:dyDescent="0.25">
      <c r="B230" s="98"/>
      <c r="C230" s="98"/>
      <c r="D230" s="40"/>
      <c r="E230" s="40"/>
      <c r="F230" s="40"/>
      <c r="G230" s="40"/>
      <c r="H230" s="98"/>
      <c r="I230" s="40"/>
    </row>
    <row r="231" spans="2:9" x14ac:dyDescent="0.25">
      <c r="B231" s="98"/>
      <c r="C231" s="98"/>
      <c r="D231" s="40"/>
      <c r="E231" s="40"/>
      <c r="F231" s="40"/>
      <c r="G231" s="40"/>
      <c r="H231" s="98"/>
      <c r="I231" s="40"/>
    </row>
    <row r="232" spans="2:9" x14ac:dyDescent="0.25">
      <c r="B232" s="98"/>
      <c r="C232" s="98"/>
      <c r="D232" s="40"/>
      <c r="E232" s="40"/>
      <c r="F232" s="40"/>
      <c r="G232" s="40"/>
      <c r="H232" s="98"/>
      <c r="I232" s="40"/>
    </row>
    <row r="233" spans="2:9" x14ac:dyDescent="0.25">
      <c r="B233" s="98"/>
      <c r="C233" s="98"/>
      <c r="D233" s="40"/>
      <c r="E233" s="40"/>
      <c r="F233" s="40"/>
      <c r="G233" s="40"/>
      <c r="H233" s="98"/>
      <c r="I233" s="40"/>
    </row>
    <row r="234" spans="2:9" x14ac:dyDescent="0.25">
      <c r="B234" s="98"/>
      <c r="C234" s="98"/>
      <c r="D234" s="40"/>
      <c r="E234" s="40"/>
      <c r="F234" s="40"/>
      <c r="G234" s="40"/>
      <c r="H234" s="98"/>
      <c r="I234" s="40"/>
    </row>
    <row r="235" spans="2:9" x14ac:dyDescent="0.25">
      <c r="B235" s="98"/>
      <c r="C235" s="98"/>
      <c r="D235" s="40"/>
      <c r="E235" s="40"/>
      <c r="F235" s="40"/>
      <c r="G235" s="40"/>
      <c r="H235" s="98"/>
      <c r="I235" s="40"/>
    </row>
    <row r="236" spans="2:9" x14ac:dyDescent="0.25">
      <c r="B236" s="98"/>
      <c r="C236" s="98"/>
      <c r="D236" s="40"/>
      <c r="E236" s="40"/>
      <c r="F236" s="40"/>
      <c r="G236" s="40"/>
      <c r="H236" s="98"/>
      <c r="I236" s="40"/>
    </row>
    <row r="237" spans="2:9" x14ac:dyDescent="0.25">
      <c r="B237" s="98"/>
      <c r="C237" s="98"/>
      <c r="D237" s="40"/>
      <c r="E237" s="40"/>
      <c r="F237" s="40"/>
      <c r="G237" s="40"/>
      <c r="H237" s="98"/>
      <c r="I237" s="40"/>
    </row>
    <row r="238" spans="2:9" x14ac:dyDescent="0.25">
      <c r="B238" s="98"/>
      <c r="C238" s="98"/>
      <c r="D238" s="40"/>
      <c r="E238" s="40"/>
      <c r="F238" s="40"/>
      <c r="G238" s="40"/>
      <c r="H238" s="98"/>
      <c r="I238" s="40"/>
    </row>
    <row r="239" spans="2:9" x14ac:dyDescent="0.25">
      <c r="B239" s="98"/>
      <c r="C239" s="98"/>
      <c r="D239" s="40"/>
      <c r="E239" s="40"/>
      <c r="F239" s="40"/>
      <c r="G239" s="40"/>
      <c r="H239" s="98"/>
      <c r="I239" s="40"/>
    </row>
    <row r="240" spans="2:9" x14ac:dyDescent="0.25">
      <c r="B240" s="98"/>
      <c r="C240" s="98"/>
      <c r="D240" s="40"/>
      <c r="E240" s="40"/>
      <c r="F240" s="40"/>
      <c r="G240" s="40"/>
      <c r="H240" s="98"/>
      <c r="I240" s="40"/>
    </row>
    <row r="241" spans="2:9" x14ac:dyDescent="0.25">
      <c r="B241" s="98"/>
      <c r="C241" s="98"/>
      <c r="D241" s="40"/>
      <c r="E241" s="40"/>
      <c r="F241" s="40"/>
      <c r="G241" s="40"/>
      <c r="H241" s="98"/>
      <c r="I241" s="40"/>
    </row>
    <row r="242" spans="2:9" x14ac:dyDescent="0.25">
      <c r="B242" s="98"/>
      <c r="C242" s="98"/>
      <c r="D242" s="40"/>
      <c r="E242" s="40"/>
      <c r="F242" s="40"/>
      <c r="G242" s="40"/>
      <c r="H242" s="98"/>
      <c r="I242" s="40"/>
    </row>
    <row r="243" spans="2:9" x14ac:dyDescent="0.25">
      <c r="B243" s="98"/>
      <c r="C243" s="98"/>
      <c r="D243" s="40"/>
      <c r="E243" s="40"/>
      <c r="F243" s="40"/>
      <c r="G243" s="40"/>
      <c r="H243" s="98"/>
      <c r="I243" s="40"/>
    </row>
    <row r="244" spans="2:9" x14ac:dyDescent="0.25">
      <c r="B244" s="98"/>
      <c r="C244" s="98"/>
      <c r="D244" s="40"/>
      <c r="E244" s="40"/>
      <c r="F244" s="40"/>
      <c r="G244" s="40"/>
      <c r="H244" s="98"/>
      <c r="I244" s="40"/>
    </row>
    <row r="245" spans="2:9" x14ac:dyDescent="0.25">
      <c r="B245" s="98"/>
      <c r="C245" s="98"/>
      <c r="D245" s="40"/>
      <c r="E245" s="40"/>
      <c r="F245" s="40"/>
      <c r="G245" s="40"/>
      <c r="H245" s="98"/>
      <c r="I245" s="40"/>
    </row>
    <row r="246" spans="2:9" x14ac:dyDescent="0.25">
      <c r="B246" s="98"/>
      <c r="C246" s="98"/>
      <c r="D246" s="40"/>
      <c r="E246" s="40"/>
      <c r="F246" s="40"/>
      <c r="G246" s="40"/>
      <c r="H246" s="98"/>
      <c r="I246" s="40"/>
    </row>
    <row r="247" spans="2:9" x14ac:dyDescent="0.25">
      <c r="B247" s="98"/>
      <c r="C247" s="98"/>
      <c r="D247" s="40"/>
      <c r="E247" s="40"/>
      <c r="F247" s="40"/>
      <c r="G247" s="40"/>
      <c r="H247" s="98"/>
      <c r="I247" s="40"/>
    </row>
    <row r="248" spans="2:9" x14ac:dyDescent="0.25">
      <c r="B248" s="98"/>
      <c r="C248" s="98"/>
      <c r="D248" s="40"/>
      <c r="E248" s="40"/>
      <c r="F248" s="40"/>
      <c r="G248" s="40"/>
      <c r="H248" s="98"/>
      <c r="I248" s="40"/>
    </row>
    <row r="249" spans="2:9" x14ac:dyDescent="0.25">
      <c r="B249" s="98"/>
      <c r="C249" s="98"/>
      <c r="D249" s="40"/>
      <c r="E249" s="40"/>
      <c r="F249" s="40"/>
      <c r="G249" s="40"/>
      <c r="H249" s="98"/>
      <c r="I249" s="40"/>
    </row>
    <row r="250" spans="2:9" x14ac:dyDescent="0.25">
      <c r="B250" s="98"/>
      <c r="C250" s="98"/>
      <c r="D250" s="40"/>
      <c r="E250" s="40"/>
      <c r="F250" s="40"/>
      <c r="G250" s="40"/>
      <c r="H250" s="98"/>
      <c r="I250" s="40"/>
    </row>
    <row r="251" spans="2:9" x14ac:dyDescent="0.25">
      <c r="B251" s="98"/>
      <c r="C251" s="98"/>
      <c r="D251" s="40"/>
      <c r="E251" s="40"/>
      <c r="F251" s="40"/>
      <c r="G251" s="40"/>
      <c r="H251" s="98"/>
      <c r="I251" s="40"/>
    </row>
    <row r="252" spans="2:9" x14ac:dyDescent="0.25">
      <c r="B252" s="98"/>
      <c r="C252" s="98"/>
      <c r="D252" s="40"/>
      <c r="E252" s="40"/>
      <c r="F252" s="40"/>
      <c r="G252" s="40"/>
      <c r="H252" s="98"/>
      <c r="I252" s="40"/>
    </row>
    <row r="253" spans="2:9" x14ac:dyDescent="0.25">
      <c r="B253" s="98"/>
      <c r="C253" s="98"/>
      <c r="D253" s="40"/>
      <c r="E253" s="40"/>
      <c r="F253" s="40"/>
      <c r="G253" s="40"/>
      <c r="H253" s="98"/>
      <c r="I253" s="40"/>
    </row>
    <row r="254" spans="2:9" x14ac:dyDescent="0.25">
      <c r="B254" s="98"/>
      <c r="C254" s="98"/>
      <c r="D254" s="40"/>
      <c r="E254" s="40"/>
      <c r="F254" s="40"/>
      <c r="G254" s="40"/>
      <c r="H254" s="98"/>
      <c r="I254" s="40"/>
    </row>
    <row r="255" spans="2:9" x14ac:dyDescent="0.25">
      <c r="B255" s="98"/>
      <c r="C255" s="98"/>
      <c r="D255" s="40"/>
      <c r="E255" s="40"/>
      <c r="F255" s="40"/>
      <c r="G255" s="40"/>
      <c r="H255" s="98"/>
      <c r="I255" s="40"/>
    </row>
    <row r="256" spans="2:9" x14ac:dyDescent="0.25">
      <c r="B256" s="98"/>
      <c r="C256" s="98"/>
      <c r="D256" s="40"/>
      <c r="E256" s="40"/>
      <c r="F256" s="40"/>
      <c r="G256" s="40"/>
      <c r="H256" s="98"/>
      <c r="I256" s="40"/>
    </row>
    <row r="257" spans="2:9" x14ac:dyDescent="0.25">
      <c r="B257" s="98"/>
      <c r="C257" s="98"/>
      <c r="D257" s="40"/>
      <c r="E257" s="40"/>
      <c r="F257" s="40"/>
      <c r="G257" s="40"/>
      <c r="H257" s="98"/>
      <c r="I257" s="40"/>
    </row>
    <row r="258" spans="2:9" x14ac:dyDescent="0.25">
      <c r="B258" s="98"/>
      <c r="C258" s="98"/>
      <c r="D258" s="40"/>
      <c r="E258" s="40"/>
      <c r="F258" s="40"/>
      <c r="G258" s="40"/>
      <c r="H258" s="98"/>
      <c r="I258" s="40"/>
    </row>
    <row r="259" spans="2:9" x14ac:dyDescent="0.25">
      <c r="B259" s="98"/>
      <c r="C259" s="98"/>
      <c r="D259" s="40"/>
      <c r="E259" s="40"/>
      <c r="F259" s="40"/>
      <c r="G259" s="40"/>
      <c r="H259" s="98"/>
      <c r="I259" s="40"/>
    </row>
    <row r="260" spans="2:9" x14ac:dyDescent="0.25">
      <c r="B260" s="98"/>
      <c r="C260" s="98"/>
      <c r="D260" s="40"/>
      <c r="E260" s="40"/>
      <c r="F260" s="40"/>
      <c r="G260" s="40"/>
      <c r="H260" s="98"/>
      <c r="I260" s="40"/>
    </row>
    <row r="261" spans="2:9" x14ac:dyDescent="0.25">
      <c r="B261" s="98"/>
      <c r="C261" s="98"/>
      <c r="D261" s="40"/>
      <c r="E261" s="40"/>
      <c r="F261" s="40"/>
      <c r="G261" s="40"/>
      <c r="H261" s="98"/>
      <c r="I261" s="40"/>
    </row>
    <row r="262" spans="2:9" x14ac:dyDescent="0.25">
      <c r="B262" s="98"/>
      <c r="C262" s="98"/>
      <c r="D262" s="40"/>
      <c r="E262" s="40"/>
      <c r="F262" s="40"/>
      <c r="G262" s="40"/>
      <c r="H262" s="98"/>
      <c r="I262" s="40"/>
    </row>
    <row r="263" spans="2:9" x14ac:dyDescent="0.25">
      <c r="B263" s="98"/>
      <c r="C263" s="98"/>
      <c r="D263" s="40"/>
      <c r="E263" s="40"/>
      <c r="F263" s="40"/>
      <c r="G263" s="40"/>
      <c r="H263" s="98"/>
      <c r="I263" s="40"/>
    </row>
    <row r="264" spans="2:9" x14ac:dyDescent="0.25">
      <c r="B264" s="98"/>
      <c r="C264" s="98"/>
      <c r="D264" s="40"/>
      <c r="E264" s="40"/>
      <c r="F264" s="40"/>
      <c r="G264" s="40"/>
      <c r="H264" s="98"/>
      <c r="I264" s="40"/>
    </row>
    <row r="265" spans="2:9" x14ac:dyDescent="0.25">
      <c r="B265" s="98"/>
      <c r="C265" s="98"/>
      <c r="D265" s="40"/>
      <c r="E265" s="40"/>
      <c r="F265" s="40"/>
      <c r="G265" s="40"/>
      <c r="H265" s="98"/>
      <c r="I265" s="40"/>
    </row>
    <row r="266" spans="2:9" x14ac:dyDescent="0.25">
      <c r="B266" s="98"/>
      <c r="C266" s="98"/>
      <c r="D266" s="40"/>
      <c r="E266" s="40"/>
      <c r="F266" s="40"/>
      <c r="G266" s="40"/>
      <c r="H266" s="98"/>
      <c r="I266" s="40"/>
    </row>
    <row r="267" spans="2:9" x14ac:dyDescent="0.25">
      <c r="B267" s="98"/>
      <c r="C267" s="98"/>
      <c r="D267" s="40"/>
      <c r="E267" s="40"/>
      <c r="F267" s="40"/>
      <c r="G267" s="40"/>
      <c r="H267" s="98"/>
      <c r="I267" s="40"/>
    </row>
    <row r="268" spans="2:9" x14ac:dyDescent="0.25">
      <c r="B268" s="98"/>
      <c r="C268" s="98"/>
      <c r="D268" s="40"/>
      <c r="E268" s="40"/>
      <c r="F268" s="40"/>
      <c r="G268" s="40"/>
      <c r="H268" s="98"/>
      <c r="I268" s="40"/>
    </row>
    <row r="269" spans="2:9" x14ac:dyDescent="0.25">
      <c r="B269" s="98"/>
      <c r="C269" s="98"/>
      <c r="D269" s="40"/>
      <c r="E269" s="40"/>
      <c r="F269" s="40"/>
      <c r="G269" s="40"/>
      <c r="H269" s="98"/>
      <c r="I269" s="40"/>
    </row>
    <row r="270" spans="2:9" x14ac:dyDescent="0.25">
      <c r="B270" s="98"/>
      <c r="C270" s="98"/>
      <c r="D270" s="40"/>
      <c r="E270" s="40"/>
      <c r="F270" s="40"/>
      <c r="G270" s="40"/>
      <c r="H270" s="98"/>
      <c r="I270" s="40"/>
    </row>
    <row r="271" spans="2:9" x14ac:dyDescent="0.25">
      <c r="B271" s="98"/>
      <c r="C271" s="98"/>
      <c r="D271" s="40"/>
      <c r="E271" s="40"/>
      <c r="F271" s="40"/>
      <c r="G271" s="40"/>
      <c r="H271" s="98"/>
      <c r="I271" s="40"/>
    </row>
    <row r="272" spans="2:9" x14ac:dyDescent="0.25">
      <c r="B272" s="98"/>
      <c r="C272" s="98"/>
      <c r="D272" s="40"/>
      <c r="E272" s="40"/>
      <c r="F272" s="40"/>
      <c r="G272" s="40"/>
      <c r="H272" s="98"/>
      <c r="I272" s="40"/>
    </row>
    <row r="273" spans="2:9" x14ac:dyDescent="0.25">
      <c r="B273" s="98"/>
      <c r="C273" s="98"/>
      <c r="D273" s="40"/>
      <c r="E273" s="40"/>
      <c r="F273" s="40"/>
      <c r="G273" s="40"/>
      <c r="H273" s="98"/>
      <c r="I273" s="40"/>
    </row>
    <row r="274" spans="2:9" x14ac:dyDescent="0.25">
      <c r="B274" s="98"/>
      <c r="C274" s="98"/>
      <c r="D274" s="40"/>
      <c r="E274" s="40"/>
      <c r="F274" s="40"/>
      <c r="G274" s="40"/>
      <c r="H274" s="98"/>
      <c r="I274" s="40"/>
    </row>
    <row r="275" spans="2:9" x14ac:dyDescent="0.25">
      <c r="B275" s="98"/>
      <c r="C275" s="98"/>
      <c r="D275" s="40"/>
      <c r="E275" s="40"/>
      <c r="F275" s="40"/>
      <c r="G275" s="40"/>
      <c r="H275" s="98"/>
      <c r="I275" s="40"/>
    </row>
    <row r="276" spans="2:9" x14ac:dyDescent="0.25">
      <c r="B276" s="98"/>
      <c r="C276" s="98"/>
      <c r="D276" s="40"/>
      <c r="E276" s="40"/>
      <c r="F276" s="40"/>
      <c r="G276" s="40"/>
      <c r="H276" s="98"/>
      <c r="I276" s="40"/>
    </row>
    <row r="277" spans="2:9" x14ac:dyDescent="0.25">
      <c r="B277" s="98"/>
      <c r="C277" s="98"/>
      <c r="D277" s="40"/>
      <c r="E277" s="40"/>
      <c r="F277" s="40"/>
      <c r="G277" s="40"/>
      <c r="H277" s="98"/>
      <c r="I277" s="40"/>
    </row>
    <row r="278" spans="2:9" x14ac:dyDescent="0.25">
      <c r="B278" s="98"/>
      <c r="C278" s="98"/>
      <c r="D278" s="40"/>
      <c r="E278" s="40"/>
      <c r="F278" s="40"/>
      <c r="G278" s="40"/>
      <c r="H278" s="98"/>
      <c r="I278" s="40"/>
    </row>
    <row r="279" spans="2:9" x14ac:dyDescent="0.25">
      <c r="B279" s="98"/>
      <c r="C279" s="98"/>
      <c r="D279" s="40"/>
      <c r="E279" s="40"/>
      <c r="F279" s="40"/>
      <c r="G279" s="40"/>
      <c r="H279" s="98"/>
      <c r="I279" s="40"/>
    </row>
    <row r="280" spans="2:9" x14ac:dyDescent="0.25">
      <c r="B280" s="98"/>
      <c r="C280" s="98"/>
      <c r="D280" s="40"/>
      <c r="E280" s="40"/>
      <c r="F280" s="40"/>
      <c r="G280" s="40"/>
      <c r="H280" s="98"/>
      <c r="I280" s="40"/>
    </row>
    <row r="281" spans="2:9" x14ac:dyDescent="0.25">
      <c r="B281" s="98"/>
      <c r="C281" s="98"/>
      <c r="D281" s="40"/>
      <c r="E281" s="40"/>
      <c r="F281" s="40"/>
      <c r="G281" s="40"/>
      <c r="H281" s="98"/>
      <c r="I281" s="40"/>
    </row>
    <row r="282" spans="2:9" x14ac:dyDescent="0.25">
      <c r="B282" s="98"/>
      <c r="C282" s="98"/>
      <c r="D282" s="40"/>
      <c r="E282" s="40"/>
      <c r="F282" s="40"/>
      <c r="G282" s="40"/>
      <c r="H282" s="98"/>
      <c r="I282" s="40"/>
    </row>
    <row r="283" spans="2:9" x14ac:dyDescent="0.25">
      <c r="B283" s="98"/>
      <c r="C283" s="98"/>
      <c r="D283" s="40"/>
      <c r="E283" s="40"/>
      <c r="F283" s="40"/>
      <c r="G283" s="40"/>
      <c r="H283" s="98"/>
      <c r="I283" s="40"/>
    </row>
    <row r="284" spans="2:9" x14ac:dyDescent="0.25">
      <c r="B284" s="98"/>
      <c r="C284" s="98"/>
      <c r="D284" s="40"/>
      <c r="E284" s="40"/>
      <c r="F284" s="40"/>
      <c r="G284" s="40"/>
      <c r="H284" s="98"/>
      <c r="I284" s="40"/>
    </row>
    <row r="285" spans="2:9" x14ac:dyDescent="0.25">
      <c r="B285" s="98"/>
      <c r="C285" s="98"/>
      <c r="D285" s="40"/>
      <c r="E285" s="40"/>
      <c r="F285" s="40"/>
      <c r="G285" s="40"/>
      <c r="H285" s="98"/>
      <c r="I285" s="40"/>
    </row>
    <row r="286" spans="2:9" x14ac:dyDescent="0.25">
      <c r="B286" s="98"/>
      <c r="C286" s="98"/>
      <c r="D286" s="40"/>
      <c r="E286" s="40"/>
      <c r="F286" s="40"/>
      <c r="G286" s="40"/>
      <c r="H286" s="98"/>
      <c r="I286" s="40"/>
    </row>
    <row r="287" spans="2:9" x14ac:dyDescent="0.25">
      <c r="B287" s="98"/>
      <c r="C287" s="98"/>
      <c r="D287" s="40"/>
      <c r="E287" s="40"/>
      <c r="F287" s="40"/>
      <c r="G287" s="40"/>
      <c r="H287" s="98"/>
      <c r="I287" s="40"/>
    </row>
    <row r="288" spans="2:9" x14ac:dyDescent="0.25">
      <c r="B288" s="98"/>
      <c r="C288" s="98"/>
      <c r="D288" s="40"/>
      <c r="E288" s="40"/>
      <c r="F288" s="40"/>
      <c r="G288" s="40"/>
      <c r="H288" s="98"/>
      <c r="I288" s="40"/>
    </row>
    <row r="289" spans="2:9" x14ac:dyDescent="0.25">
      <c r="B289" s="98"/>
      <c r="C289" s="98"/>
      <c r="D289" s="40"/>
      <c r="E289" s="40"/>
      <c r="F289" s="40"/>
      <c r="G289" s="40"/>
      <c r="H289" s="98"/>
      <c r="I289" s="40"/>
    </row>
    <row r="290" spans="2:9" x14ac:dyDescent="0.25">
      <c r="B290" s="98"/>
      <c r="C290" s="98"/>
      <c r="D290" s="40"/>
      <c r="E290" s="40"/>
      <c r="F290" s="40"/>
      <c r="G290" s="40"/>
      <c r="H290" s="98"/>
      <c r="I290" s="40"/>
    </row>
    <row r="291" spans="2:9" x14ac:dyDescent="0.25">
      <c r="B291" s="98"/>
      <c r="C291" s="98"/>
      <c r="D291" s="40"/>
      <c r="E291" s="40"/>
      <c r="F291" s="40"/>
      <c r="G291" s="40"/>
      <c r="H291" s="98"/>
      <c r="I291" s="40"/>
    </row>
    <row r="292" spans="2:9" x14ac:dyDescent="0.25">
      <c r="B292" s="98"/>
      <c r="C292" s="98"/>
      <c r="D292" s="40"/>
      <c r="E292" s="40"/>
      <c r="F292" s="40"/>
      <c r="G292" s="40"/>
      <c r="H292" s="98"/>
      <c r="I292" s="40"/>
    </row>
    <row r="293" spans="2:9" x14ac:dyDescent="0.25">
      <c r="B293" s="98"/>
      <c r="C293" s="98"/>
      <c r="D293" s="40"/>
      <c r="E293" s="40"/>
      <c r="F293" s="40"/>
      <c r="G293" s="40"/>
      <c r="H293" s="98"/>
      <c r="I293" s="40"/>
    </row>
    <row r="294" spans="2:9" x14ac:dyDescent="0.25">
      <c r="B294" s="98"/>
      <c r="C294" s="98"/>
      <c r="D294" s="40"/>
      <c r="E294" s="40"/>
      <c r="F294" s="40"/>
      <c r="G294" s="40"/>
      <c r="H294" s="98"/>
      <c r="I294" s="40"/>
    </row>
    <row r="295" spans="2:9" x14ac:dyDescent="0.25">
      <c r="B295" s="98"/>
      <c r="C295" s="98"/>
      <c r="D295" s="40"/>
      <c r="E295" s="40"/>
      <c r="F295" s="40"/>
      <c r="G295" s="40"/>
      <c r="H295" s="98"/>
      <c r="I295" s="40"/>
    </row>
    <row r="296" spans="2:9" x14ac:dyDescent="0.25">
      <c r="B296" s="98"/>
      <c r="C296" s="98"/>
      <c r="D296" s="40"/>
      <c r="E296" s="40"/>
      <c r="F296" s="40"/>
      <c r="G296" s="40"/>
      <c r="H296" s="98"/>
      <c r="I296" s="40"/>
    </row>
    <row r="297" spans="2:9" x14ac:dyDescent="0.25">
      <c r="B297" s="98"/>
      <c r="C297" s="98"/>
      <c r="D297" s="40"/>
      <c r="E297" s="40"/>
      <c r="F297" s="40"/>
      <c r="G297" s="40"/>
      <c r="H297" s="98"/>
      <c r="I297" s="40"/>
    </row>
    <row r="298" spans="2:9" x14ac:dyDescent="0.25">
      <c r="B298" s="98"/>
      <c r="C298" s="98"/>
      <c r="D298" s="40"/>
      <c r="E298" s="40"/>
      <c r="F298" s="40"/>
      <c r="G298" s="40"/>
      <c r="H298" s="98"/>
      <c r="I298" s="40"/>
    </row>
    <row r="299" spans="2:9" x14ac:dyDescent="0.25">
      <c r="B299" s="98"/>
      <c r="C299" s="98"/>
      <c r="D299" s="40"/>
      <c r="E299" s="40"/>
      <c r="F299" s="40"/>
      <c r="G299" s="40"/>
      <c r="H299" s="98"/>
      <c r="I299" s="40"/>
    </row>
    <row r="300" spans="2:9" x14ac:dyDescent="0.25">
      <c r="B300" s="98"/>
      <c r="C300" s="98"/>
      <c r="D300" s="40"/>
      <c r="E300" s="40"/>
      <c r="F300" s="40"/>
      <c r="G300" s="40"/>
      <c r="H300" s="98"/>
      <c r="I300" s="40"/>
    </row>
    <row r="301" spans="2:9" x14ac:dyDescent="0.25">
      <c r="B301" s="98"/>
      <c r="C301" s="98"/>
      <c r="D301" s="40"/>
      <c r="E301" s="40"/>
      <c r="F301" s="40"/>
      <c r="G301" s="40"/>
      <c r="H301" s="98"/>
      <c r="I301" s="40"/>
    </row>
    <row r="302" spans="2:9" x14ac:dyDescent="0.25">
      <c r="B302" s="98"/>
      <c r="C302" s="98"/>
      <c r="D302" s="40"/>
      <c r="E302" s="40"/>
      <c r="F302" s="40"/>
      <c r="G302" s="40"/>
      <c r="H302" s="98"/>
      <c r="I302" s="40"/>
    </row>
    <row r="303" spans="2:9" x14ac:dyDescent="0.25">
      <c r="B303" s="98"/>
      <c r="C303" s="98"/>
      <c r="D303" s="40"/>
      <c r="E303" s="40"/>
      <c r="F303" s="40"/>
      <c r="G303" s="40"/>
      <c r="H303" s="98"/>
      <c r="I303" s="40"/>
    </row>
    <row r="304" spans="2:9" x14ac:dyDescent="0.25">
      <c r="B304" s="98"/>
      <c r="C304" s="98"/>
      <c r="D304" s="40"/>
      <c r="E304" s="40"/>
      <c r="F304" s="40"/>
      <c r="G304" s="40"/>
      <c r="H304" s="98"/>
      <c r="I304" s="40"/>
    </row>
    <row r="305" spans="2:9" x14ac:dyDescent="0.25">
      <c r="B305" s="98"/>
      <c r="C305" s="98"/>
      <c r="D305" s="40"/>
      <c r="E305" s="40"/>
      <c r="F305" s="40"/>
      <c r="G305" s="40"/>
      <c r="H305" s="98"/>
      <c r="I305" s="40"/>
    </row>
    <row r="306" spans="2:9" x14ac:dyDescent="0.25">
      <c r="B306" s="98"/>
      <c r="C306" s="98"/>
      <c r="D306" s="40"/>
      <c r="E306" s="40"/>
      <c r="F306" s="40"/>
      <c r="G306" s="40"/>
      <c r="H306" s="98"/>
      <c r="I306" s="40"/>
    </row>
    <row r="307" spans="2:9" x14ac:dyDescent="0.25">
      <c r="B307" s="98"/>
      <c r="C307" s="98"/>
      <c r="D307" s="40"/>
      <c r="E307" s="40"/>
      <c r="F307" s="40"/>
      <c r="G307" s="40"/>
      <c r="H307" s="98"/>
      <c r="I307" s="40"/>
    </row>
    <row r="308" spans="2:9" x14ac:dyDescent="0.25">
      <c r="B308" s="98"/>
      <c r="C308" s="98"/>
      <c r="D308" s="40"/>
      <c r="E308" s="40"/>
      <c r="F308" s="40"/>
      <c r="G308" s="40"/>
      <c r="H308" s="98"/>
      <c r="I308" s="40"/>
    </row>
    <row r="309" spans="2:9" x14ac:dyDescent="0.25">
      <c r="B309" s="98"/>
      <c r="C309" s="98"/>
      <c r="D309" s="40"/>
      <c r="E309" s="40"/>
      <c r="F309" s="40"/>
      <c r="G309" s="40"/>
      <c r="H309" s="98"/>
      <c r="I309" s="40"/>
    </row>
    <row r="310" spans="2:9" x14ac:dyDescent="0.25">
      <c r="B310" s="98"/>
      <c r="C310" s="98"/>
      <c r="D310" s="40"/>
      <c r="E310" s="40"/>
      <c r="F310" s="40"/>
      <c r="G310" s="40"/>
      <c r="H310" s="98"/>
      <c r="I310" s="40"/>
    </row>
    <row r="311" spans="2:9" x14ac:dyDescent="0.25">
      <c r="B311" s="98"/>
      <c r="C311" s="98"/>
      <c r="D311" s="40"/>
      <c r="E311" s="40"/>
      <c r="F311" s="40"/>
      <c r="G311" s="40"/>
      <c r="H311" s="98"/>
      <c r="I311" s="40"/>
    </row>
    <row r="312" spans="2:9" x14ac:dyDescent="0.25">
      <c r="B312" s="98"/>
      <c r="C312" s="98"/>
      <c r="D312" s="40"/>
      <c r="E312" s="40"/>
      <c r="F312" s="40"/>
      <c r="G312" s="40"/>
      <c r="H312" s="98"/>
      <c r="I312" s="40"/>
    </row>
    <row r="313" spans="2:9" x14ac:dyDescent="0.25">
      <c r="B313" s="98"/>
      <c r="C313" s="98"/>
      <c r="D313" s="40"/>
      <c r="E313" s="40"/>
      <c r="F313" s="40"/>
      <c r="G313" s="40"/>
      <c r="H313" s="98"/>
      <c r="I313" s="40"/>
    </row>
    <row r="314" spans="2:9" x14ac:dyDescent="0.25">
      <c r="B314" s="98"/>
      <c r="C314" s="98"/>
      <c r="D314" s="40"/>
      <c r="E314" s="40"/>
      <c r="F314" s="40"/>
      <c r="G314" s="40"/>
      <c r="H314" s="98"/>
      <c r="I314" s="40"/>
    </row>
    <row r="315" spans="2:9" x14ac:dyDescent="0.25">
      <c r="B315" s="98"/>
      <c r="C315" s="98"/>
      <c r="D315" s="40"/>
      <c r="E315" s="40"/>
      <c r="F315" s="40"/>
      <c r="G315" s="40"/>
      <c r="H315" s="98"/>
      <c r="I315" s="40"/>
    </row>
    <row r="316" spans="2:9" x14ac:dyDescent="0.25">
      <c r="B316" s="98"/>
      <c r="C316" s="98"/>
      <c r="D316" s="40"/>
      <c r="E316" s="40"/>
      <c r="F316" s="40"/>
      <c r="G316" s="40"/>
      <c r="H316" s="98"/>
      <c r="I316" s="40"/>
    </row>
    <row r="317" spans="2:9" x14ac:dyDescent="0.25">
      <c r="B317" s="98"/>
      <c r="C317" s="98"/>
      <c r="D317" s="40"/>
      <c r="E317" s="40"/>
      <c r="F317" s="40"/>
      <c r="G317" s="40"/>
      <c r="H317" s="98"/>
      <c r="I317" s="40"/>
    </row>
    <row r="318" spans="2:9" x14ac:dyDescent="0.25">
      <c r="B318" s="98"/>
      <c r="C318" s="98"/>
      <c r="D318" s="40"/>
      <c r="E318" s="40"/>
      <c r="F318" s="40"/>
      <c r="G318" s="40"/>
      <c r="H318" s="98"/>
      <c r="I318" s="40"/>
    </row>
    <row r="319" spans="2:9" x14ac:dyDescent="0.25">
      <c r="B319" s="98"/>
      <c r="C319" s="98"/>
      <c r="D319" s="40"/>
      <c r="E319" s="40"/>
      <c r="F319" s="40"/>
      <c r="G319" s="40"/>
      <c r="H319" s="98"/>
      <c r="I319" s="40"/>
    </row>
    <row r="320" spans="2:9" x14ac:dyDescent="0.25">
      <c r="B320" s="98"/>
      <c r="C320" s="98"/>
      <c r="D320" s="40"/>
      <c r="E320" s="40"/>
      <c r="F320" s="40"/>
      <c r="G320" s="40"/>
      <c r="H320" s="98"/>
      <c r="I320" s="40"/>
    </row>
    <row r="321" spans="2:9" x14ac:dyDescent="0.25">
      <c r="B321" s="98"/>
      <c r="C321" s="98"/>
      <c r="D321" s="40"/>
      <c r="E321" s="40"/>
      <c r="F321" s="40"/>
      <c r="G321" s="40"/>
      <c r="H321" s="98"/>
      <c r="I321" s="40"/>
    </row>
    <row r="322" spans="2:9" x14ac:dyDescent="0.25">
      <c r="B322" s="98"/>
      <c r="C322" s="98"/>
      <c r="D322" s="40"/>
      <c r="E322" s="40"/>
      <c r="F322" s="40"/>
      <c r="G322" s="40"/>
      <c r="H322" s="98"/>
      <c r="I322" s="40"/>
    </row>
    <row r="323" spans="2:9" x14ac:dyDescent="0.25">
      <c r="B323" s="98"/>
      <c r="C323" s="98"/>
      <c r="D323" s="40"/>
      <c r="E323" s="40"/>
      <c r="F323" s="40"/>
      <c r="G323" s="40"/>
      <c r="H323" s="98"/>
      <c r="I323" s="40"/>
    </row>
    <row r="324" spans="2:9" x14ac:dyDescent="0.25">
      <c r="B324" s="98"/>
      <c r="C324" s="98"/>
      <c r="D324" s="40"/>
      <c r="E324" s="40"/>
      <c r="F324" s="40"/>
      <c r="G324" s="40"/>
      <c r="H324" s="98"/>
      <c r="I324" s="40"/>
    </row>
    <row r="325" spans="2:9" x14ac:dyDescent="0.25">
      <c r="B325" s="98"/>
      <c r="C325" s="98"/>
      <c r="D325" s="40"/>
      <c r="E325" s="40"/>
      <c r="F325" s="40"/>
      <c r="G325" s="40"/>
      <c r="H325" s="98"/>
      <c r="I325" s="40"/>
    </row>
    <row r="326" spans="2:9" x14ac:dyDescent="0.25">
      <c r="B326" s="98"/>
      <c r="C326" s="98"/>
      <c r="D326" s="40"/>
      <c r="E326" s="40"/>
      <c r="F326" s="40"/>
      <c r="G326" s="40"/>
      <c r="H326" s="98"/>
      <c r="I326" s="40"/>
    </row>
    <row r="327" spans="2:9" x14ac:dyDescent="0.25">
      <c r="B327" s="98"/>
      <c r="C327" s="98"/>
      <c r="D327" s="40"/>
      <c r="E327" s="40"/>
      <c r="F327" s="40"/>
      <c r="G327" s="40"/>
      <c r="H327" s="98"/>
      <c r="I327" s="40"/>
    </row>
    <row r="328" spans="2:9" x14ac:dyDescent="0.25">
      <c r="B328" s="98"/>
      <c r="C328" s="98"/>
      <c r="D328" s="40"/>
      <c r="E328" s="40"/>
      <c r="F328" s="40"/>
      <c r="G328" s="40"/>
      <c r="H328" s="98"/>
      <c r="I328" s="40"/>
    </row>
    <row r="329" spans="2:9" x14ac:dyDescent="0.25">
      <c r="B329" s="98"/>
      <c r="C329" s="98"/>
      <c r="D329" s="40"/>
      <c r="E329" s="40"/>
      <c r="F329" s="40"/>
      <c r="G329" s="40"/>
      <c r="H329" s="98"/>
      <c r="I329" s="40"/>
    </row>
    <row r="330" spans="2:9" x14ac:dyDescent="0.25">
      <c r="B330" s="98"/>
      <c r="C330" s="98"/>
      <c r="D330" s="40"/>
      <c r="E330" s="40"/>
      <c r="F330" s="40"/>
      <c r="G330" s="40"/>
      <c r="H330" s="98"/>
      <c r="I330" s="40"/>
    </row>
    <row r="331" spans="2:9" x14ac:dyDescent="0.25">
      <c r="B331" s="98"/>
      <c r="C331" s="98"/>
      <c r="D331" s="40"/>
      <c r="E331" s="40"/>
      <c r="F331" s="40"/>
      <c r="G331" s="40"/>
      <c r="H331" s="98"/>
      <c r="I331" s="40"/>
    </row>
    <row r="332" spans="2:9" x14ac:dyDescent="0.25">
      <c r="B332" s="98"/>
      <c r="C332" s="98"/>
      <c r="D332" s="40"/>
      <c r="E332" s="40"/>
      <c r="F332" s="40"/>
      <c r="G332" s="40"/>
      <c r="H332" s="98"/>
      <c r="I332" s="40"/>
    </row>
    <row r="333" spans="2:9" x14ac:dyDescent="0.25">
      <c r="B333" s="98"/>
      <c r="C333" s="98"/>
      <c r="D333" s="40"/>
      <c r="E333" s="40"/>
      <c r="F333" s="40"/>
      <c r="G333" s="40"/>
      <c r="H333" s="98"/>
      <c r="I333" s="40"/>
    </row>
    <row r="334" spans="2:9" x14ac:dyDescent="0.25">
      <c r="B334" s="98"/>
      <c r="C334" s="98"/>
      <c r="D334" s="40"/>
      <c r="E334" s="40"/>
      <c r="F334" s="40"/>
      <c r="G334" s="40"/>
      <c r="H334" s="98"/>
      <c r="I334" s="40"/>
    </row>
    <row r="335" spans="2:9" x14ac:dyDescent="0.25">
      <c r="B335" s="98"/>
      <c r="C335" s="98"/>
      <c r="D335" s="40"/>
      <c r="E335" s="40"/>
      <c r="F335" s="40"/>
      <c r="G335" s="40"/>
      <c r="H335" s="98"/>
      <c r="I335" s="40"/>
    </row>
    <row r="336" spans="2:9" x14ac:dyDescent="0.25">
      <c r="B336" s="98"/>
      <c r="C336" s="98"/>
      <c r="D336" s="40"/>
      <c r="E336" s="40"/>
      <c r="F336" s="40"/>
      <c r="G336" s="40"/>
      <c r="H336" s="98"/>
      <c r="I336" s="40"/>
    </row>
    <row r="337" spans="2:9" x14ac:dyDescent="0.25">
      <c r="B337" s="98"/>
      <c r="C337" s="98"/>
      <c r="D337" s="40"/>
      <c r="E337" s="40"/>
      <c r="F337" s="40"/>
      <c r="G337" s="40"/>
      <c r="H337" s="98"/>
      <c r="I337" s="40"/>
    </row>
    <row r="338" spans="2:9" x14ac:dyDescent="0.25">
      <c r="B338" s="98"/>
      <c r="C338" s="98"/>
      <c r="D338" s="40"/>
      <c r="E338" s="40"/>
      <c r="F338" s="40"/>
      <c r="G338" s="40"/>
      <c r="H338" s="98"/>
      <c r="I338" s="40"/>
    </row>
    <row r="339" spans="2:9" x14ac:dyDescent="0.25">
      <c r="B339" s="98"/>
      <c r="C339" s="98"/>
      <c r="D339" s="40"/>
      <c r="E339" s="40"/>
      <c r="F339" s="40"/>
      <c r="G339" s="40"/>
      <c r="H339" s="98"/>
      <c r="I339" s="40"/>
    </row>
    <row r="340" spans="2:9" x14ac:dyDescent="0.25">
      <c r="B340" s="98"/>
      <c r="C340" s="98"/>
      <c r="D340" s="40"/>
      <c r="E340" s="40"/>
      <c r="F340" s="40"/>
      <c r="G340" s="40"/>
      <c r="H340" s="98"/>
      <c r="I340" s="40"/>
    </row>
    <row r="341" spans="2:9" x14ac:dyDescent="0.25">
      <c r="B341" s="98"/>
      <c r="C341" s="98"/>
      <c r="D341" s="40"/>
      <c r="E341" s="40"/>
      <c r="F341" s="40"/>
      <c r="G341" s="40"/>
      <c r="H341" s="98"/>
      <c r="I341" s="40"/>
    </row>
    <row r="342" spans="2:9" x14ac:dyDescent="0.25">
      <c r="B342" s="98"/>
      <c r="C342" s="98"/>
      <c r="D342" s="40"/>
      <c r="E342" s="40"/>
      <c r="F342" s="40"/>
      <c r="G342" s="40"/>
      <c r="H342" s="98"/>
      <c r="I342" s="40"/>
    </row>
    <row r="343" spans="2:9" x14ac:dyDescent="0.25">
      <c r="B343" s="98"/>
      <c r="C343" s="98"/>
      <c r="D343" s="40"/>
      <c r="E343" s="40"/>
      <c r="F343" s="40"/>
      <c r="G343" s="40"/>
      <c r="H343" s="98"/>
      <c r="I343" s="40"/>
    </row>
    <row r="344" spans="2:9" x14ac:dyDescent="0.25">
      <c r="B344" s="98"/>
      <c r="C344" s="98"/>
      <c r="D344" s="40"/>
      <c r="E344" s="40"/>
      <c r="F344" s="40"/>
      <c r="G344" s="40"/>
      <c r="H344" s="98"/>
      <c r="I344" s="40"/>
    </row>
    <row r="345" spans="2:9" x14ac:dyDescent="0.25">
      <c r="B345" s="98"/>
      <c r="C345" s="98"/>
      <c r="D345" s="40"/>
      <c r="E345" s="40"/>
      <c r="F345" s="40"/>
      <c r="G345" s="40"/>
      <c r="H345" s="98"/>
      <c r="I345" s="40"/>
    </row>
    <row r="346" spans="2:9" x14ac:dyDescent="0.25">
      <c r="B346" s="98"/>
      <c r="C346" s="98"/>
      <c r="D346" s="40"/>
      <c r="E346" s="40"/>
      <c r="F346" s="40"/>
      <c r="G346" s="40"/>
      <c r="H346" s="98"/>
      <c r="I346" s="40"/>
    </row>
    <row r="347" spans="2:9" x14ac:dyDescent="0.25">
      <c r="B347" s="98"/>
      <c r="C347" s="98"/>
      <c r="D347" s="40"/>
      <c r="E347" s="40"/>
      <c r="F347" s="40"/>
      <c r="G347" s="40"/>
      <c r="H347" s="98"/>
      <c r="I347" s="40"/>
    </row>
    <row r="348" spans="2:9" x14ac:dyDescent="0.25">
      <c r="B348" s="98"/>
      <c r="C348" s="98"/>
      <c r="D348" s="40"/>
      <c r="E348" s="40"/>
      <c r="F348" s="40"/>
      <c r="G348" s="40"/>
      <c r="H348" s="98"/>
      <c r="I348" s="40"/>
    </row>
    <row r="349" spans="2:9" x14ac:dyDescent="0.25">
      <c r="B349" s="98"/>
      <c r="C349" s="98"/>
      <c r="D349" s="40"/>
      <c r="E349" s="40"/>
      <c r="F349" s="40"/>
      <c r="G349" s="40"/>
      <c r="H349" s="98"/>
      <c r="I349" s="40"/>
    </row>
    <row r="350" spans="2:9" x14ac:dyDescent="0.25">
      <c r="B350" s="98"/>
      <c r="C350" s="98"/>
      <c r="D350" s="40"/>
      <c r="E350" s="40"/>
      <c r="F350" s="40"/>
      <c r="G350" s="40"/>
      <c r="H350" s="98"/>
      <c r="I350" s="40"/>
    </row>
    <row r="351" spans="2:9" x14ac:dyDescent="0.25">
      <c r="B351" s="98"/>
      <c r="C351" s="98"/>
      <c r="D351" s="40"/>
      <c r="E351" s="40"/>
      <c r="F351" s="40"/>
      <c r="G351" s="40"/>
      <c r="H351" s="98"/>
      <c r="I351" s="40"/>
    </row>
    <row r="352" spans="2:9" x14ac:dyDescent="0.25">
      <c r="B352" s="98"/>
      <c r="C352" s="98"/>
      <c r="D352" s="40"/>
      <c r="E352" s="40"/>
      <c r="F352" s="40"/>
      <c r="G352" s="40"/>
      <c r="H352" s="98"/>
      <c r="I352" s="40"/>
    </row>
    <row r="353" spans="2:9" x14ac:dyDescent="0.25">
      <c r="B353" s="98"/>
      <c r="C353" s="98"/>
      <c r="D353" s="40"/>
      <c r="E353" s="40"/>
      <c r="F353" s="40"/>
      <c r="G353" s="40"/>
      <c r="H353" s="98"/>
      <c r="I353" s="40"/>
    </row>
    <row r="354" spans="2:9" x14ac:dyDescent="0.25">
      <c r="B354" s="98"/>
      <c r="C354" s="98"/>
      <c r="D354" s="40"/>
      <c r="E354" s="40"/>
      <c r="F354" s="40"/>
      <c r="G354" s="40"/>
      <c r="H354" s="98"/>
      <c r="I354" s="40"/>
    </row>
    <row r="355" spans="2:9" x14ac:dyDescent="0.25">
      <c r="B355" s="98"/>
      <c r="C355" s="98"/>
      <c r="D355" s="40"/>
      <c r="E355" s="40"/>
      <c r="F355" s="40"/>
      <c r="G355" s="40"/>
      <c r="H355" s="98"/>
      <c r="I355" s="40"/>
    </row>
    <row r="356" spans="2:9" x14ac:dyDescent="0.25">
      <c r="B356" s="98"/>
      <c r="C356" s="98"/>
      <c r="D356" s="40"/>
      <c r="E356" s="40"/>
      <c r="F356" s="40"/>
      <c r="G356" s="40"/>
      <c r="H356" s="98"/>
      <c r="I356" s="40"/>
    </row>
    <row r="357" spans="2:9" x14ac:dyDescent="0.25">
      <c r="B357" s="98"/>
      <c r="C357" s="98"/>
      <c r="D357" s="40"/>
      <c r="E357" s="40"/>
      <c r="F357" s="40"/>
      <c r="G357" s="40"/>
      <c r="H357" s="98"/>
      <c r="I357" s="40"/>
    </row>
    <row r="358" spans="2:9" x14ac:dyDescent="0.25">
      <c r="B358" s="98"/>
      <c r="C358" s="98"/>
      <c r="D358" s="40"/>
      <c r="E358" s="40"/>
      <c r="F358" s="40"/>
      <c r="G358" s="40"/>
      <c r="H358" s="98"/>
      <c r="I358" s="40"/>
    </row>
    <row r="359" spans="2:9" x14ac:dyDescent="0.25">
      <c r="B359" s="98"/>
      <c r="C359" s="98"/>
      <c r="D359" s="40"/>
      <c r="E359" s="40"/>
      <c r="F359" s="40"/>
      <c r="G359" s="40"/>
      <c r="H359" s="98"/>
      <c r="I359" s="40"/>
    </row>
    <row r="360" spans="2:9" x14ac:dyDescent="0.25">
      <c r="B360" s="98"/>
      <c r="C360" s="98"/>
      <c r="D360" s="40"/>
      <c r="E360" s="40"/>
      <c r="F360" s="40"/>
      <c r="G360" s="40"/>
      <c r="H360" s="98"/>
      <c r="I360" s="40"/>
    </row>
    <row r="361" spans="2:9" x14ac:dyDescent="0.25">
      <c r="B361" s="98"/>
      <c r="C361" s="98"/>
      <c r="D361" s="40"/>
      <c r="E361" s="40"/>
      <c r="F361" s="40"/>
      <c r="G361" s="40"/>
      <c r="H361" s="98"/>
      <c r="I361" s="40"/>
    </row>
    <row r="362" spans="2:9" x14ac:dyDescent="0.25">
      <c r="B362" s="98"/>
      <c r="C362" s="98"/>
      <c r="D362" s="40"/>
      <c r="E362" s="40"/>
      <c r="F362" s="40"/>
      <c r="G362" s="40"/>
      <c r="H362" s="98"/>
      <c r="I362" s="40"/>
    </row>
    <row r="363" spans="2:9" x14ac:dyDescent="0.25">
      <c r="B363" s="98"/>
      <c r="C363" s="98"/>
      <c r="D363" s="40"/>
      <c r="E363" s="40"/>
      <c r="F363" s="40"/>
      <c r="G363" s="40"/>
      <c r="H363" s="98"/>
      <c r="I363" s="40"/>
    </row>
    <row r="364" spans="2:9" x14ac:dyDescent="0.25">
      <c r="B364" s="98"/>
      <c r="C364" s="98"/>
      <c r="D364" s="40"/>
      <c r="E364" s="40"/>
      <c r="F364" s="40"/>
      <c r="G364" s="40"/>
      <c r="H364" s="98"/>
      <c r="I364" s="40"/>
    </row>
    <row r="365" spans="2:9" x14ac:dyDescent="0.25">
      <c r="B365" s="98"/>
      <c r="C365" s="98"/>
      <c r="D365" s="40"/>
      <c r="E365" s="40"/>
      <c r="F365" s="40"/>
      <c r="G365" s="40"/>
      <c r="H365" s="98"/>
      <c r="I365" s="40"/>
    </row>
    <row r="366" spans="2:9" x14ac:dyDescent="0.25">
      <c r="B366" s="98"/>
      <c r="C366" s="98"/>
      <c r="D366" s="40"/>
      <c r="E366" s="40"/>
      <c r="F366" s="40"/>
      <c r="G366" s="40"/>
      <c r="H366" s="98"/>
      <c r="I366" s="40"/>
    </row>
    <row r="367" spans="2:9" x14ac:dyDescent="0.25">
      <c r="B367" s="98"/>
      <c r="C367" s="98"/>
      <c r="D367" s="40"/>
      <c r="E367" s="40"/>
      <c r="F367" s="40"/>
      <c r="G367" s="40"/>
      <c r="H367" s="98"/>
      <c r="I367" s="40"/>
    </row>
    <row r="368" spans="2:9" x14ac:dyDescent="0.25">
      <c r="B368" s="98"/>
      <c r="C368" s="98"/>
      <c r="D368" s="40"/>
      <c r="E368" s="40"/>
      <c r="F368" s="40"/>
      <c r="G368" s="40"/>
      <c r="H368" s="98"/>
      <c r="I368" s="40"/>
    </row>
    <row r="369" spans="2:9" x14ac:dyDescent="0.25">
      <c r="B369" s="98"/>
      <c r="C369" s="98"/>
      <c r="D369" s="40"/>
      <c r="E369" s="40"/>
      <c r="F369" s="40"/>
      <c r="G369" s="40"/>
      <c r="H369" s="98"/>
      <c r="I369" s="40"/>
    </row>
    <row r="370" spans="2:9" x14ac:dyDescent="0.25">
      <c r="B370" s="98"/>
      <c r="C370" s="98"/>
      <c r="D370" s="40"/>
      <c r="E370" s="40"/>
      <c r="F370" s="40"/>
      <c r="G370" s="40"/>
      <c r="H370" s="98"/>
      <c r="I370" s="40"/>
    </row>
    <row r="371" spans="2:9" x14ac:dyDescent="0.25">
      <c r="B371" s="98"/>
      <c r="C371" s="98"/>
      <c r="D371" s="40"/>
      <c r="E371" s="40"/>
      <c r="F371" s="40"/>
      <c r="G371" s="40"/>
      <c r="H371" s="98"/>
      <c r="I371" s="40"/>
    </row>
    <row r="372" spans="2:9" x14ac:dyDescent="0.25">
      <c r="B372" s="98"/>
      <c r="C372" s="98"/>
      <c r="D372" s="40"/>
      <c r="E372" s="40"/>
      <c r="F372" s="40"/>
      <c r="G372" s="40"/>
      <c r="H372" s="98"/>
      <c r="I372" s="40"/>
    </row>
    <row r="373" spans="2:9" x14ac:dyDescent="0.25">
      <c r="B373" s="98"/>
      <c r="C373" s="98"/>
      <c r="D373" s="40"/>
      <c r="E373" s="40"/>
      <c r="F373" s="40"/>
      <c r="G373" s="40"/>
      <c r="H373" s="98"/>
      <c r="I373" s="40"/>
    </row>
    <row r="374" spans="2:9" x14ac:dyDescent="0.25">
      <c r="B374" s="98"/>
      <c r="C374" s="98"/>
      <c r="D374" s="40"/>
      <c r="E374" s="40"/>
      <c r="F374" s="40"/>
      <c r="G374" s="40"/>
      <c r="H374" s="98"/>
      <c r="I374" s="40"/>
    </row>
    <row r="375" spans="2:9" x14ac:dyDescent="0.25">
      <c r="B375" s="98"/>
      <c r="C375" s="98"/>
      <c r="D375" s="40"/>
      <c r="E375" s="40"/>
      <c r="F375" s="40"/>
      <c r="G375" s="40"/>
      <c r="H375" s="98"/>
      <c r="I375" s="40"/>
    </row>
    <row r="376" spans="2:9" x14ac:dyDescent="0.25">
      <c r="B376" s="98"/>
      <c r="C376" s="98"/>
      <c r="D376" s="40"/>
      <c r="E376" s="40"/>
      <c r="F376" s="40"/>
      <c r="G376" s="40"/>
      <c r="H376" s="98"/>
      <c r="I376" s="40"/>
    </row>
    <row r="377" spans="2:9" x14ac:dyDescent="0.25">
      <c r="B377" s="98"/>
      <c r="C377" s="98"/>
      <c r="D377" s="40"/>
      <c r="E377" s="40"/>
      <c r="F377" s="40"/>
      <c r="G377" s="40"/>
      <c r="H377" s="98"/>
      <c r="I377" s="40"/>
    </row>
    <row r="378" spans="2:9" x14ac:dyDescent="0.25">
      <c r="B378" s="98"/>
      <c r="C378" s="98"/>
      <c r="D378" s="40"/>
      <c r="E378" s="40"/>
      <c r="F378" s="40"/>
      <c r="G378" s="40"/>
      <c r="H378" s="98"/>
      <c r="I378" s="40"/>
    </row>
    <row r="379" spans="2:9" x14ac:dyDescent="0.25">
      <c r="B379" s="98"/>
      <c r="C379" s="98"/>
      <c r="D379" s="40"/>
      <c r="E379" s="40"/>
      <c r="F379" s="40"/>
      <c r="G379" s="40"/>
      <c r="H379" s="98"/>
      <c r="I379" s="40"/>
    </row>
    <row r="380" spans="2:9" x14ac:dyDescent="0.25">
      <c r="B380" s="98"/>
      <c r="C380" s="98"/>
      <c r="D380" s="40"/>
      <c r="E380" s="40"/>
      <c r="F380" s="40"/>
      <c r="G380" s="40"/>
      <c r="H380" s="98"/>
      <c r="I380" s="40"/>
    </row>
    <row r="381" spans="2:9" x14ac:dyDescent="0.25">
      <c r="B381" s="98"/>
      <c r="C381" s="98"/>
      <c r="D381" s="40"/>
      <c r="E381" s="40"/>
      <c r="F381" s="40"/>
      <c r="G381" s="40"/>
      <c r="H381" s="98"/>
      <c r="I381" s="40"/>
    </row>
    <row r="382" spans="2:9" x14ac:dyDescent="0.25">
      <c r="B382" s="98"/>
      <c r="C382" s="98"/>
      <c r="D382" s="40"/>
      <c r="E382" s="40"/>
      <c r="F382" s="40"/>
      <c r="G382" s="40"/>
      <c r="H382" s="98"/>
      <c r="I382" s="40"/>
    </row>
    <row r="383" spans="2:9" x14ac:dyDescent="0.25">
      <c r="B383" s="98"/>
      <c r="C383" s="98"/>
      <c r="D383" s="40"/>
      <c r="E383" s="40"/>
      <c r="F383" s="40"/>
      <c r="G383" s="40"/>
      <c r="H383" s="98"/>
      <c r="I383" s="40"/>
    </row>
    <row r="384" spans="2:9" x14ac:dyDescent="0.25">
      <c r="B384" s="98"/>
      <c r="C384" s="98"/>
      <c r="D384" s="40"/>
      <c r="E384" s="40"/>
      <c r="F384" s="40"/>
      <c r="G384" s="40"/>
      <c r="H384" s="98"/>
      <c r="I384" s="40"/>
    </row>
    <row r="385" spans="2:9" x14ac:dyDescent="0.25">
      <c r="B385" s="98"/>
      <c r="C385" s="98"/>
      <c r="D385" s="40"/>
      <c r="E385" s="40"/>
      <c r="F385" s="40"/>
      <c r="G385" s="40"/>
      <c r="H385" s="98"/>
      <c r="I385" s="40"/>
    </row>
    <row r="386" spans="2:9" x14ac:dyDescent="0.25">
      <c r="B386" s="98"/>
      <c r="C386" s="98"/>
      <c r="D386" s="40"/>
      <c r="E386" s="40"/>
      <c r="F386" s="40"/>
      <c r="G386" s="40"/>
      <c r="H386" s="98"/>
      <c r="I386" s="40"/>
    </row>
    <row r="387" spans="2:9" x14ac:dyDescent="0.25">
      <c r="B387" s="98"/>
      <c r="C387" s="98"/>
      <c r="D387" s="40"/>
      <c r="E387" s="40"/>
      <c r="F387" s="40"/>
      <c r="G387" s="40"/>
      <c r="H387" s="98"/>
      <c r="I387" s="40"/>
    </row>
    <row r="388" spans="2:9" x14ac:dyDescent="0.25">
      <c r="B388" s="98"/>
      <c r="C388" s="98"/>
      <c r="D388" s="40"/>
      <c r="E388" s="40"/>
      <c r="F388" s="40"/>
      <c r="G388" s="40"/>
      <c r="H388" s="98"/>
      <c r="I388" s="40"/>
    </row>
    <row r="389" spans="2:9" x14ac:dyDescent="0.25">
      <c r="B389" s="98"/>
      <c r="C389" s="98"/>
      <c r="D389" s="40"/>
      <c r="E389" s="40"/>
      <c r="F389" s="40"/>
      <c r="G389" s="40"/>
      <c r="H389" s="98"/>
      <c r="I389" s="40"/>
    </row>
    <row r="390" spans="2:9" x14ac:dyDescent="0.25">
      <c r="B390" s="98"/>
      <c r="C390" s="98"/>
      <c r="D390" s="40"/>
      <c r="E390" s="40"/>
      <c r="F390" s="40"/>
      <c r="G390" s="40"/>
      <c r="H390" s="98"/>
      <c r="I390" s="40"/>
    </row>
    <row r="391" spans="2:9" x14ac:dyDescent="0.25">
      <c r="B391" s="98"/>
      <c r="C391" s="98"/>
      <c r="D391" s="40"/>
      <c r="E391" s="40"/>
      <c r="F391" s="40"/>
      <c r="G391" s="40"/>
      <c r="H391" s="98"/>
      <c r="I391" s="40"/>
    </row>
    <row r="392" spans="2:9" x14ac:dyDescent="0.25">
      <c r="B392" s="98"/>
      <c r="C392" s="98"/>
      <c r="D392" s="40"/>
      <c r="E392" s="40"/>
      <c r="F392" s="40"/>
      <c r="G392" s="40"/>
      <c r="H392" s="98"/>
      <c r="I392" s="40"/>
    </row>
    <row r="393" spans="2:9" x14ac:dyDescent="0.25">
      <c r="B393" s="98"/>
      <c r="C393" s="98"/>
      <c r="D393" s="40"/>
      <c r="E393" s="40"/>
      <c r="F393" s="40"/>
      <c r="G393" s="40"/>
      <c r="H393" s="98"/>
      <c r="I393" s="40"/>
    </row>
    <row r="394" spans="2:9" x14ac:dyDescent="0.25">
      <c r="B394" s="98"/>
      <c r="C394" s="98"/>
      <c r="D394" s="40"/>
      <c r="E394" s="40"/>
      <c r="F394" s="40"/>
      <c r="G394" s="40"/>
      <c r="H394" s="98"/>
      <c r="I394" s="40"/>
    </row>
    <row r="395" spans="2:9" x14ac:dyDescent="0.25">
      <c r="B395" s="98"/>
      <c r="C395" s="98"/>
      <c r="D395" s="40"/>
      <c r="E395" s="40"/>
      <c r="F395" s="40"/>
      <c r="G395" s="40"/>
      <c r="H395" s="98"/>
      <c r="I395" s="40"/>
    </row>
    <row r="396" spans="2:9" x14ac:dyDescent="0.25">
      <c r="B396" s="98"/>
      <c r="C396" s="98"/>
      <c r="D396" s="40"/>
      <c r="E396" s="40"/>
      <c r="F396" s="40"/>
      <c r="G396" s="40"/>
      <c r="H396" s="98"/>
      <c r="I396" s="40"/>
    </row>
    <row r="397" spans="2:9" x14ac:dyDescent="0.25">
      <c r="B397" s="98"/>
      <c r="C397" s="98"/>
      <c r="D397" s="40"/>
      <c r="E397" s="40"/>
      <c r="F397" s="40"/>
      <c r="G397" s="40"/>
      <c r="H397" s="98"/>
      <c r="I397" s="40"/>
    </row>
    <row r="398" spans="2:9" x14ac:dyDescent="0.25">
      <c r="B398" s="98"/>
      <c r="C398" s="98"/>
      <c r="D398" s="40"/>
      <c r="E398" s="40"/>
      <c r="F398" s="40"/>
      <c r="G398" s="40"/>
      <c r="H398" s="98"/>
      <c r="I398" s="40"/>
    </row>
    <row r="399" spans="2:9" x14ac:dyDescent="0.25">
      <c r="B399" s="98"/>
      <c r="C399" s="98"/>
      <c r="D399" s="40"/>
      <c r="E399" s="40"/>
      <c r="F399" s="40"/>
      <c r="G399" s="40"/>
      <c r="H399" s="98"/>
      <c r="I399" s="40"/>
    </row>
    <row r="400" spans="2:9" x14ac:dyDescent="0.25">
      <c r="B400" s="98"/>
      <c r="C400" s="98"/>
      <c r="D400" s="40"/>
      <c r="E400" s="40"/>
      <c r="F400" s="40"/>
      <c r="G400" s="40"/>
      <c r="H400" s="98"/>
      <c r="I400" s="40"/>
    </row>
    <row r="401" spans="2:9" x14ac:dyDescent="0.25">
      <c r="B401" s="98"/>
      <c r="C401" s="98"/>
      <c r="D401" s="40"/>
      <c r="E401" s="40"/>
      <c r="F401" s="40"/>
      <c r="G401" s="40"/>
      <c r="H401" s="98"/>
      <c r="I401" s="40"/>
    </row>
    <row r="402" spans="2:9" x14ac:dyDescent="0.25">
      <c r="B402" s="98"/>
      <c r="C402" s="98"/>
      <c r="D402" s="40"/>
      <c r="E402" s="40"/>
      <c r="F402" s="40"/>
      <c r="G402" s="40"/>
      <c r="H402" s="98"/>
      <c r="I402" s="40"/>
    </row>
    <row r="403" spans="2:9" x14ac:dyDescent="0.25">
      <c r="B403" s="98"/>
      <c r="C403" s="98"/>
      <c r="D403" s="40"/>
      <c r="E403" s="40"/>
      <c r="F403" s="40"/>
      <c r="G403" s="40"/>
      <c r="H403" s="98"/>
      <c r="I403" s="40"/>
    </row>
    <row r="404" spans="2:9" x14ac:dyDescent="0.25">
      <c r="B404" s="98"/>
      <c r="C404" s="98"/>
      <c r="D404" s="40"/>
      <c r="E404" s="40"/>
      <c r="F404" s="40"/>
      <c r="G404" s="40"/>
      <c r="H404" s="98"/>
      <c r="I404" s="40"/>
    </row>
    <row r="405" spans="2:9" x14ac:dyDescent="0.25">
      <c r="B405" s="98"/>
      <c r="C405" s="98"/>
      <c r="D405" s="40"/>
      <c r="E405" s="40"/>
      <c r="F405" s="40"/>
      <c r="G405" s="40"/>
      <c r="H405" s="98"/>
      <c r="I405" s="40"/>
    </row>
    <row r="406" spans="2:9" x14ac:dyDescent="0.25">
      <c r="B406" s="98"/>
      <c r="C406" s="98"/>
      <c r="D406" s="40"/>
      <c r="E406" s="40"/>
      <c r="F406" s="40"/>
      <c r="G406" s="40"/>
      <c r="H406" s="98"/>
      <c r="I406" s="40"/>
    </row>
    <row r="407" spans="2:9" x14ac:dyDescent="0.25">
      <c r="B407" s="98"/>
      <c r="C407" s="98"/>
      <c r="D407" s="40"/>
      <c r="E407" s="40"/>
      <c r="F407" s="40"/>
      <c r="G407" s="40"/>
      <c r="H407" s="98"/>
      <c r="I407" s="40"/>
    </row>
    <row r="408" spans="2:9" x14ac:dyDescent="0.25">
      <c r="B408" s="98"/>
      <c r="C408" s="98"/>
      <c r="D408" s="40"/>
      <c r="E408" s="40"/>
      <c r="F408" s="40"/>
      <c r="G408" s="40"/>
      <c r="H408" s="98"/>
      <c r="I408" s="40"/>
    </row>
    <row r="409" spans="2:9" x14ac:dyDescent="0.25">
      <c r="B409" s="98"/>
      <c r="C409" s="98"/>
      <c r="D409" s="40"/>
      <c r="E409" s="40"/>
      <c r="F409" s="40"/>
      <c r="G409" s="40"/>
      <c r="H409" s="98"/>
      <c r="I409" s="40"/>
    </row>
    <row r="410" spans="2:9" x14ac:dyDescent="0.25">
      <c r="B410" s="98"/>
      <c r="C410" s="98"/>
      <c r="D410" s="40"/>
      <c r="E410" s="40"/>
      <c r="F410" s="40"/>
      <c r="G410" s="40"/>
      <c r="H410" s="98"/>
      <c r="I410" s="40"/>
    </row>
    <row r="411" spans="2:9" x14ac:dyDescent="0.25">
      <c r="B411" s="98"/>
      <c r="C411" s="98"/>
      <c r="D411" s="40"/>
      <c r="E411" s="40"/>
      <c r="F411" s="40"/>
      <c r="G411" s="40"/>
      <c r="H411" s="98"/>
      <c r="I411" s="40"/>
    </row>
    <row r="412" spans="2:9" x14ac:dyDescent="0.25">
      <c r="B412" s="98"/>
      <c r="C412" s="98"/>
      <c r="D412" s="40"/>
      <c r="E412" s="40"/>
      <c r="F412" s="40"/>
      <c r="G412" s="40"/>
      <c r="H412" s="98"/>
      <c r="I412" s="40"/>
    </row>
    <row r="413" spans="2:9" x14ac:dyDescent="0.25">
      <c r="B413" s="98"/>
      <c r="C413" s="98"/>
      <c r="D413" s="40"/>
      <c r="E413" s="40"/>
      <c r="F413" s="40"/>
      <c r="G413" s="40"/>
      <c r="H413" s="98"/>
      <c r="I413" s="40"/>
    </row>
    <row r="414" spans="2:9" x14ac:dyDescent="0.25">
      <c r="B414" s="98"/>
      <c r="C414" s="98"/>
      <c r="D414" s="40"/>
      <c r="E414" s="40"/>
      <c r="F414" s="40"/>
      <c r="G414" s="40"/>
      <c r="H414" s="98"/>
      <c r="I414" s="40"/>
    </row>
    <row r="415" spans="2:9" x14ac:dyDescent="0.25">
      <c r="B415" s="98"/>
      <c r="C415" s="98"/>
      <c r="D415" s="40"/>
      <c r="E415" s="40"/>
      <c r="F415" s="40"/>
      <c r="G415" s="40"/>
      <c r="H415" s="98"/>
      <c r="I415" s="40"/>
    </row>
    <row r="416" spans="2:9" x14ac:dyDescent="0.25">
      <c r="B416" s="98"/>
      <c r="C416" s="98"/>
      <c r="D416" s="40"/>
      <c r="E416" s="40"/>
      <c r="F416" s="40"/>
      <c r="G416" s="40"/>
      <c r="H416" s="98"/>
      <c r="I416" s="40"/>
    </row>
    <row r="417" spans="2:9" x14ac:dyDescent="0.25">
      <c r="B417" s="98"/>
      <c r="C417" s="98"/>
      <c r="D417" s="40"/>
      <c r="E417" s="40"/>
      <c r="F417" s="40"/>
      <c r="G417" s="40"/>
      <c r="H417" s="98"/>
      <c r="I417" s="40"/>
    </row>
    <row r="418" spans="2:9" x14ac:dyDescent="0.25">
      <c r="B418" s="98"/>
      <c r="C418" s="98"/>
      <c r="D418" s="40"/>
      <c r="E418" s="40"/>
      <c r="F418" s="40"/>
      <c r="G418" s="40"/>
      <c r="H418" s="98"/>
      <c r="I418" s="40"/>
    </row>
    <row r="419" spans="2:9" x14ac:dyDescent="0.25">
      <c r="B419" s="98"/>
      <c r="C419" s="98"/>
      <c r="D419" s="40"/>
      <c r="E419" s="40"/>
      <c r="F419" s="40"/>
      <c r="G419" s="40"/>
      <c r="H419" s="98"/>
      <c r="I419" s="40"/>
    </row>
    <row r="420" spans="2:9" x14ac:dyDescent="0.25">
      <c r="B420" s="98"/>
      <c r="C420" s="98"/>
      <c r="D420" s="40"/>
      <c r="E420" s="40"/>
      <c r="F420" s="40"/>
      <c r="G420" s="40"/>
      <c r="H420" s="98"/>
      <c r="I420" s="40"/>
    </row>
    <row r="421" spans="2:9" x14ac:dyDescent="0.25">
      <c r="B421" s="98"/>
      <c r="C421" s="98"/>
      <c r="D421" s="40"/>
      <c r="E421" s="40"/>
      <c r="F421" s="40"/>
      <c r="G421" s="40"/>
      <c r="H421" s="98"/>
      <c r="I421" s="40"/>
    </row>
    <row r="422" spans="2:9" x14ac:dyDescent="0.25">
      <c r="B422" s="98"/>
      <c r="C422" s="98"/>
      <c r="D422" s="40"/>
      <c r="E422" s="40"/>
      <c r="F422" s="40"/>
      <c r="G422" s="40"/>
      <c r="H422" s="98"/>
      <c r="I422" s="40"/>
    </row>
    <row r="423" spans="2:9" x14ac:dyDescent="0.25">
      <c r="B423" s="98"/>
      <c r="C423" s="98"/>
      <c r="D423" s="40"/>
      <c r="E423" s="40"/>
      <c r="F423" s="40"/>
      <c r="G423" s="40"/>
      <c r="H423" s="98"/>
      <c r="I423" s="40"/>
    </row>
    <row r="424" spans="2:9" x14ac:dyDescent="0.25">
      <c r="B424" s="98"/>
      <c r="C424" s="98"/>
      <c r="D424" s="40"/>
      <c r="E424" s="40"/>
      <c r="F424" s="40"/>
      <c r="G424" s="40"/>
      <c r="H424" s="98"/>
      <c r="I424" s="40"/>
    </row>
    <row r="425" spans="2:9" x14ac:dyDescent="0.25">
      <c r="B425" s="98"/>
      <c r="C425" s="98"/>
      <c r="D425" s="40"/>
      <c r="E425" s="40"/>
      <c r="F425" s="40"/>
      <c r="G425" s="40"/>
      <c r="H425" s="98"/>
      <c r="I425" s="40"/>
    </row>
    <row r="426" spans="2:9" x14ac:dyDescent="0.25">
      <c r="B426" s="98"/>
      <c r="C426" s="98"/>
      <c r="D426" s="40"/>
      <c r="E426" s="40"/>
      <c r="F426" s="40"/>
      <c r="G426" s="40"/>
      <c r="H426" s="98"/>
      <c r="I426" s="40"/>
    </row>
    <row r="427" spans="2:9" x14ac:dyDescent="0.25">
      <c r="B427" s="98"/>
      <c r="C427" s="98"/>
      <c r="D427" s="40"/>
      <c r="E427" s="40"/>
      <c r="F427" s="40"/>
      <c r="G427" s="40"/>
      <c r="H427" s="98"/>
      <c r="I427" s="40"/>
    </row>
    <row r="428" spans="2:9" x14ac:dyDescent="0.25">
      <c r="B428" s="98"/>
      <c r="C428" s="98"/>
      <c r="D428" s="40"/>
      <c r="E428" s="40"/>
      <c r="F428" s="40"/>
      <c r="G428" s="40"/>
      <c r="H428" s="98"/>
      <c r="I428" s="40"/>
    </row>
    <row r="429" spans="2:9" x14ac:dyDescent="0.25">
      <c r="B429" s="98"/>
      <c r="C429" s="98"/>
      <c r="D429" s="40"/>
      <c r="E429" s="40"/>
      <c r="F429" s="40"/>
      <c r="G429" s="40"/>
      <c r="H429" s="98"/>
      <c r="I429" s="40"/>
    </row>
    <row r="430" spans="2:9" x14ac:dyDescent="0.25">
      <c r="B430" s="98"/>
      <c r="C430" s="98"/>
      <c r="D430" s="40"/>
      <c r="E430" s="40"/>
      <c r="F430" s="40"/>
      <c r="G430" s="40"/>
      <c r="H430" s="98"/>
      <c r="I430" s="40"/>
    </row>
    <row r="431" spans="2:9" x14ac:dyDescent="0.25">
      <c r="B431" s="98"/>
      <c r="C431" s="98"/>
      <c r="D431" s="40"/>
      <c r="E431" s="40"/>
      <c r="F431" s="40"/>
      <c r="G431" s="40"/>
      <c r="H431" s="98"/>
      <c r="I431" s="40"/>
    </row>
    <row r="432" spans="2:9" x14ac:dyDescent="0.25">
      <c r="B432" s="98"/>
      <c r="C432" s="98"/>
      <c r="D432" s="40"/>
      <c r="E432" s="40"/>
      <c r="F432" s="40"/>
      <c r="G432" s="40"/>
      <c r="H432" s="98"/>
      <c r="I432" s="40"/>
    </row>
    <row r="433" spans="2:9" x14ac:dyDescent="0.25">
      <c r="B433" s="98"/>
      <c r="C433" s="98"/>
      <c r="D433" s="40"/>
      <c r="E433" s="40"/>
      <c r="F433" s="40"/>
      <c r="G433" s="40"/>
      <c r="H433" s="98"/>
      <c r="I433" s="40"/>
    </row>
    <row r="434" spans="2:9" x14ac:dyDescent="0.25">
      <c r="B434" s="98"/>
      <c r="C434" s="98"/>
      <c r="D434" s="40"/>
      <c r="E434" s="40"/>
      <c r="F434" s="40"/>
      <c r="G434" s="40"/>
      <c r="H434" s="98"/>
      <c r="I434" s="40"/>
    </row>
    <row r="435" spans="2:9" x14ac:dyDescent="0.25">
      <c r="B435" s="98"/>
      <c r="C435" s="98"/>
      <c r="D435" s="40"/>
      <c r="E435" s="40"/>
      <c r="F435" s="40"/>
      <c r="G435" s="40"/>
      <c r="H435" s="98"/>
      <c r="I435" s="40"/>
    </row>
    <row r="436" spans="2:9" x14ac:dyDescent="0.25">
      <c r="B436" s="98"/>
      <c r="C436" s="98"/>
      <c r="D436" s="40"/>
      <c r="E436" s="40"/>
      <c r="F436" s="40"/>
      <c r="G436" s="40"/>
      <c r="H436" s="98"/>
      <c r="I436" s="40"/>
    </row>
    <row r="437" spans="2:9" x14ac:dyDescent="0.25">
      <c r="B437" s="98"/>
      <c r="C437" s="98"/>
      <c r="D437" s="40"/>
      <c r="E437" s="40"/>
      <c r="F437" s="40"/>
      <c r="G437" s="40"/>
      <c r="H437" s="98"/>
      <c r="I437" s="40"/>
    </row>
    <row r="438" spans="2:9" x14ac:dyDescent="0.25">
      <c r="B438" s="98"/>
      <c r="C438" s="98"/>
      <c r="D438" s="40"/>
      <c r="E438" s="40"/>
      <c r="F438" s="40"/>
      <c r="G438" s="40"/>
      <c r="H438" s="98"/>
      <c r="I438" s="40"/>
    </row>
    <row r="439" spans="2:9" x14ac:dyDescent="0.25">
      <c r="B439" s="98"/>
      <c r="C439" s="98"/>
      <c r="D439" s="40"/>
      <c r="E439" s="40"/>
      <c r="F439" s="40"/>
      <c r="G439" s="40"/>
      <c r="H439" s="98"/>
      <c r="I439" s="40"/>
    </row>
    <row r="440" spans="2:9" x14ac:dyDescent="0.25">
      <c r="B440" s="98"/>
      <c r="C440" s="98"/>
      <c r="D440" s="40"/>
      <c r="E440" s="40"/>
      <c r="F440" s="40"/>
      <c r="G440" s="40"/>
      <c r="H440" s="98"/>
      <c r="I440" s="40"/>
    </row>
    <row r="441" spans="2:9" x14ac:dyDescent="0.25">
      <c r="B441" s="98"/>
      <c r="C441" s="98"/>
      <c r="D441" s="40"/>
      <c r="E441" s="40"/>
      <c r="F441" s="40"/>
      <c r="G441" s="40"/>
      <c r="H441" s="98"/>
      <c r="I441" s="40"/>
    </row>
    <row r="442" spans="2:9" x14ac:dyDescent="0.25">
      <c r="B442" s="98"/>
      <c r="C442" s="98"/>
      <c r="D442" s="40"/>
      <c r="E442" s="40"/>
      <c r="F442" s="40"/>
      <c r="G442" s="40"/>
      <c r="H442" s="98"/>
      <c r="I442" s="40"/>
    </row>
    <row r="443" spans="2:9" x14ac:dyDescent="0.25">
      <c r="B443" s="98"/>
      <c r="C443" s="98"/>
      <c r="D443" s="40"/>
      <c r="E443" s="40"/>
      <c r="F443" s="40"/>
      <c r="G443" s="40"/>
      <c r="H443" s="98"/>
      <c r="I443" s="40"/>
    </row>
    <row r="444" spans="2:9" x14ac:dyDescent="0.25">
      <c r="B444" s="98"/>
      <c r="C444" s="98"/>
      <c r="D444" s="40"/>
      <c r="E444" s="40"/>
      <c r="F444" s="40"/>
      <c r="G444" s="40"/>
      <c r="H444" s="98"/>
      <c r="I444" s="40"/>
    </row>
    <row r="445" spans="2:9" x14ac:dyDescent="0.25">
      <c r="B445" s="98"/>
      <c r="C445" s="98"/>
      <c r="D445" s="40"/>
      <c r="E445" s="40"/>
      <c r="F445" s="40"/>
      <c r="G445" s="40"/>
      <c r="H445" s="98"/>
      <c r="I445" s="40"/>
    </row>
    <row r="446" spans="2:9" x14ac:dyDescent="0.25">
      <c r="B446" s="98"/>
      <c r="C446" s="98"/>
      <c r="D446" s="40"/>
      <c r="E446" s="40"/>
      <c r="F446" s="40"/>
      <c r="G446" s="40"/>
      <c r="H446" s="98"/>
      <c r="I446" s="40"/>
    </row>
    <row r="447" spans="2:9" x14ac:dyDescent="0.25">
      <c r="B447" s="98"/>
      <c r="C447" s="98"/>
      <c r="D447" s="40"/>
      <c r="E447" s="40"/>
      <c r="F447" s="40"/>
      <c r="G447" s="40"/>
      <c r="H447" s="98"/>
      <c r="I447" s="40"/>
    </row>
    <row r="448" spans="2:9" x14ac:dyDescent="0.25">
      <c r="B448" s="98"/>
      <c r="C448" s="98"/>
      <c r="D448" s="40"/>
      <c r="E448" s="40"/>
      <c r="F448" s="40"/>
      <c r="G448" s="40"/>
      <c r="H448" s="98"/>
      <c r="I448" s="40"/>
    </row>
    <row r="449" spans="2:9" x14ac:dyDescent="0.25">
      <c r="B449" s="98"/>
      <c r="C449" s="98"/>
      <c r="D449" s="40"/>
      <c r="E449" s="40"/>
      <c r="F449" s="40"/>
      <c r="G449" s="40"/>
      <c r="H449" s="98"/>
      <c r="I449" s="40"/>
    </row>
    <row r="450" spans="2:9" x14ac:dyDescent="0.25">
      <c r="B450" s="98"/>
      <c r="C450" s="98"/>
      <c r="D450" s="40"/>
      <c r="E450" s="40"/>
      <c r="F450" s="40"/>
      <c r="G450" s="40"/>
      <c r="H450" s="98"/>
      <c r="I450" s="40"/>
    </row>
    <row r="451" spans="2:9" x14ac:dyDescent="0.25">
      <c r="B451" s="98"/>
      <c r="C451" s="98"/>
      <c r="D451" s="40"/>
      <c r="E451" s="40"/>
      <c r="F451" s="40"/>
      <c r="G451" s="40"/>
      <c r="H451" s="98"/>
      <c r="I451" s="40"/>
    </row>
    <row r="452" spans="2:9" x14ac:dyDescent="0.25">
      <c r="B452" s="98"/>
      <c r="C452" s="98"/>
      <c r="D452" s="40"/>
      <c r="E452" s="40"/>
      <c r="F452" s="40"/>
      <c r="G452" s="40"/>
      <c r="H452" s="98"/>
      <c r="I452" s="40"/>
    </row>
    <row r="453" spans="2:9" x14ac:dyDescent="0.25">
      <c r="B453" s="98"/>
      <c r="C453" s="98"/>
      <c r="D453" s="40"/>
      <c r="E453" s="40"/>
      <c r="F453" s="40"/>
      <c r="G453" s="40"/>
      <c r="H453" s="98"/>
      <c r="I453" s="40"/>
    </row>
    <row r="454" spans="2:9" x14ac:dyDescent="0.25">
      <c r="B454" s="98"/>
      <c r="C454" s="98"/>
      <c r="D454" s="40"/>
      <c r="E454" s="40"/>
      <c r="F454" s="40"/>
      <c r="G454" s="40"/>
      <c r="H454" s="98"/>
      <c r="I454" s="40"/>
    </row>
    <row r="455" spans="2:9" x14ac:dyDescent="0.25">
      <c r="B455" s="98"/>
      <c r="C455" s="98"/>
      <c r="D455" s="40"/>
      <c r="E455" s="40"/>
      <c r="F455" s="40"/>
      <c r="G455" s="40"/>
      <c r="H455" s="98"/>
      <c r="I455" s="40"/>
    </row>
    <row r="456" spans="2:9" x14ac:dyDescent="0.25">
      <c r="B456" s="98"/>
      <c r="C456" s="98"/>
      <c r="D456" s="40"/>
      <c r="E456" s="40"/>
      <c r="F456" s="40"/>
      <c r="G456" s="40"/>
      <c r="H456" s="98"/>
      <c r="I456" s="40"/>
    </row>
    <row r="457" spans="2:9" x14ac:dyDescent="0.25">
      <c r="B457" s="98"/>
      <c r="C457" s="98"/>
      <c r="D457" s="40"/>
      <c r="E457" s="40"/>
      <c r="F457" s="40"/>
      <c r="G457" s="40"/>
      <c r="H457" s="98"/>
      <c r="I457" s="40"/>
    </row>
    <row r="458" spans="2:9" x14ac:dyDescent="0.25">
      <c r="B458" s="98"/>
      <c r="C458" s="98"/>
      <c r="D458" s="40"/>
      <c r="E458" s="40"/>
      <c r="F458" s="40"/>
      <c r="G458" s="40"/>
      <c r="H458" s="98"/>
      <c r="I458" s="40"/>
    </row>
    <row r="459" spans="2:9" x14ac:dyDescent="0.25">
      <c r="B459" s="98"/>
      <c r="C459" s="98"/>
      <c r="D459" s="40"/>
      <c r="E459" s="40"/>
      <c r="F459" s="40"/>
      <c r="G459" s="40"/>
      <c r="H459" s="98"/>
      <c r="I459" s="40"/>
    </row>
    <row r="460" spans="2:9" x14ac:dyDescent="0.25">
      <c r="B460" s="98"/>
      <c r="C460" s="98"/>
      <c r="D460" s="40"/>
      <c r="E460" s="40"/>
      <c r="F460" s="40"/>
      <c r="G460" s="40"/>
      <c r="H460" s="98"/>
      <c r="I460" s="40"/>
    </row>
    <row r="461" spans="2:9" x14ac:dyDescent="0.25">
      <c r="B461" s="98"/>
      <c r="C461" s="98"/>
      <c r="D461" s="40"/>
      <c r="E461" s="40"/>
      <c r="F461" s="40"/>
      <c r="G461" s="40"/>
      <c r="H461" s="98"/>
      <c r="I461" s="40"/>
    </row>
    <row r="462" spans="2:9" x14ac:dyDescent="0.25">
      <c r="B462" s="98"/>
      <c r="C462" s="98"/>
      <c r="D462" s="40"/>
      <c r="E462" s="40"/>
      <c r="F462" s="40"/>
      <c r="G462" s="40"/>
      <c r="H462" s="98"/>
      <c r="I462" s="40"/>
    </row>
    <row r="463" spans="2:9" x14ac:dyDescent="0.25">
      <c r="B463" s="98"/>
      <c r="C463" s="98"/>
      <c r="D463" s="40"/>
      <c r="E463" s="40"/>
      <c r="F463" s="40"/>
      <c r="G463" s="40"/>
      <c r="H463" s="98"/>
      <c r="I463" s="40"/>
    </row>
    <row r="464" spans="2:9" x14ac:dyDescent="0.25">
      <c r="B464" s="98"/>
      <c r="C464" s="98"/>
      <c r="D464" s="40"/>
      <c r="E464" s="40"/>
      <c r="F464" s="40"/>
      <c r="G464" s="40"/>
      <c r="H464" s="98"/>
      <c r="I464" s="40"/>
    </row>
    <row r="465" spans="2:9" x14ac:dyDescent="0.25">
      <c r="B465" s="98"/>
      <c r="C465" s="98"/>
      <c r="D465" s="40"/>
      <c r="E465" s="40"/>
      <c r="F465" s="40"/>
      <c r="G465" s="40"/>
      <c r="H465" s="98"/>
      <c r="I465" s="40"/>
    </row>
    <row r="466" spans="2:9" x14ac:dyDescent="0.25">
      <c r="B466" s="98"/>
      <c r="C466" s="98"/>
      <c r="D466" s="40"/>
      <c r="E466" s="40"/>
      <c r="F466" s="40"/>
      <c r="G466" s="40"/>
      <c r="H466" s="98"/>
      <c r="I466" s="40"/>
    </row>
    <row r="467" spans="2:9" x14ac:dyDescent="0.25">
      <c r="B467" s="98"/>
      <c r="C467" s="98"/>
      <c r="D467" s="40"/>
      <c r="E467" s="40"/>
      <c r="F467" s="40"/>
      <c r="G467" s="40"/>
      <c r="H467" s="98"/>
      <c r="I467" s="40"/>
    </row>
    <row r="468" spans="2:9" x14ac:dyDescent="0.25">
      <c r="B468" s="98"/>
      <c r="C468" s="98"/>
      <c r="D468" s="40"/>
      <c r="E468" s="40"/>
      <c r="F468" s="40"/>
      <c r="G468" s="40"/>
      <c r="H468" s="98"/>
      <c r="I468" s="40"/>
    </row>
    <row r="469" spans="2:9" x14ac:dyDescent="0.25">
      <c r="B469" s="98"/>
      <c r="C469" s="98"/>
      <c r="D469" s="40"/>
      <c r="E469" s="40"/>
      <c r="F469" s="40"/>
      <c r="G469" s="40"/>
      <c r="H469" s="98"/>
      <c r="I469" s="40"/>
    </row>
    <row r="470" spans="2:9" x14ac:dyDescent="0.25">
      <c r="B470" s="98"/>
      <c r="C470" s="98"/>
      <c r="D470" s="40"/>
      <c r="E470" s="40"/>
      <c r="F470" s="40"/>
      <c r="G470" s="40"/>
      <c r="H470" s="98"/>
      <c r="I470" s="40"/>
    </row>
    <row r="471" spans="2:9" x14ac:dyDescent="0.25">
      <c r="B471" s="98"/>
      <c r="C471" s="98"/>
      <c r="D471" s="40"/>
      <c r="E471" s="40"/>
      <c r="F471" s="40"/>
      <c r="G471" s="40"/>
      <c r="H471" s="98"/>
      <c r="I471" s="40"/>
    </row>
    <row r="472" spans="2:9" x14ac:dyDescent="0.25">
      <c r="B472" s="98"/>
      <c r="C472" s="98"/>
      <c r="D472" s="40"/>
      <c r="E472" s="40"/>
      <c r="F472" s="40"/>
      <c r="G472" s="40"/>
      <c r="H472" s="98"/>
      <c r="I472" s="40"/>
    </row>
    <row r="473" spans="2:9" x14ac:dyDescent="0.25">
      <c r="B473" s="98"/>
      <c r="C473" s="98"/>
      <c r="D473" s="40"/>
      <c r="E473" s="40"/>
      <c r="F473" s="40"/>
      <c r="G473" s="40"/>
      <c r="H473" s="98"/>
      <c r="I473" s="40"/>
    </row>
    <row r="474" spans="2:9" x14ac:dyDescent="0.25">
      <c r="B474" s="98"/>
      <c r="C474" s="98"/>
      <c r="D474" s="40"/>
      <c r="E474" s="40"/>
      <c r="F474" s="40"/>
      <c r="G474" s="40"/>
      <c r="H474" s="98"/>
      <c r="I474" s="40"/>
    </row>
    <row r="475" spans="2:9" x14ac:dyDescent="0.25">
      <c r="B475" s="98"/>
      <c r="C475" s="98"/>
      <c r="D475" s="40"/>
      <c r="E475" s="40"/>
      <c r="F475" s="40"/>
      <c r="G475" s="40"/>
      <c r="H475" s="98"/>
      <c r="I475" s="40"/>
    </row>
    <row r="476" spans="2:9" x14ac:dyDescent="0.25">
      <c r="B476" s="98"/>
      <c r="C476" s="98"/>
      <c r="D476" s="40"/>
      <c r="E476" s="40"/>
      <c r="F476" s="40"/>
      <c r="G476" s="40"/>
      <c r="H476" s="98"/>
      <c r="I476" s="40"/>
    </row>
    <row r="477" spans="2:9" x14ac:dyDescent="0.25">
      <c r="B477" s="98"/>
      <c r="C477" s="98"/>
      <c r="D477" s="40"/>
      <c r="E477" s="40"/>
      <c r="F477" s="40"/>
      <c r="G477" s="40"/>
      <c r="H477" s="98"/>
      <c r="I477" s="40"/>
    </row>
    <row r="478" spans="2:9" x14ac:dyDescent="0.25">
      <c r="B478" s="98"/>
      <c r="C478" s="98"/>
      <c r="D478" s="40"/>
      <c r="E478" s="40"/>
      <c r="F478" s="40"/>
      <c r="G478" s="40"/>
      <c r="H478" s="98"/>
      <c r="I478" s="40"/>
    </row>
    <row r="479" spans="2:9" x14ac:dyDescent="0.25">
      <c r="B479" s="98"/>
      <c r="C479" s="98"/>
      <c r="D479" s="40"/>
      <c r="E479" s="40"/>
      <c r="F479" s="40"/>
      <c r="G479" s="40"/>
      <c r="H479" s="98"/>
      <c r="I479" s="40"/>
    </row>
    <row r="480" spans="2:9" x14ac:dyDescent="0.25">
      <c r="B480" s="98"/>
      <c r="C480" s="98"/>
      <c r="D480" s="40"/>
      <c r="E480" s="40"/>
      <c r="F480" s="40"/>
      <c r="G480" s="40"/>
      <c r="H480" s="98"/>
      <c r="I480" s="40"/>
    </row>
    <row r="481" spans="2:9" x14ac:dyDescent="0.25">
      <c r="B481" s="98"/>
      <c r="C481" s="98"/>
      <c r="D481" s="40"/>
      <c r="E481" s="40"/>
      <c r="F481" s="40"/>
      <c r="G481" s="40"/>
      <c r="H481" s="98"/>
      <c r="I481" s="40"/>
    </row>
    <row r="482" spans="2:9" x14ac:dyDescent="0.25">
      <c r="B482" s="98"/>
      <c r="C482" s="98"/>
      <c r="D482" s="40"/>
      <c r="E482" s="40"/>
      <c r="F482" s="40"/>
      <c r="G482" s="40"/>
      <c r="H482" s="98"/>
      <c r="I482" s="40"/>
    </row>
    <row r="483" spans="2:9" x14ac:dyDescent="0.25">
      <c r="B483" s="98"/>
      <c r="C483" s="98"/>
      <c r="D483" s="40"/>
      <c r="E483" s="40"/>
      <c r="F483" s="40"/>
      <c r="G483" s="40"/>
      <c r="H483" s="98"/>
      <c r="I483" s="40"/>
    </row>
    <row r="484" spans="2:9" x14ac:dyDescent="0.25">
      <c r="B484" s="98"/>
      <c r="C484" s="98"/>
      <c r="D484" s="40"/>
      <c r="E484" s="40"/>
      <c r="F484" s="40"/>
      <c r="G484" s="40"/>
      <c r="H484" s="98"/>
      <c r="I484" s="40"/>
    </row>
    <row r="485" spans="2:9" x14ac:dyDescent="0.25">
      <c r="B485" s="98"/>
      <c r="C485" s="98"/>
      <c r="D485" s="40"/>
      <c r="E485" s="40"/>
      <c r="F485" s="40"/>
      <c r="G485" s="40"/>
      <c r="H485" s="98"/>
      <c r="I485" s="40"/>
    </row>
    <row r="486" spans="2:9" x14ac:dyDescent="0.25">
      <c r="B486" s="98"/>
      <c r="C486" s="98"/>
      <c r="D486" s="40"/>
      <c r="E486" s="40"/>
      <c r="F486" s="40"/>
      <c r="G486" s="40"/>
      <c r="H486" s="98"/>
      <c r="I486" s="40"/>
    </row>
    <row r="487" spans="2:9" x14ac:dyDescent="0.25">
      <c r="B487" s="98"/>
      <c r="C487" s="98"/>
      <c r="D487" s="40"/>
      <c r="E487" s="40"/>
      <c r="F487" s="40"/>
      <c r="G487" s="40"/>
      <c r="H487" s="98"/>
      <c r="I487" s="40"/>
    </row>
    <row r="488" spans="2:9" x14ac:dyDescent="0.25">
      <c r="B488" s="98"/>
      <c r="C488" s="98"/>
      <c r="D488" s="40"/>
      <c r="E488" s="40"/>
      <c r="F488" s="40"/>
      <c r="G488" s="40"/>
      <c r="H488" s="98"/>
      <c r="I488" s="40"/>
    </row>
    <row r="489" spans="2:9" x14ac:dyDescent="0.25">
      <c r="B489" s="98"/>
      <c r="C489" s="98"/>
      <c r="D489" s="40"/>
      <c r="E489" s="40"/>
      <c r="F489" s="40"/>
      <c r="G489" s="40"/>
      <c r="H489" s="98"/>
      <c r="I489" s="40"/>
    </row>
    <row r="490" spans="2:9" x14ac:dyDescent="0.25">
      <c r="B490" s="98"/>
      <c r="C490" s="98"/>
      <c r="D490" s="40"/>
      <c r="E490" s="40"/>
      <c r="F490" s="40"/>
      <c r="G490" s="40"/>
      <c r="H490" s="98"/>
      <c r="I490" s="40"/>
    </row>
    <row r="491" spans="2:9" x14ac:dyDescent="0.25">
      <c r="B491" s="98"/>
      <c r="C491" s="98"/>
      <c r="D491" s="40"/>
      <c r="E491" s="40"/>
      <c r="F491" s="40"/>
      <c r="G491" s="40"/>
      <c r="H491" s="98"/>
      <c r="I491" s="40"/>
    </row>
    <row r="492" spans="2:9" x14ac:dyDescent="0.25">
      <c r="B492" s="98"/>
      <c r="C492" s="98"/>
      <c r="D492" s="40"/>
      <c r="E492" s="40"/>
      <c r="F492" s="40"/>
      <c r="G492" s="40"/>
      <c r="H492" s="98"/>
      <c r="I492" s="40"/>
    </row>
    <row r="493" spans="2:9" x14ac:dyDescent="0.25">
      <c r="B493" s="98"/>
      <c r="C493" s="98"/>
      <c r="D493" s="40"/>
      <c r="E493" s="40"/>
      <c r="F493" s="40"/>
      <c r="G493" s="40"/>
      <c r="H493" s="98"/>
      <c r="I493" s="40"/>
    </row>
    <row r="494" spans="2:9" x14ac:dyDescent="0.25">
      <c r="B494" s="98"/>
      <c r="C494" s="98"/>
      <c r="D494" s="40"/>
      <c r="E494" s="40"/>
      <c r="F494" s="40"/>
      <c r="G494" s="40"/>
      <c r="H494" s="98"/>
      <c r="I494" s="40"/>
    </row>
    <row r="495" spans="2:9" x14ac:dyDescent="0.25">
      <c r="B495" s="98"/>
      <c r="C495" s="98"/>
      <c r="D495" s="40"/>
      <c r="E495" s="40"/>
      <c r="F495" s="40"/>
      <c r="G495" s="40"/>
      <c r="H495" s="98"/>
      <c r="I495" s="40"/>
    </row>
    <row r="496" spans="2:9" x14ac:dyDescent="0.25">
      <c r="B496" s="98"/>
      <c r="C496" s="98"/>
      <c r="D496" s="40"/>
      <c r="E496" s="40"/>
      <c r="F496" s="40"/>
      <c r="G496" s="40"/>
      <c r="H496" s="98"/>
      <c r="I496" s="40"/>
    </row>
    <row r="497" spans="2:9" x14ac:dyDescent="0.25">
      <c r="B497" s="98"/>
      <c r="C497" s="98"/>
      <c r="D497" s="40"/>
      <c r="E497" s="40"/>
      <c r="F497" s="40"/>
      <c r="G497" s="40"/>
      <c r="H497" s="98"/>
      <c r="I497" s="40"/>
    </row>
    <row r="498" spans="2:9" x14ac:dyDescent="0.25">
      <c r="B498" s="98"/>
      <c r="C498" s="98"/>
      <c r="D498" s="40"/>
      <c r="E498" s="40"/>
      <c r="F498" s="40"/>
      <c r="G498" s="40"/>
      <c r="H498" s="98"/>
      <c r="I498" s="40"/>
    </row>
    <row r="499" spans="2:9" x14ac:dyDescent="0.25">
      <c r="B499" s="98"/>
      <c r="C499" s="98"/>
      <c r="D499" s="40"/>
      <c r="E499" s="40"/>
      <c r="F499" s="40"/>
      <c r="G499" s="40"/>
      <c r="H499" s="98"/>
      <c r="I499" s="40"/>
    </row>
    <row r="500" spans="2:9" x14ac:dyDescent="0.25">
      <c r="B500" s="98"/>
      <c r="C500" s="98"/>
      <c r="D500" s="40"/>
      <c r="E500" s="40"/>
      <c r="F500" s="40"/>
      <c r="G500" s="40"/>
      <c r="H500" s="98"/>
      <c r="I500" s="40"/>
    </row>
    <row r="501" spans="2:9" x14ac:dyDescent="0.25">
      <c r="B501" s="98"/>
      <c r="C501" s="98"/>
      <c r="D501" s="40"/>
      <c r="E501" s="40"/>
      <c r="F501" s="40"/>
      <c r="G501" s="40"/>
      <c r="H501" s="98"/>
      <c r="I501" s="40"/>
    </row>
    <row r="502" spans="2:9" x14ac:dyDescent="0.25">
      <c r="B502" s="98"/>
      <c r="C502" s="98"/>
      <c r="D502" s="40"/>
      <c r="E502" s="40"/>
      <c r="F502" s="40"/>
      <c r="G502" s="40"/>
      <c r="H502" s="98"/>
      <c r="I502" s="40"/>
    </row>
    <row r="503" spans="2:9" x14ac:dyDescent="0.25">
      <c r="B503" s="98"/>
      <c r="C503" s="98"/>
      <c r="D503" s="40"/>
      <c r="E503" s="40"/>
      <c r="F503" s="40"/>
      <c r="G503" s="40"/>
      <c r="H503" s="98"/>
      <c r="I503" s="40"/>
    </row>
    <row r="504" spans="2:9" x14ac:dyDescent="0.25">
      <c r="B504" s="98"/>
      <c r="C504" s="98"/>
      <c r="D504" s="40"/>
      <c r="E504" s="40"/>
      <c r="F504" s="40"/>
      <c r="G504" s="40"/>
      <c r="H504" s="98"/>
      <c r="I504" s="40"/>
    </row>
    <row r="505" spans="2:9" x14ac:dyDescent="0.25">
      <c r="B505" s="98"/>
      <c r="C505" s="98"/>
      <c r="D505" s="40"/>
      <c r="E505" s="40"/>
      <c r="F505" s="40"/>
      <c r="G505" s="40"/>
      <c r="H505" s="98"/>
      <c r="I505" s="40"/>
    </row>
    <row r="506" spans="2:9" x14ac:dyDescent="0.25">
      <c r="B506" s="98"/>
      <c r="C506" s="98"/>
      <c r="D506" s="40"/>
      <c r="E506" s="40"/>
      <c r="F506" s="40"/>
      <c r="G506" s="40"/>
      <c r="H506" s="98"/>
      <c r="I506" s="40"/>
    </row>
    <row r="507" spans="2:9" x14ac:dyDescent="0.25">
      <c r="B507" s="98"/>
      <c r="C507" s="98"/>
      <c r="D507" s="40"/>
      <c r="E507" s="40"/>
      <c r="F507" s="40"/>
      <c r="G507" s="40"/>
      <c r="H507" s="98"/>
      <c r="I507" s="40"/>
    </row>
    <row r="508" spans="2:9" x14ac:dyDescent="0.25">
      <c r="B508" s="98"/>
      <c r="C508" s="98"/>
      <c r="D508" s="40"/>
      <c r="E508" s="40"/>
      <c r="F508" s="40"/>
      <c r="G508" s="40"/>
      <c r="H508" s="98"/>
      <c r="I508" s="40"/>
    </row>
  </sheetData>
  <sortState ref="B1:H11">
    <sortCondition descending="1" ref="E2"/>
  </sortState>
  <mergeCells count="13">
    <mergeCell ref="B54:I54"/>
    <mergeCell ref="B40:I40"/>
    <mergeCell ref="B53:I53"/>
    <mergeCell ref="B27:I27"/>
    <mergeCell ref="B14:I14"/>
    <mergeCell ref="H16:H26"/>
    <mergeCell ref="H42:H52"/>
    <mergeCell ref="B2:I2"/>
    <mergeCell ref="B1:I1"/>
    <mergeCell ref="B15:I15"/>
    <mergeCell ref="B28:I28"/>
    <mergeCell ref="B41:I41"/>
    <mergeCell ref="H3:H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workbookViewId="0">
      <selection activeCell="Q28" sqref="Q28"/>
    </sheetView>
  </sheetViews>
  <sheetFormatPr defaultRowHeight="15" x14ac:dyDescent="0.25"/>
  <cols>
    <col min="1" max="1" width="11.85546875" style="4" customWidth="1"/>
    <col min="2" max="2" width="9.140625" style="4"/>
    <col min="3" max="8" width="13.140625" style="4" customWidth="1"/>
    <col min="9" max="9" width="20" style="4" customWidth="1"/>
    <col min="10" max="10" width="14.85546875" style="4" customWidth="1"/>
    <col min="11" max="11" width="17.5703125" style="4" hidden="1" customWidth="1"/>
    <col min="12" max="12" width="17.5703125" style="4" customWidth="1"/>
    <col min="13" max="14" width="17.5703125" style="4" hidden="1" customWidth="1"/>
    <col min="15" max="15" width="17.5703125" style="4" customWidth="1"/>
    <col min="16" max="16384" width="9.140625" style="4"/>
  </cols>
  <sheetData>
    <row r="1" spans="1:15" ht="33.75" customHeight="1" x14ac:dyDescent="0.25">
      <c r="A1" s="254" t="s">
        <v>35</v>
      </c>
      <c r="B1" s="254"/>
      <c r="C1" s="16"/>
    </row>
    <row r="2" spans="1:15" x14ac:dyDescent="0.25">
      <c r="C2" s="12" t="s">
        <v>6</v>
      </c>
      <c r="D2" s="12" t="s">
        <v>7</v>
      </c>
      <c r="E2" s="12" t="s">
        <v>0</v>
      </c>
      <c r="F2" s="12" t="s">
        <v>1</v>
      </c>
      <c r="G2" s="12" t="s">
        <v>9</v>
      </c>
      <c r="H2" s="12" t="s">
        <v>8</v>
      </c>
      <c r="I2" s="12" t="s">
        <v>40</v>
      </c>
      <c r="J2" s="12" t="s">
        <v>41</v>
      </c>
      <c r="K2" s="12"/>
      <c r="L2" s="12" t="s">
        <v>42</v>
      </c>
      <c r="M2" s="12" t="s">
        <v>14</v>
      </c>
      <c r="N2" s="12" t="s">
        <v>13</v>
      </c>
      <c r="O2" s="12" t="s">
        <v>43</v>
      </c>
    </row>
    <row r="3" spans="1:15" x14ac:dyDescent="0.25">
      <c r="A3" s="256" t="s">
        <v>25</v>
      </c>
      <c r="B3" s="4" t="s">
        <v>2</v>
      </c>
      <c r="C3" s="7">
        <v>2</v>
      </c>
      <c r="D3" s="7">
        <v>3.85</v>
      </c>
      <c r="E3" s="7">
        <v>1.8</v>
      </c>
      <c r="F3" s="7">
        <v>1.92</v>
      </c>
      <c r="G3" s="257"/>
      <c r="H3" s="5">
        <f>SUM(C3:F3)</f>
        <v>9.57</v>
      </c>
      <c r="I3" s="258">
        <f>(SUM(H3:H6)/4)-G3</f>
        <v>9.5950000000000006</v>
      </c>
      <c r="J3" s="255">
        <f>(SUM(I3:I26)-MIN(I3:I26)-MAX(I3:I26))/3</f>
        <v>9.6025000000000009</v>
      </c>
      <c r="K3" s="13">
        <f>MIN(SUM($C$3:$C$6),SUM($C$8:$C$11),SUM($C$13:$C$16),SUM($C$18:$C$21),SUM($C$23:$C$26))</f>
        <v>8</v>
      </c>
      <c r="L3" s="255">
        <f>(SUM(C3:C26)-K3-K8+SUM(D3:D26)-K4-K9+SUM(E3:E26)-K5-K10+SUM(F3:F26)-K6-K11-SUM(G3:G26))/12</f>
        <v>9.6341666666666672</v>
      </c>
      <c r="M3" s="13">
        <f>MIN($C$3,$C$8,$C$13,$C$18,$C$23)</f>
        <v>2</v>
      </c>
      <c r="N3" s="13">
        <f>MAX($C$3,$C$8,$C$13,$C$18,$C$23)</f>
        <v>2</v>
      </c>
      <c r="O3" s="255">
        <f>(SUM(C3:F26)-SUM(G3:G26)-SUM(M3:N21))/12</f>
        <v>9.6341666666666796</v>
      </c>
    </row>
    <row r="4" spans="1:15" x14ac:dyDescent="0.25">
      <c r="A4" s="256"/>
      <c r="B4" s="4" t="s">
        <v>3</v>
      </c>
      <c r="C4" s="7">
        <v>2</v>
      </c>
      <c r="D4" s="7">
        <v>3.8</v>
      </c>
      <c r="E4" s="7">
        <v>1.83</v>
      </c>
      <c r="F4" s="7">
        <v>1.9</v>
      </c>
      <c r="G4" s="257"/>
      <c r="H4" s="5">
        <f t="shared" ref="H4:H6" si="0">SUM(C4:F4)</f>
        <v>9.5299999999999994</v>
      </c>
      <c r="I4" s="258"/>
      <c r="J4" s="255"/>
      <c r="K4" s="13">
        <f>MIN(SUM($D$3:$D$6),SUM($D$8:$D$11),SUM($D$13:$D$16),SUM($D$18:$D$21),SUM($D$23:$D$26))</f>
        <v>15.16</v>
      </c>
      <c r="L4" s="255"/>
      <c r="M4" s="13">
        <f>MIN($C$4,$C$9,$C$14,$C$19,$C$24)</f>
        <v>2</v>
      </c>
      <c r="N4" s="13">
        <f>MAX($C$4,$C$9,$C$14,$C$19,$C$24)</f>
        <v>2</v>
      </c>
      <c r="O4" s="255"/>
    </row>
    <row r="5" spans="1:15" x14ac:dyDescent="0.25">
      <c r="A5" s="256"/>
      <c r="B5" s="4" t="s">
        <v>4</v>
      </c>
      <c r="C5" s="7">
        <v>2</v>
      </c>
      <c r="D5" s="7">
        <v>3.82</v>
      </c>
      <c r="E5" s="7">
        <v>1.8</v>
      </c>
      <c r="F5" s="7">
        <v>1.95</v>
      </c>
      <c r="G5" s="257"/>
      <c r="H5" s="5">
        <f t="shared" si="0"/>
        <v>9.57</v>
      </c>
      <c r="I5" s="258"/>
      <c r="J5" s="255"/>
      <c r="K5" s="13">
        <f>MIN(SUM($E$3:$E$6),SUM($E$8:$E$11),SUM($E$13:$E$16),SUM($E$18:$E$21),SUM($E$23:$E$26))</f>
        <v>7.1479999999999997</v>
      </c>
      <c r="L5" s="255"/>
      <c r="M5" s="13">
        <f>MIN($C$5,$C$10,$C$15,$C$20,$C$25)</f>
        <v>2</v>
      </c>
      <c r="N5" s="13">
        <f>MAX($C$5,$C$10,$C$15,$C$20,$C$25)</f>
        <v>2</v>
      </c>
      <c r="O5" s="255"/>
    </row>
    <row r="6" spans="1:15" x14ac:dyDescent="0.25">
      <c r="A6" s="256"/>
      <c r="B6" s="4" t="s">
        <v>5</v>
      </c>
      <c r="C6" s="7">
        <v>2</v>
      </c>
      <c r="D6" s="7">
        <v>3.9</v>
      </c>
      <c r="E6" s="7">
        <v>1.88</v>
      </c>
      <c r="F6" s="7">
        <v>1.93</v>
      </c>
      <c r="G6" s="257"/>
      <c r="H6" s="5">
        <f t="shared" si="0"/>
        <v>9.7100000000000009</v>
      </c>
      <c r="I6" s="258"/>
      <c r="J6" s="255"/>
      <c r="K6" s="13">
        <f>MIN(SUM($F$3:$F$6),SUM($F$8:$F$11),SUM($F$13:$F$16),SUM($F$18:$F$21),SUM($F$23:$F$26))</f>
        <v>7.6199999999999992</v>
      </c>
      <c r="L6" s="255"/>
      <c r="M6" s="13">
        <f>MIN($C$6,$C$11,$C$16,$C$21,$C$26)</f>
        <v>2</v>
      </c>
      <c r="N6" s="13">
        <f>MAX($C$6,$C$11,$C$16,$C$21,$C$26)</f>
        <v>2</v>
      </c>
      <c r="O6" s="255"/>
    </row>
    <row r="7" spans="1:15" ht="7.5" customHeight="1" x14ac:dyDescent="0.25">
      <c r="A7" s="14"/>
      <c r="C7" s="7"/>
      <c r="D7" s="7"/>
      <c r="E7" s="7"/>
      <c r="F7" s="7"/>
      <c r="G7" s="7"/>
      <c r="H7" s="5"/>
      <c r="I7" s="6"/>
      <c r="J7" s="255"/>
      <c r="K7" s="13"/>
      <c r="L7" s="255"/>
      <c r="M7" s="13"/>
      <c r="N7" s="13"/>
      <c r="O7" s="255"/>
    </row>
    <row r="8" spans="1:15" x14ac:dyDescent="0.25">
      <c r="A8" s="256" t="s">
        <v>26</v>
      </c>
      <c r="B8" s="4" t="s">
        <v>2</v>
      </c>
      <c r="C8" s="7">
        <v>2</v>
      </c>
      <c r="D8" s="7">
        <v>3.84</v>
      </c>
      <c r="E8" s="7">
        <v>1.82</v>
      </c>
      <c r="F8" s="7">
        <v>1.9</v>
      </c>
      <c r="G8" s="257"/>
      <c r="H8" s="5">
        <f t="shared" ref="H8:H11" si="1">SUM(C8:F8)</f>
        <v>9.56</v>
      </c>
      <c r="I8" s="258">
        <f>(SUM(H8:H11)/4)-G8</f>
        <v>9.59</v>
      </c>
      <c r="J8" s="255"/>
      <c r="K8" s="13">
        <f>MAX(SUM($C$3:$C$6),SUM($C$8:$C$11),SUM($C$13:$C$16),SUM($C$18:$C$21),SUM($C$23:$C$26))</f>
        <v>8</v>
      </c>
      <c r="L8" s="255"/>
      <c r="M8" s="13">
        <f>MIN($D$3,$D$8,$D$13,$D$18,$D$23)</f>
        <v>3.78</v>
      </c>
      <c r="N8" s="13">
        <f>MAX($D$3,$D$8,$D$13,$D$18,$D$23)</f>
        <v>3.89</v>
      </c>
      <c r="O8" s="255"/>
    </row>
    <row r="9" spans="1:15" x14ac:dyDescent="0.25">
      <c r="A9" s="256"/>
      <c r="B9" s="4" t="s">
        <v>3</v>
      </c>
      <c r="C9" s="7">
        <v>2</v>
      </c>
      <c r="D9" s="7">
        <v>3.86</v>
      </c>
      <c r="E9" s="7">
        <v>1.8</v>
      </c>
      <c r="F9" s="7">
        <v>1.9</v>
      </c>
      <c r="G9" s="257"/>
      <c r="H9" s="5">
        <f t="shared" si="1"/>
        <v>9.5599999999999987</v>
      </c>
      <c r="I9" s="258"/>
      <c r="J9" s="255"/>
      <c r="K9" s="13">
        <f>MAX(SUM($D$3:$D$6),SUM($D$8:$D$11),SUM($D$13:$D$16),SUM($D$18:$D$21),SUM($D$23:$D$26))</f>
        <v>15.610000000000001</v>
      </c>
      <c r="L9" s="255"/>
      <c r="M9" s="13">
        <f>MIN($D$4,$D$9,$D$14,$D$19,$D$24)</f>
        <v>3.78</v>
      </c>
      <c r="N9" s="13">
        <f>MAX($D$4,$D$9,$D$14,$D$19,$D$24)</f>
        <v>3.9</v>
      </c>
      <c r="O9" s="255"/>
    </row>
    <row r="10" spans="1:15" x14ac:dyDescent="0.25">
      <c r="A10" s="256"/>
      <c r="B10" s="4" t="s">
        <v>4</v>
      </c>
      <c r="C10" s="7">
        <v>2</v>
      </c>
      <c r="D10" s="7">
        <v>3.82</v>
      </c>
      <c r="E10" s="7">
        <v>1.84</v>
      </c>
      <c r="F10" s="7">
        <v>1.92</v>
      </c>
      <c r="G10" s="257"/>
      <c r="H10" s="5">
        <f t="shared" si="1"/>
        <v>9.58</v>
      </c>
      <c r="I10" s="258"/>
      <c r="J10" s="255"/>
      <c r="K10" s="13">
        <f>MAX(SUM($E$3:$E$6),SUM($E$8:$E$11),SUM($E$13:$E$16),SUM($E$18:$E$21),SUM($E$23:$E$26))</f>
        <v>7.6099999999999994</v>
      </c>
      <c r="L10" s="255"/>
      <c r="M10" s="13">
        <f>MIN($D$5,$D$10,$D$15,$D$20,$D$25)</f>
        <v>3.8</v>
      </c>
      <c r="N10" s="13">
        <f>MAX($D$5,$D$10,$D$15,$D$20,$D$25)</f>
        <v>3.92</v>
      </c>
      <c r="O10" s="255"/>
    </row>
    <row r="11" spans="1:15" x14ac:dyDescent="0.25">
      <c r="A11" s="256"/>
      <c r="B11" s="4" t="s">
        <v>5</v>
      </c>
      <c r="C11" s="7">
        <v>2</v>
      </c>
      <c r="D11" s="7">
        <v>3.88</v>
      </c>
      <c r="E11" s="7">
        <v>1.88</v>
      </c>
      <c r="F11" s="7">
        <v>1.9</v>
      </c>
      <c r="G11" s="257"/>
      <c r="H11" s="5">
        <f t="shared" si="1"/>
        <v>9.66</v>
      </c>
      <c r="I11" s="258"/>
      <c r="J11" s="255"/>
      <c r="K11" s="13">
        <f>MAX(SUM($F$3:$F$6),SUM($F$8:$F$11),SUM($F$13:$F$16),SUM($F$18:$F$21),SUM($F$23:$F$26))</f>
        <v>8</v>
      </c>
      <c r="L11" s="255"/>
      <c r="M11" s="13">
        <f>MIN($D$6,$D$11,$D$16,$D$21,$D$26)</f>
        <v>3.8</v>
      </c>
      <c r="N11" s="13">
        <f>MAX($D$6,$D$11,$D$16,$D$21,$D$26)</f>
        <v>3.9</v>
      </c>
      <c r="O11" s="255"/>
    </row>
    <row r="12" spans="1:15" ht="7.5" customHeight="1" x14ac:dyDescent="0.25">
      <c r="A12" s="14"/>
      <c r="C12" s="7"/>
      <c r="D12" s="7"/>
      <c r="E12" s="7"/>
      <c r="F12" s="7"/>
      <c r="G12" s="7"/>
      <c r="H12" s="5"/>
      <c r="I12" s="6"/>
      <c r="J12" s="255"/>
      <c r="K12" s="13"/>
      <c r="L12" s="255"/>
      <c r="M12" s="13"/>
      <c r="N12" s="13"/>
      <c r="O12" s="255"/>
    </row>
    <row r="13" spans="1:15" x14ac:dyDescent="0.25">
      <c r="A13" s="256" t="s">
        <v>24</v>
      </c>
      <c r="B13" s="4" t="s">
        <v>2</v>
      </c>
      <c r="C13" s="7">
        <v>2</v>
      </c>
      <c r="D13" s="7">
        <v>3.89</v>
      </c>
      <c r="E13" s="7">
        <v>1.89</v>
      </c>
      <c r="F13" s="7">
        <v>2</v>
      </c>
      <c r="G13" s="257"/>
      <c r="H13" s="5">
        <f t="shared" ref="H13:H16" si="2">SUM(C13:F13)</f>
        <v>9.7800000000000011</v>
      </c>
      <c r="I13" s="258">
        <f>(SUM(H13:H16)/4)-G13</f>
        <v>9.8049999999999997</v>
      </c>
      <c r="J13" s="255"/>
      <c r="K13" s="13"/>
      <c r="L13" s="255"/>
      <c r="M13" s="13">
        <f>MIN($E$3,$E$8,$E$13,$E$18,$E$23)</f>
        <v>1.748</v>
      </c>
      <c r="N13" s="13">
        <f>MAX($E$3,$E$8,$E$13,$E$18,$E$23)</f>
        <v>1.89</v>
      </c>
      <c r="O13" s="255"/>
    </row>
    <row r="14" spans="1:15" x14ac:dyDescent="0.25">
      <c r="A14" s="256"/>
      <c r="B14" s="4" t="s">
        <v>3</v>
      </c>
      <c r="C14" s="7">
        <v>2</v>
      </c>
      <c r="D14" s="7">
        <v>3.9</v>
      </c>
      <c r="E14" s="7">
        <v>1.9</v>
      </c>
      <c r="F14" s="7">
        <v>2</v>
      </c>
      <c r="G14" s="257"/>
      <c r="H14" s="5">
        <f t="shared" si="2"/>
        <v>9.8000000000000007</v>
      </c>
      <c r="I14" s="258"/>
      <c r="J14" s="255"/>
      <c r="K14" s="13"/>
      <c r="L14" s="255"/>
      <c r="M14" s="13">
        <f>MIN($E$4,$E$9,$E$14,$E$19,$E$24)</f>
        <v>1.8</v>
      </c>
      <c r="N14" s="13">
        <f>MAX($E$4,$E$9,$E$14,$E$19,$E$24)</f>
        <v>1.9</v>
      </c>
      <c r="O14" s="255"/>
    </row>
    <row r="15" spans="1:15" x14ac:dyDescent="0.25">
      <c r="A15" s="256"/>
      <c r="B15" s="4" t="s">
        <v>4</v>
      </c>
      <c r="C15" s="7">
        <v>2</v>
      </c>
      <c r="D15" s="7">
        <v>3.92</v>
      </c>
      <c r="E15" s="7">
        <v>1.92</v>
      </c>
      <c r="F15" s="7">
        <v>2</v>
      </c>
      <c r="G15" s="257"/>
      <c r="H15" s="5">
        <f t="shared" si="2"/>
        <v>9.84</v>
      </c>
      <c r="I15" s="258"/>
      <c r="J15" s="255"/>
      <c r="K15" s="13"/>
      <c r="L15" s="255"/>
      <c r="M15" s="13">
        <f>MIN($E$5,$E$10,$E$15,$E$20,$E$25)</f>
        <v>1.8</v>
      </c>
      <c r="N15" s="13">
        <f>MAX($E$5,$E$10,$E$15,$E$20,$E$25)</f>
        <v>1.92</v>
      </c>
      <c r="O15" s="255"/>
    </row>
    <row r="16" spans="1:15" x14ac:dyDescent="0.25">
      <c r="A16" s="256"/>
      <c r="B16" s="4" t="s">
        <v>5</v>
      </c>
      <c r="C16" s="7">
        <v>2</v>
      </c>
      <c r="D16" s="7">
        <v>3.9</v>
      </c>
      <c r="E16" s="7">
        <v>1.9</v>
      </c>
      <c r="F16" s="7">
        <v>2</v>
      </c>
      <c r="G16" s="257"/>
      <c r="H16" s="5">
        <f t="shared" si="2"/>
        <v>9.8000000000000007</v>
      </c>
      <c r="I16" s="258"/>
      <c r="J16" s="255"/>
      <c r="K16" s="13"/>
      <c r="L16" s="255"/>
      <c r="M16" s="13">
        <f>MIN($E$6,$E$11,$E$16,$E$21,$E$26)</f>
        <v>1.8</v>
      </c>
      <c r="N16" s="13">
        <f>MAX($E$6,$E$11,$E$16,$E$21,$E$26)</f>
        <v>1.9</v>
      </c>
      <c r="O16" s="255"/>
    </row>
    <row r="17" spans="1:15" ht="7.5" customHeight="1" x14ac:dyDescent="0.25">
      <c r="A17" s="14"/>
      <c r="C17" s="7"/>
      <c r="D17" s="7"/>
      <c r="E17" s="7"/>
      <c r="F17" s="7"/>
      <c r="G17" s="7"/>
      <c r="H17" s="5"/>
      <c r="I17" s="6"/>
      <c r="J17" s="255"/>
      <c r="K17" s="13"/>
      <c r="L17" s="255"/>
      <c r="M17" s="13"/>
      <c r="N17" s="13"/>
      <c r="O17" s="255"/>
    </row>
    <row r="18" spans="1:15" x14ac:dyDescent="0.25">
      <c r="A18" s="256" t="s">
        <v>27</v>
      </c>
      <c r="B18" s="4" t="s">
        <v>2</v>
      </c>
      <c r="C18" s="7">
        <v>2</v>
      </c>
      <c r="D18" s="7">
        <v>3.78</v>
      </c>
      <c r="E18" s="7">
        <v>1.748</v>
      </c>
      <c r="F18" s="7">
        <v>2</v>
      </c>
      <c r="G18" s="257"/>
      <c r="H18" s="5">
        <f t="shared" ref="H18:H21" si="3">SUM(C18:F18)</f>
        <v>9.5279999999999987</v>
      </c>
      <c r="I18" s="258">
        <f>(SUM(H18:H21)/4)-G18</f>
        <v>9.577</v>
      </c>
      <c r="J18" s="255"/>
      <c r="K18" s="13"/>
      <c r="L18" s="255"/>
      <c r="M18" s="13">
        <f>MIN($F$3,$F$8,$F$13,$F$18,$F$23)</f>
        <v>1.9</v>
      </c>
      <c r="N18" s="13">
        <f>MAX($F$3,$F$8,$F$13,$F$18,$F$23)</f>
        <v>2</v>
      </c>
      <c r="O18" s="255"/>
    </row>
    <row r="19" spans="1:15" x14ac:dyDescent="0.25">
      <c r="A19" s="256"/>
      <c r="B19" s="4" t="s">
        <v>3</v>
      </c>
      <c r="C19" s="7">
        <v>2</v>
      </c>
      <c r="D19" s="7">
        <v>3.78</v>
      </c>
      <c r="E19" s="7">
        <v>1.8</v>
      </c>
      <c r="F19" s="7">
        <v>2</v>
      </c>
      <c r="G19" s="257"/>
      <c r="H19" s="5">
        <f t="shared" si="3"/>
        <v>9.5799999999999983</v>
      </c>
      <c r="I19" s="258"/>
      <c r="J19" s="255"/>
      <c r="K19" s="13"/>
      <c r="L19" s="255"/>
      <c r="M19" s="13">
        <f>MIN($F$4,$F$9,$F$14,$F$19,$F$24)</f>
        <v>1.9</v>
      </c>
      <c r="N19" s="13">
        <f>MAX($F$4,$F$9,$F$14,$F$19,$F$24)</f>
        <v>2</v>
      </c>
      <c r="O19" s="255"/>
    </row>
    <row r="20" spans="1:15" x14ac:dyDescent="0.25">
      <c r="A20" s="256"/>
      <c r="B20" s="4" t="s">
        <v>4</v>
      </c>
      <c r="C20" s="7">
        <v>2</v>
      </c>
      <c r="D20" s="7">
        <v>3.8</v>
      </c>
      <c r="E20" s="7">
        <v>1.8</v>
      </c>
      <c r="F20" s="7">
        <v>2</v>
      </c>
      <c r="G20" s="257"/>
      <c r="H20" s="5">
        <f t="shared" si="3"/>
        <v>9.6</v>
      </c>
      <c r="I20" s="258"/>
      <c r="J20" s="255"/>
      <c r="K20" s="13"/>
      <c r="L20" s="255"/>
      <c r="M20" s="13">
        <f>MIN($F$5,$F$10,$F$15,$F$20,$F$25)</f>
        <v>1.92</v>
      </c>
      <c r="N20" s="13">
        <f>MAX($F$5,$F$10,$F$15,$F$20,$F$25)</f>
        <v>2</v>
      </c>
      <c r="O20" s="255"/>
    </row>
    <row r="21" spans="1:15" x14ac:dyDescent="0.25">
      <c r="A21" s="256"/>
      <c r="B21" s="4" t="s">
        <v>5</v>
      </c>
      <c r="C21" s="7">
        <v>2</v>
      </c>
      <c r="D21" s="7">
        <v>3.8</v>
      </c>
      <c r="E21" s="7">
        <v>1.8</v>
      </c>
      <c r="F21" s="7">
        <v>2</v>
      </c>
      <c r="G21" s="257"/>
      <c r="H21" s="5">
        <f t="shared" si="3"/>
        <v>9.6</v>
      </c>
      <c r="I21" s="258"/>
      <c r="J21" s="255"/>
      <c r="K21" s="13"/>
      <c r="L21" s="255"/>
      <c r="M21" s="13">
        <f>MIN($F$6,$F$11,$F$16,$F$21,$F$26)</f>
        <v>1.9</v>
      </c>
      <c r="N21" s="13">
        <f>MAX($F$6,$F$11,$F$16,$F$21,$F$26)</f>
        <v>2</v>
      </c>
      <c r="O21" s="255"/>
    </row>
    <row r="22" spans="1:15" ht="7.5" customHeight="1" x14ac:dyDescent="0.25">
      <c r="A22" s="14"/>
      <c r="C22" s="7"/>
      <c r="D22" s="7"/>
      <c r="E22" s="7"/>
      <c r="F22" s="7"/>
      <c r="G22" s="7"/>
      <c r="H22" s="5"/>
      <c r="I22" s="6"/>
      <c r="J22" s="255"/>
      <c r="K22" s="13"/>
      <c r="L22" s="255"/>
      <c r="M22" s="13"/>
      <c r="N22" s="13"/>
      <c r="O22" s="255"/>
    </row>
    <row r="23" spans="1:15" x14ac:dyDescent="0.25">
      <c r="A23" s="256" t="s">
        <v>28</v>
      </c>
      <c r="B23" s="4" t="s">
        <v>2</v>
      </c>
      <c r="C23" s="7">
        <v>2</v>
      </c>
      <c r="D23" s="7">
        <v>3.83</v>
      </c>
      <c r="E23" s="7">
        <v>1.8</v>
      </c>
      <c r="F23" s="7">
        <v>1.99</v>
      </c>
      <c r="G23" s="257"/>
      <c r="H23" s="5">
        <f t="shared" ref="H23:H26" si="4">SUM(C23:F23)</f>
        <v>9.6199999999999992</v>
      </c>
      <c r="I23" s="258">
        <f>(SUM(H23:H26)/4)-G23</f>
        <v>9.6225000000000005</v>
      </c>
      <c r="J23" s="255"/>
      <c r="K23" s="13"/>
      <c r="L23" s="255"/>
      <c r="M23" s="13"/>
      <c r="N23" s="13"/>
      <c r="O23" s="255"/>
    </row>
    <row r="24" spans="1:15" x14ac:dyDescent="0.25">
      <c r="A24" s="256"/>
      <c r="B24" s="4" t="s">
        <v>3</v>
      </c>
      <c r="C24" s="7">
        <v>2</v>
      </c>
      <c r="D24" s="7">
        <v>3.83</v>
      </c>
      <c r="E24" s="7">
        <v>1.81</v>
      </c>
      <c r="F24" s="7">
        <v>1.99</v>
      </c>
      <c r="G24" s="257"/>
      <c r="H24" s="5">
        <f t="shared" si="4"/>
        <v>9.6300000000000008</v>
      </c>
      <c r="I24" s="258"/>
      <c r="J24" s="255"/>
      <c r="K24" s="13"/>
      <c r="L24" s="255"/>
      <c r="M24" s="13"/>
      <c r="N24" s="13"/>
      <c r="O24" s="255"/>
    </row>
    <row r="25" spans="1:15" x14ac:dyDescent="0.25">
      <c r="A25" s="256"/>
      <c r="B25" s="4" t="s">
        <v>4</v>
      </c>
      <c r="C25" s="7">
        <v>2</v>
      </c>
      <c r="D25" s="7">
        <v>3.81</v>
      </c>
      <c r="E25" s="7">
        <v>1.81</v>
      </c>
      <c r="F25" s="7">
        <v>1.99</v>
      </c>
      <c r="G25" s="257"/>
      <c r="H25" s="5">
        <f t="shared" si="4"/>
        <v>9.6100000000000012</v>
      </c>
      <c r="I25" s="258"/>
      <c r="J25" s="255"/>
      <c r="K25" s="13"/>
      <c r="L25" s="255"/>
      <c r="M25" s="13"/>
      <c r="N25" s="13"/>
      <c r="O25" s="255"/>
    </row>
    <row r="26" spans="1:15" x14ac:dyDescent="0.25">
      <c r="A26" s="256"/>
      <c r="B26" s="4" t="s">
        <v>5</v>
      </c>
      <c r="C26" s="7">
        <v>2</v>
      </c>
      <c r="D26" s="7">
        <v>3.82</v>
      </c>
      <c r="E26" s="7">
        <v>1.82</v>
      </c>
      <c r="F26" s="7">
        <v>1.99</v>
      </c>
      <c r="G26" s="257"/>
      <c r="H26" s="5">
        <f t="shared" si="4"/>
        <v>9.6300000000000008</v>
      </c>
      <c r="I26" s="258"/>
      <c r="J26" s="255"/>
      <c r="K26" s="13"/>
      <c r="L26" s="255"/>
      <c r="M26" s="13"/>
      <c r="N26" s="13"/>
      <c r="O26" s="255"/>
    </row>
  </sheetData>
  <mergeCells count="19">
    <mergeCell ref="I8:I11"/>
    <mergeCell ref="A13:A16"/>
    <mergeCell ref="J3:J26"/>
    <mergeCell ref="A1:B1"/>
    <mergeCell ref="L3:L26"/>
    <mergeCell ref="O3:O26"/>
    <mergeCell ref="A23:A26"/>
    <mergeCell ref="G23:G26"/>
    <mergeCell ref="I23:I26"/>
    <mergeCell ref="A18:A21"/>
    <mergeCell ref="G18:G21"/>
    <mergeCell ref="I18:I21"/>
    <mergeCell ref="A3:A6"/>
    <mergeCell ref="G3:G6"/>
    <mergeCell ref="I3:I6"/>
    <mergeCell ref="G13:G16"/>
    <mergeCell ref="I13:I16"/>
    <mergeCell ref="A8:A11"/>
    <mergeCell ref="G8:G11"/>
  </mergeCells>
  <pageMargins left="0.511811024" right="0.511811024" top="0.78740157499999996" bottom="0.78740157499999996" header="0.31496062000000002" footer="0.3149606200000000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workbookViewId="0">
      <selection activeCell="H28" sqref="H28"/>
    </sheetView>
  </sheetViews>
  <sheetFormatPr defaultRowHeight="15" x14ac:dyDescent="0.25"/>
  <cols>
    <col min="1" max="1" width="12" style="4" customWidth="1"/>
    <col min="2" max="2" width="12.7109375" style="4" customWidth="1"/>
    <col min="3" max="6" width="13.140625" style="4" customWidth="1"/>
    <col min="7" max="7" width="16.85546875" style="4" customWidth="1"/>
    <col min="8" max="8" width="13.140625" style="4" customWidth="1"/>
    <col min="9" max="9" width="20" style="4" customWidth="1"/>
    <col min="10" max="10" width="14.85546875" style="4" customWidth="1"/>
    <col min="11" max="11" width="17.5703125" style="4" hidden="1" customWidth="1"/>
    <col min="12" max="12" width="17.5703125" style="4" customWidth="1"/>
    <col min="13" max="14" width="17.5703125" style="4" hidden="1" customWidth="1"/>
    <col min="15" max="15" width="17.5703125" style="4" customWidth="1"/>
    <col min="16" max="16384" width="9.140625" style="4"/>
  </cols>
  <sheetData>
    <row r="1" spans="1:15" ht="30" customHeight="1" x14ac:dyDescent="0.25">
      <c r="A1" s="254" t="s">
        <v>36</v>
      </c>
      <c r="B1" s="254"/>
      <c r="C1" s="16"/>
    </row>
    <row r="2" spans="1:15" x14ac:dyDescent="0.25">
      <c r="C2" s="12" t="s">
        <v>6</v>
      </c>
      <c r="D2" s="12" t="s">
        <v>7</v>
      </c>
      <c r="E2" s="12" t="s">
        <v>0</v>
      </c>
      <c r="F2" s="12" t="s">
        <v>1</v>
      </c>
      <c r="G2" s="12" t="s">
        <v>9</v>
      </c>
      <c r="H2" s="12" t="s">
        <v>8</v>
      </c>
      <c r="I2" s="12" t="s">
        <v>40</v>
      </c>
      <c r="J2" s="12" t="s">
        <v>41</v>
      </c>
      <c r="K2" s="12"/>
      <c r="L2" s="12" t="s">
        <v>42</v>
      </c>
      <c r="M2" s="12" t="s">
        <v>14</v>
      </c>
      <c r="N2" s="12" t="s">
        <v>13</v>
      </c>
      <c r="O2" s="12" t="s">
        <v>43</v>
      </c>
    </row>
    <row r="3" spans="1:15" x14ac:dyDescent="0.25">
      <c r="A3" s="256" t="s">
        <v>25</v>
      </c>
      <c r="B3" s="4" t="s">
        <v>2</v>
      </c>
      <c r="C3" s="7">
        <v>2</v>
      </c>
      <c r="D3" s="7">
        <v>3.8</v>
      </c>
      <c r="E3" s="7">
        <v>1.8</v>
      </c>
      <c r="F3" s="7">
        <v>1.85</v>
      </c>
      <c r="G3" s="257"/>
      <c r="H3" s="5">
        <f>SUM(C3:F3)</f>
        <v>9.4499999999999993</v>
      </c>
      <c r="I3" s="258">
        <f>(SUM(H3:H6)/4)-G3</f>
        <v>9.43</v>
      </c>
      <c r="J3" s="255">
        <f>(SUM(I3:I26)-MIN(I3:I26)-MAX(I3:I26))/3</f>
        <v>9.4816666666666674</v>
      </c>
      <c r="K3" s="13">
        <f>MIN(SUM($C$3:$C$6),SUM($C$8:$C$11),SUM($C$13:$C$16),SUM($C$18:$C$21),SUM($C$23:$C$26))</f>
        <v>8</v>
      </c>
      <c r="L3" s="255">
        <f>(SUM(C3:C26)-K3-K8+SUM(D3:D26)-K4-K9+SUM(E3:E26)-K5-K10+SUM(F3:F26)-K6-K11-SUM(G3:G26))/12</f>
        <v>9.5325000000000006</v>
      </c>
      <c r="M3" s="13">
        <f>MIN($C$3,$C$8,$C$13,$C$18,$C$23)</f>
        <v>2</v>
      </c>
      <c r="N3" s="13">
        <f>MAX($C$3,$C$8,$C$13,$C$18,$C$23)</f>
        <v>2</v>
      </c>
      <c r="O3" s="255">
        <f>(SUM(C3:F26)-SUM(G3:G26)-SUM(M3:N21))/12</f>
        <v>9.5391666666666719</v>
      </c>
    </row>
    <row r="4" spans="1:15" x14ac:dyDescent="0.25">
      <c r="A4" s="256"/>
      <c r="B4" s="4" t="s">
        <v>3</v>
      </c>
      <c r="C4" s="7">
        <v>2</v>
      </c>
      <c r="D4" s="7">
        <v>3.79</v>
      </c>
      <c r="E4" s="7">
        <v>1.75</v>
      </c>
      <c r="F4" s="7">
        <v>1.85</v>
      </c>
      <c r="G4" s="257"/>
      <c r="H4" s="5">
        <f t="shared" ref="H4:H6" si="0">SUM(C4:F4)</f>
        <v>9.39</v>
      </c>
      <c r="I4" s="258"/>
      <c r="J4" s="255"/>
      <c r="K4" s="13">
        <f>MIN(SUM($D$3:$D$6),SUM($D$8:$D$11),SUM($D$13:$D$16),SUM($D$18:$D$21),SUM($D$23:$D$26))</f>
        <v>15.059999999999999</v>
      </c>
      <c r="L4" s="255"/>
      <c r="M4" s="13">
        <f>MIN($C$4,$C$9,$C$14,$C$19,$C$24)</f>
        <v>2</v>
      </c>
      <c r="N4" s="13">
        <f>MAX($C$4,$C$9,$C$14,$C$19,$C$24)</f>
        <v>2</v>
      </c>
      <c r="O4" s="255"/>
    </row>
    <row r="5" spans="1:15" x14ac:dyDescent="0.25">
      <c r="A5" s="256"/>
      <c r="B5" s="4" t="s">
        <v>4</v>
      </c>
      <c r="C5" s="7">
        <v>2</v>
      </c>
      <c r="D5" s="7">
        <v>3.85</v>
      </c>
      <c r="E5" s="7">
        <v>1.83</v>
      </c>
      <c r="F5" s="7">
        <v>1.85</v>
      </c>
      <c r="G5" s="257"/>
      <c r="H5" s="5">
        <f t="shared" si="0"/>
        <v>9.5299999999999994</v>
      </c>
      <c r="I5" s="258"/>
      <c r="J5" s="255"/>
      <c r="K5" s="13">
        <f>MIN(SUM($E$3:$E$6),SUM($E$8:$E$11),SUM($E$13:$E$16),SUM($E$18:$E$21),SUM($E$23:$E$26))</f>
        <v>7</v>
      </c>
      <c r="L5" s="255"/>
      <c r="M5" s="13">
        <f>MIN($C$5,$C$10,$C$15,$C$20,$C$25)</f>
        <v>2</v>
      </c>
      <c r="N5" s="13">
        <f>MAX($C$5,$C$10,$C$15,$C$20,$C$25)</f>
        <v>2</v>
      </c>
      <c r="O5" s="255"/>
    </row>
    <row r="6" spans="1:15" x14ac:dyDescent="0.25">
      <c r="A6" s="256"/>
      <c r="B6" s="4" t="s">
        <v>5</v>
      </c>
      <c r="C6" s="7">
        <v>2</v>
      </c>
      <c r="D6" s="7">
        <v>3.8</v>
      </c>
      <c r="E6" s="7">
        <v>1.75</v>
      </c>
      <c r="F6" s="7">
        <v>1.8</v>
      </c>
      <c r="G6" s="257"/>
      <c r="H6" s="5">
        <f t="shared" si="0"/>
        <v>9.35</v>
      </c>
      <c r="I6" s="258"/>
      <c r="J6" s="255"/>
      <c r="K6" s="13">
        <f>MIN(SUM($F$3:$F$6),SUM($F$8:$F$11),SUM($F$13:$F$16),SUM($F$18:$F$21),SUM($F$23:$F$26))</f>
        <v>7.3500000000000005</v>
      </c>
      <c r="L6" s="255"/>
      <c r="M6" s="13">
        <f>MIN($C$6,$C$11,$C$16,$C$21,$C$26)</f>
        <v>2</v>
      </c>
      <c r="N6" s="13">
        <f>MAX($C$6,$C$11,$C$16,$C$21,$C$26)</f>
        <v>2</v>
      </c>
      <c r="O6" s="255"/>
    </row>
    <row r="7" spans="1:15" ht="7.5" customHeight="1" x14ac:dyDescent="0.25">
      <c r="A7" s="14"/>
      <c r="C7" s="7"/>
      <c r="D7" s="7"/>
      <c r="E7" s="7"/>
      <c r="F7" s="7"/>
      <c r="G7" s="7"/>
      <c r="H7" s="5"/>
      <c r="I7" s="6"/>
      <c r="J7" s="255"/>
      <c r="K7" s="13"/>
      <c r="L7" s="255"/>
      <c r="M7" s="13"/>
      <c r="N7" s="13"/>
      <c r="O7" s="255"/>
    </row>
    <row r="8" spans="1:15" x14ac:dyDescent="0.25">
      <c r="A8" s="256" t="s">
        <v>26</v>
      </c>
      <c r="B8" s="4" t="s">
        <v>2</v>
      </c>
      <c r="C8" s="7">
        <v>2</v>
      </c>
      <c r="D8" s="7">
        <v>3.75</v>
      </c>
      <c r="E8" s="7">
        <v>1.75</v>
      </c>
      <c r="F8" s="7">
        <v>1.9</v>
      </c>
      <c r="G8" s="257"/>
      <c r="H8" s="5">
        <f t="shared" ref="H8:H11" si="1">SUM(C8:F8)</f>
        <v>9.4</v>
      </c>
      <c r="I8" s="258">
        <f>(SUM(H8:H11)/4)-G8</f>
        <v>9.43</v>
      </c>
      <c r="J8" s="255"/>
      <c r="K8" s="13">
        <f>MAX(SUM($C$3:$C$6),SUM($C$8:$C$11),SUM($C$13:$C$16),SUM($C$18:$C$21),SUM($C$23:$C$26))</f>
        <v>8</v>
      </c>
      <c r="L8" s="255"/>
      <c r="M8" s="13">
        <f>MIN($D$3,$D$8,$D$13,$D$18,$D$23)</f>
        <v>3.75</v>
      </c>
      <c r="N8" s="13">
        <f>MAX($D$3,$D$8,$D$13,$D$18,$D$23)</f>
        <v>3.89</v>
      </c>
      <c r="O8" s="255"/>
    </row>
    <row r="9" spans="1:15" x14ac:dyDescent="0.25">
      <c r="A9" s="256"/>
      <c r="B9" s="4" t="s">
        <v>3</v>
      </c>
      <c r="C9" s="7">
        <v>2</v>
      </c>
      <c r="D9" s="7">
        <v>3.8</v>
      </c>
      <c r="E9" s="7">
        <v>1.8</v>
      </c>
      <c r="F9" s="7">
        <v>1.9</v>
      </c>
      <c r="G9" s="257"/>
      <c r="H9" s="5">
        <f t="shared" si="1"/>
        <v>9.5</v>
      </c>
      <c r="I9" s="258"/>
      <c r="J9" s="255"/>
      <c r="K9" s="13">
        <f>MAX(SUM($D$3:$D$6),SUM($D$8:$D$11),SUM($D$13:$D$16),SUM($D$18:$D$21),SUM($D$23:$D$26))</f>
        <v>15.56</v>
      </c>
      <c r="L9" s="255"/>
      <c r="M9" s="13">
        <f>MIN($D$4,$D$9,$D$14,$D$19,$D$24)</f>
        <v>3.75</v>
      </c>
      <c r="N9" s="13">
        <f>MAX($D$4,$D$9,$D$14,$D$19,$D$24)</f>
        <v>3.89</v>
      </c>
      <c r="O9" s="255"/>
    </row>
    <row r="10" spans="1:15" x14ac:dyDescent="0.25">
      <c r="A10" s="256"/>
      <c r="B10" s="4" t="s">
        <v>4</v>
      </c>
      <c r="C10" s="7">
        <v>2</v>
      </c>
      <c r="D10" s="7">
        <v>3.8</v>
      </c>
      <c r="E10" s="7">
        <v>1.75</v>
      </c>
      <c r="F10" s="7">
        <v>1.85</v>
      </c>
      <c r="G10" s="257"/>
      <c r="H10" s="5">
        <f t="shared" si="1"/>
        <v>9.4</v>
      </c>
      <c r="I10" s="258"/>
      <c r="J10" s="255"/>
      <c r="K10" s="13">
        <f>MAX(SUM($E$3:$E$6),SUM($E$8:$E$11),SUM($E$13:$E$16),SUM($E$18:$E$21),SUM($E$23:$E$26))</f>
        <v>7.5699999999999994</v>
      </c>
      <c r="L10" s="255"/>
      <c r="M10" s="13">
        <f>MIN($D$5,$D$10,$D$15,$D$20,$D$25)</f>
        <v>3.75</v>
      </c>
      <c r="N10" s="13">
        <f>MAX($D$5,$D$10,$D$15,$D$20,$D$25)</f>
        <v>3.89</v>
      </c>
      <c r="O10" s="255"/>
    </row>
    <row r="11" spans="1:15" x14ac:dyDescent="0.25">
      <c r="A11" s="256"/>
      <c r="B11" s="4" t="s">
        <v>5</v>
      </c>
      <c r="C11" s="7">
        <v>2</v>
      </c>
      <c r="D11" s="7">
        <v>3.82</v>
      </c>
      <c r="E11" s="7">
        <v>1.7</v>
      </c>
      <c r="F11" s="7">
        <v>1.9</v>
      </c>
      <c r="G11" s="257"/>
      <c r="H11" s="5">
        <f t="shared" si="1"/>
        <v>9.42</v>
      </c>
      <c r="I11" s="258"/>
      <c r="J11" s="255"/>
      <c r="K11" s="13">
        <f>MAX(SUM($F$3:$F$6),SUM($F$8:$F$11),SUM($F$13:$F$16),SUM($F$18:$F$21),SUM($F$23:$F$26))</f>
        <v>8</v>
      </c>
      <c r="L11" s="255"/>
      <c r="M11" s="13">
        <f>MIN($D$6,$D$11,$D$16,$D$21,$D$26)</f>
        <v>3.78</v>
      </c>
      <c r="N11" s="13">
        <f>MAX($D$6,$D$11,$D$16,$D$21,$D$26)</f>
        <v>3.89</v>
      </c>
      <c r="O11" s="255"/>
    </row>
    <row r="12" spans="1:15" ht="7.5" customHeight="1" x14ac:dyDescent="0.25">
      <c r="A12" s="14"/>
      <c r="C12" s="7"/>
      <c r="D12" s="7"/>
      <c r="E12" s="7"/>
      <c r="F12" s="7"/>
      <c r="G12" s="7"/>
      <c r="H12" s="5"/>
      <c r="I12" s="6"/>
      <c r="J12" s="255"/>
      <c r="K12" s="13"/>
      <c r="L12" s="255"/>
      <c r="M12" s="13"/>
      <c r="N12" s="13"/>
      <c r="O12" s="255"/>
    </row>
    <row r="13" spans="1:15" x14ac:dyDescent="0.25">
      <c r="A13" s="256" t="s">
        <v>24</v>
      </c>
      <c r="B13" s="4" t="s">
        <v>2</v>
      </c>
      <c r="C13" s="7">
        <v>2</v>
      </c>
      <c r="D13" s="7">
        <v>3.89</v>
      </c>
      <c r="E13" s="7">
        <v>1.89</v>
      </c>
      <c r="F13" s="7">
        <v>2</v>
      </c>
      <c r="G13" s="257"/>
      <c r="H13" s="5">
        <f t="shared" ref="H13:H16" si="2">SUM(C13:F13)</f>
        <v>9.7800000000000011</v>
      </c>
      <c r="I13" s="258">
        <f>(SUM(H13:H16)/4)-G13</f>
        <v>9.7825000000000006</v>
      </c>
      <c r="J13" s="255"/>
      <c r="K13" s="13"/>
      <c r="L13" s="255"/>
      <c r="M13" s="13">
        <f>MIN($E$3,$E$8,$E$13,$E$18,$E$23)</f>
        <v>1.75</v>
      </c>
      <c r="N13" s="13">
        <f>MAX($E$3,$E$8,$E$13,$E$18,$E$23)</f>
        <v>1.89</v>
      </c>
      <c r="O13" s="255"/>
    </row>
    <row r="14" spans="1:15" x14ac:dyDescent="0.25">
      <c r="A14" s="256"/>
      <c r="B14" s="4" t="s">
        <v>3</v>
      </c>
      <c r="C14" s="7">
        <v>2</v>
      </c>
      <c r="D14" s="7">
        <v>3.89</v>
      </c>
      <c r="E14" s="7">
        <v>1.89</v>
      </c>
      <c r="F14" s="7">
        <v>2</v>
      </c>
      <c r="G14" s="257"/>
      <c r="H14" s="5">
        <f t="shared" si="2"/>
        <v>9.7800000000000011</v>
      </c>
      <c r="I14" s="258"/>
      <c r="J14" s="255"/>
      <c r="K14" s="13"/>
      <c r="L14" s="255"/>
      <c r="M14" s="13">
        <f>MIN($E$4,$E$9,$E$14,$E$19,$E$24)</f>
        <v>1.75</v>
      </c>
      <c r="N14" s="13">
        <f>MAX($E$4,$E$9,$E$14,$E$19,$E$24)</f>
        <v>1.89</v>
      </c>
      <c r="O14" s="255"/>
    </row>
    <row r="15" spans="1:15" x14ac:dyDescent="0.25">
      <c r="A15" s="256"/>
      <c r="B15" s="4" t="s">
        <v>4</v>
      </c>
      <c r="C15" s="7">
        <v>2</v>
      </c>
      <c r="D15" s="7">
        <v>3.89</v>
      </c>
      <c r="E15" s="7">
        <v>1.9</v>
      </c>
      <c r="F15" s="7">
        <v>2</v>
      </c>
      <c r="G15" s="257"/>
      <c r="H15" s="5">
        <f t="shared" si="2"/>
        <v>9.7900000000000009</v>
      </c>
      <c r="I15" s="258"/>
      <c r="J15" s="255"/>
      <c r="K15" s="13"/>
      <c r="L15" s="255"/>
      <c r="M15" s="13">
        <f>MIN($E$5,$E$10,$E$15,$E$20,$E$25)</f>
        <v>1.75</v>
      </c>
      <c r="N15" s="13">
        <f>MAX($E$5,$E$10,$E$15,$E$20,$E$25)</f>
        <v>1.9</v>
      </c>
      <c r="O15" s="255"/>
    </row>
    <row r="16" spans="1:15" x14ac:dyDescent="0.25">
      <c r="A16" s="256"/>
      <c r="B16" s="4" t="s">
        <v>5</v>
      </c>
      <c r="C16" s="7">
        <v>2</v>
      </c>
      <c r="D16" s="7">
        <v>3.89</v>
      </c>
      <c r="E16" s="7">
        <v>1.89</v>
      </c>
      <c r="F16" s="7">
        <v>2</v>
      </c>
      <c r="G16" s="257"/>
      <c r="H16" s="5">
        <f t="shared" si="2"/>
        <v>9.7800000000000011</v>
      </c>
      <c r="I16" s="258"/>
      <c r="J16" s="255"/>
      <c r="K16" s="13"/>
      <c r="L16" s="255"/>
      <c r="M16" s="13">
        <f>MIN($E$6,$E$11,$E$16,$E$21,$E$26)</f>
        <v>1.7</v>
      </c>
      <c r="N16" s="13">
        <f>MAX($E$6,$E$11,$E$16,$E$21,$E$26)</f>
        <v>1.89</v>
      </c>
      <c r="O16" s="255"/>
    </row>
    <row r="17" spans="1:15" ht="7.5" customHeight="1" x14ac:dyDescent="0.25">
      <c r="A17" s="14"/>
      <c r="C17" s="7"/>
      <c r="D17" s="7"/>
      <c r="E17" s="7"/>
      <c r="F17" s="7"/>
      <c r="G17" s="7"/>
      <c r="H17" s="5"/>
      <c r="I17" s="6"/>
      <c r="J17" s="255"/>
      <c r="K17" s="13"/>
      <c r="L17" s="255"/>
      <c r="M17" s="13"/>
      <c r="N17" s="13"/>
      <c r="O17" s="255"/>
    </row>
    <row r="18" spans="1:15" x14ac:dyDescent="0.25">
      <c r="A18" s="256" t="s">
        <v>27</v>
      </c>
      <c r="B18" s="4" t="s">
        <v>2</v>
      </c>
      <c r="C18" s="7">
        <v>2</v>
      </c>
      <c r="D18" s="7">
        <v>3.78</v>
      </c>
      <c r="E18" s="7">
        <v>1.78</v>
      </c>
      <c r="F18" s="7">
        <v>2</v>
      </c>
      <c r="G18" s="257"/>
      <c r="H18" s="5">
        <f t="shared" ref="H18:H21" si="3">SUM(C18:F18)</f>
        <v>9.5599999999999987</v>
      </c>
      <c r="I18" s="258">
        <f>(SUM(H18:H21)/4)-G18</f>
        <v>9.5299999999999994</v>
      </c>
      <c r="J18" s="255"/>
      <c r="K18" s="13"/>
      <c r="L18" s="255"/>
      <c r="M18" s="13">
        <f>MIN($F$3,$F$8,$F$13,$F$18,$F$23)</f>
        <v>1.85</v>
      </c>
      <c r="N18" s="13">
        <f>MAX($F$3,$F$8,$F$13,$F$18,$F$23)</f>
        <v>2</v>
      </c>
      <c r="O18" s="255"/>
    </row>
    <row r="19" spans="1:15" x14ac:dyDescent="0.25">
      <c r="A19" s="256"/>
      <c r="B19" s="4" t="s">
        <v>3</v>
      </c>
      <c r="C19" s="7">
        <v>2</v>
      </c>
      <c r="D19" s="7">
        <v>3.75</v>
      </c>
      <c r="E19" s="7">
        <v>1.75</v>
      </c>
      <c r="F19" s="7">
        <v>2</v>
      </c>
      <c r="G19" s="257"/>
      <c r="H19" s="5">
        <f t="shared" si="3"/>
        <v>9.5</v>
      </c>
      <c r="I19" s="258"/>
      <c r="J19" s="255"/>
      <c r="K19" s="13"/>
      <c r="L19" s="255"/>
      <c r="M19" s="13">
        <f>MIN($F$4,$F$9,$F$14,$F$19,$F$24)</f>
        <v>1.85</v>
      </c>
      <c r="N19" s="13">
        <f>MAX($F$4,$F$9,$F$14,$F$19,$F$24)</f>
        <v>2</v>
      </c>
      <c r="O19" s="255"/>
    </row>
    <row r="20" spans="1:15" x14ac:dyDescent="0.25">
      <c r="A20" s="256"/>
      <c r="B20" s="4" t="s">
        <v>4</v>
      </c>
      <c r="C20" s="7">
        <v>2</v>
      </c>
      <c r="D20" s="7">
        <v>3.75</v>
      </c>
      <c r="E20" s="7">
        <v>1.75</v>
      </c>
      <c r="F20" s="7">
        <v>2</v>
      </c>
      <c r="G20" s="257"/>
      <c r="H20" s="5">
        <f t="shared" si="3"/>
        <v>9.5</v>
      </c>
      <c r="I20" s="258"/>
      <c r="J20" s="255"/>
      <c r="K20" s="13"/>
      <c r="L20" s="255"/>
      <c r="M20" s="13">
        <f>MIN($F$5,$F$10,$F$15,$F$20,$F$25)</f>
        <v>1.85</v>
      </c>
      <c r="N20" s="13">
        <f>MAX($F$5,$F$10,$F$15,$F$20,$F$25)</f>
        <v>2</v>
      </c>
      <c r="O20" s="255"/>
    </row>
    <row r="21" spans="1:15" x14ac:dyDescent="0.25">
      <c r="A21" s="256"/>
      <c r="B21" s="4" t="s">
        <v>5</v>
      </c>
      <c r="C21" s="7">
        <v>2</v>
      </c>
      <c r="D21" s="7">
        <v>3.78</v>
      </c>
      <c r="E21" s="7">
        <v>1.78</v>
      </c>
      <c r="F21" s="7">
        <v>2</v>
      </c>
      <c r="G21" s="257"/>
      <c r="H21" s="5">
        <f t="shared" si="3"/>
        <v>9.5599999999999987</v>
      </c>
      <c r="I21" s="258"/>
      <c r="J21" s="255"/>
      <c r="K21" s="13"/>
      <c r="L21" s="255"/>
      <c r="M21" s="13">
        <f>MIN($F$6,$F$11,$F$16,$F$21,$F$26)</f>
        <v>1.8</v>
      </c>
      <c r="N21" s="13">
        <f>MAX($F$6,$F$11,$F$16,$F$21,$F$26)</f>
        <v>2</v>
      </c>
      <c r="O21" s="255"/>
    </row>
    <row r="22" spans="1:15" ht="7.5" customHeight="1" x14ac:dyDescent="0.25">
      <c r="A22" s="14"/>
      <c r="C22" s="7"/>
      <c r="D22" s="7"/>
      <c r="E22" s="7"/>
      <c r="F22" s="7"/>
      <c r="G22" s="7"/>
      <c r="H22" s="5"/>
      <c r="I22" s="6"/>
      <c r="J22" s="255"/>
      <c r="K22" s="13"/>
      <c r="L22" s="255"/>
      <c r="M22" s="13"/>
      <c r="N22" s="13"/>
      <c r="O22" s="255"/>
    </row>
    <row r="23" spans="1:15" x14ac:dyDescent="0.25">
      <c r="A23" s="256" t="s">
        <v>28</v>
      </c>
      <c r="B23" s="4" t="s">
        <v>2</v>
      </c>
      <c r="C23" s="7">
        <v>2</v>
      </c>
      <c r="D23" s="7">
        <v>3.8</v>
      </c>
      <c r="E23" s="7">
        <v>1.81</v>
      </c>
      <c r="F23" s="7">
        <v>1.99</v>
      </c>
      <c r="G23" s="257">
        <v>0.1</v>
      </c>
      <c r="H23" s="5">
        <f t="shared" ref="H23:H26" si="4">SUM(C23:F23)</f>
        <v>9.6</v>
      </c>
      <c r="I23" s="258">
        <f>(SUM(H23:H26)/4)-G23</f>
        <v>9.4849999999999994</v>
      </c>
      <c r="J23" s="255"/>
      <c r="K23" s="13"/>
      <c r="L23" s="255"/>
      <c r="M23" s="13"/>
      <c r="N23" s="13"/>
      <c r="O23" s="255"/>
    </row>
    <row r="24" spans="1:15" x14ac:dyDescent="0.25">
      <c r="A24" s="256"/>
      <c r="B24" s="4" t="s">
        <v>3</v>
      </c>
      <c r="C24" s="7">
        <v>2</v>
      </c>
      <c r="D24" s="7">
        <v>3.8</v>
      </c>
      <c r="E24" s="7">
        <v>1.8</v>
      </c>
      <c r="F24" s="7">
        <v>1.99</v>
      </c>
      <c r="G24" s="257"/>
      <c r="H24" s="5">
        <f t="shared" si="4"/>
        <v>9.59</v>
      </c>
      <c r="I24" s="258"/>
      <c r="J24" s="255"/>
      <c r="K24" s="13"/>
      <c r="L24" s="255"/>
      <c r="M24" s="13"/>
      <c r="N24" s="13"/>
      <c r="O24" s="255"/>
    </row>
    <row r="25" spans="1:15" x14ac:dyDescent="0.25">
      <c r="A25" s="256"/>
      <c r="B25" s="4" t="s">
        <v>4</v>
      </c>
      <c r="C25" s="7">
        <v>2</v>
      </c>
      <c r="D25" s="7">
        <v>3.79</v>
      </c>
      <c r="E25" s="7">
        <v>1.8</v>
      </c>
      <c r="F25" s="7">
        <v>1.99</v>
      </c>
      <c r="G25" s="280" t="s">
        <v>75</v>
      </c>
      <c r="H25" s="5">
        <f t="shared" si="4"/>
        <v>9.58</v>
      </c>
      <c r="I25" s="258"/>
      <c r="J25" s="255"/>
      <c r="K25" s="13"/>
      <c r="L25" s="255"/>
      <c r="M25" s="13"/>
      <c r="N25" s="13"/>
      <c r="O25" s="255"/>
    </row>
    <row r="26" spans="1:15" x14ac:dyDescent="0.25">
      <c r="A26" s="256"/>
      <c r="B26" s="4" t="s">
        <v>5</v>
      </c>
      <c r="C26" s="7">
        <v>2</v>
      </c>
      <c r="D26" s="7">
        <v>3.79</v>
      </c>
      <c r="E26" s="7">
        <v>1.79</v>
      </c>
      <c r="F26" s="7">
        <v>1.99</v>
      </c>
      <c r="G26" s="259"/>
      <c r="H26" s="5">
        <f t="shared" si="4"/>
        <v>9.57</v>
      </c>
      <c r="I26" s="258"/>
      <c r="J26" s="255"/>
      <c r="K26" s="13"/>
      <c r="L26" s="255"/>
      <c r="M26" s="13"/>
      <c r="N26" s="13"/>
      <c r="O26" s="255"/>
    </row>
  </sheetData>
  <mergeCells count="20">
    <mergeCell ref="L3:L26"/>
    <mergeCell ref="O3:O26"/>
    <mergeCell ref="G18:G21"/>
    <mergeCell ref="G13:G16"/>
    <mergeCell ref="G8:G11"/>
    <mergeCell ref="G3:G6"/>
    <mergeCell ref="I23:I26"/>
    <mergeCell ref="I18:I21"/>
    <mergeCell ref="I13:I16"/>
    <mergeCell ref="I8:I11"/>
    <mergeCell ref="I3:I6"/>
    <mergeCell ref="J3:J26"/>
    <mergeCell ref="G23:G24"/>
    <mergeCell ref="G25:G26"/>
    <mergeCell ref="A1:B1"/>
    <mergeCell ref="A23:A26"/>
    <mergeCell ref="A18:A21"/>
    <mergeCell ref="A13:A16"/>
    <mergeCell ref="A8:A11"/>
    <mergeCell ref="A3:A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workbookViewId="0">
      <selection activeCell="H28" sqref="H28"/>
    </sheetView>
  </sheetViews>
  <sheetFormatPr defaultRowHeight="15" x14ac:dyDescent="0.25"/>
  <cols>
    <col min="1" max="1" width="13.140625" style="4" customWidth="1"/>
    <col min="2" max="2" width="11.140625" style="4" customWidth="1"/>
    <col min="3" max="6" width="13.140625" style="4" customWidth="1"/>
    <col min="7" max="7" width="16.42578125" style="4" customWidth="1"/>
    <col min="8" max="8" width="13.140625" style="4" customWidth="1"/>
    <col min="9" max="9" width="19.28515625" style="4" customWidth="1"/>
    <col min="10" max="10" width="14.85546875" style="4" customWidth="1"/>
    <col min="11" max="11" width="17.5703125" style="4" hidden="1" customWidth="1"/>
    <col min="12" max="12" width="17.5703125" style="4" customWidth="1"/>
    <col min="13" max="14" width="17.5703125" style="4" hidden="1" customWidth="1"/>
    <col min="15" max="15" width="17.5703125" style="4" customWidth="1"/>
    <col min="16" max="16384" width="9.140625" style="4"/>
  </cols>
  <sheetData>
    <row r="1" spans="1:15" ht="32.25" customHeight="1" x14ac:dyDescent="0.25">
      <c r="A1" s="254" t="s">
        <v>37</v>
      </c>
      <c r="B1" s="254"/>
      <c r="C1" s="16"/>
    </row>
    <row r="2" spans="1:15" x14ac:dyDescent="0.25">
      <c r="C2" s="12" t="s">
        <v>6</v>
      </c>
      <c r="D2" s="12" t="s">
        <v>7</v>
      </c>
      <c r="E2" s="12" t="s">
        <v>0</v>
      </c>
      <c r="F2" s="12" t="s">
        <v>1</v>
      </c>
      <c r="G2" s="12" t="s">
        <v>9</v>
      </c>
      <c r="H2" s="12" t="s">
        <v>8</v>
      </c>
      <c r="I2" s="12" t="s">
        <v>40</v>
      </c>
      <c r="J2" s="12" t="s">
        <v>41</v>
      </c>
      <c r="K2" s="12"/>
      <c r="L2" s="12" t="s">
        <v>42</v>
      </c>
      <c r="M2" s="12" t="s">
        <v>14</v>
      </c>
      <c r="N2" s="12" t="s">
        <v>13</v>
      </c>
      <c r="O2" s="12" t="s">
        <v>43</v>
      </c>
    </row>
    <row r="3" spans="1:15" x14ac:dyDescent="0.25">
      <c r="A3" s="256" t="s">
        <v>25</v>
      </c>
      <c r="B3" s="4" t="s">
        <v>2</v>
      </c>
      <c r="C3" s="7">
        <v>2</v>
      </c>
      <c r="D3" s="7">
        <v>3.78</v>
      </c>
      <c r="E3" s="7">
        <v>1.76</v>
      </c>
      <c r="F3" s="7">
        <v>1.9</v>
      </c>
      <c r="G3" s="257"/>
      <c r="H3" s="5">
        <f>SUM(C3:F3)</f>
        <v>9.44</v>
      </c>
      <c r="I3" s="258">
        <f>(SUM(H3:H6)/4)-G3</f>
        <v>9.4324999999999992</v>
      </c>
      <c r="J3" s="255">
        <f>(SUM(I3:I26)-MIN(I3:I26)-MAX(I3:I26))/3</f>
        <v>9.4441666666666659</v>
      </c>
      <c r="K3" s="13">
        <f>MIN(SUM($C$3:$C$6),SUM($C$8:$C$11),SUM($C$13:$C$16),SUM($C$18:$C$21),SUM($C$23:$C$26))</f>
        <v>8</v>
      </c>
      <c r="L3" s="255">
        <f>(SUM(C3:C26)-K3-K8+SUM(D3:D26)-K4-K9+SUM(E3:E26)-K5-K10+SUM(F3:F26)-K6-K11-SUM(G3:G26))/12</f>
        <v>9.4566666666666652</v>
      </c>
      <c r="M3" s="13">
        <f>MIN($C$3,$C$8,$C$13,$C$18,$C$23)</f>
        <v>2</v>
      </c>
      <c r="N3" s="13">
        <f>MAX($C$3,$C$8,$C$13,$C$18,$C$23)</f>
        <v>2</v>
      </c>
      <c r="O3" s="255">
        <f>(SUM(C3:F26)-SUM(G3:G26)-SUM(M3:N21))/12</f>
        <v>9.456666666666667</v>
      </c>
    </row>
    <row r="4" spans="1:15" x14ac:dyDescent="0.25">
      <c r="A4" s="256"/>
      <c r="B4" s="4" t="s">
        <v>3</v>
      </c>
      <c r="C4" s="7">
        <v>2</v>
      </c>
      <c r="D4" s="7">
        <v>3.74</v>
      </c>
      <c r="E4" s="7">
        <v>1.74</v>
      </c>
      <c r="F4" s="7">
        <v>1.9</v>
      </c>
      <c r="G4" s="257"/>
      <c r="H4" s="5">
        <f t="shared" ref="H4:H6" si="0">SUM(C4:F4)</f>
        <v>9.3800000000000008</v>
      </c>
      <c r="I4" s="258"/>
      <c r="J4" s="255"/>
      <c r="K4" s="13">
        <f>MIN(SUM($D$3:$D$6),SUM($D$8:$D$11),SUM($D$13:$D$16),SUM($D$18:$D$21),SUM($D$23:$D$26))</f>
        <v>14.780000000000001</v>
      </c>
      <c r="L4" s="255"/>
      <c r="M4" s="13">
        <f>MIN($C$4,$C$9,$C$14,$C$19,$C$24)</f>
        <v>2</v>
      </c>
      <c r="N4" s="13">
        <f>MAX($C$4,$C$9,$C$14,$C$19,$C$24)</f>
        <v>2</v>
      </c>
      <c r="O4" s="255"/>
    </row>
    <row r="5" spans="1:15" x14ac:dyDescent="0.25">
      <c r="A5" s="256"/>
      <c r="B5" s="4" t="s">
        <v>4</v>
      </c>
      <c r="C5" s="7">
        <v>2</v>
      </c>
      <c r="D5" s="7">
        <v>3.77</v>
      </c>
      <c r="E5" s="7">
        <v>1.77</v>
      </c>
      <c r="F5" s="7">
        <v>1.9</v>
      </c>
      <c r="G5" s="257"/>
      <c r="H5" s="5">
        <f t="shared" si="0"/>
        <v>9.44</v>
      </c>
      <c r="I5" s="258"/>
      <c r="J5" s="255"/>
      <c r="K5" s="13">
        <f>MIN(SUM($E$3:$E$6),SUM($E$8:$E$11),SUM($E$13:$E$16),SUM($E$18:$E$21),SUM($E$23:$E$26))</f>
        <v>6.8</v>
      </c>
      <c r="L5" s="255"/>
      <c r="M5" s="13">
        <f>MIN($C$5,$C$10,$C$15,$C$20,$C$25)</f>
        <v>2</v>
      </c>
      <c r="N5" s="13">
        <f>MAX($C$5,$C$10,$C$15,$C$20,$C$25)</f>
        <v>2</v>
      </c>
      <c r="O5" s="255"/>
    </row>
    <row r="6" spans="1:15" x14ac:dyDescent="0.25">
      <c r="A6" s="256"/>
      <c r="B6" s="4" t="s">
        <v>5</v>
      </c>
      <c r="C6" s="7">
        <v>2</v>
      </c>
      <c r="D6" s="7">
        <v>3.76</v>
      </c>
      <c r="E6" s="7">
        <v>1.76</v>
      </c>
      <c r="F6" s="7">
        <v>1.95</v>
      </c>
      <c r="G6" s="257"/>
      <c r="H6" s="5">
        <f t="shared" si="0"/>
        <v>9.4699999999999989</v>
      </c>
      <c r="I6" s="258"/>
      <c r="J6" s="255"/>
      <c r="K6" s="13">
        <f>MIN(SUM($F$3:$F$6),SUM($F$8:$F$11),SUM($F$13:$F$16),SUM($F$18:$F$21),SUM($F$23:$F$26))</f>
        <v>7.51</v>
      </c>
      <c r="L6" s="255"/>
      <c r="M6" s="13">
        <f>MIN($C$6,$C$11,$C$16,$C$21,$C$26)</f>
        <v>2</v>
      </c>
      <c r="N6" s="13">
        <f>MAX($C$6,$C$11,$C$16,$C$21,$C$26)</f>
        <v>2</v>
      </c>
      <c r="O6" s="255"/>
    </row>
    <row r="7" spans="1:15" ht="7.5" customHeight="1" x14ac:dyDescent="0.25">
      <c r="A7" s="14"/>
      <c r="C7" s="7"/>
      <c r="D7" s="7"/>
      <c r="E7" s="7"/>
      <c r="F7" s="7"/>
      <c r="G7" s="7"/>
      <c r="H7" s="5"/>
      <c r="I7" s="6"/>
      <c r="J7" s="255"/>
      <c r="K7" s="13"/>
      <c r="L7" s="255"/>
      <c r="M7" s="13"/>
      <c r="N7" s="13"/>
      <c r="O7" s="255"/>
    </row>
    <row r="8" spans="1:15" x14ac:dyDescent="0.25">
      <c r="A8" s="256" t="s">
        <v>26</v>
      </c>
      <c r="B8" s="4" t="s">
        <v>2</v>
      </c>
      <c r="C8" s="7">
        <v>2</v>
      </c>
      <c r="D8" s="7">
        <v>3.7</v>
      </c>
      <c r="E8" s="7">
        <v>1.7</v>
      </c>
      <c r="F8" s="7">
        <v>1.85</v>
      </c>
      <c r="G8" s="257"/>
      <c r="H8" s="5">
        <f t="shared" ref="H8:H11" si="1">SUM(C8:F8)</f>
        <v>9.25</v>
      </c>
      <c r="I8" s="258">
        <f>(SUM(H8:H11)/4)-G8</f>
        <v>9.2724999999999991</v>
      </c>
      <c r="J8" s="255"/>
      <c r="K8" s="13">
        <f>MAX(SUM($C$3:$C$6),SUM($C$8:$C$11),SUM($C$13:$C$16),SUM($C$18:$C$21),SUM($C$23:$C$26))</f>
        <v>8</v>
      </c>
      <c r="L8" s="255"/>
      <c r="M8" s="13">
        <f>MIN($D$3,$D$8,$D$13,$D$18,$D$23)</f>
        <v>3.7</v>
      </c>
      <c r="N8" s="13">
        <f>MAX($D$3,$D$8,$D$13,$D$18,$D$23)</f>
        <v>3.9</v>
      </c>
      <c r="O8" s="255"/>
    </row>
    <row r="9" spans="1:15" x14ac:dyDescent="0.25">
      <c r="A9" s="256"/>
      <c r="B9" s="4" t="s">
        <v>3</v>
      </c>
      <c r="C9" s="7">
        <v>2</v>
      </c>
      <c r="D9" s="7">
        <v>3.68</v>
      </c>
      <c r="E9" s="7">
        <v>1.7</v>
      </c>
      <c r="F9" s="7">
        <v>1.88</v>
      </c>
      <c r="G9" s="257"/>
      <c r="H9" s="5">
        <f t="shared" si="1"/>
        <v>9.26</v>
      </c>
      <c r="I9" s="258"/>
      <c r="J9" s="255"/>
      <c r="K9" s="13">
        <f>MAX(SUM($D$3:$D$6),SUM($D$8:$D$11),SUM($D$13:$D$16),SUM($D$18:$D$21),SUM($D$23:$D$26))</f>
        <v>15.57</v>
      </c>
      <c r="L9" s="255"/>
      <c r="M9" s="13">
        <f>MIN($D$4,$D$9,$D$14,$D$19,$D$24)</f>
        <v>3.68</v>
      </c>
      <c r="N9" s="13">
        <f>MAX($D$4,$D$9,$D$14,$D$19,$D$24)</f>
        <v>3.88</v>
      </c>
      <c r="O9" s="255"/>
    </row>
    <row r="10" spans="1:15" x14ac:dyDescent="0.25">
      <c r="A10" s="256"/>
      <c r="B10" s="4" t="s">
        <v>4</v>
      </c>
      <c r="C10" s="7">
        <v>2</v>
      </c>
      <c r="D10" s="7">
        <v>3.68</v>
      </c>
      <c r="E10" s="7">
        <v>1.7</v>
      </c>
      <c r="F10" s="7">
        <v>1.88</v>
      </c>
      <c r="G10" s="257"/>
      <c r="H10" s="5">
        <f t="shared" si="1"/>
        <v>9.26</v>
      </c>
      <c r="I10" s="258"/>
      <c r="J10" s="255"/>
      <c r="K10" s="13">
        <f>MAX(SUM($E$3:$E$6),SUM($E$8:$E$11),SUM($E$13:$E$16),SUM($E$18:$E$21),SUM($E$23:$E$26))</f>
        <v>7.5699999999999994</v>
      </c>
      <c r="L10" s="255"/>
      <c r="M10" s="13">
        <f>MIN($D$5,$D$10,$D$15,$D$20,$D$25)</f>
        <v>3.68</v>
      </c>
      <c r="N10" s="13">
        <f>MAX($D$5,$D$10,$D$15,$D$20,$D$25)</f>
        <v>3.9</v>
      </c>
      <c r="O10" s="255"/>
    </row>
    <row r="11" spans="1:15" x14ac:dyDescent="0.25">
      <c r="A11" s="256"/>
      <c r="B11" s="4" t="s">
        <v>5</v>
      </c>
      <c r="C11" s="7">
        <v>2</v>
      </c>
      <c r="D11" s="7">
        <v>3.72</v>
      </c>
      <c r="E11" s="7">
        <v>1.7</v>
      </c>
      <c r="F11" s="7">
        <v>1.9</v>
      </c>
      <c r="G11" s="257"/>
      <c r="H11" s="5">
        <f t="shared" si="1"/>
        <v>9.32</v>
      </c>
      <c r="I11" s="258"/>
      <c r="J11" s="255"/>
      <c r="K11" s="13">
        <f>MAX(SUM($F$3:$F$6),SUM($F$8:$F$11),SUM($F$13:$F$16),SUM($F$18:$F$21),SUM($F$23:$F$26))</f>
        <v>8</v>
      </c>
      <c r="L11" s="255"/>
      <c r="M11" s="13">
        <f>MIN($D$6,$D$11,$D$16,$D$21,$D$26)</f>
        <v>3.72</v>
      </c>
      <c r="N11" s="13">
        <f>MAX($D$6,$D$11,$D$16,$D$21,$D$26)</f>
        <v>3.89</v>
      </c>
      <c r="O11" s="255"/>
    </row>
    <row r="12" spans="1:15" ht="7.5" customHeight="1" x14ac:dyDescent="0.25">
      <c r="A12" s="14"/>
      <c r="C12" s="7"/>
      <c r="D12" s="7"/>
      <c r="E12" s="7"/>
      <c r="F12" s="7"/>
      <c r="G12" s="7"/>
      <c r="H12" s="5"/>
      <c r="I12" s="6"/>
      <c r="J12" s="255"/>
      <c r="K12" s="13"/>
      <c r="L12" s="255"/>
      <c r="M12" s="13"/>
      <c r="N12" s="13"/>
      <c r="O12" s="255"/>
    </row>
    <row r="13" spans="1:15" x14ac:dyDescent="0.25">
      <c r="A13" s="256" t="s">
        <v>24</v>
      </c>
      <c r="B13" s="4" t="s">
        <v>2</v>
      </c>
      <c r="C13" s="7">
        <v>2</v>
      </c>
      <c r="D13" s="7">
        <v>3.9</v>
      </c>
      <c r="E13" s="7">
        <v>1.9</v>
      </c>
      <c r="F13" s="7">
        <v>2</v>
      </c>
      <c r="G13" s="257"/>
      <c r="H13" s="5">
        <f t="shared" ref="H13:H16" si="2">SUM(C13:F13)</f>
        <v>9.8000000000000007</v>
      </c>
      <c r="I13" s="258">
        <f>(SUM(H13:H16)/4)-G13</f>
        <v>9.7850000000000001</v>
      </c>
      <c r="J13" s="255"/>
      <c r="K13" s="13"/>
      <c r="L13" s="255"/>
      <c r="M13" s="13">
        <f>MIN($E$3,$E$8,$E$13,$E$18,$E$23)</f>
        <v>1.7</v>
      </c>
      <c r="N13" s="13">
        <f>MAX($E$3,$E$8,$E$13,$E$18,$E$23)</f>
        <v>1.9</v>
      </c>
      <c r="O13" s="255"/>
    </row>
    <row r="14" spans="1:15" x14ac:dyDescent="0.25">
      <c r="A14" s="256"/>
      <c r="B14" s="4" t="s">
        <v>3</v>
      </c>
      <c r="C14" s="7">
        <v>2</v>
      </c>
      <c r="D14" s="7">
        <v>3.88</v>
      </c>
      <c r="E14" s="7">
        <v>1.88</v>
      </c>
      <c r="F14" s="7">
        <v>2</v>
      </c>
      <c r="G14" s="257"/>
      <c r="H14" s="5">
        <f t="shared" si="2"/>
        <v>9.76</v>
      </c>
      <c r="I14" s="258"/>
      <c r="J14" s="255"/>
      <c r="K14" s="13"/>
      <c r="L14" s="255"/>
      <c r="M14" s="13">
        <f>MIN($E$4,$E$9,$E$14,$E$19,$E$24)</f>
        <v>1.7</v>
      </c>
      <c r="N14" s="13">
        <f>MAX($E$4,$E$9,$E$14,$E$19,$E$24)</f>
        <v>1.88</v>
      </c>
      <c r="O14" s="255"/>
    </row>
    <row r="15" spans="1:15" x14ac:dyDescent="0.25">
      <c r="A15" s="256"/>
      <c r="B15" s="4" t="s">
        <v>4</v>
      </c>
      <c r="C15" s="7">
        <v>2</v>
      </c>
      <c r="D15" s="7">
        <v>3.9</v>
      </c>
      <c r="E15" s="7">
        <v>1.9</v>
      </c>
      <c r="F15" s="7">
        <v>2</v>
      </c>
      <c r="G15" s="257"/>
      <c r="H15" s="5">
        <f t="shared" si="2"/>
        <v>9.8000000000000007</v>
      </c>
      <c r="I15" s="258"/>
      <c r="J15" s="255"/>
      <c r="K15" s="13"/>
      <c r="L15" s="255"/>
      <c r="M15" s="13">
        <f>MIN($E$5,$E$10,$E$15,$E$20,$E$25)</f>
        <v>1.7</v>
      </c>
      <c r="N15" s="13">
        <f>MAX($E$5,$E$10,$E$15,$E$20,$E$25)</f>
        <v>1.9</v>
      </c>
      <c r="O15" s="255"/>
    </row>
    <row r="16" spans="1:15" x14ac:dyDescent="0.25">
      <c r="A16" s="256"/>
      <c r="B16" s="4" t="s">
        <v>5</v>
      </c>
      <c r="C16" s="7">
        <v>2</v>
      </c>
      <c r="D16" s="7">
        <v>3.89</v>
      </c>
      <c r="E16" s="7">
        <v>1.89</v>
      </c>
      <c r="F16" s="7">
        <v>2</v>
      </c>
      <c r="G16" s="257"/>
      <c r="H16" s="5">
        <f t="shared" si="2"/>
        <v>9.7800000000000011</v>
      </c>
      <c r="I16" s="258"/>
      <c r="J16" s="255"/>
      <c r="K16" s="13"/>
      <c r="L16" s="255"/>
      <c r="M16" s="13">
        <f>MIN($E$6,$E$11,$E$16,$E$21,$E$26)</f>
        <v>1.7</v>
      </c>
      <c r="N16" s="13">
        <f>MAX($E$6,$E$11,$E$16,$E$21,$E$26)</f>
        <v>1.89</v>
      </c>
      <c r="O16" s="255"/>
    </row>
    <row r="17" spans="1:15" ht="7.5" customHeight="1" x14ac:dyDescent="0.25">
      <c r="A17" s="14"/>
      <c r="C17" s="7"/>
      <c r="D17" s="7"/>
      <c r="E17" s="7"/>
      <c r="F17" s="7"/>
      <c r="G17" s="7"/>
      <c r="H17" s="5"/>
      <c r="I17" s="6"/>
      <c r="J17" s="255"/>
      <c r="K17" s="13"/>
      <c r="L17" s="255"/>
      <c r="M17" s="13"/>
      <c r="N17" s="13"/>
      <c r="O17" s="255"/>
    </row>
    <row r="18" spans="1:15" x14ac:dyDescent="0.25">
      <c r="A18" s="256" t="s">
        <v>27</v>
      </c>
      <c r="B18" s="4" t="s">
        <v>2</v>
      </c>
      <c r="C18" s="7">
        <v>2</v>
      </c>
      <c r="D18" s="7">
        <v>3.73</v>
      </c>
      <c r="E18" s="7">
        <v>1.73</v>
      </c>
      <c r="F18" s="7">
        <v>2</v>
      </c>
      <c r="G18" s="257"/>
      <c r="H18" s="5">
        <f t="shared" ref="H18:H21" si="3">SUM(C18:F18)</f>
        <v>9.4600000000000009</v>
      </c>
      <c r="I18" s="258">
        <f>(SUM(H18:H21)/4)-G18</f>
        <v>9.43</v>
      </c>
      <c r="J18" s="255"/>
      <c r="K18" s="13"/>
      <c r="L18" s="255"/>
      <c r="M18" s="13">
        <f>MIN($F$3,$F$8,$F$13,$F$18,$F$23)</f>
        <v>1.85</v>
      </c>
      <c r="N18" s="13">
        <f>MAX($F$3,$F$8,$F$13,$F$18,$F$23)</f>
        <v>2</v>
      </c>
      <c r="O18" s="255"/>
    </row>
    <row r="19" spans="1:15" x14ac:dyDescent="0.25">
      <c r="A19" s="256"/>
      <c r="B19" s="4" t="s">
        <v>3</v>
      </c>
      <c r="C19" s="7">
        <v>2</v>
      </c>
      <c r="D19" s="7">
        <v>3.7</v>
      </c>
      <c r="E19" s="7">
        <v>1.7</v>
      </c>
      <c r="F19" s="7">
        <v>2</v>
      </c>
      <c r="G19" s="257"/>
      <c r="H19" s="5">
        <f t="shared" si="3"/>
        <v>9.4</v>
      </c>
      <c r="I19" s="258"/>
      <c r="J19" s="255"/>
      <c r="K19" s="13"/>
      <c r="L19" s="255"/>
      <c r="M19" s="13">
        <f>MIN($F$4,$F$9,$F$14,$F$19,$F$24)</f>
        <v>1.88</v>
      </c>
      <c r="N19" s="13">
        <f>MAX($F$4,$F$9,$F$14,$F$19,$F$24)</f>
        <v>2</v>
      </c>
      <c r="O19" s="255"/>
    </row>
    <row r="20" spans="1:15" x14ac:dyDescent="0.25">
      <c r="A20" s="256"/>
      <c r="B20" s="4" t="s">
        <v>4</v>
      </c>
      <c r="C20" s="7">
        <v>2</v>
      </c>
      <c r="D20" s="7">
        <v>3.7</v>
      </c>
      <c r="E20" s="7">
        <v>1.7</v>
      </c>
      <c r="F20" s="7">
        <v>2</v>
      </c>
      <c r="G20" s="257"/>
      <c r="H20" s="5">
        <f t="shared" si="3"/>
        <v>9.4</v>
      </c>
      <c r="I20" s="258"/>
      <c r="J20" s="255"/>
      <c r="K20" s="13"/>
      <c r="L20" s="255"/>
      <c r="M20" s="13">
        <f>MIN($F$5,$F$10,$F$15,$F$20,$F$25)</f>
        <v>1.88</v>
      </c>
      <c r="N20" s="13">
        <f>MAX($F$5,$F$10,$F$15,$F$20,$F$25)</f>
        <v>2</v>
      </c>
      <c r="O20" s="255"/>
    </row>
    <row r="21" spans="1:15" x14ac:dyDescent="0.25">
      <c r="A21" s="256"/>
      <c r="B21" s="4" t="s">
        <v>5</v>
      </c>
      <c r="C21" s="7">
        <v>2</v>
      </c>
      <c r="D21" s="7">
        <v>3.73</v>
      </c>
      <c r="E21" s="7">
        <v>1.73</v>
      </c>
      <c r="F21" s="7">
        <v>2</v>
      </c>
      <c r="G21" s="257"/>
      <c r="H21" s="5">
        <f t="shared" si="3"/>
        <v>9.4600000000000009</v>
      </c>
      <c r="I21" s="258"/>
      <c r="J21" s="255"/>
      <c r="K21" s="13"/>
      <c r="L21" s="255"/>
      <c r="M21" s="13">
        <f>MIN($F$6,$F$11,$F$16,$F$21,$F$26)</f>
        <v>1.9</v>
      </c>
      <c r="N21" s="13">
        <f>MAX($F$6,$F$11,$F$16,$F$21,$F$26)</f>
        <v>2</v>
      </c>
      <c r="O21" s="255"/>
    </row>
    <row r="22" spans="1:15" ht="7.5" customHeight="1" x14ac:dyDescent="0.25">
      <c r="A22" s="14"/>
      <c r="C22" s="7"/>
      <c r="D22" s="7"/>
      <c r="E22" s="7"/>
      <c r="F22" s="7"/>
      <c r="G22" s="7"/>
      <c r="H22" s="5"/>
      <c r="I22" s="6"/>
      <c r="J22" s="255"/>
      <c r="K22" s="13"/>
      <c r="L22" s="255"/>
      <c r="M22" s="13"/>
      <c r="N22" s="13"/>
      <c r="O22" s="255"/>
    </row>
    <row r="23" spans="1:15" x14ac:dyDescent="0.25">
      <c r="A23" s="256" t="s">
        <v>28</v>
      </c>
      <c r="B23" s="4" t="s">
        <v>2</v>
      </c>
      <c r="C23" s="7">
        <v>2</v>
      </c>
      <c r="D23" s="7">
        <v>3.78</v>
      </c>
      <c r="E23" s="7">
        <v>1.77</v>
      </c>
      <c r="F23" s="7">
        <v>1.95</v>
      </c>
      <c r="G23" s="257">
        <v>0.05</v>
      </c>
      <c r="H23" s="5">
        <f t="shared" ref="H23:H26" si="4">SUM(C23:F23)</f>
        <v>9.4999999999999982</v>
      </c>
      <c r="I23" s="258">
        <f>(SUM(H23:H26)/4)-G23</f>
        <v>9.4699999999999989</v>
      </c>
      <c r="J23" s="255"/>
      <c r="K23" s="13"/>
      <c r="L23" s="255"/>
      <c r="M23" s="13"/>
      <c r="N23" s="13"/>
      <c r="O23" s="255"/>
    </row>
    <row r="24" spans="1:15" x14ac:dyDescent="0.25">
      <c r="A24" s="256"/>
      <c r="B24" s="4" t="s">
        <v>3</v>
      </c>
      <c r="C24" s="7">
        <v>2</v>
      </c>
      <c r="D24" s="7">
        <v>3.77</v>
      </c>
      <c r="E24" s="7">
        <v>1.76</v>
      </c>
      <c r="F24" s="7">
        <v>1.99</v>
      </c>
      <c r="G24" s="257"/>
      <c r="H24" s="5">
        <f t="shared" si="4"/>
        <v>9.52</v>
      </c>
      <c r="I24" s="258"/>
      <c r="J24" s="255"/>
      <c r="K24" s="13"/>
      <c r="L24" s="255"/>
      <c r="M24" s="13"/>
      <c r="N24" s="13"/>
      <c r="O24" s="255"/>
    </row>
    <row r="25" spans="1:15" x14ac:dyDescent="0.25">
      <c r="A25" s="256"/>
      <c r="B25" s="4" t="s">
        <v>4</v>
      </c>
      <c r="C25" s="7">
        <v>2</v>
      </c>
      <c r="D25" s="7">
        <v>3.78</v>
      </c>
      <c r="E25" s="7">
        <v>1.77</v>
      </c>
      <c r="F25" s="7">
        <v>1.99</v>
      </c>
      <c r="G25" s="280" t="s">
        <v>60</v>
      </c>
      <c r="H25" s="5">
        <f t="shared" si="4"/>
        <v>9.5399999999999991</v>
      </c>
      <c r="I25" s="258"/>
      <c r="J25" s="255"/>
      <c r="K25" s="13"/>
      <c r="L25" s="255"/>
      <c r="M25" s="13"/>
      <c r="N25" s="13"/>
      <c r="O25" s="255"/>
    </row>
    <row r="26" spans="1:15" x14ac:dyDescent="0.25">
      <c r="A26" s="256"/>
      <c r="B26" s="4" t="s">
        <v>5</v>
      </c>
      <c r="C26" s="7">
        <v>2</v>
      </c>
      <c r="D26" s="7">
        <v>3.77</v>
      </c>
      <c r="E26" s="7">
        <v>1.77</v>
      </c>
      <c r="F26" s="7">
        <v>1.98</v>
      </c>
      <c r="G26" s="259"/>
      <c r="H26" s="5">
        <f t="shared" si="4"/>
        <v>9.52</v>
      </c>
      <c r="I26" s="258"/>
      <c r="J26" s="255"/>
      <c r="K26" s="13"/>
      <c r="L26" s="255"/>
      <c r="M26" s="13"/>
      <c r="N26" s="13"/>
      <c r="O26" s="255"/>
    </row>
  </sheetData>
  <mergeCells count="20">
    <mergeCell ref="G23:G24"/>
    <mergeCell ref="G25:G26"/>
    <mergeCell ref="G8:G11"/>
    <mergeCell ref="I8:I11"/>
    <mergeCell ref="A13:A16"/>
    <mergeCell ref="J3:J26"/>
    <mergeCell ref="A1:B1"/>
    <mergeCell ref="L3:L26"/>
    <mergeCell ref="O3:O26"/>
    <mergeCell ref="A23:A26"/>
    <mergeCell ref="I23:I26"/>
    <mergeCell ref="A18:A21"/>
    <mergeCell ref="G18:G21"/>
    <mergeCell ref="I18:I21"/>
    <mergeCell ref="A3:A6"/>
    <mergeCell ref="G3:G6"/>
    <mergeCell ref="I3:I6"/>
    <mergeCell ref="G13:G16"/>
    <mergeCell ref="I13:I16"/>
    <mergeCell ref="A8:A11"/>
  </mergeCells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workbookViewId="0">
      <selection activeCell="I28" sqref="I28"/>
    </sheetView>
  </sheetViews>
  <sheetFormatPr defaultRowHeight="15" x14ac:dyDescent="0.25"/>
  <cols>
    <col min="1" max="1" width="14.140625" style="4" customWidth="1"/>
    <col min="2" max="2" width="13.5703125" style="4" customWidth="1"/>
    <col min="3" max="8" width="13.140625" style="4" customWidth="1"/>
    <col min="9" max="9" width="19.7109375" style="4" customWidth="1"/>
    <col min="10" max="10" width="14.85546875" style="4" customWidth="1"/>
    <col min="11" max="11" width="17.5703125" style="4" hidden="1" customWidth="1"/>
    <col min="12" max="12" width="17.5703125" style="4" customWidth="1"/>
    <col min="13" max="14" width="17.5703125" style="4" hidden="1" customWidth="1"/>
    <col min="15" max="15" width="17.5703125" style="4" customWidth="1"/>
    <col min="16" max="16384" width="9.140625" style="4"/>
  </cols>
  <sheetData>
    <row r="1" spans="1:15" ht="31.5" customHeight="1" x14ac:dyDescent="0.25">
      <c r="A1" s="254" t="s">
        <v>38</v>
      </c>
      <c r="B1" s="254"/>
      <c r="C1" s="16"/>
    </row>
    <row r="2" spans="1:15" x14ac:dyDescent="0.25">
      <c r="C2" s="12" t="s">
        <v>6</v>
      </c>
      <c r="D2" s="12" t="s">
        <v>7</v>
      </c>
      <c r="E2" s="12" t="s">
        <v>0</v>
      </c>
      <c r="F2" s="12" t="s">
        <v>1</v>
      </c>
      <c r="G2" s="12" t="s">
        <v>9</v>
      </c>
      <c r="H2" s="12" t="s">
        <v>8</v>
      </c>
      <c r="I2" s="12" t="s">
        <v>40</v>
      </c>
      <c r="J2" s="12" t="s">
        <v>41</v>
      </c>
      <c r="K2" s="12"/>
      <c r="L2" s="12" t="s">
        <v>42</v>
      </c>
      <c r="M2" s="12" t="s">
        <v>14</v>
      </c>
      <c r="N2" s="12" t="s">
        <v>13</v>
      </c>
      <c r="O2" s="12" t="s">
        <v>43</v>
      </c>
    </row>
    <row r="3" spans="1:15" x14ac:dyDescent="0.25">
      <c r="A3" s="256" t="s">
        <v>25</v>
      </c>
      <c r="B3" s="4" t="s">
        <v>2</v>
      </c>
      <c r="C3" s="7">
        <v>2</v>
      </c>
      <c r="D3" s="7">
        <v>3.75</v>
      </c>
      <c r="E3" s="7">
        <v>1.75</v>
      </c>
      <c r="F3" s="7">
        <v>1.9</v>
      </c>
      <c r="G3" s="257"/>
      <c r="H3" s="5">
        <f>SUM(C3:F3)</f>
        <v>9.4</v>
      </c>
      <c r="I3" s="258">
        <f>(SUM(H3:H6)/4)-G3</f>
        <v>9.3449999999999989</v>
      </c>
      <c r="J3" s="255">
        <f>(SUM(I3:I26)-MIN(I3:I26)-MAX(I3:I26))/3</f>
        <v>9.4266666666666641</v>
      </c>
      <c r="K3" s="13">
        <f>MIN(SUM($C$3:$C$6),SUM($C$8:$C$11),SUM($C$13:$C$16),SUM($C$18:$C$21),SUM($C$23:$C$26))</f>
        <v>7.95</v>
      </c>
      <c r="L3" s="255">
        <f>(SUM(C3:C26)-K3-K8+SUM(D3:D26)-K4-K9+SUM(E3:E26)-K5-K10+SUM(F3:F26)-K6-K11-SUM(G3:G26))/12</f>
        <v>9.4308333333333305</v>
      </c>
      <c r="M3" s="13">
        <f>MIN($C$3,$C$8,$C$13,$C$18,$C$23)</f>
        <v>2</v>
      </c>
      <c r="N3" s="13">
        <f>MAX($C$3,$C$8,$C$13,$C$18,$C$23)</f>
        <v>2</v>
      </c>
      <c r="O3" s="255">
        <f>(SUM(C3:F26)-SUM(G3:G26)-SUM(M3:N21))/12</f>
        <v>9.4316666666666631</v>
      </c>
    </row>
    <row r="4" spans="1:15" x14ac:dyDescent="0.25">
      <c r="A4" s="256"/>
      <c r="B4" s="4" t="s">
        <v>3</v>
      </c>
      <c r="C4" s="7">
        <v>2</v>
      </c>
      <c r="D4" s="7">
        <v>3.77</v>
      </c>
      <c r="E4" s="7">
        <v>1.76</v>
      </c>
      <c r="F4" s="7">
        <v>1.9</v>
      </c>
      <c r="G4" s="257"/>
      <c r="H4" s="5">
        <f t="shared" ref="H4:H6" si="0">SUM(C4:F4)</f>
        <v>9.43</v>
      </c>
      <c r="I4" s="258"/>
      <c r="J4" s="255"/>
      <c r="K4" s="13">
        <f>MIN(SUM($D$3:$D$6),SUM($D$8:$D$11),SUM($D$13:$D$16),SUM($D$18:$D$21),SUM($D$23:$D$26))</f>
        <v>14.77</v>
      </c>
      <c r="L4" s="255"/>
      <c r="M4" s="13">
        <f>MIN($C$4,$C$9,$C$14,$C$19,$C$24)</f>
        <v>1.99</v>
      </c>
      <c r="N4" s="13">
        <f>MAX($C$4,$C$9,$C$14,$C$19,$C$24)</f>
        <v>2</v>
      </c>
      <c r="O4" s="255"/>
    </row>
    <row r="5" spans="1:15" x14ac:dyDescent="0.25">
      <c r="A5" s="256"/>
      <c r="B5" s="4" t="s">
        <v>4</v>
      </c>
      <c r="C5" s="7">
        <v>1.95</v>
      </c>
      <c r="D5" s="7">
        <v>3.7</v>
      </c>
      <c r="E5" s="7">
        <v>1.7</v>
      </c>
      <c r="F5" s="7">
        <v>1.9</v>
      </c>
      <c r="G5" s="257"/>
      <c r="H5" s="5">
        <f t="shared" si="0"/>
        <v>9.25</v>
      </c>
      <c r="I5" s="258"/>
      <c r="J5" s="255"/>
      <c r="K5" s="13">
        <f>MIN(SUM($E$3:$E$6),SUM($E$8:$E$11),SUM($E$13:$E$16),SUM($E$18:$E$21),SUM($E$23:$E$26))</f>
        <v>6.65</v>
      </c>
      <c r="L5" s="255"/>
      <c r="M5" s="13">
        <f>MIN($C$5,$C$10,$C$15,$C$20,$C$25)</f>
        <v>1.95</v>
      </c>
      <c r="N5" s="13">
        <f>MAX($C$5,$C$10,$C$15,$C$20,$C$25)</f>
        <v>2</v>
      </c>
      <c r="O5" s="255"/>
    </row>
    <row r="6" spans="1:15" x14ac:dyDescent="0.25">
      <c r="A6" s="256"/>
      <c r="B6" s="4" t="s">
        <v>5</v>
      </c>
      <c r="C6" s="7">
        <v>2</v>
      </c>
      <c r="D6" s="7">
        <v>3.7</v>
      </c>
      <c r="E6" s="7">
        <v>1.7</v>
      </c>
      <c r="F6" s="7">
        <v>1.9</v>
      </c>
      <c r="G6" s="257"/>
      <c r="H6" s="5">
        <f t="shared" si="0"/>
        <v>9.3000000000000007</v>
      </c>
      <c r="I6" s="258"/>
      <c r="J6" s="255"/>
      <c r="K6" s="13">
        <f>MIN(SUM($F$3:$F$6),SUM($F$8:$F$11),SUM($F$13:$F$16),SUM($F$18:$F$21),SUM($F$23:$F$26))</f>
        <v>7.48</v>
      </c>
      <c r="L6" s="255"/>
      <c r="M6" s="13">
        <f>MIN($C$6,$C$11,$C$16,$C$21,$C$26)</f>
        <v>2</v>
      </c>
      <c r="N6" s="13">
        <f>MAX($C$6,$C$11,$C$16,$C$21,$C$26)</f>
        <v>2</v>
      </c>
      <c r="O6" s="255"/>
    </row>
    <row r="7" spans="1:15" ht="7.5" customHeight="1" x14ac:dyDescent="0.25">
      <c r="A7" s="14"/>
      <c r="C7" s="7"/>
      <c r="D7" s="7"/>
      <c r="E7" s="7"/>
      <c r="F7" s="7"/>
      <c r="G7" s="7"/>
      <c r="H7" s="5"/>
      <c r="I7" s="6"/>
      <c r="J7" s="255"/>
      <c r="K7" s="13"/>
      <c r="L7" s="255"/>
      <c r="M7" s="13"/>
      <c r="N7" s="13"/>
      <c r="O7" s="255"/>
    </row>
    <row r="8" spans="1:15" x14ac:dyDescent="0.25">
      <c r="A8" s="256" t="s">
        <v>26</v>
      </c>
      <c r="B8" s="4" t="s">
        <v>2</v>
      </c>
      <c r="C8" s="7">
        <v>2</v>
      </c>
      <c r="D8" s="7">
        <v>3.7</v>
      </c>
      <c r="E8" s="7">
        <v>1.7</v>
      </c>
      <c r="F8" s="7">
        <v>1.85</v>
      </c>
      <c r="G8" s="257"/>
      <c r="H8" s="5">
        <f t="shared" ref="H8:H11" si="1">SUM(C8:F8)</f>
        <v>9.25</v>
      </c>
      <c r="I8" s="258">
        <f>(SUM(H8:H11)/4)-G8</f>
        <v>9.2249999999999996</v>
      </c>
      <c r="J8" s="255"/>
      <c r="K8" s="13">
        <f>MAX(SUM($C$3:$C$6),SUM($C$8:$C$11),SUM($C$13:$C$16),SUM($C$18:$C$21),SUM($C$23:$C$26))</f>
        <v>8</v>
      </c>
      <c r="L8" s="255"/>
      <c r="M8" s="13">
        <f>MIN($D$3,$D$8,$D$13,$D$18,$D$23)</f>
        <v>3.7</v>
      </c>
      <c r="N8" s="13">
        <f>MAX($D$3,$D$8,$D$13,$D$18,$D$23)</f>
        <v>3.88</v>
      </c>
      <c r="O8" s="255"/>
    </row>
    <row r="9" spans="1:15" x14ac:dyDescent="0.25">
      <c r="A9" s="256"/>
      <c r="B9" s="4" t="s">
        <v>3</v>
      </c>
      <c r="C9" s="7">
        <v>2</v>
      </c>
      <c r="D9" s="7">
        <v>3.72</v>
      </c>
      <c r="E9" s="7">
        <v>1.7</v>
      </c>
      <c r="F9" s="7">
        <v>1.88</v>
      </c>
      <c r="G9" s="257"/>
      <c r="H9" s="5">
        <f t="shared" si="1"/>
        <v>9.3000000000000007</v>
      </c>
      <c r="I9" s="258"/>
      <c r="J9" s="255"/>
      <c r="K9" s="13">
        <f>MAX(SUM($D$3:$D$6),SUM($D$8:$D$11),SUM($D$13:$D$16),SUM($D$18:$D$21),SUM($D$23:$D$26))</f>
        <v>15.529999999999998</v>
      </c>
      <c r="L9" s="255"/>
      <c r="M9" s="13">
        <f>MIN($D$4,$D$9,$D$14,$D$19,$D$24)</f>
        <v>3.72</v>
      </c>
      <c r="N9" s="13">
        <f>MAX($D$4,$D$9,$D$14,$D$19,$D$24)</f>
        <v>3.89</v>
      </c>
      <c r="O9" s="255"/>
    </row>
    <row r="10" spans="1:15" x14ac:dyDescent="0.25">
      <c r="A10" s="256"/>
      <c r="B10" s="4" t="s">
        <v>4</v>
      </c>
      <c r="C10" s="7">
        <v>2</v>
      </c>
      <c r="D10" s="7">
        <v>3.65</v>
      </c>
      <c r="E10" s="7">
        <v>1.65</v>
      </c>
      <c r="F10" s="7">
        <v>1.9</v>
      </c>
      <c r="G10" s="257"/>
      <c r="H10" s="5">
        <f t="shared" si="1"/>
        <v>9.2000000000000011</v>
      </c>
      <c r="I10" s="258"/>
      <c r="J10" s="255"/>
      <c r="K10" s="13">
        <f>MAX(SUM($E$3:$E$6),SUM($E$8:$E$11),SUM($E$13:$E$16),SUM($E$18:$E$21),SUM($E$23:$E$26))</f>
        <v>7.5299999999999994</v>
      </c>
      <c r="L10" s="255"/>
      <c r="M10" s="13">
        <f>MIN($D$5,$D$10,$D$15,$D$20,$D$25)</f>
        <v>3.65</v>
      </c>
      <c r="N10" s="13">
        <f>MAX($D$5,$D$10,$D$15,$D$20,$D$25)</f>
        <v>3.88</v>
      </c>
      <c r="O10" s="255"/>
    </row>
    <row r="11" spans="1:15" x14ac:dyDescent="0.25">
      <c r="A11" s="256"/>
      <c r="B11" s="4" t="s">
        <v>5</v>
      </c>
      <c r="C11" s="7">
        <v>2</v>
      </c>
      <c r="D11" s="7">
        <v>3.7</v>
      </c>
      <c r="E11" s="7">
        <v>1.6</v>
      </c>
      <c r="F11" s="7">
        <v>1.85</v>
      </c>
      <c r="G11" s="257"/>
      <c r="H11" s="5">
        <f t="shared" si="1"/>
        <v>9.15</v>
      </c>
      <c r="I11" s="258"/>
      <c r="J11" s="255"/>
      <c r="K11" s="13">
        <f>MAX(SUM($F$3:$F$6),SUM($F$8:$F$11),SUM($F$13:$F$16),SUM($F$18:$F$21),SUM($F$23:$F$26))</f>
        <v>8</v>
      </c>
      <c r="L11" s="255"/>
      <c r="M11" s="13">
        <f>MIN($D$6,$D$11,$D$16,$D$21,$D$26)</f>
        <v>3.7</v>
      </c>
      <c r="N11" s="13">
        <f>MAX($D$6,$D$11,$D$16,$D$21,$D$26)</f>
        <v>3.88</v>
      </c>
      <c r="O11" s="255"/>
    </row>
    <row r="12" spans="1:15" ht="7.5" customHeight="1" x14ac:dyDescent="0.25">
      <c r="A12" s="14"/>
      <c r="C12" s="7"/>
      <c r="D12" s="7"/>
      <c r="E12" s="7"/>
      <c r="F12" s="7"/>
      <c r="G12" s="7"/>
      <c r="H12" s="5"/>
      <c r="I12" s="6"/>
      <c r="J12" s="255"/>
      <c r="K12" s="13"/>
      <c r="L12" s="255"/>
      <c r="M12" s="13"/>
      <c r="N12" s="13"/>
      <c r="O12" s="255"/>
    </row>
    <row r="13" spans="1:15" x14ac:dyDescent="0.25">
      <c r="A13" s="256" t="s">
        <v>24</v>
      </c>
      <c r="B13" s="4" t="s">
        <v>2</v>
      </c>
      <c r="C13" s="7">
        <v>2</v>
      </c>
      <c r="D13" s="7">
        <v>3.88</v>
      </c>
      <c r="E13" s="7">
        <v>1.88</v>
      </c>
      <c r="F13" s="7">
        <v>2</v>
      </c>
      <c r="G13" s="257"/>
      <c r="H13" s="5">
        <f t="shared" ref="H13:H16" si="2">SUM(C13:F13)</f>
        <v>9.76</v>
      </c>
      <c r="I13" s="258">
        <f>(SUM(H13:H16)/4)-G13</f>
        <v>9.7649999999999988</v>
      </c>
      <c r="J13" s="255"/>
      <c r="K13" s="13"/>
      <c r="L13" s="255"/>
      <c r="M13" s="13">
        <f>MIN($E$3,$E$8,$E$13,$E$18,$E$23)</f>
        <v>1.7</v>
      </c>
      <c r="N13" s="13">
        <f>MAX($E$3,$E$8,$E$13,$E$18,$E$23)</f>
        <v>1.88</v>
      </c>
      <c r="O13" s="255"/>
    </row>
    <row r="14" spans="1:15" x14ac:dyDescent="0.25">
      <c r="A14" s="256"/>
      <c r="B14" s="4" t="s">
        <v>3</v>
      </c>
      <c r="C14" s="7">
        <v>2</v>
      </c>
      <c r="D14" s="7">
        <v>3.89</v>
      </c>
      <c r="E14" s="7">
        <v>1.89</v>
      </c>
      <c r="F14" s="7">
        <v>2</v>
      </c>
      <c r="G14" s="257"/>
      <c r="H14" s="5">
        <f t="shared" si="2"/>
        <v>9.7800000000000011</v>
      </c>
      <c r="I14" s="258"/>
      <c r="J14" s="255"/>
      <c r="K14" s="13"/>
      <c r="L14" s="255"/>
      <c r="M14" s="13">
        <f>MIN($E$4,$E$9,$E$14,$E$19,$E$24)</f>
        <v>1.7</v>
      </c>
      <c r="N14" s="13">
        <f>MAX($E$4,$E$9,$E$14,$E$19,$E$24)</f>
        <v>1.89</v>
      </c>
      <c r="O14" s="255"/>
    </row>
    <row r="15" spans="1:15" x14ac:dyDescent="0.25">
      <c r="A15" s="256"/>
      <c r="B15" s="4" t="s">
        <v>4</v>
      </c>
      <c r="C15" s="7">
        <v>2</v>
      </c>
      <c r="D15" s="7">
        <v>3.88</v>
      </c>
      <c r="E15" s="7">
        <v>1.88</v>
      </c>
      <c r="F15" s="7">
        <v>2</v>
      </c>
      <c r="G15" s="257"/>
      <c r="H15" s="5">
        <f t="shared" si="2"/>
        <v>9.76</v>
      </c>
      <c r="I15" s="258"/>
      <c r="J15" s="255"/>
      <c r="K15" s="13"/>
      <c r="L15" s="255"/>
      <c r="M15" s="13">
        <f>MIN($E$5,$E$10,$E$15,$E$20,$E$25)</f>
        <v>1.65</v>
      </c>
      <c r="N15" s="13">
        <f>MAX($E$5,$E$10,$E$15,$E$20,$E$25)</f>
        <v>1.88</v>
      </c>
      <c r="O15" s="255"/>
    </row>
    <row r="16" spans="1:15" x14ac:dyDescent="0.25">
      <c r="A16" s="256"/>
      <c r="B16" s="4" t="s">
        <v>5</v>
      </c>
      <c r="C16" s="7">
        <v>2</v>
      </c>
      <c r="D16" s="7">
        <v>3.88</v>
      </c>
      <c r="E16" s="7">
        <v>1.88</v>
      </c>
      <c r="F16" s="7">
        <v>2</v>
      </c>
      <c r="G16" s="257"/>
      <c r="H16" s="5">
        <f t="shared" si="2"/>
        <v>9.76</v>
      </c>
      <c r="I16" s="258"/>
      <c r="J16" s="255"/>
      <c r="K16" s="13"/>
      <c r="L16" s="255"/>
      <c r="M16" s="13">
        <f>MIN($E$6,$E$11,$E$16,$E$21,$E$26)</f>
        <v>1.6</v>
      </c>
      <c r="N16" s="13">
        <f>MAX($E$6,$E$11,$E$16,$E$21,$E$26)</f>
        <v>1.88</v>
      </c>
      <c r="O16" s="255"/>
    </row>
    <row r="17" spans="1:15" ht="7.5" customHeight="1" x14ac:dyDescent="0.25">
      <c r="A17" s="14"/>
      <c r="C17" s="7"/>
      <c r="D17" s="7"/>
      <c r="E17" s="7"/>
      <c r="F17" s="7"/>
      <c r="G17" s="7"/>
      <c r="H17" s="5"/>
      <c r="I17" s="6"/>
      <c r="J17" s="255"/>
      <c r="K17" s="13"/>
      <c r="L17" s="255"/>
      <c r="M17" s="13"/>
      <c r="N17" s="13"/>
      <c r="O17" s="255"/>
    </row>
    <row r="18" spans="1:15" x14ac:dyDescent="0.25">
      <c r="A18" s="256" t="s">
        <v>27</v>
      </c>
      <c r="B18" s="4" t="s">
        <v>2</v>
      </c>
      <c r="C18" s="7">
        <v>2</v>
      </c>
      <c r="D18" s="7">
        <v>3.7</v>
      </c>
      <c r="E18" s="7">
        <v>1.7</v>
      </c>
      <c r="F18" s="7">
        <v>2</v>
      </c>
      <c r="G18" s="257"/>
      <c r="H18" s="5">
        <f t="shared" ref="H18:H21" si="3">SUM(C18:F18)</f>
        <v>9.4</v>
      </c>
      <c r="I18" s="258">
        <f>(SUM(H18:H21)/4)-G18</f>
        <v>9.3874999999999993</v>
      </c>
      <c r="J18" s="255"/>
      <c r="K18" s="13"/>
      <c r="L18" s="255"/>
      <c r="M18" s="13">
        <f>MIN($F$3,$F$8,$F$13,$F$18,$F$23)</f>
        <v>1.85</v>
      </c>
      <c r="N18" s="13">
        <f>MAX($F$3,$F$8,$F$13,$F$18,$F$23)</f>
        <v>2</v>
      </c>
      <c r="O18" s="255"/>
    </row>
    <row r="19" spans="1:15" x14ac:dyDescent="0.25">
      <c r="A19" s="256"/>
      <c r="B19" s="4" t="s">
        <v>3</v>
      </c>
      <c r="C19" s="7">
        <v>1.99</v>
      </c>
      <c r="D19" s="7">
        <v>3.73</v>
      </c>
      <c r="E19" s="7">
        <v>1.75</v>
      </c>
      <c r="F19" s="7">
        <v>1.9</v>
      </c>
      <c r="G19" s="257"/>
      <c r="H19" s="5">
        <f t="shared" si="3"/>
        <v>9.3699999999999992</v>
      </c>
      <c r="I19" s="258"/>
      <c r="J19" s="255"/>
      <c r="K19" s="13"/>
      <c r="L19" s="255"/>
      <c r="M19" s="13">
        <f>MIN($F$4,$F$9,$F$14,$F$19,$F$24)</f>
        <v>1.88</v>
      </c>
      <c r="N19" s="13">
        <f>MAX($F$4,$F$9,$F$14,$F$19,$F$24)</f>
        <v>2</v>
      </c>
      <c r="O19" s="255"/>
    </row>
    <row r="20" spans="1:15" x14ac:dyDescent="0.25">
      <c r="A20" s="256"/>
      <c r="B20" s="4" t="s">
        <v>4</v>
      </c>
      <c r="C20" s="7">
        <v>2</v>
      </c>
      <c r="D20" s="7">
        <v>3.7</v>
      </c>
      <c r="E20" s="7">
        <v>1.7</v>
      </c>
      <c r="F20" s="7">
        <v>2</v>
      </c>
      <c r="G20" s="257"/>
      <c r="H20" s="5">
        <f t="shared" si="3"/>
        <v>9.4</v>
      </c>
      <c r="I20" s="258"/>
      <c r="J20" s="255"/>
      <c r="K20" s="13"/>
      <c r="L20" s="255"/>
      <c r="M20" s="13">
        <f>MIN($F$5,$F$10,$F$15,$F$20,$F$25)</f>
        <v>1.9</v>
      </c>
      <c r="N20" s="13">
        <f>MAX($F$5,$F$10,$F$15,$F$20,$F$25)</f>
        <v>2</v>
      </c>
      <c r="O20" s="255"/>
    </row>
    <row r="21" spans="1:15" x14ac:dyDescent="0.25">
      <c r="A21" s="256"/>
      <c r="B21" s="4" t="s">
        <v>5</v>
      </c>
      <c r="C21" s="7">
        <v>2</v>
      </c>
      <c r="D21" s="7">
        <v>3.7</v>
      </c>
      <c r="E21" s="7">
        <v>1.68</v>
      </c>
      <c r="F21" s="7">
        <v>2</v>
      </c>
      <c r="G21" s="257"/>
      <c r="H21" s="5">
        <f t="shared" si="3"/>
        <v>9.379999999999999</v>
      </c>
      <c r="I21" s="258"/>
      <c r="J21" s="255"/>
      <c r="K21" s="13"/>
      <c r="L21" s="255"/>
      <c r="M21" s="13">
        <f>MIN($F$6,$F$11,$F$16,$F$21,$F$26)</f>
        <v>1.85</v>
      </c>
      <c r="N21" s="13">
        <f>MAX($F$6,$F$11,$F$16,$F$21,$F$26)</f>
        <v>2</v>
      </c>
      <c r="O21" s="255"/>
    </row>
    <row r="22" spans="1:15" ht="7.5" customHeight="1" x14ac:dyDescent="0.25">
      <c r="A22" s="14"/>
      <c r="C22" s="7"/>
      <c r="D22" s="7"/>
      <c r="E22" s="7"/>
      <c r="F22" s="7"/>
      <c r="G22" s="7"/>
      <c r="H22" s="5"/>
      <c r="I22" s="6"/>
      <c r="J22" s="255"/>
      <c r="K22" s="13"/>
      <c r="L22" s="255"/>
      <c r="M22" s="13"/>
      <c r="N22" s="13"/>
      <c r="O22" s="255"/>
    </row>
    <row r="23" spans="1:15" x14ac:dyDescent="0.25">
      <c r="A23" s="256" t="s">
        <v>28</v>
      </c>
      <c r="B23" s="4" t="s">
        <v>2</v>
      </c>
      <c r="C23" s="7">
        <v>2</v>
      </c>
      <c r="D23" s="7">
        <v>3.78</v>
      </c>
      <c r="E23" s="7">
        <v>1.79</v>
      </c>
      <c r="F23" s="7">
        <v>1.99</v>
      </c>
      <c r="G23" s="257"/>
      <c r="H23" s="5">
        <f t="shared" ref="H23:H26" si="4">SUM(C23:F23)</f>
        <v>9.5599999999999987</v>
      </c>
      <c r="I23" s="258">
        <f>(SUM(H23:H26)/4)-G23</f>
        <v>9.5474999999999994</v>
      </c>
      <c r="J23" s="255"/>
      <c r="K23" s="13"/>
      <c r="L23" s="255"/>
      <c r="M23" s="13"/>
      <c r="N23" s="13"/>
      <c r="O23" s="255"/>
    </row>
    <row r="24" spans="1:15" x14ac:dyDescent="0.25">
      <c r="A24" s="256"/>
      <c r="B24" s="4" t="s">
        <v>3</v>
      </c>
      <c r="C24" s="7">
        <v>2</v>
      </c>
      <c r="D24" s="7">
        <v>3.78</v>
      </c>
      <c r="E24" s="7">
        <v>1.79</v>
      </c>
      <c r="F24" s="7">
        <v>1.99</v>
      </c>
      <c r="G24" s="257"/>
      <c r="H24" s="5">
        <f t="shared" si="4"/>
        <v>9.5599999999999987</v>
      </c>
      <c r="I24" s="258"/>
      <c r="J24" s="255"/>
      <c r="K24" s="13"/>
      <c r="L24" s="255"/>
      <c r="M24" s="13"/>
      <c r="N24" s="13"/>
      <c r="O24" s="255"/>
    </row>
    <row r="25" spans="1:15" x14ac:dyDescent="0.25">
      <c r="A25" s="256"/>
      <c r="B25" s="4" t="s">
        <v>4</v>
      </c>
      <c r="C25" s="7">
        <v>2</v>
      </c>
      <c r="D25" s="7">
        <v>3.77</v>
      </c>
      <c r="E25" s="7">
        <v>1.78</v>
      </c>
      <c r="F25" s="7">
        <v>1.98</v>
      </c>
      <c r="G25" s="257"/>
      <c r="H25" s="5">
        <f t="shared" si="4"/>
        <v>9.5299999999999994</v>
      </c>
      <c r="I25" s="258"/>
      <c r="J25" s="255"/>
      <c r="K25" s="13"/>
      <c r="L25" s="255"/>
      <c r="M25" s="13"/>
      <c r="N25" s="13"/>
      <c r="O25" s="255"/>
    </row>
    <row r="26" spans="1:15" x14ac:dyDescent="0.25">
      <c r="A26" s="256"/>
      <c r="B26" s="4" t="s">
        <v>5</v>
      </c>
      <c r="C26" s="7">
        <v>2</v>
      </c>
      <c r="D26" s="7">
        <v>3.77</v>
      </c>
      <c r="E26" s="7">
        <v>1.78</v>
      </c>
      <c r="F26" s="7">
        <v>1.99</v>
      </c>
      <c r="G26" s="257"/>
      <c r="H26" s="5">
        <f t="shared" si="4"/>
        <v>9.5399999999999991</v>
      </c>
      <c r="I26" s="258"/>
      <c r="J26" s="255"/>
      <c r="K26" s="13"/>
      <c r="L26" s="255"/>
      <c r="M26" s="13"/>
      <c r="N26" s="13"/>
      <c r="O26" s="255"/>
    </row>
  </sheetData>
  <mergeCells count="19">
    <mergeCell ref="I3:I6"/>
    <mergeCell ref="J3:J26"/>
    <mergeCell ref="L3:L26"/>
    <mergeCell ref="A1:B1"/>
    <mergeCell ref="O3:O26"/>
    <mergeCell ref="A8:A11"/>
    <mergeCell ref="I8:I11"/>
    <mergeCell ref="A13:A16"/>
    <mergeCell ref="I13:I16"/>
    <mergeCell ref="A18:A21"/>
    <mergeCell ref="G8:G11"/>
    <mergeCell ref="G3:G6"/>
    <mergeCell ref="I18:I21"/>
    <mergeCell ref="A23:A26"/>
    <mergeCell ref="I23:I26"/>
    <mergeCell ref="G23:G26"/>
    <mergeCell ref="G18:G21"/>
    <mergeCell ref="G13:G16"/>
    <mergeCell ref="A3:A6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zoomScaleNormal="100" workbookViewId="0">
      <selection activeCell="L82" sqref="L82"/>
    </sheetView>
  </sheetViews>
  <sheetFormatPr defaultRowHeight="15" x14ac:dyDescent="0.25"/>
  <cols>
    <col min="1" max="1" width="9.140625" style="38"/>
    <col min="2" max="2" width="12.42578125" style="9" customWidth="1"/>
    <col min="3" max="3" width="31.85546875" style="9" bestFit="1" customWidth="1"/>
    <col min="4" max="8" width="9.140625" style="9"/>
    <col min="9" max="9" width="12.5703125" style="9" customWidth="1"/>
    <col min="10" max="10" width="6.5703125" style="9" customWidth="1"/>
    <col min="11" max="11" width="4.42578125" style="9" customWidth="1"/>
    <col min="12" max="13" width="9.140625" style="9"/>
    <col min="14" max="14" width="22.28515625" style="9" bestFit="1" customWidth="1"/>
    <col min="15" max="16384" width="9.140625" style="9"/>
  </cols>
  <sheetData>
    <row r="1" spans="1:16" s="38" customFormat="1" ht="27.75" customHeight="1" thickBot="1" x14ac:dyDescent="0.3"/>
    <row r="2" spans="1:16" ht="24" customHeight="1" thickBot="1" x14ac:dyDescent="0.35">
      <c r="B2" s="217" t="s">
        <v>39</v>
      </c>
      <c r="C2" s="218"/>
      <c r="D2" s="218"/>
      <c r="E2" s="218"/>
      <c r="F2" s="218"/>
      <c r="G2" s="218"/>
      <c r="H2" s="218"/>
      <c r="I2" s="219"/>
    </row>
    <row r="3" spans="1:16" ht="12" customHeight="1" thickBot="1" x14ac:dyDescent="0.3">
      <c r="B3" s="216"/>
      <c r="C3" s="216"/>
      <c r="D3" s="216"/>
      <c r="E3" s="216"/>
      <c r="F3" s="216"/>
      <c r="G3" s="216"/>
      <c r="H3" s="216"/>
      <c r="I3" s="216"/>
    </row>
    <row r="4" spans="1:16" ht="15.75" thickBot="1" x14ac:dyDescent="0.3">
      <c r="B4" s="212"/>
      <c r="C4" s="213"/>
      <c r="D4" s="56" t="str">
        <f>'CTG 08'!$A$3</f>
        <v>Álvaro</v>
      </c>
      <c r="E4" s="123" t="str">
        <f>'CTG 08'!$A$8</f>
        <v>Bárbara</v>
      </c>
      <c r="F4" s="130" t="str">
        <f>'CTG 08'!$A$13</f>
        <v>Carlos</v>
      </c>
      <c r="G4" s="123" t="str">
        <f>'CTG 08'!$A$18</f>
        <v>Daniel</v>
      </c>
      <c r="H4" s="130" t="str">
        <f>'CTG 08'!$A$23</f>
        <v>Elisa</v>
      </c>
      <c r="I4" s="55" t="s">
        <v>17</v>
      </c>
      <c r="J4" s="8"/>
    </row>
    <row r="5" spans="1:16" x14ac:dyDescent="0.25">
      <c r="A5" s="3"/>
      <c r="B5" s="76" t="s">
        <v>61</v>
      </c>
      <c r="C5" s="77" t="str">
        <f>'CTG 02'!$A$1</f>
        <v>CTG 02 de Caçapava</v>
      </c>
      <c r="D5" s="78">
        <f>'CTG 02'!$I$3</f>
        <v>9.7899999999999991</v>
      </c>
      <c r="E5" s="30">
        <f>'CTG 02'!$I$8</f>
        <v>9.7750000000000004</v>
      </c>
      <c r="F5" s="31">
        <f>'CTG 02'!$I$13</f>
        <v>9.83</v>
      </c>
      <c r="G5" s="31">
        <f>'CTG 02'!$I$18</f>
        <v>9.6750000000000007</v>
      </c>
      <c r="H5" s="69">
        <f>'CTG 02'!$I$23</f>
        <v>9.7025000000000006</v>
      </c>
      <c r="I5" s="70">
        <f t="shared" ref="I5:I14" si="0">(SUM(D5:H5)-MIN(D5:H5)-MAX(D5:H5))/3</f>
        <v>9.7558333333333334</v>
      </c>
      <c r="L5" s="3"/>
    </row>
    <row r="6" spans="1:16" x14ac:dyDescent="0.25">
      <c r="A6" s="3"/>
      <c r="B6" s="73" t="s">
        <v>65</v>
      </c>
      <c r="C6" s="60" t="str">
        <f>'CTG 05'!$A$1</f>
        <v>CTG 05 de Alegrete</v>
      </c>
      <c r="D6" s="79">
        <f>'CTG 05'!$I$3</f>
        <v>9.7725000000000009</v>
      </c>
      <c r="E6" s="28">
        <f>'CTG 05'!$I$8</f>
        <v>9.69</v>
      </c>
      <c r="F6" s="22">
        <f>'CTG 05'!$I$13</f>
        <v>9.8350000000000009</v>
      </c>
      <c r="G6" s="22">
        <f>'CTG 05'!$I$18</f>
        <v>9.66</v>
      </c>
      <c r="H6" s="35">
        <f>'CTG 05'!$I$23</f>
        <v>9.5850000000000009</v>
      </c>
      <c r="I6" s="71">
        <f t="shared" si="0"/>
        <v>9.7074999999999978</v>
      </c>
      <c r="L6" s="3"/>
    </row>
    <row r="7" spans="1:16" x14ac:dyDescent="0.25">
      <c r="A7" s="3"/>
      <c r="B7" s="73" t="s">
        <v>62</v>
      </c>
      <c r="C7" s="63" t="str">
        <f>'CTG 01'!$A$1</f>
        <v>CTG 01 do Caburé</v>
      </c>
      <c r="D7" s="80">
        <f>'CTG 01'!$I$3</f>
        <v>9.76</v>
      </c>
      <c r="E7" s="28">
        <f>'CTG 01'!$I$8</f>
        <v>9.8099999999999987</v>
      </c>
      <c r="F7" s="22">
        <f>'CTG 01'!$I$13</f>
        <v>9.8324999999999996</v>
      </c>
      <c r="G7" s="22">
        <f>'CTG 01'!$I$18</f>
        <v>9.6574999999999989</v>
      </c>
      <c r="H7" s="35">
        <f>'CTG 01'!$I$23</f>
        <v>9.6949999999999985</v>
      </c>
      <c r="I7" s="71">
        <f t="shared" si="0"/>
        <v>9.7550000000000008</v>
      </c>
      <c r="L7" s="3"/>
    </row>
    <row r="8" spans="1:16" x14ac:dyDescent="0.25">
      <c r="A8" s="3"/>
      <c r="B8" s="73" t="s">
        <v>64</v>
      </c>
      <c r="C8" s="60" t="str">
        <f>'CTG 03'!$A$1</f>
        <v>CTG 03 de Machadinho</v>
      </c>
      <c r="D8" s="79">
        <f>'CTG 03'!$I$3</f>
        <v>9.7575000000000003</v>
      </c>
      <c r="E8" s="28">
        <f>'CTG 03'!$I$8</f>
        <v>9.7449999999999992</v>
      </c>
      <c r="F8" s="22">
        <f>'CTG 03'!$I$13</f>
        <v>9.879999999999999</v>
      </c>
      <c r="G8" s="22">
        <f>'CTG 03'!$I$18</f>
        <v>9.6974999999999998</v>
      </c>
      <c r="H8" s="35">
        <f>'CTG 03'!$I$23</f>
        <v>9.7050000000000001</v>
      </c>
      <c r="I8" s="71">
        <f t="shared" si="0"/>
        <v>9.7358333333333338</v>
      </c>
      <c r="L8" s="3"/>
    </row>
    <row r="9" spans="1:16" x14ac:dyDescent="0.25">
      <c r="A9" s="3"/>
      <c r="B9" s="73" t="s">
        <v>66</v>
      </c>
      <c r="C9" s="63" t="str">
        <f>'CTG 04'!$A$1</f>
        <v>CTG 04 do Trespasso</v>
      </c>
      <c r="D9" s="80">
        <f>'CTG 04'!$I$3</f>
        <v>9.7324999999999982</v>
      </c>
      <c r="E9" s="28">
        <f>'CTG 04'!$I$8</f>
        <v>9.7324999999999999</v>
      </c>
      <c r="F9" s="22">
        <f>'CTG 04'!$I$13</f>
        <v>9.8699999999999992</v>
      </c>
      <c r="G9" s="22">
        <f>'CTG 04'!$I$18</f>
        <v>9.61</v>
      </c>
      <c r="H9" s="35">
        <f>'CTG 04'!$I$23</f>
        <v>9.65</v>
      </c>
      <c r="I9" s="71">
        <f t="shared" si="0"/>
        <v>9.7049999999999983</v>
      </c>
      <c r="L9" s="3"/>
    </row>
    <row r="10" spans="1:16" x14ac:dyDescent="0.25">
      <c r="A10" s="3"/>
      <c r="B10" s="73" t="s">
        <v>63</v>
      </c>
      <c r="C10" s="60" t="str">
        <f>'CTG 06'!$A$1</f>
        <v>CTG 06 de Três de Maio</v>
      </c>
      <c r="D10" s="79">
        <f>'CTG 06'!$I$3</f>
        <v>9.7149999999999999</v>
      </c>
      <c r="E10" s="28">
        <f>'CTG 06'!$I$8</f>
        <v>9.74</v>
      </c>
      <c r="F10" s="22">
        <f>'CTG 06'!$I$13</f>
        <v>9.8150000000000013</v>
      </c>
      <c r="G10" s="22">
        <f>'CTG 06'!$I$18</f>
        <v>9.5800000000000018</v>
      </c>
      <c r="H10" s="35">
        <f>'CTG 06'!$I$23</f>
        <v>9.754999999999999</v>
      </c>
      <c r="I10" s="71">
        <f t="shared" si="0"/>
        <v>9.7366666666666681</v>
      </c>
      <c r="L10" s="3"/>
    </row>
    <row r="11" spans="1:16" x14ac:dyDescent="0.25">
      <c r="A11" s="3"/>
      <c r="B11" s="73" t="s">
        <v>67</v>
      </c>
      <c r="C11" s="63" t="str">
        <f>'CTG 07'!$A$1</f>
        <v>CTG 07 de Caxias</v>
      </c>
      <c r="D11" s="80">
        <f>'CTG 07'!$I$3</f>
        <v>9.5950000000000006</v>
      </c>
      <c r="E11" s="28">
        <f>'CTG 07'!$I$8</f>
        <v>9.59</v>
      </c>
      <c r="F11" s="22">
        <f>'CTG 07'!$I$13</f>
        <v>9.8049999999999997</v>
      </c>
      <c r="G11" s="22">
        <f>'CTG 07'!$I$18</f>
        <v>9.577</v>
      </c>
      <c r="H11" s="35">
        <f>'CTG 07'!$I$23</f>
        <v>9.6225000000000005</v>
      </c>
      <c r="I11" s="71">
        <f t="shared" si="0"/>
        <v>9.6025000000000009</v>
      </c>
      <c r="L11" s="3"/>
    </row>
    <row r="12" spans="1:16" x14ac:dyDescent="0.25">
      <c r="A12" s="3"/>
      <c r="B12" s="73" t="s">
        <v>69</v>
      </c>
      <c r="C12" s="60" t="str">
        <f>'CTG 09'!$A$1</f>
        <v>CTG 09 de Rio Grande</v>
      </c>
      <c r="D12" s="79">
        <f>'CTG 09'!$I$3</f>
        <v>9.4324999999999992</v>
      </c>
      <c r="E12" s="28">
        <f>'CTG 09'!$I$8</f>
        <v>9.2724999999999991</v>
      </c>
      <c r="F12" s="22">
        <f>'CTG 09'!$I$13</f>
        <v>9.7850000000000001</v>
      </c>
      <c r="G12" s="22">
        <f>'CTG 09'!$I$18</f>
        <v>9.43</v>
      </c>
      <c r="H12" s="35">
        <f>'CTG 09'!$I$23</f>
        <v>9.4699999999999989</v>
      </c>
      <c r="I12" s="71">
        <f t="shared" si="0"/>
        <v>9.4441666666666659</v>
      </c>
      <c r="L12" s="3"/>
    </row>
    <row r="13" spans="1:16" x14ac:dyDescent="0.25">
      <c r="A13" s="3"/>
      <c r="B13" s="73" t="s">
        <v>68</v>
      </c>
      <c r="C13" s="63" t="str">
        <f>'CTG 08'!$A$1</f>
        <v>CTG 08 de Esmeralda</v>
      </c>
      <c r="D13" s="80">
        <f>'CTG 08'!$I$3</f>
        <v>9.43</v>
      </c>
      <c r="E13" s="28">
        <f>'CTG 08'!$I$8</f>
        <v>9.43</v>
      </c>
      <c r="F13" s="22">
        <f>'CTG 08'!$I$13</f>
        <v>9.7825000000000006</v>
      </c>
      <c r="G13" s="22">
        <f>'CTG 08'!$I$18</f>
        <v>9.5299999999999994</v>
      </c>
      <c r="H13" s="35">
        <f>'CTG 08'!$I$23</f>
        <v>9.4849999999999994</v>
      </c>
      <c r="I13" s="71">
        <f>(SUM(D13:H13)-MIN(D13:H13)-MAX(D13:H13))/3</f>
        <v>9.4816666666666674</v>
      </c>
      <c r="L13" s="3"/>
    </row>
    <row r="14" spans="1:16" ht="15.75" thickBot="1" x14ac:dyDescent="0.3">
      <c r="A14" s="3"/>
      <c r="B14" s="74" t="s">
        <v>70</v>
      </c>
      <c r="C14" s="75" t="str">
        <f>'CTG 10'!$A$1</f>
        <v>CTG 10 de São Lourenço</v>
      </c>
      <c r="D14" s="81">
        <f>'CTG 10'!$I$3</f>
        <v>9.3449999999999989</v>
      </c>
      <c r="E14" s="29">
        <f>'CTG 10'!$I$8</f>
        <v>9.2249999999999996</v>
      </c>
      <c r="F14" s="25">
        <f>'CTG 10'!$I$13</f>
        <v>9.7649999999999988</v>
      </c>
      <c r="G14" s="25">
        <f>'CTG 10'!$I$18</f>
        <v>9.3874999999999993</v>
      </c>
      <c r="H14" s="36">
        <f>'CTG 10'!$I$23</f>
        <v>9.5474999999999994</v>
      </c>
      <c r="I14" s="72">
        <f t="shared" si="0"/>
        <v>9.4266666666666641</v>
      </c>
      <c r="L14" s="3"/>
    </row>
    <row r="15" spans="1:16" ht="15.75" thickBot="1" x14ac:dyDescent="0.3">
      <c r="B15" s="209"/>
      <c r="C15" s="209"/>
      <c r="D15" s="209"/>
      <c r="E15" s="209"/>
      <c r="F15" s="209"/>
      <c r="G15" s="209"/>
      <c r="H15" s="209"/>
      <c r="I15" s="209"/>
      <c r="P15" s="10"/>
    </row>
    <row r="16" spans="1:16" ht="15.75" thickBot="1" x14ac:dyDescent="0.3">
      <c r="B16" s="214"/>
      <c r="C16" s="215"/>
      <c r="D16" s="130" t="str">
        <f>'CTG 08'!$A$3</f>
        <v>Álvaro</v>
      </c>
      <c r="E16" s="55" t="str">
        <f>'CTG 08'!$A$8</f>
        <v>Bárbara</v>
      </c>
      <c r="F16" s="130" t="str">
        <f>'CTG 08'!$A$13</f>
        <v>Carlos</v>
      </c>
      <c r="G16" s="123" t="str">
        <f>'CTG 08'!$A$18</f>
        <v>Daniel</v>
      </c>
      <c r="H16" s="130" t="str">
        <f>'CTG 08'!$A$23</f>
        <v>Elisa</v>
      </c>
      <c r="I16" s="55" t="s">
        <v>17</v>
      </c>
    </row>
    <row r="17" spans="2:9" x14ac:dyDescent="0.25">
      <c r="B17" s="82">
        <v>2</v>
      </c>
      <c r="C17" s="57" t="str">
        <f>'CTG 01'!$A$1</f>
        <v>CTG 01 do Caburé</v>
      </c>
      <c r="D17" s="43">
        <f>'CTG 01'!$I$3</f>
        <v>9.76</v>
      </c>
      <c r="E17" s="83">
        <f>'CTG 01'!$I$8</f>
        <v>9.8099999999999987</v>
      </c>
      <c r="F17" s="43">
        <f>'CTG 01'!$I$13</f>
        <v>9.8324999999999996</v>
      </c>
      <c r="G17" s="88">
        <f>'CTG 01'!$I$18</f>
        <v>9.6574999999999989</v>
      </c>
      <c r="H17" s="88">
        <f>'CTG 01'!$I$23</f>
        <v>9.6949999999999985</v>
      </c>
      <c r="I17" s="44">
        <f t="shared" ref="I17:I26" si="1">(SUM(D17:H17)-MIN(D17:H17)-MAX(D17:H17))/3</f>
        <v>9.7550000000000008</v>
      </c>
    </row>
    <row r="18" spans="2:9" x14ac:dyDescent="0.25">
      <c r="B18" s="85">
        <v>1</v>
      </c>
      <c r="C18" s="60" t="str">
        <f>'CTG 02'!$A$1</f>
        <v>CTG 02 de Caçapava</v>
      </c>
      <c r="D18" s="86">
        <f>'CTG 02'!$I$3</f>
        <v>9.7899999999999991</v>
      </c>
      <c r="E18" s="79">
        <f>'CTG 02'!$I$8</f>
        <v>9.7750000000000004</v>
      </c>
      <c r="F18" s="86">
        <f>'CTG 02'!$I$13</f>
        <v>9.83</v>
      </c>
      <c r="G18" s="22">
        <f>'CTG 02'!$I$18</f>
        <v>9.6750000000000007</v>
      </c>
      <c r="H18" s="22">
        <f>'CTG 02'!$I$23</f>
        <v>9.7025000000000006</v>
      </c>
      <c r="I18" s="87">
        <f t="shared" si="1"/>
        <v>9.7558333333333334</v>
      </c>
    </row>
    <row r="19" spans="2:9" x14ac:dyDescent="0.25">
      <c r="B19" s="85">
        <v>4</v>
      </c>
      <c r="C19" s="63" t="str">
        <f>'CTG 03'!$A$1</f>
        <v>CTG 03 de Machadinho</v>
      </c>
      <c r="D19" s="86">
        <f>'CTG 03'!$I$3</f>
        <v>9.7575000000000003</v>
      </c>
      <c r="E19" s="80">
        <f>'CTG 03'!$I$8</f>
        <v>9.7449999999999992</v>
      </c>
      <c r="F19" s="86">
        <f>'CTG 03'!$I$13</f>
        <v>9.879999999999999</v>
      </c>
      <c r="G19" s="22">
        <f>'CTG 03'!$I$18</f>
        <v>9.6974999999999998</v>
      </c>
      <c r="H19" s="22">
        <f>'CTG 03'!$I$23</f>
        <v>9.7050000000000001</v>
      </c>
      <c r="I19" s="87">
        <f t="shared" si="1"/>
        <v>9.7358333333333338</v>
      </c>
    </row>
    <row r="20" spans="2:9" x14ac:dyDescent="0.25">
      <c r="B20" s="85">
        <v>3</v>
      </c>
      <c r="C20" s="60" t="str">
        <f>'CTG 06'!$A$1</f>
        <v>CTG 06 de Três de Maio</v>
      </c>
      <c r="D20" s="86">
        <f>'CTG 06'!$I$3</f>
        <v>9.7149999999999999</v>
      </c>
      <c r="E20" s="79">
        <f>'CTG 06'!$I$8</f>
        <v>9.74</v>
      </c>
      <c r="F20" s="86">
        <f>'CTG 06'!$I$13</f>
        <v>9.8150000000000013</v>
      </c>
      <c r="G20" s="22">
        <f>'CTG 06'!$I$18</f>
        <v>9.5800000000000018</v>
      </c>
      <c r="H20" s="22">
        <f>'CTG 06'!$I$23</f>
        <v>9.754999999999999</v>
      </c>
      <c r="I20" s="87">
        <f t="shared" si="1"/>
        <v>9.7366666666666681</v>
      </c>
    </row>
    <row r="21" spans="2:9" x14ac:dyDescent="0.25">
      <c r="B21" s="85">
        <v>6</v>
      </c>
      <c r="C21" s="63" t="str">
        <f>'CTG 04'!$A$1</f>
        <v>CTG 04 do Trespasso</v>
      </c>
      <c r="D21" s="86">
        <f>'CTG 04'!$I$3</f>
        <v>9.7324999999999982</v>
      </c>
      <c r="E21" s="80">
        <f>'CTG 04'!$I$8</f>
        <v>9.7324999999999999</v>
      </c>
      <c r="F21" s="86">
        <f>'CTG 04'!$I$13</f>
        <v>9.8699999999999992</v>
      </c>
      <c r="G21" s="22">
        <f>'CTG 04'!$I$18</f>
        <v>9.61</v>
      </c>
      <c r="H21" s="22">
        <f>'CTG 04'!$I$23</f>
        <v>9.65</v>
      </c>
      <c r="I21" s="87">
        <f t="shared" si="1"/>
        <v>9.7049999999999983</v>
      </c>
    </row>
    <row r="22" spans="2:9" x14ac:dyDescent="0.25">
      <c r="B22" s="85">
        <v>5</v>
      </c>
      <c r="C22" s="60" t="str">
        <f>'CTG 05'!$A$1</f>
        <v>CTG 05 de Alegrete</v>
      </c>
      <c r="D22" s="86">
        <f>'CTG 05'!$I$3</f>
        <v>9.7725000000000009</v>
      </c>
      <c r="E22" s="79">
        <f>'CTG 05'!$I$8</f>
        <v>9.69</v>
      </c>
      <c r="F22" s="86">
        <f>'CTG 05'!$I$13</f>
        <v>9.8350000000000009</v>
      </c>
      <c r="G22" s="22">
        <f>'CTG 05'!$I$18</f>
        <v>9.66</v>
      </c>
      <c r="H22" s="22">
        <f>'CTG 05'!$I$23</f>
        <v>9.5850000000000009</v>
      </c>
      <c r="I22" s="87">
        <f t="shared" si="1"/>
        <v>9.7074999999999978</v>
      </c>
    </row>
    <row r="23" spans="2:9" x14ac:dyDescent="0.25">
      <c r="B23" s="85">
        <v>7</v>
      </c>
      <c r="C23" s="63" t="str">
        <f>'CTG 07'!$A$1</f>
        <v>CTG 07 de Caxias</v>
      </c>
      <c r="D23" s="86">
        <f>'CTG 07'!$I$3</f>
        <v>9.5950000000000006</v>
      </c>
      <c r="E23" s="80">
        <f>'CTG 07'!$I$8</f>
        <v>9.59</v>
      </c>
      <c r="F23" s="86">
        <f>'CTG 07'!$I$13</f>
        <v>9.8049999999999997</v>
      </c>
      <c r="G23" s="22">
        <f>'CTG 07'!$I$18</f>
        <v>9.577</v>
      </c>
      <c r="H23" s="22">
        <f>'CTG 07'!$I$23</f>
        <v>9.6225000000000005</v>
      </c>
      <c r="I23" s="87">
        <f t="shared" si="1"/>
        <v>9.6025000000000009</v>
      </c>
    </row>
    <row r="24" spans="2:9" x14ac:dyDescent="0.25">
      <c r="B24" s="85">
        <v>8</v>
      </c>
      <c r="C24" s="60" t="str">
        <f>'CTG 08'!$A$1</f>
        <v>CTG 08 de Esmeralda</v>
      </c>
      <c r="D24" s="86">
        <f>'CTG 08'!$I$3</f>
        <v>9.43</v>
      </c>
      <c r="E24" s="79">
        <f>'CTG 08'!$I$8</f>
        <v>9.43</v>
      </c>
      <c r="F24" s="86">
        <f>'CTG 08'!$I$13</f>
        <v>9.7825000000000006</v>
      </c>
      <c r="G24" s="22">
        <f>'CTG 08'!$I$18</f>
        <v>9.5299999999999994</v>
      </c>
      <c r="H24" s="22">
        <f>'CTG 08'!$I$23</f>
        <v>9.4849999999999994</v>
      </c>
      <c r="I24" s="87">
        <f t="shared" si="1"/>
        <v>9.4816666666666674</v>
      </c>
    </row>
    <row r="25" spans="2:9" x14ac:dyDescent="0.25">
      <c r="B25" s="85">
        <v>9</v>
      </c>
      <c r="C25" s="63" t="str">
        <f>'CTG 09'!$A$1</f>
        <v>CTG 09 de Rio Grande</v>
      </c>
      <c r="D25" s="86">
        <f>'CTG 09'!$I$3</f>
        <v>9.4324999999999992</v>
      </c>
      <c r="E25" s="80">
        <f>'CTG 09'!$I$8</f>
        <v>9.2724999999999991</v>
      </c>
      <c r="F25" s="86">
        <f>'CTG 09'!$I$13</f>
        <v>9.7850000000000001</v>
      </c>
      <c r="G25" s="22">
        <f>'CTG 09'!$I$18</f>
        <v>9.43</v>
      </c>
      <c r="H25" s="22">
        <f>'CTG 09'!$I$23</f>
        <v>9.4699999999999989</v>
      </c>
      <c r="I25" s="87">
        <f t="shared" si="1"/>
        <v>9.4441666666666659</v>
      </c>
    </row>
    <row r="26" spans="2:9" ht="15.75" thickBot="1" x14ac:dyDescent="0.3">
      <c r="B26" s="47">
        <v>10</v>
      </c>
      <c r="C26" s="58" t="str">
        <f>'CTG 10'!$A$1</f>
        <v>CTG 10 de São Lourenço</v>
      </c>
      <c r="D26" s="45">
        <f>'CTG 10'!$I$3</f>
        <v>9.3449999999999989</v>
      </c>
      <c r="E26" s="84">
        <f>'CTG 10'!$I$8</f>
        <v>9.2249999999999996</v>
      </c>
      <c r="F26" s="45">
        <f>'CTG 10'!$I$13</f>
        <v>9.7649999999999988</v>
      </c>
      <c r="G26" s="89">
        <f>'CTG 10'!$I$18</f>
        <v>9.3874999999999993</v>
      </c>
      <c r="H26" s="89">
        <f>'CTG 10'!$I$23</f>
        <v>9.5474999999999994</v>
      </c>
      <c r="I26" s="46">
        <f t="shared" si="1"/>
        <v>9.4266666666666641</v>
      </c>
    </row>
    <row r="27" spans="2:9" ht="15.75" thickBot="1" x14ac:dyDescent="0.3">
      <c r="B27" s="209"/>
      <c r="C27" s="209"/>
      <c r="D27" s="209"/>
      <c r="E27" s="209"/>
      <c r="F27" s="209"/>
      <c r="G27" s="209"/>
      <c r="H27" s="209"/>
      <c r="I27" s="209"/>
    </row>
    <row r="28" spans="2:9" ht="15.75" thickBot="1" x14ac:dyDescent="0.3">
      <c r="B28" s="212"/>
      <c r="C28" s="213"/>
      <c r="D28" s="130" t="str">
        <f>'CTG 08'!$A$3</f>
        <v>Álvaro</v>
      </c>
      <c r="E28" s="123" t="str">
        <f>'CTG 08'!$A$8</f>
        <v>Bárbara</v>
      </c>
      <c r="F28" s="56" t="str">
        <f>'CTG 08'!$A$13</f>
        <v>Carlos</v>
      </c>
      <c r="G28" s="123" t="str">
        <f>'CTG 08'!$A$18</f>
        <v>Daniel</v>
      </c>
      <c r="H28" s="130" t="str">
        <f>'CTG 08'!$A$23</f>
        <v>Elisa</v>
      </c>
      <c r="I28" s="55" t="s">
        <v>17</v>
      </c>
    </row>
    <row r="29" spans="2:9" x14ac:dyDescent="0.25">
      <c r="B29" s="91">
        <v>4</v>
      </c>
      <c r="C29" s="77" t="str">
        <f>'CTG 03'!$A$1</f>
        <v>CTG 03 de Machadinho</v>
      </c>
      <c r="D29" s="30">
        <f>'CTG 03'!$I$3</f>
        <v>9.7575000000000003</v>
      </c>
      <c r="E29" s="69">
        <f>'CTG 03'!$I$8</f>
        <v>9.7449999999999992</v>
      </c>
      <c r="F29" s="78">
        <f>'CTG 03'!$I$13</f>
        <v>9.879999999999999</v>
      </c>
      <c r="G29" s="30">
        <f>'CTG 03'!$I$18</f>
        <v>9.6974999999999998</v>
      </c>
      <c r="H29" s="31">
        <f>'CTG 03'!$I$23</f>
        <v>9.7050000000000001</v>
      </c>
      <c r="I29" s="32">
        <f t="shared" ref="I29:I38" si="2">(SUM(D29:H29)-MIN(D29:H29)-MAX(D29:H29))/3</f>
        <v>9.7358333333333338</v>
      </c>
    </row>
    <row r="30" spans="2:9" x14ac:dyDescent="0.25">
      <c r="B30" s="85">
        <v>6</v>
      </c>
      <c r="C30" s="60" t="str">
        <f>'CTG 04'!$A$1</f>
        <v>CTG 04 do Trespasso</v>
      </c>
      <c r="D30" s="28">
        <f>'CTG 04'!$I$3</f>
        <v>9.7324999999999982</v>
      </c>
      <c r="E30" s="35">
        <f>'CTG 04'!$I$8</f>
        <v>9.7324999999999999</v>
      </c>
      <c r="F30" s="79">
        <f>'CTG 04'!$I$13</f>
        <v>9.8699999999999992</v>
      </c>
      <c r="G30" s="28">
        <f>'CTG 04'!$I$18</f>
        <v>9.61</v>
      </c>
      <c r="H30" s="22">
        <f>'CTG 04'!$I$23</f>
        <v>9.65</v>
      </c>
      <c r="I30" s="23">
        <f t="shared" si="2"/>
        <v>9.7049999999999983</v>
      </c>
    </row>
    <row r="31" spans="2:9" x14ac:dyDescent="0.25">
      <c r="B31" s="85">
        <v>5</v>
      </c>
      <c r="C31" s="63" t="str">
        <f>'CTG 05'!$A$1</f>
        <v>CTG 05 de Alegrete</v>
      </c>
      <c r="D31" s="28">
        <f>'CTG 05'!$I$3</f>
        <v>9.7725000000000009</v>
      </c>
      <c r="E31" s="35">
        <f>'CTG 05'!$I$8</f>
        <v>9.69</v>
      </c>
      <c r="F31" s="80">
        <f>'CTG 05'!$I$13</f>
        <v>9.8350000000000009</v>
      </c>
      <c r="G31" s="28">
        <f>'CTG 05'!$I$18</f>
        <v>9.66</v>
      </c>
      <c r="H31" s="22">
        <f>'CTG 05'!$I$23</f>
        <v>9.5850000000000009</v>
      </c>
      <c r="I31" s="23">
        <f t="shared" si="2"/>
        <v>9.7074999999999978</v>
      </c>
    </row>
    <row r="32" spans="2:9" x14ac:dyDescent="0.25">
      <c r="B32" s="85">
        <v>2</v>
      </c>
      <c r="C32" s="60" t="str">
        <f>'CTG 01'!$A$1</f>
        <v>CTG 01 do Caburé</v>
      </c>
      <c r="D32" s="28">
        <f>'CTG 01'!$I$3</f>
        <v>9.76</v>
      </c>
      <c r="E32" s="35">
        <f>'CTG 01'!$I$8</f>
        <v>9.8099999999999987</v>
      </c>
      <c r="F32" s="79">
        <f>'CTG 01'!$I$13</f>
        <v>9.8324999999999996</v>
      </c>
      <c r="G32" s="28">
        <f>'CTG 01'!$I$18</f>
        <v>9.6574999999999989</v>
      </c>
      <c r="H32" s="22">
        <f>'CTG 01'!$I$23</f>
        <v>9.6949999999999985</v>
      </c>
      <c r="I32" s="23">
        <f t="shared" si="2"/>
        <v>9.7550000000000008</v>
      </c>
    </row>
    <row r="33" spans="2:11" x14ac:dyDescent="0.25">
      <c r="B33" s="85">
        <v>1</v>
      </c>
      <c r="C33" s="63" t="str">
        <f>'CTG 02'!$A$1</f>
        <v>CTG 02 de Caçapava</v>
      </c>
      <c r="D33" s="28">
        <f>'CTG 02'!$I$3</f>
        <v>9.7899999999999991</v>
      </c>
      <c r="E33" s="35">
        <f>'CTG 02'!$I$8</f>
        <v>9.7750000000000004</v>
      </c>
      <c r="F33" s="80">
        <f>'CTG 02'!$I$13</f>
        <v>9.83</v>
      </c>
      <c r="G33" s="28">
        <f>'CTG 02'!$I$18</f>
        <v>9.6750000000000007</v>
      </c>
      <c r="H33" s="22">
        <f>'CTG 02'!$I$23</f>
        <v>9.7025000000000006</v>
      </c>
      <c r="I33" s="23">
        <f t="shared" si="2"/>
        <v>9.7558333333333334</v>
      </c>
    </row>
    <row r="34" spans="2:11" x14ac:dyDescent="0.25">
      <c r="B34" s="85">
        <v>3</v>
      </c>
      <c r="C34" s="60" t="str">
        <f>'CTG 06'!$A$1</f>
        <v>CTG 06 de Três de Maio</v>
      </c>
      <c r="D34" s="28">
        <f>'CTG 06'!$I$3</f>
        <v>9.7149999999999999</v>
      </c>
      <c r="E34" s="35">
        <f>'CTG 06'!$I$8</f>
        <v>9.74</v>
      </c>
      <c r="F34" s="79">
        <f>'CTG 06'!$I$13</f>
        <v>9.8150000000000013</v>
      </c>
      <c r="G34" s="28">
        <f>'CTG 06'!$I$18</f>
        <v>9.5800000000000018</v>
      </c>
      <c r="H34" s="22">
        <f>'CTG 06'!$I$23</f>
        <v>9.754999999999999</v>
      </c>
      <c r="I34" s="23">
        <f t="shared" si="2"/>
        <v>9.7366666666666681</v>
      </c>
    </row>
    <row r="35" spans="2:11" x14ac:dyDescent="0.25">
      <c r="B35" s="85">
        <v>7</v>
      </c>
      <c r="C35" s="63" t="str">
        <f>'CTG 07'!$A$1</f>
        <v>CTG 07 de Caxias</v>
      </c>
      <c r="D35" s="28">
        <f>'CTG 07'!$I$3</f>
        <v>9.5950000000000006</v>
      </c>
      <c r="E35" s="35">
        <f>'CTG 07'!$I$8</f>
        <v>9.59</v>
      </c>
      <c r="F35" s="80">
        <f>'CTG 07'!$I$13</f>
        <v>9.8049999999999997</v>
      </c>
      <c r="G35" s="28">
        <f>'CTG 07'!$I$18</f>
        <v>9.577</v>
      </c>
      <c r="H35" s="22">
        <f>'CTG 07'!$I$23</f>
        <v>9.6225000000000005</v>
      </c>
      <c r="I35" s="23">
        <f t="shared" si="2"/>
        <v>9.6025000000000009</v>
      </c>
    </row>
    <row r="36" spans="2:11" x14ac:dyDescent="0.25">
      <c r="B36" s="85">
        <v>9</v>
      </c>
      <c r="C36" s="60" t="str">
        <f>'CTG 09'!$A$1</f>
        <v>CTG 09 de Rio Grande</v>
      </c>
      <c r="D36" s="28">
        <f>'CTG 09'!$I$3</f>
        <v>9.4324999999999992</v>
      </c>
      <c r="E36" s="35">
        <f>'CTG 09'!$I$8</f>
        <v>9.2724999999999991</v>
      </c>
      <c r="F36" s="79">
        <f>'CTG 09'!$I$13</f>
        <v>9.7850000000000001</v>
      </c>
      <c r="G36" s="28">
        <f>'CTG 09'!$I$18</f>
        <v>9.43</v>
      </c>
      <c r="H36" s="22">
        <f>'CTG 09'!$I$23</f>
        <v>9.4699999999999989</v>
      </c>
      <c r="I36" s="23">
        <f t="shared" si="2"/>
        <v>9.4441666666666659</v>
      </c>
    </row>
    <row r="37" spans="2:11" x14ac:dyDescent="0.25">
      <c r="B37" s="85">
        <v>8</v>
      </c>
      <c r="C37" s="63" t="str">
        <f>'CTG 08'!$A$1</f>
        <v>CTG 08 de Esmeralda</v>
      </c>
      <c r="D37" s="28">
        <f>'CTG 08'!$I$3</f>
        <v>9.43</v>
      </c>
      <c r="E37" s="35">
        <f>'CTG 08'!$I$8</f>
        <v>9.43</v>
      </c>
      <c r="F37" s="80">
        <f>'CTG 08'!$I$13</f>
        <v>9.7825000000000006</v>
      </c>
      <c r="G37" s="28">
        <f>'CTG 08'!$I$18</f>
        <v>9.5299999999999994</v>
      </c>
      <c r="H37" s="22">
        <f>'CTG 08'!$I$23</f>
        <v>9.4849999999999994</v>
      </c>
      <c r="I37" s="23">
        <f>(SUM(D37:H37)-MIN(D37:H37)-MAX(D37:H37))/3</f>
        <v>9.4816666666666674</v>
      </c>
    </row>
    <row r="38" spans="2:11" ht="15.75" thickBot="1" x14ac:dyDescent="0.3">
      <c r="B38" s="90">
        <v>10</v>
      </c>
      <c r="C38" s="75" t="str">
        <f>'CTG 10'!$A$1</f>
        <v>CTG 10 de São Lourenço</v>
      </c>
      <c r="D38" s="29">
        <f>'CTG 10'!$I$3</f>
        <v>9.3449999999999989</v>
      </c>
      <c r="E38" s="36">
        <f>'CTG 10'!$I$8</f>
        <v>9.2249999999999996</v>
      </c>
      <c r="F38" s="81">
        <f>'CTG 10'!$I$13</f>
        <v>9.7649999999999988</v>
      </c>
      <c r="G38" s="29">
        <f>'CTG 10'!$I$18</f>
        <v>9.3874999999999993</v>
      </c>
      <c r="H38" s="25">
        <f>'CTG 10'!$I$23</f>
        <v>9.5474999999999994</v>
      </c>
      <c r="I38" s="26">
        <f t="shared" si="2"/>
        <v>9.4266666666666641</v>
      </c>
    </row>
    <row r="39" spans="2:11" ht="15.75" thickBot="1" x14ac:dyDescent="0.3">
      <c r="B39" s="209"/>
      <c r="C39" s="209"/>
      <c r="D39" s="209"/>
      <c r="E39" s="209"/>
      <c r="F39" s="209"/>
      <c r="G39" s="209"/>
      <c r="H39" s="209"/>
      <c r="I39" s="209"/>
    </row>
    <row r="40" spans="2:11" ht="15.75" thickBot="1" x14ac:dyDescent="0.3">
      <c r="B40" s="224"/>
      <c r="C40" s="224"/>
      <c r="D40" s="130" t="str">
        <f>'CTG 08'!$A$3</f>
        <v>Álvaro</v>
      </c>
      <c r="E40" s="123" t="str">
        <f>'CTG 08'!$A$8</f>
        <v>Bárbara</v>
      </c>
      <c r="F40" s="130" t="str">
        <f>'CTG 08'!$A$13</f>
        <v>Carlos</v>
      </c>
      <c r="G40" s="55" t="str">
        <f>'CTG 08'!$A$18</f>
        <v>Daniel</v>
      </c>
      <c r="H40" s="130" t="str">
        <f>'CTG 08'!$A$23</f>
        <v>Elisa</v>
      </c>
      <c r="I40" s="55" t="s">
        <v>17</v>
      </c>
    </row>
    <row r="41" spans="2:11" x14ac:dyDescent="0.25">
      <c r="B41" s="39">
        <v>4</v>
      </c>
      <c r="C41" s="57" t="str">
        <f>'CTG 03'!$A$1</f>
        <v>CTG 03 de Machadinho</v>
      </c>
      <c r="D41" s="18">
        <f>'CTG 03'!$I$3</f>
        <v>9.7575000000000003</v>
      </c>
      <c r="E41" s="19">
        <f>'CTG 03'!$I$8</f>
        <v>9.7449999999999992</v>
      </c>
      <c r="F41" s="20">
        <f>'CTG 03'!$I$13</f>
        <v>9.879999999999999</v>
      </c>
      <c r="G41" s="83">
        <f>'CTG 03'!$I$18</f>
        <v>9.6974999999999998</v>
      </c>
      <c r="H41" s="18">
        <f>'CTG 03'!$I$23</f>
        <v>9.7050000000000001</v>
      </c>
      <c r="I41" s="20">
        <f t="shared" ref="I41:I50" si="3">(SUM(D41:H41)-MIN(D41:H41)-MAX(D41:H41))/3</f>
        <v>9.7358333333333338</v>
      </c>
    </row>
    <row r="42" spans="2:11" x14ac:dyDescent="0.25">
      <c r="B42" s="85">
        <v>1</v>
      </c>
      <c r="C42" s="60" t="str">
        <f>'CTG 02'!$A$1</f>
        <v>CTG 02 de Caçapava</v>
      </c>
      <c r="D42" s="21">
        <f>'CTG 02'!$I$3</f>
        <v>9.7899999999999991</v>
      </c>
      <c r="E42" s="22">
        <f>'CTG 02'!$I$8</f>
        <v>9.7750000000000004</v>
      </c>
      <c r="F42" s="23">
        <f>'CTG 02'!$I$13</f>
        <v>9.83</v>
      </c>
      <c r="G42" s="79">
        <f>'CTG 02'!$I$18</f>
        <v>9.6750000000000007</v>
      </c>
      <c r="H42" s="21">
        <f>'CTG 02'!$I$23</f>
        <v>9.7025000000000006</v>
      </c>
      <c r="I42" s="23">
        <f t="shared" si="3"/>
        <v>9.7558333333333334</v>
      </c>
    </row>
    <row r="43" spans="2:11" x14ac:dyDescent="0.25">
      <c r="B43" s="85">
        <v>5</v>
      </c>
      <c r="C43" s="63" t="str">
        <f>'CTG 05'!$A$1</f>
        <v>CTG 05 de Alegrete</v>
      </c>
      <c r="D43" s="21">
        <f>'CTG 05'!$I$3</f>
        <v>9.7725000000000009</v>
      </c>
      <c r="E43" s="22">
        <f>'CTG 05'!$I$8</f>
        <v>9.69</v>
      </c>
      <c r="F43" s="23">
        <f>'CTG 05'!$I$13</f>
        <v>9.8350000000000009</v>
      </c>
      <c r="G43" s="80">
        <f>'CTG 05'!$I$18</f>
        <v>9.66</v>
      </c>
      <c r="H43" s="21">
        <f>'CTG 05'!$I$23</f>
        <v>9.5850000000000009</v>
      </c>
      <c r="I43" s="23">
        <f t="shared" si="3"/>
        <v>9.7074999999999978</v>
      </c>
      <c r="K43" s="48"/>
    </row>
    <row r="44" spans="2:11" x14ac:dyDescent="0.25">
      <c r="B44" s="85">
        <v>2</v>
      </c>
      <c r="C44" s="60" t="str">
        <f>'CTG 01'!$A$1</f>
        <v>CTG 01 do Caburé</v>
      </c>
      <c r="D44" s="21">
        <f>'CTG 01'!$I$3</f>
        <v>9.76</v>
      </c>
      <c r="E44" s="22">
        <f>'CTG 01'!$I$8</f>
        <v>9.8099999999999987</v>
      </c>
      <c r="F44" s="23">
        <f>'CTG 01'!$I$13</f>
        <v>9.8324999999999996</v>
      </c>
      <c r="G44" s="79">
        <f>'CTG 01'!$I$18</f>
        <v>9.6574999999999989</v>
      </c>
      <c r="H44" s="21">
        <f>'CTG 01'!$I$23</f>
        <v>9.6949999999999985</v>
      </c>
      <c r="I44" s="23">
        <f t="shared" si="3"/>
        <v>9.7550000000000008</v>
      </c>
    </row>
    <row r="45" spans="2:11" x14ac:dyDescent="0.25">
      <c r="B45" s="85">
        <v>6</v>
      </c>
      <c r="C45" s="63" t="str">
        <f>'CTG 04'!$A$1</f>
        <v>CTG 04 do Trespasso</v>
      </c>
      <c r="D45" s="21">
        <f>'CTG 04'!$I$3</f>
        <v>9.7324999999999982</v>
      </c>
      <c r="E45" s="22">
        <f>'CTG 04'!$I$8</f>
        <v>9.7324999999999999</v>
      </c>
      <c r="F45" s="23">
        <f>'CTG 04'!$I$13</f>
        <v>9.8699999999999992</v>
      </c>
      <c r="G45" s="80">
        <f>'CTG 04'!$I$18</f>
        <v>9.61</v>
      </c>
      <c r="H45" s="21">
        <f>'CTG 04'!$I$23</f>
        <v>9.65</v>
      </c>
      <c r="I45" s="23">
        <f t="shared" si="3"/>
        <v>9.7049999999999983</v>
      </c>
    </row>
    <row r="46" spans="2:11" x14ac:dyDescent="0.25">
      <c r="B46" s="85">
        <v>3</v>
      </c>
      <c r="C46" s="60" t="str">
        <f>'CTG 06'!$A$1</f>
        <v>CTG 06 de Três de Maio</v>
      </c>
      <c r="D46" s="21">
        <f>'CTG 06'!$I$3</f>
        <v>9.7149999999999999</v>
      </c>
      <c r="E46" s="22">
        <f>'CTG 06'!$I$8</f>
        <v>9.74</v>
      </c>
      <c r="F46" s="23">
        <f>'CTG 06'!$I$13</f>
        <v>9.8150000000000013</v>
      </c>
      <c r="G46" s="79">
        <f>'CTG 06'!$I$18</f>
        <v>9.5800000000000018</v>
      </c>
      <c r="H46" s="21">
        <f>'CTG 06'!$I$23</f>
        <v>9.754999999999999</v>
      </c>
      <c r="I46" s="23">
        <f t="shared" si="3"/>
        <v>9.7366666666666681</v>
      </c>
    </row>
    <row r="47" spans="2:11" x14ac:dyDescent="0.25">
      <c r="B47" s="85">
        <v>7</v>
      </c>
      <c r="C47" s="63" t="str">
        <f>'CTG 07'!$A$1</f>
        <v>CTG 07 de Caxias</v>
      </c>
      <c r="D47" s="21">
        <f>'CTG 07'!$I$3</f>
        <v>9.5950000000000006</v>
      </c>
      <c r="E47" s="22">
        <f>'CTG 07'!$I$8</f>
        <v>9.59</v>
      </c>
      <c r="F47" s="23">
        <f>'CTG 07'!$I$13</f>
        <v>9.8049999999999997</v>
      </c>
      <c r="G47" s="80">
        <f>'CTG 07'!$I$18</f>
        <v>9.577</v>
      </c>
      <c r="H47" s="21">
        <f>'CTG 07'!$I$23</f>
        <v>9.6225000000000005</v>
      </c>
      <c r="I47" s="23">
        <f t="shared" si="3"/>
        <v>9.6025000000000009</v>
      </c>
    </row>
    <row r="48" spans="2:11" x14ac:dyDescent="0.25">
      <c r="B48" s="85">
        <v>8</v>
      </c>
      <c r="C48" s="60" t="str">
        <f>'CTG 08'!$A$1</f>
        <v>CTG 08 de Esmeralda</v>
      </c>
      <c r="D48" s="21">
        <f>'CTG 08'!$I$3</f>
        <v>9.43</v>
      </c>
      <c r="E48" s="22">
        <f>'CTG 08'!$I$8</f>
        <v>9.43</v>
      </c>
      <c r="F48" s="23">
        <f>'CTG 08'!$I$13</f>
        <v>9.7825000000000006</v>
      </c>
      <c r="G48" s="79">
        <f>'CTG 08'!$I$18</f>
        <v>9.5299999999999994</v>
      </c>
      <c r="H48" s="21">
        <f>'CTG 08'!$I$23</f>
        <v>9.4849999999999994</v>
      </c>
      <c r="I48" s="23">
        <f t="shared" si="3"/>
        <v>9.4816666666666674</v>
      </c>
    </row>
    <row r="49" spans="2:9" x14ac:dyDescent="0.25">
      <c r="B49" s="85">
        <v>9</v>
      </c>
      <c r="C49" s="63" t="str">
        <f>'CTG 09'!$A$1</f>
        <v>CTG 09 de Rio Grande</v>
      </c>
      <c r="D49" s="21">
        <f>'CTG 09'!$I$3</f>
        <v>9.4324999999999992</v>
      </c>
      <c r="E49" s="22">
        <f>'CTG 09'!$I$8</f>
        <v>9.2724999999999991</v>
      </c>
      <c r="F49" s="23">
        <f>'CTG 09'!$I$13</f>
        <v>9.7850000000000001</v>
      </c>
      <c r="G49" s="80">
        <f>'CTG 09'!$I$18</f>
        <v>9.43</v>
      </c>
      <c r="H49" s="21">
        <f>'CTG 09'!$I$23</f>
        <v>9.4699999999999989</v>
      </c>
      <c r="I49" s="23">
        <f t="shared" si="3"/>
        <v>9.4441666666666659</v>
      </c>
    </row>
    <row r="50" spans="2:9" ht="15.75" thickBot="1" x14ac:dyDescent="0.3">
      <c r="B50" s="47">
        <v>10</v>
      </c>
      <c r="C50" s="58" t="str">
        <f>'CTG 10'!$A$1</f>
        <v>CTG 10 de São Lourenço</v>
      </c>
      <c r="D50" s="24">
        <f>'CTG 10'!$I$3</f>
        <v>9.3449999999999989</v>
      </c>
      <c r="E50" s="25">
        <f>'CTG 10'!$I$8</f>
        <v>9.2249999999999996</v>
      </c>
      <c r="F50" s="26">
        <f>'CTG 10'!$I$13</f>
        <v>9.7649999999999988</v>
      </c>
      <c r="G50" s="84">
        <f>'CTG 10'!$I$18</f>
        <v>9.3874999999999993</v>
      </c>
      <c r="H50" s="24">
        <f>'CTG 10'!$I$23</f>
        <v>9.5474999999999994</v>
      </c>
      <c r="I50" s="26">
        <f t="shared" si="3"/>
        <v>9.4266666666666641</v>
      </c>
    </row>
    <row r="51" spans="2:9" ht="15.75" thickBot="1" x14ac:dyDescent="0.3">
      <c r="B51" s="209"/>
      <c r="C51" s="209"/>
      <c r="D51" s="209"/>
      <c r="E51" s="209"/>
      <c r="F51" s="209"/>
      <c r="G51" s="209"/>
      <c r="H51" s="209"/>
      <c r="I51" s="209"/>
    </row>
    <row r="52" spans="2:9" ht="15.75" thickBot="1" x14ac:dyDescent="0.3">
      <c r="B52" s="224"/>
      <c r="C52" s="224"/>
      <c r="D52" s="130" t="str">
        <f>'CTG 08'!$A$3</f>
        <v>Álvaro</v>
      </c>
      <c r="E52" s="123" t="str">
        <f>'CTG 08'!$A$8</f>
        <v>Bárbara</v>
      </c>
      <c r="F52" s="130" t="str">
        <f>'CTG 08'!$A$13</f>
        <v>Carlos</v>
      </c>
      <c r="G52" s="123" t="str">
        <f>'CTG 08'!$A$18</f>
        <v>Daniel</v>
      </c>
      <c r="H52" s="56" t="str">
        <f>'CTG 08'!$A$23</f>
        <v>Elisa</v>
      </c>
      <c r="I52" s="55" t="s">
        <v>17</v>
      </c>
    </row>
    <row r="53" spans="2:9" x14ac:dyDescent="0.25">
      <c r="B53" s="94">
        <v>3</v>
      </c>
      <c r="C53" s="77" t="str">
        <f>'CTG 06'!$A$1</f>
        <v>CTG 06 de Três de Maio</v>
      </c>
      <c r="D53" s="30">
        <f>'CTG 06'!$I$3</f>
        <v>9.7149999999999999</v>
      </c>
      <c r="E53" s="31">
        <f>'CTG 06'!$I$8</f>
        <v>9.74</v>
      </c>
      <c r="F53" s="31">
        <f>'CTG 06'!$I$13</f>
        <v>9.8150000000000013</v>
      </c>
      <c r="G53" s="69">
        <f>'CTG 06'!$I$18</f>
        <v>9.5800000000000018</v>
      </c>
      <c r="H53" s="78">
        <f>'CTG 06'!$I$23</f>
        <v>9.754999999999999</v>
      </c>
      <c r="I53" s="92">
        <f t="shared" ref="I53:I61" si="4">(SUM(D53:H53)-MIN(D53:H53)-MAX(D53:H53))/3</f>
        <v>9.7366666666666681</v>
      </c>
    </row>
    <row r="54" spans="2:9" x14ac:dyDescent="0.25">
      <c r="B54" s="85">
        <v>4</v>
      </c>
      <c r="C54" s="60" t="str">
        <f>'CTG 03'!$A$1</f>
        <v>CTG 03 de Machadinho</v>
      </c>
      <c r="D54" s="28">
        <f>'CTG 03'!$I$3</f>
        <v>9.7575000000000003</v>
      </c>
      <c r="E54" s="22">
        <f>'CTG 03'!$I$8</f>
        <v>9.7449999999999992</v>
      </c>
      <c r="F54" s="22">
        <f>'CTG 03'!$I$13</f>
        <v>9.879999999999999</v>
      </c>
      <c r="G54" s="35">
        <f>'CTG 03'!$I$18</f>
        <v>9.6974999999999998</v>
      </c>
      <c r="H54" s="79">
        <f>'CTG 03'!$I$23</f>
        <v>9.7050000000000001</v>
      </c>
      <c r="I54" s="87">
        <f t="shared" si="4"/>
        <v>9.7358333333333338</v>
      </c>
    </row>
    <row r="55" spans="2:9" x14ac:dyDescent="0.25">
      <c r="B55" s="85">
        <v>1</v>
      </c>
      <c r="C55" s="63" t="str">
        <f>'CTG 02'!$A$1</f>
        <v>CTG 02 de Caçapava</v>
      </c>
      <c r="D55" s="28">
        <f>'CTG 02'!$I$3</f>
        <v>9.7899999999999991</v>
      </c>
      <c r="E55" s="22">
        <f>'CTG 02'!$I$8</f>
        <v>9.7750000000000004</v>
      </c>
      <c r="F55" s="22">
        <f>'CTG 02'!$I$13</f>
        <v>9.83</v>
      </c>
      <c r="G55" s="35">
        <f>'CTG 02'!$I$18</f>
        <v>9.6750000000000007</v>
      </c>
      <c r="H55" s="80">
        <f>'CTG 02'!$I$23</f>
        <v>9.7025000000000006</v>
      </c>
      <c r="I55" s="87">
        <f t="shared" si="4"/>
        <v>9.7558333333333334</v>
      </c>
    </row>
    <row r="56" spans="2:9" x14ac:dyDescent="0.25">
      <c r="B56" s="85">
        <v>2</v>
      </c>
      <c r="C56" s="60" t="str">
        <f>'CTG 01'!$A$1</f>
        <v>CTG 01 do Caburé</v>
      </c>
      <c r="D56" s="28">
        <f>'CTG 01'!$I$3</f>
        <v>9.76</v>
      </c>
      <c r="E56" s="22">
        <f>'CTG 01'!$I$8</f>
        <v>9.8099999999999987</v>
      </c>
      <c r="F56" s="22">
        <f>'CTG 01'!$I$13</f>
        <v>9.8324999999999996</v>
      </c>
      <c r="G56" s="35">
        <f>'CTG 01'!$I$18</f>
        <v>9.6574999999999989</v>
      </c>
      <c r="H56" s="79">
        <f>'CTG 01'!$I$23</f>
        <v>9.6949999999999985</v>
      </c>
      <c r="I56" s="87">
        <f t="shared" si="4"/>
        <v>9.7550000000000008</v>
      </c>
    </row>
    <row r="57" spans="2:9" x14ac:dyDescent="0.25">
      <c r="B57" s="85">
        <v>6</v>
      </c>
      <c r="C57" s="63" t="str">
        <f>'CTG 04'!$A$1</f>
        <v>CTG 04 do Trespasso</v>
      </c>
      <c r="D57" s="28">
        <f>'CTG 04'!$I$3</f>
        <v>9.7324999999999982</v>
      </c>
      <c r="E57" s="22">
        <f>'CTG 04'!$I$8</f>
        <v>9.7324999999999999</v>
      </c>
      <c r="F57" s="22">
        <f>'CTG 04'!$I$13</f>
        <v>9.8699999999999992</v>
      </c>
      <c r="G57" s="35">
        <f>'CTG 04'!$I$18</f>
        <v>9.61</v>
      </c>
      <c r="H57" s="80">
        <f>'CTG 04'!$I$23</f>
        <v>9.65</v>
      </c>
      <c r="I57" s="87">
        <f t="shared" si="4"/>
        <v>9.7049999999999983</v>
      </c>
    </row>
    <row r="58" spans="2:9" x14ac:dyDescent="0.25">
      <c r="B58" s="85">
        <v>7</v>
      </c>
      <c r="C58" s="60" t="str">
        <f>'CTG 07'!$A$1</f>
        <v>CTG 07 de Caxias</v>
      </c>
      <c r="D58" s="28">
        <f>'CTG 07'!$I$3</f>
        <v>9.5950000000000006</v>
      </c>
      <c r="E58" s="22">
        <f>'CTG 07'!$I$8</f>
        <v>9.59</v>
      </c>
      <c r="F58" s="22">
        <f>'CTG 07'!$I$13</f>
        <v>9.8049999999999997</v>
      </c>
      <c r="G58" s="35">
        <f>'CTG 07'!$I$18</f>
        <v>9.577</v>
      </c>
      <c r="H58" s="79">
        <f>'CTG 07'!$I$23</f>
        <v>9.6225000000000005</v>
      </c>
      <c r="I58" s="87">
        <f t="shared" si="4"/>
        <v>9.6025000000000009</v>
      </c>
    </row>
    <row r="59" spans="2:9" x14ac:dyDescent="0.25">
      <c r="B59" s="85">
        <v>5</v>
      </c>
      <c r="C59" s="63" t="str">
        <f>'CTG 05'!$A$1</f>
        <v>CTG 05 de Alegrete</v>
      </c>
      <c r="D59" s="28">
        <f>'CTG 05'!$I$3</f>
        <v>9.7725000000000009</v>
      </c>
      <c r="E59" s="22">
        <f>'CTG 05'!$I$8</f>
        <v>9.69</v>
      </c>
      <c r="F59" s="22">
        <f>'CTG 05'!$I$13</f>
        <v>9.8350000000000009</v>
      </c>
      <c r="G59" s="35">
        <f>'CTG 05'!$I$18</f>
        <v>9.66</v>
      </c>
      <c r="H59" s="80">
        <f>'CTG 05'!$I$23</f>
        <v>9.5850000000000009</v>
      </c>
      <c r="I59" s="87">
        <f t="shared" si="4"/>
        <v>9.7074999999999978</v>
      </c>
    </row>
    <row r="60" spans="2:9" x14ac:dyDescent="0.25">
      <c r="B60" s="85">
        <v>10</v>
      </c>
      <c r="C60" s="60" t="str">
        <f>'CTG 10'!$A$1</f>
        <v>CTG 10 de São Lourenço</v>
      </c>
      <c r="D60" s="28">
        <f>'CTG 10'!$I$3</f>
        <v>9.3449999999999989</v>
      </c>
      <c r="E60" s="22">
        <f>'CTG 10'!$I$8</f>
        <v>9.2249999999999996</v>
      </c>
      <c r="F60" s="22">
        <f>'CTG 10'!$I$13</f>
        <v>9.7649999999999988</v>
      </c>
      <c r="G60" s="35">
        <f>'CTG 10'!$I$18</f>
        <v>9.3874999999999993</v>
      </c>
      <c r="H60" s="79">
        <f>'CTG 10'!$I$23</f>
        <v>9.5474999999999994</v>
      </c>
      <c r="I60" s="87">
        <f t="shared" si="4"/>
        <v>9.4266666666666641</v>
      </c>
    </row>
    <row r="61" spans="2:9" x14ac:dyDescent="0.25">
      <c r="B61" s="85">
        <v>8</v>
      </c>
      <c r="C61" s="63" t="str">
        <f>'CTG 08'!$A$1</f>
        <v>CTG 08 de Esmeralda</v>
      </c>
      <c r="D61" s="28">
        <f>'CTG 08'!$I$3</f>
        <v>9.43</v>
      </c>
      <c r="E61" s="22">
        <f>'CTG 08'!$I$8</f>
        <v>9.43</v>
      </c>
      <c r="F61" s="22">
        <f>'CTG 08'!$I$13</f>
        <v>9.7825000000000006</v>
      </c>
      <c r="G61" s="35">
        <f>'CTG 08'!$I$18</f>
        <v>9.5299999999999994</v>
      </c>
      <c r="H61" s="80">
        <f>'CTG 08'!$I$23</f>
        <v>9.4849999999999994</v>
      </c>
      <c r="I61" s="87">
        <f t="shared" si="4"/>
        <v>9.4816666666666674</v>
      </c>
    </row>
    <row r="62" spans="2:9" ht="15.75" thickBot="1" x14ac:dyDescent="0.3">
      <c r="B62" s="90">
        <v>9</v>
      </c>
      <c r="C62" s="75" t="str">
        <f>'CTG 09'!$A$1</f>
        <v>CTG 09 de Rio Grande</v>
      </c>
      <c r="D62" s="29">
        <f>'CTG 09'!$I$3</f>
        <v>9.4324999999999992</v>
      </c>
      <c r="E62" s="25">
        <f>'CTG 09'!$I$8</f>
        <v>9.2724999999999991</v>
      </c>
      <c r="F62" s="25">
        <f>'CTG 09'!$I$13</f>
        <v>9.7850000000000001</v>
      </c>
      <c r="G62" s="36">
        <f>'CTG 09'!$I$18</f>
        <v>9.43</v>
      </c>
      <c r="H62" s="81">
        <f>'CTG 09'!$I$23</f>
        <v>9.4699999999999989</v>
      </c>
      <c r="I62" s="93">
        <f>(SUM(D62:H62)-MIN(D62:H62)-MAX(D62:H62))/3</f>
        <v>9.4441666666666659</v>
      </c>
    </row>
    <row r="63" spans="2:9" ht="15.75" thickBot="1" x14ac:dyDescent="0.3">
      <c r="B63" s="209"/>
      <c r="C63" s="209"/>
      <c r="D63" s="209"/>
      <c r="E63" s="209"/>
      <c r="F63" s="209"/>
      <c r="G63" s="209"/>
      <c r="H63" s="209"/>
      <c r="I63" s="209"/>
    </row>
    <row r="64" spans="2:9" ht="15.75" thickBot="1" x14ac:dyDescent="0.3">
      <c r="B64" s="224"/>
      <c r="C64" s="224"/>
      <c r="D64" s="130" t="str">
        <f>'CTG 08'!$A$3</f>
        <v>Álvaro</v>
      </c>
      <c r="E64" s="123" t="str">
        <f>'CTG 08'!$A$8</f>
        <v>Bárbara</v>
      </c>
      <c r="F64" s="130" t="str">
        <f>'CTG 08'!$A$13</f>
        <v>Carlos</v>
      </c>
      <c r="G64" s="123" t="str">
        <f>'CTG 08'!$A$18</f>
        <v>Daniel</v>
      </c>
      <c r="H64" s="130" t="str">
        <f>'CTG 08'!$A$23</f>
        <v>Elisa</v>
      </c>
      <c r="I64" s="55" t="s">
        <v>17</v>
      </c>
    </row>
    <row r="65" spans="2:9" x14ac:dyDescent="0.25">
      <c r="B65" s="94">
        <v>1</v>
      </c>
      <c r="C65" s="77" t="str">
        <f>'CTG 02'!$A$1</f>
        <v>CTG 02 de Caçapava</v>
      </c>
      <c r="D65" s="30">
        <f>'CTG 02'!$I$3</f>
        <v>9.7899999999999991</v>
      </c>
      <c r="E65" s="31">
        <f>'CTG 02'!$I$8</f>
        <v>9.7750000000000004</v>
      </c>
      <c r="F65" s="31">
        <f>'CTG 02'!$I$13</f>
        <v>9.83</v>
      </c>
      <c r="G65" s="31">
        <f>'CTG 02'!$I$18</f>
        <v>9.6750000000000007</v>
      </c>
      <c r="H65" s="95">
        <f>'CTG 02'!$I$23</f>
        <v>9.7025000000000006</v>
      </c>
      <c r="I65" s="78">
        <f>(SUM(D65:H65)-MIN(D65:H65)-MAX(D65:H65))/3</f>
        <v>9.7558333333333334</v>
      </c>
    </row>
    <row r="66" spans="2:9" x14ac:dyDescent="0.25">
      <c r="B66" s="85">
        <v>2</v>
      </c>
      <c r="C66" s="60" t="str">
        <f>'CTG 01'!$A$1</f>
        <v>CTG 01 do Caburé</v>
      </c>
      <c r="D66" s="28">
        <f>'CTG 01'!$I$3</f>
        <v>9.76</v>
      </c>
      <c r="E66" s="22">
        <f>'CTG 01'!$I$8</f>
        <v>9.8099999999999987</v>
      </c>
      <c r="F66" s="22">
        <f>'CTG 01'!$I$13</f>
        <v>9.8324999999999996</v>
      </c>
      <c r="G66" s="22">
        <f>'CTG 01'!$I$18</f>
        <v>9.6574999999999989</v>
      </c>
      <c r="H66" s="96">
        <f>'CTG 01'!$I$23</f>
        <v>9.6949999999999985</v>
      </c>
      <c r="I66" s="79">
        <f>(SUM(D66:H66)-MIN(D66:H66)-MAX(D66:H66))/3</f>
        <v>9.7550000000000008</v>
      </c>
    </row>
    <row r="67" spans="2:9" x14ac:dyDescent="0.25">
      <c r="B67" s="85">
        <v>3</v>
      </c>
      <c r="C67" s="63" t="str">
        <f>'CTG 06'!$A$1</f>
        <v>CTG 06 de Três de Maio</v>
      </c>
      <c r="D67" s="28">
        <f>'CTG 06'!$I$3</f>
        <v>9.7149999999999999</v>
      </c>
      <c r="E67" s="22">
        <f>'CTG 06'!$I$8</f>
        <v>9.74</v>
      </c>
      <c r="F67" s="22">
        <f>'CTG 06'!$I$13</f>
        <v>9.8150000000000013</v>
      </c>
      <c r="G67" s="22">
        <f>'CTG 06'!$I$18</f>
        <v>9.5800000000000018</v>
      </c>
      <c r="H67" s="96">
        <f>'CTG 06'!$I$23</f>
        <v>9.754999999999999</v>
      </c>
      <c r="I67" s="80">
        <f t="shared" ref="I67:I72" si="5">(SUM(D67:H67)-MIN(D67:H67)-MAX(D67:H67))/3</f>
        <v>9.7366666666666681</v>
      </c>
    </row>
    <row r="68" spans="2:9" x14ac:dyDescent="0.25">
      <c r="B68" s="85">
        <v>4</v>
      </c>
      <c r="C68" s="60" t="str">
        <f>'CTG 03'!$A$1</f>
        <v>CTG 03 de Machadinho</v>
      </c>
      <c r="D68" s="28">
        <f>'CTG 03'!$I$3</f>
        <v>9.7575000000000003</v>
      </c>
      <c r="E68" s="22">
        <f>'CTG 03'!$I$8</f>
        <v>9.7449999999999992</v>
      </c>
      <c r="F68" s="22">
        <f>'CTG 03'!$I$13</f>
        <v>9.879999999999999</v>
      </c>
      <c r="G68" s="22">
        <f>'CTG 03'!$I$18</f>
        <v>9.6974999999999998</v>
      </c>
      <c r="H68" s="96">
        <f>'CTG 03'!$I$23</f>
        <v>9.7050000000000001</v>
      </c>
      <c r="I68" s="79">
        <f t="shared" si="5"/>
        <v>9.7358333333333338</v>
      </c>
    </row>
    <row r="69" spans="2:9" x14ac:dyDescent="0.25">
      <c r="B69" s="85">
        <v>5</v>
      </c>
      <c r="C69" s="63" t="str">
        <f>'CTG 05'!$A$1</f>
        <v>CTG 05 de Alegrete</v>
      </c>
      <c r="D69" s="28">
        <f>'CTG 05'!$I$3</f>
        <v>9.7725000000000009</v>
      </c>
      <c r="E69" s="22">
        <f>'CTG 05'!$I$8</f>
        <v>9.69</v>
      </c>
      <c r="F69" s="22">
        <f>'CTG 05'!$I$13</f>
        <v>9.8350000000000009</v>
      </c>
      <c r="G69" s="22">
        <f>'CTG 05'!$I$18</f>
        <v>9.66</v>
      </c>
      <c r="H69" s="96">
        <f>'CTG 05'!$I$23</f>
        <v>9.5850000000000009</v>
      </c>
      <c r="I69" s="80">
        <f>(SUM(D69:H69)-MIN(D69:H69)-MAX(D69:H69))/3</f>
        <v>9.7074999999999978</v>
      </c>
    </row>
    <row r="70" spans="2:9" x14ac:dyDescent="0.25">
      <c r="B70" s="85">
        <v>6</v>
      </c>
      <c r="C70" s="60" t="str">
        <f>'CTG 04'!$A$1</f>
        <v>CTG 04 do Trespasso</v>
      </c>
      <c r="D70" s="28">
        <f>'CTG 04'!$I$3</f>
        <v>9.7324999999999982</v>
      </c>
      <c r="E70" s="22">
        <f>'CTG 04'!$I$8</f>
        <v>9.7324999999999999</v>
      </c>
      <c r="F70" s="22">
        <f>'CTG 04'!$I$13</f>
        <v>9.8699999999999992</v>
      </c>
      <c r="G70" s="22">
        <f>'CTG 04'!$I$18</f>
        <v>9.61</v>
      </c>
      <c r="H70" s="96">
        <f>'CTG 04'!$I$23</f>
        <v>9.65</v>
      </c>
      <c r="I70" s="79">
        <f t="shared" si="5"/>
        <v>9.7049999999999983</v>
      </c>
    </row>
    <row r="71" spans="2:9" x14ac:dyDescent="0.25">
      <c r="B71" s="85">
        <v>7</v>
      </c>
      <c r="C71" s="63" t="str">
        <f>'CTG 07'!$A$1</f>
        <v>CTG 07 de Caxias</v>
      </c>
      <c r="D71" s="28">
        <f>'CTG 07'!$I$3</f>
        <v>9.5950000000000006</v>
      </c>
      <c r="E71" s="22">
        <f>'CTG 07'!$I$8</f>
        <v>9.59</v>
      </c>
      <c r="F71" s="22">
        <f>'CTG 07'!$I$13</f>
        <v>9.8049999999999997</v>
      </c>
      <c r="G71" s="22">
        <f>'CTG 07'!$I$18</f>
        <v>9.577</v>
      </c>
      <c r="H71" s="96">
        <f>'CTG 07'!$I$23</f>
        <v>9.6225000000000005</v>
      </c>
      <c r="I71" s="80">
        <f t="shared" si="5"/>
        <v>9.6025000000000009</v>
      </c>
    </row>
    <row r="72" spans="2:9" x14ac:dyDescent="0.25">
      <c r="B72" s="85">
        <v>8</v>
      </c>
      <c r="C72" s="60" t="str">
        <f>'CTG 08'!$A$1</f>
        <v>CTG 08 de Esmeralda</v>
      </c>
      <c r="D72" s="28">
        <f>'CTG 08'!$I$3</f>
        <v>9.43</v>
      </c>
      <c r="E72" s="22">
        <f>'CTG 08'!$I$8</f>
        <v>9.43</v>
      </c>
      <c r="F72" s="22">
        <f>'CTG 08'!$I$13</f>
        <v>9.7825000000000006</v>
      </c>
      <c r="G72" s="22">
        <f>'CTG 08'!$I$18</f>
        <v>9.5299999999999994</v>
      </c>
      <c r="H72" s="96">
        <f>'CTG 08'!$I$23</f>
        <v>9.4849999999999994</v>
      </c>
      <c r="I72" s="79">
        <f t="shared" si="5"/>
        <v>9.4816666666666674</v>
      </c>
    </row>
    <row r="73" spans="2:9" x14ac:dyDescent="0.25">
      <c r="B73" s="85">
        <v>9</v>
      </c>
      <c r="C73" s="63" t="str">
        <f>'CTG 09'!$A$1</f>
        <v>CTG 09 de Rio Grande</v>
      </c>
      <c r="D73" s="28">
        <f>'CTG 09'!$I$3</f>
        <v>9.4324999999999992</v>
      </c>
      <c r="E73" s="22">
        <f>'CTG 09'!$I$8</f>
        <v>9.2724999999999991</v>
      </c>
      <c r="F73" s="22">
        <f>'CTG 09'!$I$13</f>
        <v>9.7850000000000001</v>
      </c>
      <c r="G73" s="22">
        <f>'CTG 09'!$I$18</f>
        <v>9.43</v>
      </c>
      <c r="H73" s="96">
        <f>'CTG 09'!$I$23</f>
        <v>9.4699999999999989</v>
      </c>
      <c r="I73" s="80">
        <f>(SUM(D73:H73)-MIN(D73:H73)-MAX(D73:H73))/3</f>
        <v>9.4441666666666659</v>
      </c>
    </row>
    <row r="74" spans="2:9" ht="15.75" thickBot="1" x14ac:dyDescent="0.3">
      <c r="B74" s="90">
        <v>10</v>
      </c>
      <c r="C74" s="75" t="str">
        <f>'CTG 10'!$A$1</f>
        <v>CTG 10 de São Lourenço</v>
      </c>
      <c r="D74" s="29">
        <f>'CTG 10'!$I$3</f>
        <v>9.3449999999999989</v>
      </c>
      <c r="E74" s="25">
        <f>'CTG 10'!$I$8</f>
        <v>9.2249999999999996</v>
      </c>
      <c r="F74" s="25">
        <f>'CTG 10'!$I$13</f>
        <v>9.7649999999999988</v>
      </c>
      <c r="G74" s="25">
        <f>'CTG 10'!$I$18</f>
        <v>9.3874999999999993</v>
      </c>
      <c r="H74" s="97">
        <f>'CTG 10'!$I$23</f>
        <v>9.5474999999999994</v>
      </c>
      <c r="I74" s="81">
        <f>(SUM(D74:H74)-MIN(D74:H74)-MAX(D74:H74))/3</f>
        <v>9.4266666666666641</v>
      </c>
    </row>
    <row r="75" spans="2:9" ht="36.75" customHeight="1" thickBot="1" x14ac:dyDescent="0.3">
      <c r="B75" s="209"/>
      <c r="C75" s="209"/>
      <c r="D75" s="209"/>
      <c r="E75" s="209"/>
      <c r="F75" s="209"/>
      <c r="G75" s="209"/>
      <c r="H75" s="209"/>
      <c r="I75" s="209"/>
    </row>
    <row r="76" spans="2:9" ht="21.75" customHeight="1" thickBot="1" x14ac:dyDescent="0.35">
      <c r="B76" s="220" t="s">
        <v>83</v>
      </c>
      <c r="C76" s="221"/>
      <c r="D76" s="221"/>
      <c r="E76" s="221"/>
      <c r="F76" s="221"/>
      <c r="G76" s="221"/>
      <c r="H76" s="221"/>
      <c r="I76" s="222"/>
    </row>
    <row r="77" spans="2:9" ht="9" customHeight="1" thickBot="1" x14ac:dyDescent="0.3">
      <c r="B77" s="223"/>
      <c r="C77" s="223"/>
      <c r="D77" s="223"/>
      <c r="E77" s="223"/>
      <c r="F77" s="223"/>
      <c r="G77" s="223"/>
      <c r="H77" s="223"/>
      <c r="I77" s="223"/>
    </row>
    <row r="78" spans="2:9" ht="15.75" thickBot="1" x14ac:dyDescent="0.3">
      <c r="B78" s="225"/>
      <c r="C78" s="226"/>
      <c r="D78" s="56" t="s">
        <v>25</v>
      </c>
      <c r="E78" s="55" t="s">
        <v>26</v>
      </c>
      <c r="F78" s="56" t="s">
        <v>24</v>
      </c>
      <c r="G78" s="55" t="s">
        <v>27</v>
      </c>
      <c r="H78" s="56" t="s">
        <v>28</v>
      </c>
      <c r="I78" s="55" t="s">
        <v>84</v>
      </c>
    </row>
    <row r="79" spans="2:9" x14ac:dyDescent="0.25">
      <c r="B79" s="49" t="s">
        <v>61</v>
      </c>
      <c r="C79" s="57" t="str">
        <f>'CTG 02'!$A$1</f>
        <v>CTG 02 de Caçapava</v>
      </c>
      <c r="D79" s="50">
        <v>1</v>
      </c>
      <c r="E79" s="64">
        <v>2</v>
      </c>
      <c r="F79" s="64">
        <v>5</v>
      </c>
      <c r="G79" s="64">
        <v>2</v>
      </c>
      <c r="H79" s="50">
        <v>3</v>
      </c>
      <c r="I79" s="53" t="s">
        <v>44</v>
      </c>
    </row>
    <row r="80" spans="2:9" x14ac:dyDescent="0.25">
      <c r="B80" s="59" t="s">
        <v>62</v>
      </c>
      <c r="C80" s="60" t="str">
        <f>'CTG 01'!$A$1</f>
        <v>CTG 01 do Caburé</v>
      </c>
      <c r="D80" s="61">
        <v>3</v>
      </c>
      <c r="E80" s="65">
        <v>1</v>
      </c>
      <c r="F80" s="65">
        <v>4</v>
      </c>
      <c r="G80" s="65">
        <v>4</v>
      </c>
      <c r="H80" s="62">
        <v>4</v>
      </c>
      <c r="I80" s="67" t="s">
        <v>45</v>
      </c>
    </row>
    <row r="81" spans="2:9" x14ac:dyDescent="0.25">
      <c r="B81" s="59" t="s">
        <v>63</v>
      </c>
      <c r="C81" s="63" t="str">
        <f>'CTG 06'!$A$1</f>
        <v>CTG 06 de Três de Maio</v>
      </c>
      <c r="D81" s="61">
        <v>6</v>
      </c>
      <c r="E81" s="65">
        <v>4</v>
      </c>
      <c r="F81" s="65">
        <v>6</v>
      </c>
      <c r="G81" s="65">
        <v>6</v>
      </c>
      <c r="H81" s="62">
        <v>1</v>
      </c>
      <c r="I81" s="68" t="s">
        <v>49</v>
      </c>
    </row>
    <row r="82" spans="2:9" x14ac:dyDescent="0.25">
      <c r="B82" s="59" t="s">
        <v>64</v>
      </c>
      <c r="C82" s="60" t="str">
        <f>'CTG 03'!$A$1</f>
        <v>CTG 03 de Machadinho</v>
      </c>
      <c r="D82" s="61">
        <v>4</v>
      </c>
      <c r="E82" s="65">
        <v>3</v>
      </c>
      <c r="F82" s="65">
        <v>1</v>
      </c>
      <c r="G82" s="65">
        <v>1</v>
      </c>
      <c r="H82" s="62">
        <v>2</v>
      </c>
      <c r="I82" s="67" t="s">
        <v>46</v>
      </c>
    </row>
    <row r="83" spans="2:9" x14ac:dyDescent="0.25">
      <c r="B83" s="59" t="s">
        <v>65</v>
      </c>
      <c r="C83" s="63" t="str">
        <f>'CTG 05'!$A$1</f>
        <v>CTG 05 de Alegrete</v>
      </c>
      <c r="D83" s="61">
        <v>2</v>
      </c>
      <c r="E83" s="65">
        <v>6</v>
      </c>
      <c r="F83" s="65">
        <v>3</v>
      </c>
      <c r="G83" s="65">
        <v>3</v>
      </c>
      <c r="H83" s="62">
        <v>7</v>
      </c>
      <c r="I83" s="68" t="s">
        <v>48</v>
      </c>
    </row>
    <row r="84" spans="2:9" x14ac:dyDescent="0.25">
      <c r="B84" s="59" t="s">
        <v>66</v>
      </c>
      <c r="C84" s="60" t="str">
        <f>'CTG 04'!$A$1</f>
        <v>CTG 04 do Trespasso</v>
      </c>
      <c r="D84" s="61">
        <v>5</v>
      </c>
      <c r="E84" s="65">
        <v>5</v>
      </c>
      <c r="F84" s="65">
        <v>2</v>
      </c>
      <c r="G84" s="65">
        <v>5</v>
      </c>
      <c r="H84" s="62">
        <v>5</v>
      </c>
      <c r="I84" s="67" t="s">
        <v>47</v>
      </c>
    </row>
    <row r="85" spans="2:9" x14ac:dyDescent="0.25">
      <c r="B85" s="59" t="s">
        <v>67</v>
      </c>
      <c r="C85" s="63" t="str">
        <f>'CTG 07'!$A$1</f>
        <v>CTG 07 de Caxias</v>
      </c>
      <c r="D85" s="61">
        <v>7</v>
      </c>
      <c r="E85" s="65">
        <v>7</v>
      </c>
      <c r="F85" s="65">
        <v>7</v>
      </c>
      <c r="G85" s="65">
        <v>7</v>
      </c>
      <c r="H85" s="62">
        <v>6</v>
      </c>
      <c r="I85" s="68" t="s">
        <v>50</v>
      </c>
    </row>
    <row r="86" spans="2:9" x14ac:dyDescent="0.25">
      <c r="B86" s="59">
        <v>8</v>
      </c>
      <c r="C86" s="60" t="str">
        <f>'CTG 08'!$A$1</f>
        <v>CTG 08 de Esmeralda</v>
      </c>
      <c r="D86" s="61">
        <v>9</v>
      </c>
      <c r="E86" s="65">
        <v>8</v>
      </c>
      <c r="F86" s="65">
        <v>9</v>
      </c>
      <c r="G86" s="65">
        <v>8</v>
      </c>
      <c r="H86" s="62">
        <v>9</v>
      </c>
      <c r="I86" s="67" t="s">
        <v>51</v>
      </c>
    </row>
    <row r="87" spans="2:9" x14ac:dyDescent="0.25">
      <c r="B87" s="59">
        <v>9</v>
      </c>
      <c r="C87" s="63" t="str">
        <f>'CTG 09'!$A$1</f>
        <v>CTG 09 de Rio Grande</v>
      </c>
      <c r="D87" s="61">
        <v>8</v>
      </c>
      <c r="E87" s="65">
        <v>9</v>
      </c>
      <c r="F87" s="65">
        <v>8</v>
      </c>
      <c r="G87" s="65">
        <v>9</v>
      </c>
      <c r="H87" s="62">
        <v>10</v>
      </c>
      <c r="I87" s="68" t="s">
        <v>53</v>
      </c>
    </row>
    <row r="88" spans="2:9" ht="15.75" thickBot="1" x14ac:dyDescent="0.3">
      <c r="B88" s="51">
        <v>10</v>
      </c>
      <c r="C88" s="58" t="str">
        <f>'CTG 10'!$A$1</f>
        <v>CTG 10 de São Lourenço</v>
      </c>
      <c r="D88" s="52">
        <v>10</v>
      </c>
      <c r="E88" s="66">
        <v>10</v>
      </c>
      <c r="F88" s="66">
        <v>10</v>
      </c>
      <c r="G88" s="66">
        <v>10</v>
      </c>
      <c r="H88" s="52">
        <v>8</v>
      </c>
      <c r="I88" s="54" t="s">
        <v>52</v>
      </c>
    </row>
    <row r="89" spans="2:9" ht="24.75" customHeight="1" thickBot="1" x14ac:dyDescent="0.3">
      <c r="B89" s="209"/>
      <c r="C89" s="209"/>
      <c r="D89" s="209"/>
      <c r="E89" s="209"/>
      <c r="F89" s="209"/>
      <c r="G89" s="209"/>
      <c r="H89" s="209"/>
      <c r="I89" s="209"/>
    </row>
    <row r="90" spans="2:9" s="206" customFormat="1" ht="31.5" customHeight="1" thickBot="1" x14ac:dyDescent="0.35">
      <c r="B90" s="217" t="s">
        <v>71</v>
      </c>
      <c r="C90" s="218"/>
      <c r="D90" s="218"/>
      <c r="E90" s="219"/>
      <c r="F90" s="260"/>
      <c r="G90" s="260"/>
      <c r="H90" s="260"/>
    </row>
    <row r="91" spans="2:9" s="206" customFormat="1" ht="9" customHeight="1" thickBot="1" x14ac:dyDescent="0.3">
      <c r="B91" s="223"/>
      <c r="C91" s="223"/>
      <c r="D91" s="223"/>
      <c r="E91" s="223"/>
      <c r="F91" s="261"/>
      <c r="G91" s="261"/>
      <c r="H91" s="261"/>
    </row>
    <row r="92" spans="2:9" s="206" customFormat="1" ht="15.75" thickBot="1" x14ac:dyDescent="0.3">
      <c r="B92" s="55" t="s">
        <v>81</v>
      </c>
      <c r="C92" s="207" t="s">
        <v>80</v>
      </c>
      <c r="D92" s="244" t="s">
        <v>82</v>
      </c>
      <c r="E92" s="245"/>
      <c r="F92" s="262"/>
      <c r="G92" s="262"/>
      <c r="H92" s="262"/>
    </row>
    <row r="93" spans="2:9" s="206" customFormat="1" x14ac:dyDescent="0.25">
      <c r="B93" s="276" t="s">
        <v>44</v>
      </c>
      <c r="C93" s="264" t="str">
        <f>'CTG 02'!$A$1</f>
        <v>CTG 02 de Caçapava</v>
      </c>
      <c r="D93" s="268">
        <v>9.7560000000000002</v>
      </c>
      <c r="E93" s="269"/>
      <c r="F93" s="263"/>
      <c r="G93" s="263"/>
      <c r="H93" s="263"/>
    </row>
    <row r="94" spans="2:9" s="206" customFormat="1" x14ac:dyDescent="0.25">
      <c r="B94" s="278" t="s">
        <v>45</v>
      </c>
      <c r="C94" s="265" t="str">
        <f>'CTG 01'!$A$1</f>
        <v>CTG 01 do Caburé</v>
      </c>
      <c r="D94" s="270">
        <v>9.7550000000000008</v>
      </c>
      <c r="E94" s="271"/>
      <c r="F94" s="263"/>
      <c r="G94" s="263"/>
      <c r="H94" s="263"/>
    </row>
    <row r="95" spans="2:9" s="206" customFormat="1" x14ac:dyDescent="0.25">
      <c r="B95" s="277" t="s">
        <v>49</v>
      </c>
      <c r="C95" s="266" t="str">
        <f>'CTG 06'!$A$1</f>
        <v>CTG 06 de Três de Maio</v>
      </c>
      <c r="D95" s="272">
        <v>9.7370000000000001</v>
      </c>
      <c r="E95" s="273"/>
      <c r="F95" s="263"/>
      <c r="G95" s="263"/>
      <c r="H95" s="263"/>
    </row>
    <row r="96" spans="2:9" s="206" customFormat="1" x14ac:dyDescent="0.25">
      <c r="B96" s="278" t="s">
        <v>46</v>
      </c>
      <c r="C96" s="265" t="str">
        <f>'CTG 03'!$A$1</f>
        <v>CTG 03 de Machadinho</v>
      </c>
      <c r="D96" s="270">
        <v>9.7360000000000007</v>
      </c>
      <c r="E96" s="271"/>
      <c r="F96" s="263"/>
      <c r="G96" s="263"/>
      <c r="H96" s="263"/>
    </row>
    <row r="97" spans="2:8" s="206" customFormat="1" x14ac:dyDescent="0.25">
      <c r="B97" s="277" t="s">
        <v>48</v>
      </c>
      <c r="C97" s="266" t="str">
        <f>'CTG 05'!$A$1</f>
        <v>CTG 05 de Alegrete</v>
      </c>
      <c r="D97" s="272">
        <v>9.7080000000000002</v>
      </c>
      <c r="E97" s="273"/>
      <c r="F97" s="263"/>
      <c r="G97" s="263"/>
      <c r="H97" s="263"/>
    </row>
    <row r="98" spans="2:8" s="206" customFormat="1" x14ac:dyDescent="0.25">
      <c r="B98" s="278" t="s">
        <v>47</v>
      </c>
      <c r="C98" s="265" t="str">
        <f>'CTG 04'!$A$1</f>
        <v>CTG 04 do Trespasso</v>
      </c>
      <c r="D98" s="270">
        <v>9.7050000000000001</v>
      </c>
      <c r="E98" s="271"/>
      <c r="F98" s="263"/>
      <c r="G98" s="263"/>
      <c r="H98" s="263"/>
    </row>
    <row r="99" spans="2:8" s="206" customFormat="1" x14ac:dyDescent="0.25">
      <c r="B99" s="277" t="s">
        <v>50</v>
      </c>
      <c r="C99" s="266" t="str">
        <f>'CTG 07'!$A$1</f>
        <v>CTG 07 de Caxias</v>
      </c>
      <c r="D99" s="272">
        <v>9.6029999999999998</v>
      </c>
      <c r="E99" s="273"/>
      <c r="F99" s="263"/>
      <c r="G99" s="263"/>
      <c r="H99" s="263"/>
    </row>
    <row r="100" spans="2:8" s="206" customFormat="1" x14ac:dyDescent="0.25">
      <c r="B100" s="278" t="s">
        <v>51</v>
      </c>
      <c r="C100" s="265" t="str">
        <f>'CTG 08'!$A$1</f>
        <v>CTG 08 de Esmeralda</v>
      </c>
      <c r="D100" s="270">
        <v>9.4819999999999993</v>
      </c>
      <c r="E100" s="271"/>
      <c r="F100" s="263"/>
      <c r="G100" s="263"/>
      <c r="H100" s="263"/>
    </row>
    <row r="101" spans="2:8" s="206" customFormat="1" x14ac:dyDescent="0.25">
      <c r="B101" s="277" t="s">
        <v>53</v>
      </c>
      <c r="C101" s="266" t="str">
        <f>'CTG 09'!$A$1</f>
        <v>CTG 09 de Rio Grande</v>
      </c>
      <c r="D101" s="272">
        <v>9.4440000000000008</v>
      </c>
      <c r="E101" s="273"/>
      <c r="F101" s="263"/>
      <c r="G101" s="263"/>
      <c r="H101" s="263"/>
    </row>
    <row r="102" spans="2:8" s="206" customFormat="1" ht="15.75" thickBot="1" x14ac:dyDescent="0.3">
      <c r="B102" s="279" t="s">
        <v>52</v>
      </c>
      <c r="C102" s="267" t="str">
        <f>'CTG 10'!$A$1</f>
        <v>CTG 10 de São Lourenço</v>
      </c>
      <c r="D102" s="274">
        <v>9.4269999999999996</v>
      </c>
      <c r="E102" s="275"/>
      <c r="F102" s="263"/>
      <c r="G102" s="263"/>
      <c r="H102" s="263"/>
    </row>
    <row r="103" spans="2:8" x14ac:dyDescent="0.25">
      <c r="B103" s="235"/>
      <c r="C103" s="235"/>
      <c r="D103" s="235"/>
      <c r="E103" s="235"/>
    </row>
  </sheetData>
  <sortState ref="B64:H73">
    <sortCondition descending="1" ref="H64"/>
  </sortState>
  <mergeCells count="32">
    <mergeCell ref="B103:E103"/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B90:E90"/>
    <mergeCell ref="D92:E92"/>
    <mergeCell ref="B91:E91"/>
    <mergeCell ref="B2:I2"/>
    <mergeCell ref="B76:I76"/>
    <mergeCell ref="B77:I77"/>
    <mergeCell ref="B15:I15"/>
    <mergeCell ref="B27:I27"/>
    <mergeCell ref="B39:I39"/>
    <mergeCell ref="B51:I51"/>
    <mergeCell ref="B63:I63"/>
    <mergeCell ref="B75:I75"/>
    <mergeCell ref="B64:C64"/>
    <mergeCell ref="B52:C52"/>
    <mergeCell ref="B40:C40"/>
    <mergeCell ref="B28:C28"/>
    <mergeCell ref="B16:C16"/>
    <mergeCell ref="B4:C4"/>
    <mergeCell ref="B3:I3"/>
    <mergeCell ref="B89:I89"/>
    <mergeCell ref="B78:C78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5:B13 B14 B79:B8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abSelected="1" zoomScaleNormal="100" workbookViewId="0">
      <selection activeCell="O99" sqref="O99"/>
    </sheetView>
  </sheetViews>
  <sheetFormatPr defaultRowHeight="15" x14ac:dyDescent="0.25"/>
  <cols>
    <col min="1" max="1" width="9.140625" style="11"/>
    <col min="2" max="2" width="10.85546875" style="17" customWidth="1"/>
    <col min="3" max="3" width="24.140625" style="17" bestFit="1" customWidth="1"/>
    <col min="4" max="8" width="9.140625" style="1"/>
    <col min="9" max="9" width="12.5703125" style="1" customWidth="1"/>
    <col min="10" max="10" width="1.42578125" style="1" customWidth="1"/>
    <col min="11" max="11" width="9.140625" style="1"/>
    <col min="12" max="12" width="9.140625" style="1" customWidth="1"/>
    <col min="13" max="13" width="1.42578125" style="1" customWidth="1"/>
    <col min="14" max="16384" width="9.140625" style="1"/>
  </cols>
  <sheetData>
    <row r="1" spans="1:22" s="11" customFormat="1" ht="27.75" customHeight="1" thickBot="1" x14ac:dyDescent="0.3"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</row>
    <row r="2" spans="1:22" ht="20.25" customHeight="1" thickBot="1" x14ac:dyDescent="0.3">
      <c r="B2" s="247" t="s">
        <v>54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9"/>
    </row>
    <row r="3" spans="1:22" ht="6.75" customHeight="1" thickBot="1" x14ac:dyDescent="0.3"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</row>
    <row r="4" spans="1:22" ht="15.75" thickBot="1" x14ac:dyDescent="0.3">
      <c r="B4" s="225"/>
      <c r="C4" s="226"/>
      <c r="D4" s="125" t="str">
        <f>'CTG 08'!$A$3</f>
        <v>Álvaro</v>
      </c>
      <c r="E4" s="56" t="str">
        <f>'CTG 08'!$A$8</f>
        <v>Bárbara</v>
      </c>
      <c r="F4" s="55" t="str">
        <f>'CTG 08'!$A$13</f>
        <v>Carlos</v>
      </c>
      <c r="G4" s="56" t="str">
        <f>'CTG 08'!$A$18</f>
        <v>Daniel</v>
      </c>
      <c r="H4" s="55" t="str">
        <f>'CTG 08'!$A$23</f>
        <v>Elisa</v>
      </c>
      <c r="I4" s="129" t="s">
        <v>17</v>
      </c>
      <c r="J4" s="238"/>
      <c r="K4" s="244" t="s">
        <v>15</v>
      </c>
      <c r="L4" s="245"/>
      <c r="M4" s="238"/>
      <c r="N4" s="239" t="s">
        <v>16</v>
      </c>
      <c r="O4" s="240"/>
      <c r="R4" s="3"/>
      <c r="S4" s="3"/>
      <c r="T4" s="3"/>
      <c r="U4" s="3"/>
      <c r="V4" s="3"/>
    </row>
    <row r="5" spans="1:22" x14ac:dyDescent="0.25">
      <c r="A5" s="3"/>
      <c r="B5" s="198" t="s">
        <v>45</v>
      </c>
      <c r="C5" s="159" t="str">
        <f>'CTG 01'!$A$1</f>
        <v>CTG 01 do Caburé</v>
      </c>
      <c r="D5" s="18">
        <f>'CTG 01'!$I$3+'CTG 01'!$G$3</f>
        <v>9.76</v>
      </c>
      <c r="E5" s="19">
        <f>'CTG 01'!$I$8+'CTG 01'!$G$8</f>
        <v>9.8099999999999987</v>
      </c>
      <c r="F5" s="19">
        <f>'CTG 01'!$I$13+'CTG 01'!$G$13</f>
        <v>9.8324999999999996</v>
      </c>
      <c r="G5" s="19">
        <f>'CTG 01'!$I$18+'CTG 01'!$G$18</f>
        <v>9.6574999999999989</v>
      </c>
      <c r="H5" s="34">
        <f>'CTG 01'!$I$23+'CTG 01'!$G$23</f>
        <v>9.6949999999999985</v>
      </c>
      <c r="I5" s="194">
        <f t="shared" ref="I5:I14" si="0">(SUM(D5:H5)-MIN(D5:H5)-MAX(D5:H5))/3</f>
        <v>9.7550000000000008</v>
      </c>
      <c r="J5" s="238"/>
      <c r="K5" s="167">
        <f>MAX(D5:H5)</f>
        <v>9.8324999999999996</v>
      </c>
      <c r="L5" s="169" t="str">
        <f>INDEX($D$4:$H$4,1,MATCH(K5,D5:H5,0))</f>
        <v>Carlos</v>
      </c>
      <c r="M5" s="238"/>
      <c r="N5" s="167">
        <f>MIN(D5:H5)</f>
        <v>9.6574999999999989</v>
      </c>
      <c r="O5" s="169" t="str">
        <f>INDEX($D$4:$H$4,1,MATCH(N5,D5:H5,0))</f>
        <v>Daniel</v>
      </c>
      <c r="Q5" s="3"/>
      <c r="R5" s="3"/>
      <c r="S5" s="3"/>
      <c r="T5" s="3"/>
      <c r="U5" s="3"/>
    </row>
    <row r="6" spans="1:22" x14ac:dyDescent="0.25">
      <c r="A6" s="3"/>
      <c r="B6" s="200" t="s">
        <v>44</v>
      </c>
      <c r="C6" s="162" t="str">
        <f>'CTG 02'!$A$1</f>
        <v>CTG 02 de Caçapava</v>
      </c>
      <c r="D6" s="21">
        <f>'CTG 02'!$I$3+'CTG 02'!$G$3</f>
        <v>9.7899999999999991</v>
      </c>
      <c r="E6" s="22">
        <f>'CTG 02'!$I$8+'CTG 02'!$G$8</f>
        <v>9.7750000000000004</v>
      </c>
      <c r="F6" s="22">
        <f>'CTG 02'!$I$13+'CTG 02'!$G$13</f>
        <v>9.83</v>
      </c>
      <c r="G6" s="22">
        <f>'CTG 02'!$I$18+'CTG 02'!$G$18</f>
        <v>9.6750000000000007</v>
      </c>
      <c r="H6" s="35">
        <f>'CTG 02'!$I$23+'CTG 02'!$G$23</f>
        <v>9.7025000000000006</v>
      </c>
      <c r="I6" s="195">
        <f t="shared" si="0"/>
        <v>9.7558333333333334</v>
      </c>
      <c r="J6" s="238"/>
      <c r="K6" s="165">
        <f t="shared" ref="K6:K14" si="1">MAX(D6:H6)</f>
        <v>9.83</v>
      </c>
      <c r="L6" s="171" t="str">
        <f>INDEX($D$4:$H$4,1,MATCH(K6,D6:H6,0))</f>
        <v>Carlos</v>
      </c>
      <c r="M6" s="238"/>
      <c r="N6" s="165">
        <f t="shared" ref="N6:N14" si="2">MIN(D6:H6)</f>
        <v>9.6750000000000007</v>
      </c>
      <c r="O6" s="171" t="str">
        <f t="shared" ref="O6:O14" si="3">INDEX($D$4:$H$4,1,MATCH(N6,D6:H6,0))</f>
        <v>Daniel</v>
      </c>
      <c r="Q6" s="3"/>
      <c r="R6" s="3"/>
    </row>
    <row r="7" spans="1:22" x14ac:dyDescent="0.25">
      <c r="A7" s="3"/>
      <c r="B7" s="199" t="s">
        <v>46</v>
      </c>
      <c r="C7" s="163" t="str">
        <f>'CTG 03'!$A$1</f>
        <v>CTG 03 de Machadinho</v>
      </c>
      <c r="D7" s="21">
        <f>'CTG 03'!$I$3+'CTG 03'!$G$3</f>
        <v>9.7575000000000003</v>
      </c>
      <c r="E7" s="22">
        <f>'CTG 03'!$I$8+'CTG 03'!$G$8</f>
        <v>9.7449999999999992</v>
      </c>
      <c r="F7" s="22">
        <f>'CTG 03'!$I$13+'CTG 03'!$G$13</f>
        <v>9.879999999999999</v>
      </c>
      <c r="G7" s="22">
        <f>'CTG 03'!$I$18+'CTG 03'!$G$18</f>
        <v>9.6974999999999998</v>
      </c>
      <c r="H7" s="35">
        <f>'CTG 03'!$I$23+'CTG 03'!$G$23</f>
        <v>9.7050000000000001</v>
      </c>
      <c r="I7" s="196">
        <f t="shared" si="0"/>
        <v>9.7358333333333338</v>
      </c>
      <c r="J7" s="238"/>
      <c r="K7" s="168">
        <f t="shared" si="1"/>
        <v>9.879999999999999</v>
      </c>
      <c r="L7" s="170" t="str">
        <f t="shared" ref="L7:L14" si="4">INDEX($D$4:$H$4,1,MATCH(K7,D7:H7,0))</f>
        <v>Carlos</v>
      </c>
      <c r="M7" s="238"/>
      <c r="N7" s="168">
        <f t="shared" si="2"/>
        <v>9.6974999999999998</v>
      </c>
      <c r="O7" s="170" t="str">
        <f t="shared" si="3"/>
        <v>Daniel</v>
      </c>
      <c r="Q7" s="3"/>
      <c r="R7" s="3"/>
    </row>
    <row r="8" spans="1:22" x14ac:dyDescent="0.25">
      <c r="A8" s="3"/>
      <c r="B8" s="200" t="s">
        <v>47</v>
      </c>
      <c r="C8" s="162" t="str">
        <f>'CTG 04'!$A$1</f>
        <v>CTG 04 do Trespasso</v>
      </c>
      <c r="D8" s="21">
        <f>'CTG 04'!$I$3+'CTG 04'!$G$3</f>
        <v>9.7324999999999982</v>
      </c>
      <c r="E8" s="22">
        <f>'CTG 04'!$I$8+'CTG 04'!$G$8</f>
        <v>9.7324999999999999</v>
      </c>
      <c r="F8" s="22">
        <f>'CTG 04'!$I$13+'CTG 04'!$G$13</f>
        <v>9.8699999999999992</v>
      </c>
      <c r="G8" s="22">
        <f>'CTG 04'!$I$18+'CTG 04'!$G$18</f>
        <v>9.61</v>
      </c>
      <c r="H8" s="35">
        <f>'CTG 04'!$I$23+'CTG 04'!$G$23</f>
        <v>9.65</v>
      </c>
      <c r="I8" s="195">
        <f t="shared" si="0"/>
        <v>9.7049999999999983</v>
      </c>
      <c r="J8" s="238"/>
      <c r="K8" s="165">
        <f t="shared" si="1"/>
        <v>9.8699999999999992</v>
      </c>
      <c r="L8" s="171" t="str">
        <f t="shared" si="4"/>
        <v>Carlos</v>
      </c>
      <c r="M8" s="238"/>
      <c r="N8" s="165">
        <f t="shared" si="2"/>
        <v>9.61</v>
      </c>
      <c r="O8" s="171" t="str">
        <f t="shared" si="3"/>
        <v>Daniel</v>
      </c>
      <c r="Q8" s="3"/>
      <c r="R8" s="3"/>
    </row>
    <row r="9" spans="1:22" x14ac:dyDescent="0.25">
      <c r="A9" s="3"/>
      <c r="B9" s="199" t="s">
        <v>48</v>
      </c>
      <c r="C9" s="163" t="str">
        <f>'CTG 05'!$A$1</f>
        <v>CTG 05 de Alegrete</v>
      </c>
      <c r="D9" s="21">
        <f>'CTG 05'!$I$3+'CTG 05'!$G$3</f>
        <v>9.7725000000000009</v>
      </c>
      <c r="E9" s="22">
        <f>'CTG 05'!$I$8+'CTG 05'!$G$8</f>
        <v>9.69</v>
      </c>
      <c r="F9" s="22">
        <f>'CTG 05'!$I$13+'CTG 05'!$G$13</f>
        <v>9.8350000000000009</v>
      </c>
      <c r="G9" s="22">
        <f>'CTG 05'!$I$18+'CTG 05'!$G$18</f>
        <v>9.66</v>
      </c>
      <c r="H9" s="35">
        <f>'CTG 05'!$I$23+'CTG 05'!$G$23</f>
        <v>9.5850000000000009</v>
      </c>
      <c r="I9" s="196">
        <f t="shared" si="0"/>
        <v>9.7074999999999978</v>
      </c>
      <c r="J9" s="238"/>
      <c r="K9" s="168">
        <f t="shared" si="1"/>
        <v>9.8350000000000009</v>
      </c>
      <c r="L9" s="170" t="str">
        <f t="shared" si="4"/>
        <v>Carlos</v>
      </c>
      <c r="M9" s="238"/>
      <c r="N9" s="168">
        <f t="shared" si="2"/>
        <v>9.5850000000000009</v>
      </c>
      <c r="O9" s="170" t="str">
        <f t="shared" si="3"/>
        <v>Elisa</v>
      </c>
      <c r="Q9" s="3"/>
      <c r="R9" s="3"/>
    </row>
    <row r="10" spans="1:22" x14ac:dyDescent="0.25">
      <c r="A10" s="3"/>
      <c r="B10" s="200" t="s">
        <v>49</v>
      </c>
      <c r="C10" s="162" t="str">
        <f>'CTG 06'!$A$1</f>
        <v>CTG 06 de Três de Maio</v>
      </c>
      <c r="D10" s="21">
        <f>'CTG 06'!$I$3+'CTG 06'!$G$3</f>
        <v>9.7149999999999999</v>
      </c>
      <c r="E10" s="22">
        <f>'CTG 06'!$I$8+'CTG 06'!$G$8</f>
        <v>9.74</v>
      </c>
      <c r="F10" s="22">
        <f>'CTG 06'!$I$13+'CTG 06'!$G$13</f>
        <v>9.8150000000000013</v>
      </c>
      <c r="G10" s="22">
        <f>'CTG 06'!$I$18+'CTG 06'!$G$18</f>
        <v>9.5800000000000018</v>
      </c>
      <c r="H10" s="35">
        <f>'CTG 06'!$I$23+'CTG 06'!$G$23</f>
        <v>9.754999999999999</v>
      </c>
      <c r="I10" s="195">
        <f t="shared" si="0"/>
        <v>9.7366666666666681</v>
      </c>
      <c r="J10" s="238"/>
      <c r="K10" s="165">
        <f t="shared" si="1"/>
        <v>9.8150000000000013</v>
      </c>
      <c r="L10" s="171" t="str">
        <f t="shared" si="4"/>
        <v>Carlos</v>
      </c>
      <c r="M10" s="238"/>
      <c r="N10" s="165">
        <f t="shared" si="2"/>
        <v>9.5800000000000018</v>
      </c>
      <c r="O10" s="171" t="str">
        <f t="shared" si="3"/>
        <v>Daniel</v>
      </c>
      <c r="Q10" s="3"/>
      <c r="R10" s="3"/>
    </row>
    <row r="11" spans="1:22" x14ac:dyDescent="0.25">
      <c r="A11" s="3"/>
      <c r="B11" s="199" t="s">
        <v>50</v>
      </c>
      <c r="C11" s="163" t="str">
        <f>'CTG 07'!$A$1</f>
        <v>CTG 07 de Caxias</v>
      </c>
      <c r="D11" s="21">
        <f>'CTG 07'!$I$3+'CTG 07'!$G$3</f>
        <v>9.5950000000000006</v>
      </c>
      <c r="E11" s="22">
        <f>'CTG 07'!$I$8+'CTG 07'!$G$8</f>
        <v>9.59</v>
      </c>
      <c r="F11" s="22">
        <f>'CTG 07'!$I$13+'CTG 07'!$G$13</f>
        <v>9.8049999999999997</v>
      </c>
      <c r="G11" s="22">
        <f>'CTG 07'!$I$18+'CTG 07'!$G$18</f>
        <v>9.577</v>
      </c>
      <c r="H11" s="35">
        <f>'CTG 07'!$I$23+'CTG 07'!$G$23</f>
        <v>9.6225000000000005</v>
      </c>
      <c r="I11" s="196">
        <f t="shared" si="0"/>
        <v>9.6025000000000009</v>
      </c>
      <c r="J11" s="238"/>
      <c r="K11" s="168">
        <f t="shared" si="1"/>
        <v>9.8049999999999997</v>
      </c>
      <c r="L11" s="170" t="str">
        <f t="shared" si="4"/>
        <v>Carlos</v>
      </c>
      <c r="M11" s="238"/>
      <c r="N11" s="168">
        <f t="shared" si="2"/>
        <v>9.577</v>
      </c>
      <c r="O11" s="170" t="str">
        <f t="shared" si="3"/>
        <v>Daniel</v>
      </c>
      <c r="Q11" s="3"/>
      <c r="R11" s="3"/>
    </row>
    <row r="12" spans="1:22" x14ac:dyDescent="0.25">
      <c r="A12" s="3"/>
      <c r="B12" s="200" t="s">
        <v>51</v>
      </c>
      <c r="C12" s="162" t="str">
        <f>'CTG 08'!$A$1</f>
        <v>CTG 08 de Esmeralda</v>
      </c>
      <c r="D12" s="21">
        <f>'CTG 08'!$I$3+'CTG 08'!$G$3</f>
        <v>9.43</v>
      </c>
      <c r="E12" s="22">
        <f>'CTG 08'!$I$8+'CTG 08'!$G$8</f>
        <v>9.43</v>
      </c>
      <c r="F12" s="22">
        <f>'CTG 08'!$I$13+'CTG 08'!$G$13</f>
        <v>9.7825000000000006</v>
      </c>
      <c r="G12" s="22">
        <f>'CTG 08'!$I$18+'CTG 08'!$G$18</f>
        <v>9.5299999999999994</v>
      </c>
      <c r="H12" s="35">
        <f>'CTG 08'!$I$23+'CTG 08'!$G$23</f>
        <v>9.5849999999999991</v>
      </c>
      <c r="I12" s="195">
        <f t="shared" si="0"/>
        <v>9.5150000000000006</v>
      </c>
      <c r="J12" s="238"/>
      <c r="K12" s="165">
        <f t="shared" si="1"/>
        <v>9.7825000000000006</v>
      </c>
      <c r="L12" s="171" t="str">
        <f t="shared" si="4"/>
        <v>Carlos</v>
      </c>
      <c r="M12" s="238"/>
      <c r="N12" s="165">
        <f t="shared" si="2"/>
        <v>9.43</v>
      </c>
      <c r="O12" s="171" t="str">
        <f t="shared" si="3"/>
        <v>Álvaro</v>
      </c>
      <c r="Q12" s="3"/>
      <c r="R12" s="3"/>
    </row>
    <row r="13" spans="1:22" x14ac:dyDescent="0.25">
      <c r="A13" s="3"/>
      <c r="B13" s="199" t="s">
        <v>53</v>
      </c>
      <c r="C13" s="163" t="str">
        <f>'CTG 09'!$A$1</f>
        <v>CTG 09 de Rio Grande</v>
      </c>
      <c r="D13" s="21">
        <f>'CTG 09'!$I$3+'CTG 09'!$G$3</f>
        <v>9.4324999999999992</v>
      </c>
      <c r="E13" s="22">
        <f>'CTG 09'!$I$8+'CTG 09'!$G$8</f>
        <v>9.2724999999999991</v>
      </c>
      <c r="F13" s="22">
        <f>'CTG 09'!$I$13+'CTG 09'!$G$13</f>
        <v>9.7850000000000001</v>
      </c>
      <c r="G13" s="22">
        <f>'CTG 09'!$I$18+'CTG 09'!$G$18</f>
        <v>9.43</v>
      </c>
      <c r="H13" s="35">
        <f>'CTG 09'!$I$23+'CTG 09'!$G$23</f>
        <v>9.52</v>
      </c>
      <c r="I13" s="196">
        <f t="shared" si="0"/>
        <v>9.4608333333333317</v>
      </c>
      <c r="J13" s="238"/>
      <c r="K13" s="168">
        <f t="shared" si="1"/>
        <v>9.7850000000000001</v>
      </c>
      <c r="L13" s="170" t="str">
        <f t="shared" si="4"/>
        <v>Carlos</v>
      </c>
      <c r="M13" s="238"/>
      <c r="N13" s="168">
        <f t="shared" si="2"/>
        <v>9.2724999999999991</v>
      </c>
      <c r="O13" s="170" t="str">
        <f t="shared" si="3"/>
        <v>Bárbara</v>
      </c>
      <c r="Q13" s="3"/>
      <c r="R13" s="3"/>
    </row>
    <row r="14" spans="1:22" ht="15.75" thickBot="1" x14ac:dyDescent="0.3">
      <c r="A14" s="3"/>
      <c r="B14" s="201" t="s">
        <v>52</v>
      </c>
      <c r="C14" s="161" t="str">
        <f>'CTG 10'!$A$1</f>
        <v>CTG 10 de São Lourenço</v>
      </c>
      <c r="D14" s="24">
        <f>'CTG 10'!$I$3+'CTG 10'!$G$3</f>
        <v>9.3449999999999989</v>
      </c>
      <c r="E14" s="25">
        <f>'CTG 10'!$I$8+'CTG 10'!$G$8</f>
        <v>9.2249999999999996</v>
      </c>
      <c r="F14" s="25">
        <f>'CTG 10'!$I$13+'CTG 10'!$G$13</f>
        <v>9.7649999999999988</v>
      </c>
      <c r="G14" s="25">
        <f>'CTG 10'!$I$18+'CTG 10'!$G$18</f>
        <v>9.3874999999999993</v>
      </c>
      <c r="H14" s="36">
        <f>'CTG 10'!$I$23+'CTG 10'!$G$23</f>
        <v>9.5474999999999994</v>
      </c>
      <c r="I14" s="197">
        <f t="shared" si="0"/>
        <v>9.4266666666666641</v>
      </c>
      <c r="J14" s="238"/>
      <c r="K14" s="166">
        <f t="shared" si="1"/>
        <v>9.7649999999999988</v>
      </c>
      <c r="L14" s="172" t="str">
        <f t="shared" si="4"/>
        <v>Carlos</v>
      </c>
      <c r="M14" s="238"/>
      <c r="N14" s="166">
        <f t="shared" si="2"/>
        <v>9.2249999999999996</v>
      </c>
      <c r="O14" s="172" t="str">
        <f t="shared" si="3"/>
        <v>Bárbara</v>
      </c>
      <c r="Q14" s="3"/>
      <c r="R14" s="3"/>
    </row>
    <row r="15" spans="1:22" ht="15.75" thickBot="1" x14ac:dyDescent="0.3">
      <c r="B15" s="281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1"/>
      <c r="N15" s="281"/>
      <c r="O15" s="281"/>
    </row>
    <row r="16" spans="1:22" ht="15.75" thickBot="1" x14ac:dyDescent="0.3">
      <c r="B16" s="230" t="s">
        <v>18</v>
      </c>
      <c r="C16" s="232"/>
      <c r="D16" s="202">
        <f>AVERAGE(D5:D14)</f>
        <v>9.6329999999999991</v>
      </c>
      <c r="E16" s="205">
        <f t="shared" ref="E16:H16" si="5">AVERAGE(E5:E14)</f>
        <v>9.6009999999999973</v>
      </c>
      <c r="F16" s="203">
        <f t="shared" si="5"/>
        <v>9.82</v>
      </c>
      <c r="G16" s="205">
        <f t="shared" si="5"/>
        <v>9.5804500000000008</v>
      </c>
      <c r="H16" s="204">
        <f t="shared" si="5"/>
        <v>9.6367499999999993</v>
      </c>
      <c r="I16" s="164">
        <f>AVERAGE(D5:H14)</f>
        <v>9.6542400000000015</v>
      </c>
      <c r="J16" s="27"/>
      <c r="K16" s="230" t="s">
        <v>19</v>
      </c>
      <c r="L16" s="231"/>
      <c r="M16" s="231"/>
      <c r="N16" s="231"/>
      <c r="O16" s="232"/>
    </row>
    <row r="18" spans="2:15" ht="15.75" thickBot="1" x14ac:dyDescent="0.3"/>
    <row r="19" spans="2:15" ht="20.25" customHeight="1" thickBot="1" x14ac:dyDescent="0.3">
      <c r="B19" s="230" t="s">
        <v>55</v>
      </c>
      <c r="C19" s="231"/>
      <c r="D19" s="231"/>
      <c r="E19" s="231"/>
      <c r="F19" s="231"/>
      <c r="G19" s="231"/>
      <c r="H19" s="232"/>
      <c r="I19" s="253"/>
      <c r="J19" s="209"/>
      <c r="K19" s="209"/>
      <c r="L19" s="209"/>
      <c r="M19" s="209"/>
      <c r="N19" s="209"/>
      <c r="O19" s="209"/>
    </row>
    <row r="20" spans="2:15" ht="8.25" customHeight="1" thickBot="1" x14ac:dyDescent="0.3"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</row>
    <row r="21" spans="2:15" ht="15.75" customHeight="1" thickBot="1" x14ac:dyDescent="0.3">
      <c r="B21" s="225"/>
      <c r="C21" s="226"/>
      <c r="D21" s="55" t="str">
        <f>'CTG 08'!$A$3</f>
        <v>Álvaro</v>
      </c>
      <c r="E21" s="56" t="str">
        <f>'CTG 08'!$A$8</f>
        <v>Bárbara</v>
      </c>
      <c r="F21" s="55" t="str">
        <f>'CTG 08'!$A$13</f>
        <v>Carlos</v>
      </c>
      <c r="G21" s="56" t="str">
        <f>'CTG 08'!$A$18</f>
        <v>Daniel</v>
      </c>
      <c r="H21" s="55" t="str">
        <f>'CTG 08'!$A$23</f>
        <v>Elisa</v>
      </c>
      <c r="I21" s="233" t="s">
        <v>59</v>
      </c>
      <c r="J21" s="234"/>
      <c r="K21" s="234"/>
      <c r="L21" s="234"/>
      <c r="M21" s="234"/>
      <c r="N21" s="234"/>
      <c r="O21" s="234"/>
    </row>
    <row r="22" spans="2:15" x14ac:dyDescent="0.25">
      <c r="B22" s="198">
        <v>2</v>
      </c>
      <c r="C22" s="159" t="str">
        <f>'CTG 01'!$A$1</f>
        <v>CTG 01 do Caburé</v>
      </c>
      <c r="D22" s="30">
        <f t="shared" ref="D22:H31" si="6">D5*$I$16/D$16</f>
        <v>9.781520024914359</v>
      </c>
      <c r="E22" s="31">
        <f t="shared" si="6"/>
        <v>9.8643989584418321</v>
      </c>
      <c r="F22" s="31">
        <f t="shared" si="6"/>
        <v>9.6665290020366612</v>
      </c>
      <c r="G22" s="31">
        <f t="shared" si="6"/>
        <v>9.7318834501510896</v>
      </c>
      <c r="H22" s="32">
        <f t="shared" si="6"/>
        <v>9.7125957195112473</v>
      </c>
      <c r="I22" s="233"/>
      <c r="J22" s="234"/>
      <c r="K22" s="234"/>
      <c r="L22" s="234"/>
      <c r="M22" s="234"/>
      <c r="N22" s="234"/>
      <c r="O22" s="234"/>
    </row>
    <row r="23" spans="2:15" x14ac:dyDescent="0.25">
      <c r="B23" s="200">
        <v>1</v>
      </c>
      <c r="C23" s="162" t="str">
        <f>'CTG 02'!$A$1</f>
        <v>CTG 02 de Caçapava</v>
      </c>
      <c r="D23" s="28">
        <f t="shared" si="6"/>
        <v>9.8115861725319231</v>
      </c>
      <c r="E23" s="22">
        <f t="shared" si="6"/>
        <v>9.8292048744922447</v>
      </c>
      <c r="F23" s="22">
        <f t="shared" si="6"/>
        <v>9.66407120162933</v>
      </c>
      <c r="G23" s="22">
        <f t="shared" si="6"/>
        <v>9.7495182376610714</v>
      </c>
      <c r="H23" s="23">
        <f t="shared" si="6"/>
        <v>9.7201093314654869</v>
      </c>
      <c r="I23" s="233"/>
      <c r="J23" s="234"/>
      <c r="K23" s="234"/>
      <c r="L23" s="234"/>
      <c r="M23" s="234"/>
      <c r="N23" s="234"/>
      <c r="O23" s="234"/>
    </row>
    <row r="24" spans="2:15" x14ac:dyDescent="0.25">
      <c r="B24" s="199">
        <v>4</v>
      </c>
      <c r="C24" s="163" t="str">
        <f>'CTG 03'!$A$1</f>
        <v>CTG 03 de Machadinho</v>
      </c>
      <c r="D24" s="28">
        <f t="shared" si="6"/>
        <v>9.7790145126128962</v>
      </c>
      <c r="E24" s="22">
        <f t="shared" si="6"/>
        <v>9.7990385168211684</v>
      </c>
      <c r="F24" s="22">
        <f t="shared" si="6"/>
        <v>9.7132272097759671</v>
      </c>
      <c r="G24" s="22">
        <f t="shared" si="6"/>
        <v>9.7721915358881901</v>
      </c>
      <c r="H24" s="23">
        <f t="shared" si="6"/>
        <v>9.722613868783565</v>
      </c>
      <c r="I24" s="233"/>
      <c r="J24" s="234"/>
      <c r="K24" s="234"/>
      <c r="L24" s="234"/>
      <c r="M24" s="234"/>
      <c r="N24" s="234"/>
      <c r="O24" s="234"/>
    </row>
    <row r="25" spans="2:15" x14ac:dyDescent="0.25">
      <c r="B25" s="200">
        <v>6</v>
      </c>
      <c r="C25" s="162" t="str">
        <f>'CTG 04'!$A$1</f>
        <v>CTG 04 do Trespasso</v>
      </c>
      <c r="D25" s="28">
        <f t="shared" si="6"/>
        <v>9.7539593895982559</v>
      </c>
      <c r="E25" s="22">
        <f t="shared" si="6"/>
        <v>9.7864692011248859</v>
      </c>
      <c r="F25" s="22">
        <f t="shared" si="6"/>
        <v>9.7033960081466404</v>
      </c>
      <c r="G25" s="22">
        <f t="shared" si="6"/>
        <v>9.6840175983382828</v>
      </c>
      <c r="H25" s="23">
        <f t="shared" si="6"/>
        <v>9.6675140477858221</v>
      </c>
      <c r="I25" s="233"/>
      <c r="J25" s="234"/>
      <c r="K25" s="234"/>
      <c r="L25" s="234"/>
      <c r="M25" s="234"/>
      <c r="N25" s="234"/>
      <c r="O25" s="234"/>
    </row>
    <row r="26" spans="2:15" x14ac:dyDescent="0.25">
      <c r="B26" s="199">
        <v>5</v>
      </c>
      <c r="C26" s="163" t="str">
        <f>'CTG 05'!$A$1</f>
        <v>CTG 05 de Alegrete</v>
      </c>
      <c r="D26" s="28">
        <f t="shared" si="6"/>
        <v>9.7940475864216801</v>
      </c>
      <c r="E26" s="22">
        <f t="shared" si="6"/>
        <v>9.743733527757529</v>
      </c>
      <c r="F26" s="22">
        <f t="shared" si="6"/>
        <v>9.6689868024439942</v>
      </c>
      <c r="G26" s="22">
        <f t="shared" si="6"/>
        <v>9.7344027055096589</v>
      </c>
      <c r="H26" s="23">
        <f t="shared" si="6"/>
        <v>9.6023960775157633</v>
      </c>
      <c r="I26" s="233"/>
      <c r="J26" s="234"/>
      <c r="K26" s="234"/>
      <c r="L26" s="234"/>
      <c r="M26" s="234"/>
      <c r="N26" s="234"/>
      <c r="O26" s="234"/>
    </row>
    <row r="27" spans="2:15" x14ac:dyDescent="0.25">
      <c r="B27" s="200">
        <v>3</v>
      </c>
      <c r="C27" s="162" t="str">
        <f>'CTG 06'!$A$1</f>
        <v>CTG 06 de Três de Maio</v>
      </c>
      <c r="D27" s="28">
        <f t="shared" si="6"/>
        <v>9.7364208034880111</v>
      </c>
      <c r="E27" s="22">
        <f t="shared" si="6"/>
        <v>9.7940107905426572</v>
      </c>
      <c r="F27" s="22">
        <f t="shared" si="6"/>
        <v>9.649324399185339</v>
      </c>
      <c r="G27" s="22">
        <f t="shared" si="6"/>
        <v>9.6537865340354596</v>
      </c>
      <c r="H27" s="23">
        <f t="shared" si="6"/>
        <v>9.7727046151451482</v>
      </c>
      <c r="I27" s="233"/>
      <c r="J27" s="234"/>
      <c r="K27" s="234"/>
      <c r="L27" s="234"/>
      <c r="M27" s="234"/>
      <c r="N27" s="234"/>
      <c r="O27" s="234"/>
    </row>
    <row r="28" spans="2:15" x14ac:dyDescent="0.25">
      <c r="B28" s="199">
        <v>7</v>
      </c>
      <c r="C28" s="163" t="str">
        <f>'CTG 07'!$A$1</f>
        <v>CTG 07 de Caxias</v>
      </c>
      <c r="D28" s="28">
        <f t="shared" si="6"/>
        <v>9.6161562130177547</v>
      </c>
      <c r="E28" s="22">
        <f t="shared" si="6"/>
        <v>9.6431790021872761</v>
      </c>
      <c r="F28" s="22">
        <f t="shared" si="6"/>
        <v>9.6394931975560088</v>
      </c>
      <c r="G28" s="22">
        <f t="shared" si="6"/>
        <v>9.6507634276051757</v>
      </c>
      <c r="H28" s="23">
        <f t="shared" si="6"/>
        <v>9.6399641372869507</v>
      </c>
      <c r="I28" s="233"/>
      <c r="J28" s="234"/>
      <c r="K28" s="234"/>
      <c r="L28" s="234"/>
      <c r="M28" s="234"/>
      <c r="N28" s="234"/>
      <c r="O28" s="234"/>
    </row>
    <row r="29" spans="2:15" x14ac:dyDescent="0.25">
      <c r="B29" s="200">
        <v>8</v>
      </c>
      <c r="C29" s="162" t="str">
        <f>'CTG 08'!$A$1</f>
        <v>CTG 08 de Esmeralda</v>
      </c>
      <c r="D29" s="28">
        <f t="shared" si="6"/>
        <v>9.4507924011211468</v>
      </c>
      <c r="E29" s="22">
        <f t="shared" si="6"/>
        <v>9.4822917612748707</v>
      </c>
      <c r="F29" s="22">
        <f t="shared" si="6"/>
        <v>9.6173729938900223</v>
      </c>
      <c r="G29" s="22">
        <f t="shared" si="6"/>
        <v>9.6034014268640817</v>
      </c>
      <c r="H29" s="23">
        <f t="shared" si="6"/>
        <v>9.6023960775157615</v>
      </c>
      <c r="I29" s="233"/>
      <c r="J29" s="234"/>
      <c r="K29" s="234"/>
      <c r="L29" s="234"/>
      <c r="M29" s="234"/>
      <c r="N29" s="234"/>
      <c r="O29" s="234"/>
    </row>
    <row r="30" spans="2:15" x14ac:dyDescent="0.25">
      <c r="B30" s="199">
        <v>9</v>
      </c>
      <c r="C30" s="163" t="str">
        <f>'CTG 09'!$A$1</f>
        <v>CTG 09 de Rio Grande</v>
      </c>
      <c r="D30" s="28">
        <f t="shared" si="6"/>
        <v>9.4532979134226114</v>
      </c>
      <c r="E30" s="22">
        <f t="shared" si="6"/>
        <v>9.3239183835017219</v>
      </c>
      <c r="F30" s="22">
        <f t="shared" si="6"/>
        <v>9.6198307942973535</v>
      </c>
      <c r="G30" s="22">
        <f t="shared" si="6"/>
        <v>9.502631212521333</v>
      </c>
      <c r="H30" s="23">
        <f t="shared" si="6"/>
        <v>9.5372781072457027</v>
      </c>
      <c r="I30" s="233"/>
      <c r="J30" s="234"/>
      <c r="K30" s="234"/>
      <c r="L30" s="234"/>
      <c r="M30" s="234"/>
      <c r="N30" s="234"/>
      <c r="O30" s="234"/>
    </row>
    <row r="31" spans="2:15" ht="15.75" thickBot="1" x14ac:dyDescent="0.3">
      <c r="B31" s="201">
        <v>10</v>
      </c>
      <c r="C31" s="161" t="str">
        <f>'CTG 10'!$A$1</f>
        <v>CTG 10 de São Lourenço</v>
      </c>
      <c r="D31" s="29">
        <f t="shared" si="6"/>
        <v>9.3656049828713801</v>
      </c>
      <c r="E31" s="25">
        <f t="shared" si="6"/>
        <v>9.2761549838558519</v>
      </c>
      <c r="F31" s="25">
        <f t="shared" si="6"/>
        <v>9.6001683910386966</v>
      </c>
      <c r="G31" s="25">
        <f t="shared" si="6"/>
        <v>9.4598038714256631</v>
      </c>
      <c r="H31" s="26">
        <f t="shared" si="6"/>
        <v>9.5648280177445724</v>
      </c>
      <c r="I31" s="233"/>
      <c r="J31" s="234"/>
      <c r="K31" s="234"/>
      <c r="L31" s="234"/>
      <c r="M31" s="234"/>
      <c r="N31" s="234"/>
      <c r="O31" s="234"/>
    </row>
    <row r="33" spans="2:15" ht="15.75" thickBot="1" x14ac:dyDescent="0.3"/>
    <row r="34" spans="2:15" ht="24" customHeight="1" thickBot="1" x14ac:dyDescent="0.3">
      <c r="B34" s="230" t="s">
        <v>56</v>
      </c>
      <c r="C34" s="231"/>
      <c r="D34" s="231"/>
      <c r="E34" s="231"/>
      <c r="F34" s="231"/>
      <c r="G34" s="231"/>
      <c r="H34" s="232"/>
      <c r="I34" s="253"/>
      <c r="J34" s="209"/>
      <c r="K34" s="209"/>
      <c r="L34" s="209"/>
      <c r="M34" s="209"/>
      <c r="N34" s="209"/>
      <c r="O34" s="209"/>
    </row>
    <row r="35" spans="2:15" ht="8.25" customHeight="1" thickBot="1" x14ac:dyDescent="0.3"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</row>
    <row r="36" spans="2:15" ht="15.75" customHeight="1" thickBot="1" x14ac:dyDescent="0.3">
      <c r="B36" s="225"/>
      <c r="C36" s="226"/>
      <c r="D36" s="55" t="str">
        <f>'CTG 08'!$A$3</f>
        <v>Álvaro</v>
      </c>
      <c r="E36" s="56" t="str">
        <f>'CTG 08'!$A$8</f>
        <v>Bárbara</v>
      </c>
      <c r="F36" s="55" t="str">
        <f>'CTG 08'!$A$13</f>
        <v>Carlos</v>
      </c>
      <c r="G36" s="56" t="str">
        <f>'CTG 08'!$A$18</f>
        <v>Daniel</v>
      </c>
      <c r="H36" s="55" t="str">
        <f>'CTG 08'!$A$23</f>
        <v>Elisa</v>
      </c>
      <c r="I36" s="233" t="s">
        <v>58</v>
      </c>
      <c r="J36" s="234"/>
      <c r="K36" s="234"/>
      <c r="L36" s="234"/>
      <c r="M36" s="234"/>
      <c r="N36" s="234"/>
      <c r="O36" s="234"/>
    </row>
    <row r="37" spans="2:15" x14ac:dyDescent="0.25">
      <c r="B37" s="198">
        <v>2</v>
      </c>
      <c r="C37" s="159" t="str">
        <f>'CTG 01'!$A$1</f>
        <v>CTG 01 do Caburé</v>
      </c>
      <c r="D37" s="18">
        <f t="shared" ref="D37:H46" si="7">D22-$I$16</f>
        <v>0.12728002491435753</v>
      </c>
      <c r="E37" s="19">
        <f t="shared" si="7"/>
        <v>0.21015895844183063</v>
      </c>
      <c r="F37" s="19">
        <f t="shared" si="7"/>
        <v>1.2289002036659724E-2</v>
      </c>
      <c r="G37" s="19">
        <f t="shared" si="7"/>
        <v>7.7643450151088089E-2</v>
      </c>
      <c r="H37" s="20">
        <f t="shared" si="7"/>
        <v>5.8355719511245852E-2</v>
      </c>
      <c r="I37" s="233"/>
      <c r="J37" s="234"/>
      <c r="K37" s="234"/>
      <c r="L37" s="234"/>
      <c r="M37" s="234"/>
      <c r="N37" s="234"/>
      <c r="O37" s="234"/>
    </row>
    <row r="38" spans="2:15" x14ac:dyDescent="0.25">
      <c r="B38" s="200">
        <v>1</v>
      </c>
      <c r="C38" s="162" t="str">
        <f>'CTG 02'!$A$1</f>
        <v>CTG 02 de Caçapava</v>
      </c>
      <c r="D38" s="21">
        <f t="shared" si="7"/>
        <v>0.15734617253192162</v>
      </c>
      <c r="E38" s="22">
        <f t="shared" si="7"/>
        <v>0.17496487449224318</v>
      </c>
      <c r="F38" s="22">
        <f t="shared" si="7"/>
        <v>9.8312016293284898E-3</v>
      </c>
      <c r="G38" s="22">
        <f t="shared" si="7"/>
        <v>9.5278237661069909E-2</v>
      </c>
      <c r="H38" s="23">
        <f t="shared" si="7"/>
        <v>6.5869331465485459E-2</v>
      </c>
      <c r="I38" s="233"/>
      <c r="J38" s="234"/>
      <c r="K38" s="234"/>
      <c r="L38" s="234"/>
      <c r="M38" s="234"/>
      <c r="N38" s="234"/>
      <c r="O38" s="234"/>
    </row>
    <row r="39" spans="2:15" x14ac:dyDescent="0.25">
      <c r="B39" s="199">
        <v>4</v>
      </c>
      <c r="C39" s="163" t="str">
        <f>'CTG 03'!$A$1</f>
        <v>CTG 03 de Machadinho</v>
      </c>
      <c r="D39" s="21">
        <f t="shared" si="7"/>
        <v>0.12477451261289474</v>
      </c>
      <c r="E39" s="22">
        <f t="shared" si="7"/>
        <v>0.14479851682116696</v>
      </c>
      <c r="F39" s="22">
        <f t="shared" si="7"/>
        <v>5.898720977596561E-2</v>
      </c>
      <c r="G39" s="22">
        <f t="shared" si="7"/>
        <v>0.11795153588818863</v>
      </c>
      <c r="H39" s="23">
        <f t="shared" si="7"/>
        <v>6.8373868783563552E-2</v>
      </c>
      <c r="I39" s="233"/>
      <c r="J39" s="234"/>
      <c r="K39" s="234"/>
      <c r="L39" s="234"/>
      <c r="M39" s="234"/>
      <c r="N39" s="234"/>
      <c r="O39" s="234"/>
    </row>
    <row r="40" spans="2:15" x14ac:dyDescent="0.25">
      <c r="B40" s="200">
        <v>6</v>
      </c>
      <c r="C40" s="162" t="str">
        <f>'CTG 04'!$A$1</f>
        <v>CTG 04 do Trespasso</v>
      </c>
      <c r="D40" s="21">
        <f t="shared" si="7"/>
        <v>9.9719389598254438E-2</v>
      </c>
      <c r="E40" s="22">
        <f t="shared" si="7"/>
        <v>0.13222920112488445</v>
      </c>
      <c r="F40" s="22">
        <f t="shared" si="7"/>
        <v>4.9156008146638897E-2</v>
      </c>
      <c r="G40" s="22">
        <f t="shared" si="7"/>
        <v>2.9777598338281308E-2</v>
      </c>
      <c r="H40" s="23">
        <f t="shared" si="7"/>
        <v>1.3274047785820642E-2</v>
      </c>
      <c r="I40" s="233"/>
      <c r="J40" s="234"/>
      <c r="K40" s="234"/>
      <c r="L40" s="234"/>
      <c r="M40" s="234"/>
      <c r="N40" s="234"/>
      <c r="O40" s="234"/>
    </row>
    <row r="41" spans="2:15" x14ac:dyDescent="0.25">
      <c r="B41" s="199">
        <v>5</v>
      </c>
      <c r="C41" s="163" t="str">
        <f>'CTG 05'!$A$1</f>
        <v>CTG 05 de Alegrete</v>
      </c>
      <c r="D41" s="21">
        <f t="shared" si="7"/>
        <v>0.13980758642167856</v>
      </c>
      <c r="E41" s="22">
        <f t="shared" si="7"/>
        <v>8.9493527757527502E-2</v>
      </c>
      <c r="F41" s="22">
        <f t="shared" si="7"/>
        <v>1.4746802443992735E-2</v>
      </c>
      <c r="G41" s="22">
        <f t="shared" si="7"/>
        <v>8.0162705509657428E-2</v>
      </c>
      <c r="H41" s="23">
        <f t="shared" si="7"/>
        <v>-5.1843922484238192E-2</v>
      </c>
      <c r="I41" s="233"/>
      <c r="J41" s="234"/>
      <c r="K41" s="234"/>
      <c r="L41" s="234"/>
      <c r="M41" s="234"/>
      <c r="N41" s="234"/>
      <c r="O41" s="234"/>
    </row>
    <row r="42" spans="2:15" x14ac:dyDescent="0.25">
      <c r="B42" s="200">
        <v>3</v>
      </c>
      <c r="C42" s="162" t="str">
        <f>'CTG 06'!$A$1</f>
        <v>CTG 06 de Três de Maio</v>
      </c>
      <c r="D42" s="21">
        <f t="shared" si="7"/>
        <v>8.2180803488009602E-2</v>
      </c>
      <c r="E42" s="22">
        <f t="shared" si="7"/>
        <v>0.13977079054265573</v>
      </c>
      <c r="F42" s="22">
        <f t="shared" si="7"/>
        <v>-4.9156008146624686E-3</v>
      </c>
      <c r="G42" s="22">
        <f t="shared" si="7"/>
        <v>-4.5346596454187704E-4</v>
      </c>
      <c r="H42" s="23">
        <f t="shared" si="7"/>
        <v>0.11846461514514672</v>
      </c>
      <c r="I42" s="233"/>
      <c r="J42" s="234"/>
      <c r="K42" s="234"/>
      <c r="L42" s="234"/>
      <c r="M42" s="234"/>
      <c r="N42" s="234"/>
      <c r="O42" s="234"/>
    </row>
    <row r="43" spans="2:15" x14ac:dyDescent="0.25">
      <c r="B43" s="199">
        <v>7</v>
      </c>
      <c r="C43" s="163" t="str">
        <f>'CTG 07'!$A$1</f>
        <v>CTG 07 de Caxias</v>
      </c>
      <c r="D43" s="21">
        <f t="shared" si="7"/>
        <v>-3.8083786982246792E-2</v>
      </c>
      <c r="E43" s="22">
        <f t="shared" si="7"/>
        <v>-1.1060997812725404E-2</v>
      </c>
      <c r="F43" s="22">
        <f t="shared" si="7"/>
        <v>-1.4746802443992735E-2</v>
      </c>
      <c r="G43" s="22">
        <f t="shared" si="7"/>
        <v>-3.4765723948257943E-3</v>
      </c>
      <c r="H43" s="23">
        <f t="shared" si="7"/>
        <v>-1.4275862713050813E-2</v>
      </c>
      <c r="I43" s="233"/>
      <c r="J43" s="234"/>
      <c r="K43" s="234"/>
      <c r="L43" s="234"/>
      <c r="M43" s="234"/>
      <c r="N43" s="234"/>
      <c r="O43" s="234"/>
    </row>
    <row r="44" spans="2:15" x14ac:dyDescent="0.25">
      <c r="B44" s="200">
        <v>8</v>
      </c>
      <c r="C44" s="162" t="str">
        <f>'CTG 08'!$A$1</f>
        <v>CTG 08 de Esmeralda</v>
      </c>
      <c r="D44" s="21">
        <f t="shared" si="7"/>
        <v>-0.20344759887885466</v>
      </c>
      <c r="E44" s="22">
        <f t="shared" si="7"/>
        <v>-0.17194823872513076</v>
      </c>
      <c r="F44" s="22">
        <f t="shared" si="7"/>
        <v>-3.6867006109979172E-2</v>
      </c>
      <c r="G44" s="22">
        <f t="shared" si="7"/>
        <v>-5.0838573135919773E-2</v>
      </c>
      <c r="H44" s="23">
        <f t="shared" si="7"/>
        <v>-5.1843922484239968E-2</v>
      </c>
      <c r="I44" s="233"/>
      <c r="J44" s="234"/>
      <c r="K44" s="234"/>
      <c r="L44" s="234"/>
      <c r="M44" s="234"/>
      <c r="N44" s="234"/>
      <c r="O44" s="234"/>
    </row>
    <row r="45" spans="2:15" x14ac:dyDescent="0.25">
      <c r="B45" s="199">
        <v>9</v>
      </c>
      <c r="C45" s="163" t="str">
        <f>'CTG 09'!$A$1</f>
        <v>CTG 09 de Rio Grande</v>
      </c>
      <c r="D45" s="21">
        <f t="shared" si="7"/>
        <v>-0.2009420865773901</v>
      </c>
      <c r="E45" s="22">
        <f t="shared" si="7"/>
        <v>-0.33032161649827962</v>
      </c>
      <c r="F45" s="22">
        <f t="shared" si="7"/>
        <v>-3.4409205702647938E-2</v>
      </c>
      <c r="G45" s="22">
        <f t="shared" si="7"/>
        <v>-0.15160878747866846</v>
      </c>
      <c r="H45" s="23">
        <f t="shared" si="7"/>
        <v>-0.1169618927542988</v>
      </c>
      <c r="I45" s="233"/>
      <c r="J45" s="234"/>
      <c r="K45" s="234"/>
      <c r="L45" s="234"/>
      <c r="M45" s="234"/>
      <c r="N45" s="234"/>
      <c r="O45" s="234"/>
    </row>
    <row r="46" spans="2:15" ht="15.75" thickBot="1" x14ac:dyDescent="0.3">
      <c r="B46" s="201">
        <v>10</v>
      </c>
      <c r="C46" s="161" t="str">
        <f>'CTG 10'!$A$1</f>
        <v>CTG 10 de São Lourenço</v>
      </c>
      <c r="D46" s="24">
        <f t="shared" si="7"/>
        <v>-0.28863501712862139</v>
      </c>
      <c r="E46" s="25">
        <f t="shared" si="7"/>
        <v>-0.37808501614414958</v>
      </c>
      <c r="F46" s="25">
        <f t="shared" si="7"/>
        <v>-5.4071608961304918E-2</v>
      </c>
      <c r="G46" s="25">
        <f t="shared" si="7"/>
        <v>-0.19443612857433834</v>
      </c>
      <c r="H46" s="26">
        <f t="shared" si="7"/>
        <v>-8.9411982255429123E-2</v>
      </c>
      <c r="I46" s="233"/>
      <c r="J46" s="234"/>
      <c r="K46" s="234"/>
      <c r="L46" s="234"/>
      <c r="M46" s="234"/>
      <c r="N46" s="234"/>
      <c r="O46" s="234"/>
    </row>
    <row r="47" spans="2:15" ht="9.75" customHeight="1" thickBot="1" x14ac:dyDescent="0.3">
      <c r="B47" s="216"/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</row>
    <row r="48" spans="2:15" ht="15.75" thickBot="1" x14ac:dyDescent="0.3">
      <c r="B48" s="230" t="s">
        <v>20</v>
      </c>
      <c r="C48" s="232"/>
      <c r="D48" s="173">
        <f>MAX(D37:D46)-MIN(D37:D46)</f>
        <v>0.44598118966054301</v>
      </c>
      <c r="E48" s="175">
        <f>MAX(E37:E46)-MIN(E37:E46)</f>
        <v>0.58824397458598021</v>
      </c>
      <c r="F48" s="174">
        <f t="shared" ref="F48:H48" si="8">MAX(F37:F46)-MIN(F37:F46)</f>
        <v>0.11305881873727053</v>
      </c>
      <c r="G48" s="175">
        <f t="shared" si="8"/>
        <v>0.31238766446252697</v>
      </c>
      <c r="H48" s="173">
        <f t="shared" si="8"/>
        <v>0.23542650789944553</v>
      </c>
      <c r="I48" s="164">
        <f>AVERAGE(D48:H48)</f>
        <v>0.33901963106915323</v>
      </c>
      <c r="J48" s="246" t="s">
        <v>21</v>
      </c>
      <c r="K48" s="246"/>
      <c r="L48" s="246"/>
      <c r="M48" s="246"/>
      <c r="N48" s="246"/>
      <c r="O48" s="246"/>
    </row>
    <row r="50" spans="2:15" x14ac:dyDescent="0.25">
      <c r="H50" s="3"/>
    </row>
    <row r="51" spans="2:15" ht="15.75" thickBot="1" x14ac:dyDescent="0.3"/>
    <row r="52" spans="2:15" ht="20.25" customHeight="1" thickBot="1" x14ac:dyDescent="0.3">
      <c r="B52" s="230" t="s">
        <v>57</v>
      </c>
      <c r="C52" s="231"/>
      <c r="D52" s="231"/>
      <c r="E52" s="231"/>
      <c r="F52" s="231"/>
      <c r="G52" s="231"/>
      <c r="H52" s="232"/>
      <c r="I52" s="42"/>
      <c r="J52" s="42"/>
      <c r="K52" s="42"/>
      <c r="L52" s="42"/>
      <c r="M52" s="42"/>
      <c r="N52" s="42"/>
      <c r="O52" s="42"/>
    </row>
    <row r="53" spans="2:15" ht="8.25" customHeight="1" thickBot="1" x14ac:dyDescent="0.3">
      <c r="B53" s="235"/>
      <c r="C53" s="235"/>
      <c r="D53" s="235"/>
      <c r="E53" s="235"/>
      <c r="F53" s="235"/>
      <c r="G53" s="235"/>
      <c r="H53" s="235"/>
      <c r="I53" s="211"/>
      <c r="J53" s="211"/>
      <c r="K53" s="211"/>
      <c r="L53" s="211"/>
      <c r="M53" s="211"/>
      <c r="N53" s="211"/>
      <c r="O53" s="211"/>
    </row>
    <row r="54" spans="2:15" ht="15.75" thickBot="1" x14ac:dyDescent="0.3">
      <c r="B54" s="225"/>
      <c r="C54" s="226"/>
      <c r="D54" s="55" t="str">
        <f>'CTG 08'!$A$3</f>
        <v>Álvaro</v>
      </c>
      <c r="E54" s="56" t="str">
        <f>'CTG 08'!$A$8</f>
        <v>Bárbara</v>
      </c>
      <c r="F54" s="55" t="str">
        <f>'CTG 08'!$A$13</f>
        <v>Carlos</v>
      </c>
      <c r="G54" s="56" t="str">
        <f>'CTG 08'!$A$18</f>
        <v>Daniel</v>
      </c>
      <c r="H54" s="55" t="str">
        <f>'CTG 08'!$A$23</f>
        <v>Elisa</v>
      </c>
      <c r="I54" s="233" t="s">
        <v>79</v>
      </c>
      <c r="J54" s="234"/>
      <c r="K54" s="234"/>
      <c r="L54" s="234"/>
      <c r="M54" s="234"/>
      <c r="N54" s="234"/>
      <c r="O54" s="234"/>
    </row>
    <row r="55" spans="2:15" x14ac:dyDescent="0.25">
      <c r="B55" s="198">
        <v>2</v>
      </c>
      <c r="C55" s="159" t="str">
        <f>'CTG 01'!$A$1</f>
        <v>CTG 01 do Caburé</v>
      </c>
      <c r="D55" s="33">
        <f t="shared" ref="D55:H64" si="9">D37*$I$48/D$48</f>
        <v>9.6753917181533852E-2</v>
      </c>
      <c r="E55" s="31">
        <f t="shared" si="9"/>
        <v>0.12111983400590365</v>
      </c>
      <c r="F55" s="31">
        <f t="shared" si="9"/>
        <v>3.6849959898820658E-2</v>
      </c>
      <c r="G55" s="31">
        <f t="shared" si="9"/>
        <v>8.4262782496380084E-2</v>
      </c>
      <c r="H55" s="32">
        <f t="shared" si="9"/>
        <v>8.4033589403311834E-2</v>
      </c>
      <c r="I55" s="233"/>
      <c r="J55" s="234"/>
      <c r="K55" s="234"/>
      <c r="L55" s="234"/>
      <c r="M55" s="234"/>
      <c r="N55" s="234"/>
      <c r="O55" s="234"/>
    </row>
    <row r="56" spans="2:15" x14ac:dyDescent="0.25">
      <c r="B56" s="200">
        <v>1</v>
      </c>
      <c r="C56" s="162" t="str">
        <f>'CTG 02'!$A$1</f>
        <v>CTG 02 de Caçapava</v>
      </c>
      <c r="D56" s="21">
        <f t="shared" si="9"/>
        <v>0.11960917320866732</v>
      </c>
      <c r="E56" s="22">
        <f t="shared" si="9"/>
        <v>0.10083660821544212</v>
      </c>
      <c r="F56" s="22">
        <f t="shared" si="9"/>
        <v>2.9479967919058655E-2</v>
      </c>
      <c r="G56" s="22">
        <f t="shared" si="9"/>
        <v>0.10340098747609085</v>
      </c>
      <c r="H56" s="23">
        <f t="shared" si="9"/>
        <v>9.4853364862968526E-2</v>
      </c>
      <c r="I56" s="233"/>
      <c r="J56" s="234"/>
      <c r="K56" s="234"/>
      <c r="L56" s="234"/>
      <c r="M56" s="234"/>
      <c r="N56" s="234"/>
      <c r="O56" s="234"/>
    </row>
    <row r="57" spans="2:15" x14ac:dyDescent="0.25">
      <c r="B57" s="199">
        <v>4</v>
      </c>
      <c r="C57" s="163" t="str">
        <f>'CTG 03'!$A$1</f>
        <v>CTG 03 de Machadinho</v>
      </c>
      <c r="D57" s="21">
        <f t="shared" si="9"/>
        <v>9.4849312512606726E-2</v>
      </c>
      <c r="E57" s="22">
        <f t="shared" si="9"/>
        <v>8.3450986109331521E-2</v>
      </c>
      <c r="F57" s="22">
        <f t="shared" si="9"/>
        <v>0.17687980751433596</v>
      </c>
      <c r="G57" s="22">
        <f t="shared" si="9"/>
        <v>0.12800725102143243</v>
      </c>
      <c r="H57" s="23">
        <f t="shared" si="9"/>
        <v>9.8459956682851527E-2</v>
      </c>
      <c r="I57" s="233"/>
      <c r="J57" s="234"/>
      <c r="K57" s="234"/>
      <c r="L57" s="234"/>
      <c r="M57" s="234"/>
      <c r="N57" s="234"/>
      <c r="O57" s="234"/>
    </row>
    <row r="58" spans="2:15" x14ac:dyDescent="0.25">
      <c r="B58" s="200">
        <v>6</v>
      </c>
      <c r="C58" s="162" t="str">
        <f>'CTG 04'!$A$1</f>
        <v>CTG 04 do Trespasso</v>
      </c>
      <c r="D58" s="21">
        <f t="shared" si="9"/>
        <v>7.5803265823326152E-2</v>
      </c>
      <c r="E58" s="22">
        <f t="shared" si="9"/>
        <v>7.6206976898451684E-2</v>
      </c>
      <c r="F58" s="22">
        <f t="shared" si="9"/>
        <v>0.14739983959528263</v>
      </c>
      <c r="G58" s="22">
        <f t="shared" si="9"/>
        <v>3.2316226122880556E-2</v>
      </c>
      <c r="H58" s="23">
        <f t="shared" si="9"/>
        <v>1.9114936645389637E-2</v>
      </c>
      <c r="I58" s="233"/>
      <c r="J58" s="234"/>
      <c r="K58" s="234"/>
      <c r="L58" s="234"/>
      <c r="M58" s="234"/>
      <c r="N58" s="234"/>
      <c r="O58" s="234"/>
    </row>
    <row r="59" spans="2:15" x14ac:dyDescent="0.25">
      <c r="B59" s="199">
        <v>5</v>
      </c>
      <c r="C59" s="163" t="str">
        <f>'CTG 05'!$A$1</f>
        <v>CTG 05 de Alegrete</v>
      </c>
      <c r="D59" s="21">
        <f t="shared" si="9"/>
        <v>0.10627694052617481</v>
      </c>
      <c r="E59" s="22">
        <f t="shared" si="9"/>
        <v>5.157734558146225E-2</v>
      </c>
      <c r="F59" s="22">
        <f t="shared" si="9"/>
        <v>4.4219951878587987E-2</v>
      </c>
      <c r="G59" s="22">
        <f t="shared" si="9"/>
        <v>8.6996811779196465E-2</v>
      </c>
      <c r="H59" s="23">
        <f t="shared" si="9"/>
        <v>-7.4656450671609378E-2</v>
      </c>
      <c r="I59" s="233"/>
      <c r="J59" s="234"/>
      <c r="K59" s="234"/>
      <c r="L59" s="234"/>
      <c r="M59" s="234"/>
      <c r="N59" s="234"/>
      <c r="O59" s="234"/>
    </row>
    <row r="60" spans="2:15" x14ac:dyDescent="0.25">
      <c r="B60" s="200">
        <v>3</v>
      </c>
      <c r="C60" s="162" t="str">
        <f>'CTG 06'!$A$1</f>
        <v>CTG 06 de Três de Maio</v>
      </c>
      <c r="D60" s="21">
        <f t="shared" si="9"/>
        <v>6.2471033140832292E-2</v>
      </c>
      <c r="E60" s="22">
        <f t="shared" si="9"/>
        <v>8.0553382424980599E-2</v>
      </c>
      <c r="F60" s="22">
        <f t="shared" si="9"/>
        <v>-1.4739983959524002E-2</v>
      </c>
      <c r="G60" s="22">
        <f t="shared" si="9"/>
        <v>-4.9212527090629181E-4</v>
      </c>
      <c r="H60" s="23">
        <f t="shared" si="9"/>
        <v>0.17059179308054226</v>
      </c>
      <c r="I60" s="233"/>
      <c r="J60" s="234"/>
      <c r="K60" s="234"/>
      <c r="L60" s="234"/>
      <c r="M60" s="234"/>
      <c r="N60" s="234"/>
      <c r="O60" s="234"/>
    </row>
    <row r="61" spans="2:15" x14ac:dyDescent="0.25">
      <c r="B61" s="199">
        <v>7</v>
      </c>
      <c r="C61" s="163" t="str">
        <f>'CTG 07'!$A$1</f>
        <v>CTG 07 de Caxias</v>
      </c>
      <c r="D61" s="21">
        <f t="shared" si="9"/>
        <v>-2.8949990967701584E-2</v>
      </c>
      <c r="E61" s="22">
        <f t="shared" si="9"/>
        <v>-6.3747281055724211E-3</v>
      </c>
      <c r="F61" s="22">
        <f t="shared" si="9"/>
        <v>-4.4219951878587987E-2</v>
      </c>
      <c r="G61" s="22">
        <f t="shared" si="9"/>
        <v>-3.7729604102867114E-3</v>
      </c>
      <c r="H61" s="23">
        <f t="shared" si="9"/>
        <v>-2.0557573373341305E-2</v>
      </c>
      <c r="I61" s="233"/>
      <c r="J61" s="234"/>
      <c r="K61" s="234"/>
      <c r="L61" s="234"/>
      <c r="M61" s="234"/>
      <c r="N61" s="234"/>
      <c r="O61" s="234"/>
    </row>
    <row r="62" spans="2:15" x14ac:dyDescent="0.25">
      <c r="B62" s="200">
        <v>8</v>
      </c>
      <c r="C62" s="162" t="str">
        <f>'CTG 08'!$A$1</f>
        <v>CTG 08 de Esmeralda</v>
      </c>
      <c r="D62" s="21">
        <f t="shared" si="9"/>
        <v>-0.15465389911693972</v>
      </c>
      <c r="E62" s="22">
        <f t="shared" si="9"/>
        <v>-9.9098046004828313E-2</v>
      </c>
      <c r="F62" s="22">
        <f t="shared" si="9"/>
        <v>-0.11054987969646198</v>
      </c>
      <c r="G62" s="22">
        <f t="shared" si="9"/>
        <v>-5.5172710927224124E-2</v>
      </c>
      <c r="H62" s="23">
        <f t="shared" si="9"/>
        <v>-7.4656450671611932E-2</v>
      </c>
      <c r="I62" s="233"/>
      <c r="J62" s="234"/>
      <c r="K62" s="234"/>
      <c r="L62" s="234"/>
      <c r="M62" s="234"/>
      <c r="N62" s="234"/>
      <c r="O62" s="234"/>
    </row>
    <row r="63" spans="2:15" x14ac:dyDescent="0.25">
      <c r="B63" s="199">
        <v>9</v>
      </c>
      <c r="C63" s="163" t="str">
        <f>'CTG 09'!$A$1</f>
        <v>CTG 09 de Rio Grande</v>
      </c>
      <c r="D63" s="21">
        <f t="shared" si="9"/>
        <v>-0.15274929444801127</v>
      </c>
      <c r="E63" s="22">
        <f t="shared" si="9"/>
        <v>-0.19037256206190822</v>
      </c>
      <c r="F63" s="22">
        <f t="shared" si="9"/>
        <v>-0.10317988771669996</v>
      </c>
      <c r="G63" s="22">
        <f t="shared" si="9"/>
        <v>-0.16453388223985208</v>
      </c>
      <c r="H63" s="23">
        <f t="shared" si="9"/>
        <v>-0.16842783798861094</v>
      </c>
      <c r="I63" s="233"/>
      <c r="J63" s="234"/>
      <c r="K63" s="234"/>
      <c r="L63" s="234"/>
      <c r="M63" s="234"/>
      <c r="N63" s="234"/>
      <c r="O63" s="234"/>
    </row>
    <row r="64" spans="2:15" ht="15.75" thickBot="1" x14ac:dyDescent="0.3">
      <c r="B64" s="201">
        <v>10</v>
      </c>
      <c r="C64" s="161" t="str">
        <f>'CTG 10'!$A$1</f>
        <v>CTG 10 de São Lourenço</v>
      </c>
      <c r="D64" s="24">
        <f t="shared" si="9"/>
        <v>-0.21941045786048588</v>
      </c>
      <c r="E64" s="25">
        <f t="shared" si="9"/>
        <v>-0.21789979706324955</v>
      </c>
      <c r="F64" s="25">
        <f t="shared" si="9"/>
        <v>-0.16213982355481729</v>
      </c>
      <c r="G64" s="25">
        <f t="shared" si="9"/>
        <v>-0.2110123800477208</v>
      </c>
      <c r="H64" s="26">
        <f t="shared" si="9"/>
        <v>-0.12875532796988257</v>
      </c>
      <c r="I64" s="233"/>
      <c r="J64" s="234"/>
      <c r="K64" s="234"/>
      <c r="L64" s="234"/>
      <c r="M64" s="234"/>
      <c r="N64" s="234"/>
      <c r="O64" s="234"/>
    </row>
    <row r="67" spans="2:15" ht="15.75" thickBot="1" x14ac:dyDescent="0.3"/>
    <row r="68" spans="2:15" s="41" customFormat="1" ht="20.25" customHeight="1" thickBot="1" x14ac:dyDescent="0.3">
      <c r="B68" s="230" t="s">
        <v>76</v>
      </c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31"/>
      <c r="N68" s="231"/>
      <c r="O68" s="232"/>
    </row>
    <row r="69" spans="2:15" s="41" customFormat="1" ht="8.25" customHeight="1" thickBot="1" x14ac:dyDescent="0.3"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</row>
    <row r="70" spans="2:15" s="41" customFormat="1" ht="15.75" thickBot="1" x14ac:dyDescent="0.3">
      <c r="B70" s="225"/>
      <c r="C70" s="226"/>
      <c r="D70" s="55" t="str">
        <f>'CTG 08'!$A$3</f>
        <v>Álvaro</v>
      </c>
      <c r="E70" s="56" t="str">
        <f>'CTG 08'!$A$8</f>
        <v>Bárbara</v>
      </c>
      <c r="F70" s="55" t="str">
        <f>'CTG 08'!$A$13</f>
        <v>Carlos</v>
      </c>
      <c r="G70" s="56" t="str">
        <f>'CTG 08'!$A$18</f>
        <v>Daniel</v>
      </c>
      <c r="H70" s="55" t="str">
        <f>'CTG 08'!$A$23</f>
        <v>Elisa</v>
      </c>
      <c r="I70" s="158"/>
      <c r="J70" s="210"/>
      <c r="K70" s="236" t="s">
        <v>15</v>
      </c>
      <c r="L70" s="237"/>
      <c r="M70" s="238"/>
      <c r="N70" s="239" t="s">
        <v>16</v>
      </c>
      <c r="O70" s="240"/>
    </row>
    <row r="71" spans="2:15" s="41" customFormat="1" x14ac:dyDescent="0.25">
      <c r="B71" s="198">
        <v>2</v>
      </c>
      <c r="C71" s="159" t="str">
        <f>'CTG 01'!$A$1</f>
        <v>CTG 01 do Caburé</v>
      </c>
      <c r="D71" s="33">
        <f>$I$16+D55-('CTG 01'!$G$3*$I$16/D$16)</f>
        <v>9.7509939171815354</v>
      </c>
      <c r="E71" s="31">
        <f>$I$16+E55-('CTG 01'!$G$8*$I$16/E$16)</f>
        <v>9.7753598340059042</v>
      </c>
      <c r="F71" s="31">
        <f>$I$16+F55-('CTG 01'!$G$13*$I$16/F$16)</f>
        <v>9.6910899598988216</v>
      </c>
      <c r="G71" s="31">
        <f>$I$16+G55-('CTG 01'!$G$18*$I$16/G$16)</f>
        <v>9.738502782496381</v>
      </c>
      <c r="H71" s="32">
        <f>$I$16+H55-('CTG 01'!$G$23*$I$16/H$16)</f>
        <v>9.7382735894033132</v>
      </c>
      <c r="I71" s="176">
        <f t="shared" ref="I71:I80" si="10">(SUM(D71:H71)-MIN(D71:H71)-MAX(D71:H71))/3</f>
        <v>9.7425900963604093</v>
      </c>
      <c r="J71" s="210"/>
      <c r="K71" s="193">
        <f>MAX(D71:H71)</f>
        <v>9.7753598340059042</v>
      </c>
      <c r="L71" s="188" t="str">
        <f>INDEX($D$4:$H$4,1,MATCH(K71,D71:H71,0))</f>
        <v>Bárbara</v>
      </c>
      <c r="M71" s="238"/>
      <c r="N71" s="167">
        <f>MIN(D71:H71)</f>
        <v>9.6910899598988216</v>
      </c>
      <c r="O71" s="190" t="str">
        <f>INDEX($D$4:$H$4,1,MATCH(N71,D71:H71,0))</f>
        <v>Carlos</v>
      </c>
    </row>
    <row r="72" spans="2:15" s="41" customFormat="1" x14ac:dyDescent="0.25">
      <c r="B72" s="200">
        <v>1</v>
      </c>
      <c r="C72" s="162" t="str">
        <f>'CTG 02'!$A$1</f>
        <v>CTG 02 de Caçapava</v>
      </c>
      <c r="D72" s="21">
        <f>$I$16+D56-('CTG 02'!$G$3*$I$16/D$16)</f>
        <v>9.773849173208669</v>
      </c>
      <c r="E72" s="22">
        <f>$I$16+E56-('CTG 02'!$G$8*$I$16/E$16)</f>
        <v>9.7550766082154432</v>
      </c>
      <c r="F72" s="22">
        <f>$I$16+F56-('CTG 02'!$G$13*$I$16/F$16)</f>
        <v>9.6837199679190604</v>
      </c>
      <c r="G72" s="22">
        <f>$I$16+G56-('CTG 02'!$G$18*$I$16/G$16)</f>
        <v>9.7576409874760923</v>
      </c>
      <c r="H72" s="23">
        <f>$I$16+H56-('CTG 02'!$G$23*$I$16/H$16)</f>
        <v>9.7490933648629703</v>
      </c>
      <c r="I72" s="178">
        <f t="shared" si="10"/>
        <v>9.7539369868515049</v>
      </c>
      <c r="J72" s="210"/>
      <c r="K72" s="165">
        <f t="shared" ref="K72:K80" si="11">MAX(D72:H72)</f>
        <v>9.773849173208669</v>
      </c>
      <c r="L72" s="191" t="str">
        <f>INDEX($D$4:$H$4,1,MATCH(K72,D72:H72,0))</f>
        <v>Álvaro</v>
      </c>
      <c r="M72" s="238"/>
      <c r="N72" s="165">
        <f t="shared" ref="N72:N80" si="12">MIN(D72:H72)</f>
        <v>9.6837199679190604</v>
      </c>
      <c r="O72" s="191" t="str">
        <f t="shared" ref="O72:O80" si="13">INDEX($D$4:$H$4,1,MATCH(N72,D72:H72,0))</f>
        <v>Carlos</v>
      </c>
    </row>
    <row r="73" spans="2:15" s="41" customFormat="1" x14ac:dyDescent="0.25">
      <c r="B73" s="199">
        <v>4</v>
      </c>
      <c r="C73" s="163" t="str">
        <f>'CTG 03'!$A$1</f>
        <v>CTG 03 de Machadinho</v>
      </c>
      <c r="D73" s="21">
        <f>$I$16+D57-('CTG 03'!$G$3*$I$16/D$16)</f>
        <v>9.7490893125126075</v>
      </c>
      <c r="E73" s="22">
        <f>$I$16+E57-('CTG 03'!$G$8*$I$16/E$16)</f>
        <v>9.7376909861093335</v>
      </c>
      <c r="F73" s="22">
        <f>$I$16+F57-('CTG 03'!$G$13*$I$16/F$16)</f>
        <v>9.8311198075143373</v>
      </c>
      <c r="G73" s="22">
        <f>$I$16+G57-('CTG 03'!$G$18*$I$16/G$16)</f>
        <v>9.7822472510214347</v>
      </c>
      <c r="H73" s="23">
        <f>$I$16+H57-('CTG 03'!$G$23*$I$16/H$16)</f>
        <v>9.7526999566828536</v>
      </c>
      <c r="I73" s="177">
        <f t="shared" si="10"/>
        <v>9.7613455067389641</v>
      </c>
      <c r="J73" s="210"/>
      <c r="K73" s="168">
        <f t="shared" si="11"/>
        <v>9.8311198075143373</v>
      </c>
      <c r="L73" s="189" t="str">
        <f t="shared" ref="L73:L80" si="14">INDEX($D$4:$H$4,1,MATCH(K73,D73:H73,0))</f>
        <v>Carlos</v>
      </c>
      <c r="M73" s="238"/>
      <c r="N73" s="168">
        <f t="shared" si="12"/>
        <v>9.7376909861093335</v>
      </c>
      <c r="O73" s="189" t="str">
        <f t="shared" si="13"/>
        <v>Bárbara</v>
      </c>
    </row>
    <row r="74" spans="2:15" s="41" customFormat="1" x14ac:dyDescent="0.25">
      <c r="B74" s="200">
        <v>6</v>
      </c>
      <c r="C74" s="162" t="str">
        <f>'CTG 04'!$A$1</f>
        <v>CTG 04 do Trespasso</v>
      </c>
      <c r="D74" s="21">
        <f>$I$16+D58-('CTG 04'!$G$3*$I$16/D$16)</f>
        <v>9.730043265823328</v>
      </c>
      <c r="E74" s="22">
        <f>$I$16+E58-('CTG 04'!$G$8*$I$16/E$16)</f>
        <v>9.7304469768984525</v>
      </c>
      <c r="F74" s="22">
        <f>$I$16+F58-('CTG 04'!$G$13*$I$16/F$16)</f>
        <v>9.8016398395952837</v>
      </c>
      <c r="G74" s="22">
        <f>$I$16+G58-('CTG 04'!$G$18*$I$16/G$16)</f>
        <v>9.6865562261228817</v>
      </c>
      <c r="H74" s="23">
        <f>$I$16+H58-('CTG 04'!$G$23*$I$16/H$16)</f>
        <v>9.6733549366453904</v>
      </c>
      <c r="I74" s="178">
        <f t="shared" si="10"/>
        <v>9.7156821562815541</v>
      </c>
      <c r="J74" s="210"/>
      <c r="K74" s="165">
        <f t="shared" si="11"/>
        <v>9.8016398395952837</v>
      </c>
      <c r="L74" s="191" t="str">
        <f t="shared" si="14"/>
        <v>Carlos</v>
      </c>
      <c r="M74" s="238"/>
      <c r="N74" s="165">
        <f t="shared" si="12"/>
        <v>9.6733549366453904</v>
      </c>
      <c r="O74" s="191" t="str">
        <f t="shared" si="13"/>
        <v>Elisa</v>
      </c>
    </row>
    <row r="75" spans="2:15" s="41" customFormat="1" x14ac:dyDescent="0.25">
      <c r="B75" s="199">
        <v>5</v>
      </c>
      <c r="C75" s="163" t="str">
        <f>'CTG 05'!$A$1</f>
        <v>CTG 05 de Alegrete</v>
      </c>
      <c r="D75" s="21">
        <f>$I$16+D59-('CTG 05'!$G$3*$I$16/D$16)</f>
        <v>9.7605169405261769</v>
      </c>
      <c r="E75" s="22">
        <f>$I$16+E59-('CTG 05'!$G$8*$I$16/E$16)</f>
        <v>9.7058173455814636</v>
      </c>
      <c r="F75" s="22">
        <f>$I$16+F59-('CTG 05'!$G$13*$I$16/F$16)</f>
        <v>9.6984599518785899</v>
      </c>
      <c r="G75" s="22">
        <f>$I$16+G59-('CTG 05'!$G$18*$I$16/G$16)</f>
        <v>9.7412368117791974</v>
      </c>
      <c r="H75" s="23">
        <f>$I$16+H59-('CTG 05'!$G$23*$I$16/H$16)</f>
        <v>9.5795835493283921</v>
      </c>
      <c r="I75" s="177">
        <f t="shared" si="10"/>
        <v>9.7151713697464164</v>
      </c>
      <c r="J75" s="210"/>
      <c r="K75" s="168">
        <f t="shared" si="11"/>
        <v>9.7605169405261769</v>
      </c>
      <c r="L75" s="189" t="str">
        <f t="shared" si="14"/>
        <v>Álvaro</v>
      </c>
      <c r="M75" s="238"/>
      <c r="N75" s="168">
        <f t="shared" si="12"/>
        <v>9.5795835493283921</v>
      </c>
      <c r="O75" s="189" t="str">
        <f t="shared" si="13"/>
        <v>Elisa</v>
      </c>
    </row>
    <row r="76" spans="2:15" s="41" customFormat="1" x14ac:dyDescent="0.25">
      <c r="B76" s="200">
        <v>3</v>
      </c>
      <c r="C76" s="162" t="str">
        <f>'CTG 06'!$A$1</f>
        <v>CTG 06 de Três de Maio</v>
      </c>
      <c r="D76" s="21">
        <f>$I$16+D60-('CTG 06'!$G$3*$I$16/D$16)</f>
        <v>9.7167110331408342</v>
      </c>
      <c r="E76" s="22">
        <f>$I$16+E60-('CTG 06'!$G$8*$I$16/E$16)</f>
        <v>9.7347933824249822</v>
      </c>
      <c r="F76" s="22">
        <f>$I$16+F60-('CTG 06'!$G$13*$I$16/F$16)</f>
        <v>9.6395000160404773</v>
      </c>
      <c r="G76" s="22">
        <f>$I$16+G60-('CTG 06'!$G$18*$I$16/G$16)</f>
        <v>9.6537478747290955</v>
      </c>
      <c r="H76" s="23">
        <f>$I$16+H60-('CTG 06'!$G$23*$I$16/H$16)</f>
        <v>9.8248317930805431</v>
      </c>
      <c r="I76" s="178">
        <f t="shared" si="10"/>
        <v>9.7017507634316349</v>
      </c>
      <c r="J76" s="210"/>
      <c r="K76" s="165">
        <f t="shared" si="11"/>
        <v>9.8248317930805431</v>
      </c>
      <c r="L76" s="191" t="str">
        <f t="shared" si="14"/>
        <v>Elisa</v>
      </c>
      <c r="M76" s="238"/>
      <c r="N76" s="165">
        <f t="shared" si="12"/>
        <v>9.6395000160404773</v>
      </c>
      <c r="O76" s="191" t="str">
        <f t="shared" si="13"/>
        <v>Carlos</v>
      </c>
    </row>
    <row r="77" spans="2:15" s="41" customFormat="1" x14ac:dyDescent="0.25">
      <c r="B77" s="199">
        <v>7</v>
      </c>
      <c r="C77" s="163" t="str">
        <f>'CTG 07'!$A$1</f>
        <v>CTG 07 de Caxias</v>
      </c>
      <c r="D77" s="21">
        <f>$I$16+D61-('CTG 07'!$G$3*$I$16/D$16)</f>
        <v>9.6252900090322999</v>
      </c>
      <c r="E77" s="22">
        <f>$I$16+E61-('CTG 07'!$G$8*$I$16/E$16)</f>
        <v>9.6478652718944282</v>
      </c>
      <c r="F77" s="22">
        <f>$I$16+F61-('CTG 07'!$G$13*$I$16/F$16)</f>
        <v>9.6100200481214131</v>
      </c>
      <c r="G77" s="22">
        <f>$I$16+G61-('CTG 07'!$G$18*$I$16/G$16)</f>
        <v>9.6504670395897154</v>
      </c>
      <c r="H77" s="23">
        <f>$I$16+H61-('CTG 07'!$G$23*$I$16/H$16)</f>
        <v>9.6336824266266596</v>
      </c>
      <c r="I77" s="177">
        <f t="shared" si="10"/>
        <v>9.635612569184465</v>
      </c>
      <c r="J77" s="210"/>
      <c r="K77" s="168">
        <f t="shared" si="11"/>
        <v>9.6504670395897154</v>
      </c>
      <c r="L77" s="189" t="str">
        <f t="shared" si="14"/>
        <v>Daniel</v>
      </c>
      <c r="M77" s="238"/>
      <c r="N77" s="168">
        <f t="shared" si="12"/>
        <v>9.6100200481214131</v>
      </c>
      <c r="O77" s="189" t="str">
        <f t="shared" si="13"/>
        <v>Carlos</v>
      </c>
    </row>
    <row r="78" spans="2:15" s="41" customFormat="1" x14ac:dyDescent="0.25">
      <c r="B78" s="200">
        <v>8</v>
      </c>
      <c r="C78" s="162" t="str">
        <f>'CTG 08'!$A$1</f>
        <v>CTG 08 de Esmeralda</v>
      </c>
      <c r="D78" s="21">
        <f>$I$16+D62-('CTG 08'!$G$3*$I$16/D$16)</f>
        <v>9.4995861008830609</v>
      </c>
      <c r="E78" s="22">
        <f>$I$16+E62-('CTG 08'!$G$8*$I$16/E$16)</f>
        <v>9.5551419539951734</v>
      </c>
      <c r="F78" s="22">
        <f>$I$16+F62-('CTG 08'!$G$13*$I$16/F$16)</f>
        <v>9.5436901203035394</v>
      </c>
      <c r="G78" s="22">
        <f>$I$16+G62-('CTG 08'!$G$18*$I$16/G$16)</f>
        <v>9.599067289072778</v>
      </c>
      <c r="H78" s="23">
        <f>$I$16+H62-('CTG 08'!$G$23*$I$16/H$16)</f>
        <v>9.4794020566052204</v>
      </c>
      <c r="I78" s="178">
        <f t="shared" si="10"/>
        <v>9.5328060583939216</v>
      </c>
      <c r="J78" s="210"/>
      <c r="K78" s="165">
        <f t="shared" si="11"/>
        <v>9.599067289072778</v>
      </c>
      <c r="L78" s="191" t="str">
        <f t="shared" si="14"/>
        <v>Daniel</v>
      </c>
      <c r="M78" s="238"/>
      <c r="N78" s="165">
        <f t="shared" si="12"/>
        <v>9.4794020566052204</v>
      </c>
      <c r="O78" s="191" t="str">
        <f t="shared" si="13"/>
        <v>Elisa</v>
      </c>
    </row>
    <row r="79" spans="2:15" s="41" customFormat="1" x14ac:dyDescent="0.25">
      <c r="B79" s="199">
        <v>9</v>
      </c>
      <c r="C79" s="163" t="str">
        <f>'CTG 09'!$A$1</f>
        <v>CTG 09 de Rio Grande</v>
      </c>
      <c r="D79" s="21">
        <f>$I$16+D63-('CTG 09'!$G$3*$I$16/D$16)</f>
        <v>9.5014907055519906</v>
      </c>
      <c r="E79" s="22">
        <f>$I$16+E63-('CTG 09'!$G$8*$I$16/E$16)</f>
        <v>9.4638674379380934</v>
      </c>
      <c r="F79" s="22">
        <f>$I$16+F63-('CTG 09'!$G$13*$I$16/F$16)</f>
        <v>9.5510601122833023</v>
      </c>
      <c r="G79" s="22">
        <f>$I$16+G63-('CTG 09'!$G$18*$I$16/G$16)</f>
        <v>9.4897061177601501</v>
      </c>
      <c r="H79" s="23">
        <f>$I$16+H63-('CTG 09'!$G$23*$I$16/H$16)</f>
        <v>9.4357214156498053</v>
      </c>
      <c r="I79" s="177">
        <f t="shared" si="10"/>
        <v>9.4850214204167447</v>
      </c>
      <c r="J79" s="210"/>
      <c r="K79" s="168">
        <f t="shared" si="11"/>
        <v>9.5510601122833023</v>
      </c>
      <c r="L79" s="189" t="str">
        <f t="shared" si="14"/>
        <v>Carlos</v>
      </c>
      <c r="M79" s="238"/>
      <c r="N79" s="168">
        <f t="shared" si="12"/>
        <v>9.4357214156498053</v>
      </c>
      <c r="O79" s="189" t="str">
        <f t="shared" si="13"/>
        <v>Elisa</v>
      </c>
    </row>
    <row r="80" spans="2:15" s="41" customFormat="1" ht="15.75" thickBot="1" x14ac:dyDescent="0.3">
      <c r="B80" s="201">
        <v>10</v>
      </c>
      <c r="C80" s="161" t="str">
        <f>'CTG 10'!$A$1</f>
        <v>CTG 10 de São Lourenço</v>
      </c>
      <c r="D80" s="24">
        <f>$I$16+D64-('CTG 10'!$G$3*$I$16/D$16)</f>
        <v>9.4348295421395161</v>
      </c>
      <c r="E80" s="25">
        <f>$I$16+E64-('CTG 10'!$G$8*$I$16/E$16)</f>
        <v>9.4363402029367514</v>
      </c>
      <c r="F80" s="25">
        <f>$I$16+F64-('CTG 10'!$G$13*$I$16/F$16)</f>
        <v>9.4921001764451844</v>
      </c>
      <c r="G80" s="25">
        <f>$I$16+G64-('CTG 10'!$G$18*$I$16/G$16)</f>
        <v>9.44322761995228</v>
      </c>
      <c r="H80" s="26">
        <f>$I$16+H64-('CTG 10'!$G$23*$I$16/H$16)</f>
        <v>9.5254846720301192</v>
      </c>
      <c r="I80" s="179">
        <f t="shared" si="10"/>
        <v>9.4572226664447374</v>
      </c>
      <c r="J80" s="210"/>
      <c r="K80" s="166">
        <f t="shared" si="11"/>
        <v>9.5254846720301192</v>
      </c>
      <c r="L80" s="192" t="str">
        <f t="shared" si="14"/>
        <v>Elisa</v>
      </c>
      <c r="M80" s="238"/>
      <c r="N80" s="166">
        <f t="shared" si="12"/>
        <v>9.4348295421395161</v>
      </c>
      <c r="O80" s="192" t="str">
        <f t="shared" si="13"/>
        <v>Álvaro</v>
      </c>
    </row>
    <row r="81" spans="2:15" s="41" customFormat="1" ht="13.5" customHeight="1" thickBot="1" x14ac:dyDescent="0.3">
      <c r="B81" s="209"/>
      <c r="C81" s="209"/>
      <c r="D81" s="209"/>
      <c r="E81" s="209"/>
      <c r="F81" s="209"/>
      <c r="G81" s="209"/>
      <c r="H81" s="209"/>
      <c r="I81" s="209"/>
      <c r="J81" s="209"/>
      <c r="K81" s="209"/>
      <c r="L81" s="209"/>
      <c r="M81" s="209"/>
      <c r="N81" s="209"/>
      <c r="O81" s="209"/>
    </row>
    <row r="82" spans="2:15" s="41" customFormat="1" ht="39" customHeight="1" thickBot="1" x14ac:dyDescent="0.3">
      <c r="B82" s="227" t="s">
        <v>77</v>
      </c>
      <c r="C82" s="228"/>
      <c r="D82" s="228"/>
      <c r="E82" s="228"/>
      <c r="F82" s="228"/>
      <c r="G82" s="228"/>
      <c r="H82" s="228"/>
      <c r="I82" s="228"/>
      <c r="J82" s="228"/>
      <c r="K82" s="228"/>
      <c r="L82" s="228"/>
      <c r="M82" s="228"/>
      <c r="N82" s="228"/>
      <c r="O82" s="229"/>
    </row>
    <row r="85" spans="2:15" ht="15.75" thickBot="1" x14ac:dyDescent="0.3"/>
    <row r="86" spans="2:15" s="11" customFormat="1" ht="16.5" customHeight="1" thickBot="1" x14ac:dyDescent="0.3">
      <c r="B86" s="241" t="s">
        <v>78</v>
      </c>
      <c r="C86" s="242"/>
      <c r="D86" s="242"/>
      <c r="E86" s="242"/>
      <c r="F86" s="242"/>
      <c r="G86" s="242"/>
      <c r="H86" s="242"/>
      <c r="I86" s="243"/>
      <c r="J86" s="208"/>
    </row>
    <row r="87" spans="2:15" ht="5.25" customHeight="1" thickBot="1" x14ac:dyDescent="0.3">
      <c r="B87" s="216"/>
      <c r="C87" s="216"/>
      <c r="D87" s="216"/>
      <c r="E87" s="216"/>
      <c r="F87" s="216"/>
      <c r="G87" s="216"/>
      <c r="H87" s="216"/>
      <c r="I87" s="216"/>
      <c r="J87" s="208"/>
    </row>
    <row r="88" spans="2:15" s="37" customFormat="1" ht="15.75" thickBot="1" x14ac:dyDescent="0.3">
      <c r="B88" s="250" t="s">
        <v>72</v>
      </c>
      <c r="C88" s="251"/>
      <c r="D88" s="251"/>
      <c r="E88" s="251"/>
      <c r="F88" s="251"/>
      <c r="G88" s="251"/>
      <c r="H88" s="251"/>
      <c r="I88" s="252"/>
      <c r="J88" s="208"/>
    </row>
    <row r="89" spans="2:15" s="37" customFormat="1" ht="5.25" customHeight="1" thickBot="1" x14ac:dyDescent="0.3">
      <c r="B89" s="223"/>
      <c r="C89" s="223"/>
      <c r="D89" s="223"/>
      <c r="E89" s="223"/>
      <c r="F89" s="223"/>
      <c r="G89" s="223"/>
      <c r="H89" s="223"/>
      <c r="I89" s="223"/>
      <c r="J89" s="208"/>
    </row>
    <row r="90" spans="2:15" s="41" customFormat="1" ht="15.75" thickBot="1" x14ac:dyDescent="0.3">
      <c r="B90" s="225"/>
      <c r="C90" s="226"/>
      <c r="D90" s="55" t="str">
        <f>'CTG 08'!$A$3</f>
        <v>Álvaro</v>
      </c>
      <c r="E90" s="56" t="str">
        <f>'CTG 08'!$A$8</f>
        <v>Bárbara</v>
      </c>
      <c r="F90" s="55" t="str">
        <f>'CTG 08'!$A$13</f>
        <v>Carlos</v>
      </c>
      <c r="G90" s="56" t="str">
        <f>'CTG 08'!$A$18</f>
        <v>Daniel</v>
      </c>
      <c r="H90" s="55" t="str">
        <f>'CTG 08'!$A$23</f>
        <v>Elisa</v>
      </c>
      <c r="I90" s="158"/>
      <c r="J90" s="208"/>
    </row>
    <row r="91" spans="2:15" x14ac:dyDescent="0.25">
      <c r="B91" s="180" t="s">
        <v>44</v>
      </c>
      <c r="C91" s="160" t="s">
        <v>31</v>
      </c>
      <c r="D91" s="18">
        <v>9.7490893125126075</v>
      </c>
      <c r="E91" s="19">
        <v>9.7376909861093335</v>
      </c>
      <c r="F91" s="19">
        <v>9.8311198075143373</v>
      </c>
      <c r="G91" s="19">
        <v>9.7822472510214347</v>
      </c>
      <c r="H91" s="34">
        <v>9.7526999566828536</v>
      </c>
      <c r="I91" s="183">
        <v>9.7613455067389641</v>
      </c>
      <c r="J91" s="208"/>
    </row>
    <row r="92" spans="2:15" x14ac:dyDescent="0.25">
      <c r="B92" s="187" t="s">
        <v>45</v>
      </c>
      <c r="C92" s="162" t="s">
        <v>30</v>
      </c>
      <c r="D92" s="21">
        <v>9.773849173208669</v>
      </c>
      <c r="E92" s="22">
        <v>9.7550766082154432</v>
      </c>
      <c r="F92" s="22">
        <v>9.6837199679190604</v>
      </c>
      <c r="G92" s="22">
        <v>9.7576409874760923</v>
      </c>
      <c r="H92" s="35">
        <v>9.7490933648629703</v>
      </c>
      <c r="I92" s="184">
        <v>9.7539369868515049</v>
      </c>
      <c r="J92" s="208"/>
    </row>
    <row r="93" spans="2:15" x14ac:dyDescent="0.25">
      <c r="B93" s="181" t="s">
        <v>49</v>
      </c>
      <c r="C93" s="163" t="s">
        <v>29</v>
      </c>
      <c r="D93" s="21">
        <v>9.7509939171815354</v>
      </c>
      <c r="E93" s="22">
        <v>9.7753598340059042</v>
      </c>
      <c r="F93" s="22">
        <v>9.6910899598988216</v>
      </c>
      <c r="G93" s="22">
        <v>9.738502782496381</v>
      </c>
      <c r="H93" s="35">
        <v>9.7382735894033132</v>
      </c>
      <c r="I93" s="182">
        <v>9.7425900963604093</v>
      </c>
      <c r="J93" s="208"/>
    </row>
    <row r="94" spans="2:15" x14ac:dyDescent="0.25">
      <c r="B94" s="187" t="s">
        <v>46</v>
      </c>
      <c r="C94" s="162" t="s">
        <v>32</v>
      </c>
      <c r="D94" s="21">
        <v>9.730043265823328</v>
      </c>
      <c r="E94" s="22">
        <v>9.7304469768984525</v>
      </c>
      <c r="F94" s="22">
        <v>9.8016398395952837</v>
      </c>
      <c r="G94" s="22">
        <v>9.6865562261228817</v>
      </c>
      <c r="H94" s="35">
        <v>9.6733549366453904</v>
      </c>
      <c r="I94" s="184">
        <v>9.7156821562815541</v>
      </c>
      <c r="J94" s="208"/>
    </row>
    <row r="95" spans="2:15" x14ac:dyDescent="0.25">
      <c r="B95" s="181" t="s">
        <v>48</v>
      </c>
      <c r="C95" s="163" t="s">
        <v>33</v>
      </c>
      <c r="D95" s="21">
        <v>9.7605169405261769</v>
      </c>
      <c r="E95" s="22">
        <v>9.7058173455814636</v>
      </c>
      <c r="F95" s="22">
        <v>9.6984599518785899</v>
      </c>
      <c r="G95" s="22">
        <v>9.7412368117791974</v>
      </c>
      <c r="H95" s="35">
        <v>9.5795835493283921</v>
      </c>
      <c r="I95" s="182">
        <v>9.7151713697464164</v>
      </c>
      <c r="J95" s="208"/>
    </row>
    <row r="96" spans="2:15" x14ac:dyDescent="0.25">
      <c r="B96" s="187" t="s">
        <v>47</v>
      </c>
      <c r="C96" s="162" t="s">
        <v>34</v>
      </c>
      <c r="D96" s="21">
        <v>9.7167110331408342</v>
      </c>
      <c r="E96" s="22">
        <v>9.7347933824249822</v>
      </c>
      <c r="F96" s="22">
        <v>9.6395000160404773</v>
      </c>
      <c r="G96" s="22">
        <v>9.6537478747290955</v>
      </c>
      <c r="H96" s="35">
        <v>9.8248317930805431</v>
      </c>
      <c r="I96" s="184">
        <v>9.7017507634316349</v>
      </c>
      <c r="J96" s="208"/>
    </row>
    <row r="97" spans="2:10" x14ac:dyDescent="0.25">
      <c r="B97" s="181" t="s">
        <v>50</v>
      </c>
      <c r="C97" s="163" t="s">
        <v>35</v>
      </c>
      <c r="D97" s="21">
        <v>9.6252900090322999</v>
      </c>
      <c r="E97" s="22">
        <v>9.6478652718944282</v>
      </c>
      <c r="F97" s="22">
        <v>9.6100200481214131</v>
      </c>
      <c r="G97" s="22">
        <v>9.6504670395897154</v>
      </c>
      <c r="H97" s="35">
        <v>9.6336824266266596</v>
      </c>
      <c r="I97" s="182">
        <v>9.635612569184465</v>
      </c>
      <c r="J97" s="208"/>
    </row>
    <row r="98" spans="2:10" x14ac:dyDescent="0.25">
      <c r="B98" s="187" t="s">
        <v>51</v>
      </c>
      <c r="C98" s="162" t="s">
        <v>36</v>
      </c>
      <c r="D98" s="21">
        <v>9.4995861008830609</v>
      </c>
      <c r="E98" s="22">
        <v>9.5551419539951734</v>
      </c>
      <c r="F98" s="22">
        <v>9.5436901203035394</v>
      </c>
      <c r="G98" s="22">
        <v>9.599067289072778</v>
      </c>
      <c r="H98" s="35">
        <v>9.4794020566052204</v>
      </c>
      <c r="I98" s="184">
        <v>9.5328060583939216</v>
      </c>
      <c r="J98" s="208"/>
    </row>
    <row r="99" spans="2:10" x14ac:dyDescent="0.25">
      <c r="B99" s="181" t="s">
        <v>53</v>
      </c>
      <c r="C99" s="163" t="s">
        <v>37</v>
      </c>
      <c r="D99" s="21">
        <v>9.5014907055519906</v>
      </c>
      <c r="E99" s="22">
        <v>9.4638674379380934</v>
      </c>
      <c r="F99" s="22">
        <v>9.5510601122833023</v>
      </c>
      <c r="G99" s="22">
        <v>9.4897061177601501</v>
      </c>
      <c r="H99" s="35">
        <v>9.4357214156498053</v>
      </c>
      <c r="I99" s="182">
        <v>9.4850214204167447</v>
      </c>
      <c r="J99" s="208"/>
    </row>
    <row r="100" spans="2:10" ht="15.75" thickBot="1" x14ac:dyDescent="0.3">
      <c r="B100" s="186" t="s">
        <v>52</v>
      </c>
      <c r="C100" s="161" t="s">
        <v>38</v>
      </c>
      <c r="D100" s="24">
        <v>9.4348295421395161</v>
      </c>
      <c r="E100" s="25">
        <v>9.4363402029367514</v>
      </c>
      <c r="F100" s="25">
        <v>9.4921001764451844</v>
      </c>
      <c r="G100" s="25">
        <v>9.44322761995228</v>
      </c>
      <c r="H100" s="36">
        <v>9.5254846720301192</v>
      </c>
      <c r="I100" s="185">
        <v>9.4572226664447374</v>
      </c>
      <c r="J100" s="208"/>
    </row>
  </sheetData>
  <mergeCells count="42">
    <mergeCell ref="B1:O1"/>
    <mergeCell ref="B15:O15"/>
    <mergeCell ref="B3:O3"/>
    <mergeCell ref="J4:J14"/>
    <mergeCell ref="M4:M14"/>
    <mergeCell ref="B2:O2"/>
    <mergeCell ref="B4:C4"/>
    <mergeCell ref="B47:O47"/>
    <mergeCell ref="B48:C48"/>
    <mergeCell ref="B21:C21"/>
    <mergeCell ref="B36:C36"/>
    <mergeCell ref="B54:C54"/>
    <mergeCell ref="B34:H34"/>
    <mergeCell ref="J48:O48"/>
    <mergeCell ref="I34:O34"/>
    <mergeCell ref="B35:O35"/>
    <mergeCell ref="I36:O46"/>
    <mergeCell ref="B53:O53"/>
    <mergeCell ref="N4:O4"/>
    <mergeCell ref="K4:L4"/>
    <mergeCell ref="B16:C16"/>
    <mergeCell ref="K16:O16"/>
    <mergeCell ref="I21:O31"/>
    <mergeCell ref="I19:O19"/>
    <mergeCell ref="B20:O20"/>
    <mergeCell ref="B19:H19"/>
    <mergeCell ref="B81:O81"/>
    <mergeCell ref="B82:O82"/>
    <mergeCell ref="B90:C90"/>
    <mergeCell ref="B52:H52"/>
    <mergeCell ref="I54:O64"/>
    <mergeCell ref="B69:O69"/>
    <mergeCell ref="B70:C70"/>
    <mergeCell ref="J70:J80"/>
    <mergeCell ref="K70:L70"/>
    <mergeCell ref="M70:M80"/>
    <mergeCell ref="N70:O70"/>
    <mergeCell ref="B86:I86"/>
    <mergeCell ref="B68:O68"/>
    <mergeCell ref="B88:I88"/>
    <mergeCell ref="B89:I89"/>
    <mergeCell ref="B87:I8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workbookViewId="0">
      <selection activeCell="J29" sqref="J29"/>
    </sheetView>
  </sheetViews>
  <sheetFormatPr defaultRowHeight="15" x14ac:dyDescent="0.25"/>
  <cols>
    <col min="1" max="1" width="12.5703125" style="4" customWidth="1"/>
    <col min="2" max="2" width="10.42578125" style="4" customWidth="1"/>
    <col min="3" max="8" width="13.140625" style="4" customWidth="1"/>
    <col min="9" max="9" width="20.5703125" style="4" customWidth="1"/>
    <col min="10" max="10" width="14.85546875" style="4" customWidth="1"/>
    <col min="11" max="11" width="17.5703125" style="4" hidden="1" customWidth="1"/>
    <col min="12" max="12" width="17.5703125" style="4" customWidth="1"/>
    <col min="13" max="14" width="17.5703125" style="4" hidden="1" customWidth="1"/>
    <col min="15" max="15" width="17.5703125" style="4" customWidth="1"/>
    <col min="16" max="16384" width="9.140625" style="4"/>
  </cols>
  <sheetData>
    <row r="1" spans="1:15" ht="29.25" customHeight="1" x14ac:dyDescent="0.25">
      <c r="A1" s="254" t="s">
        <v>29</v>
      </c>
      <c r="B1" s="254"/>
      <c r="C1" s="16"/>
    </row>
    <row r="2" spans="1:15" x14ac:dyDescent="0.25">
      <c r="C2" s="12" t="s">
        <v>6</v>
      </c>
      <c r="D2" s="12" t="s">
        <v>7</v>
      </c>
      <c r="E2" s="12" t="s">
        <v>0</v>
      </c>
      <c r="F2" s="12" t="s">
        <v>1</v>
      </c>
      <c r="G2" s="12" t="s">
        <v>9</v>
      </c>
      <c r="H2" s="12" t="s">
        <v>8</v>
      </c>
      <c r="I2" s="12" t="s">
        <v>40</v>
      </c>
      <c r="J2" s="12" t="s">
        <v>41</v>
      </c>
      <c r="K2" s="12"/>
      <c r="L2" s="12" t="s">
        <v>42</v>
      </c>
      <c r="M2" s="12" t="s">
        <v>14</v>
      </c>
      <c r="N2" s="12" t="s">
        <v>13</v>
      </c>
      <c r="O2" s="12" t="s">
        <v>43</v>
      </c>
    </row>
    <row r="3" spans="1:15" x14ac:dyDescent="0.25">
      <c r="A3" s="256" t="s">
        <v>25</v>
      </c>
      <c r="B3" s="4" t="s">
        <v>2</v>
      </c>
      <c r="C3" s="7">
        <v>1.9</v>
      </c>
      <c r="D3" s="7">
        <v>3.92</v>
      </c>
      <c r="E3" s="7">
        <v>1.9</v>
      </c>
      <c r="F3" s="7">
        <v>2</v>
      </c>
      <c r="G3" s="257"/>
      <c r="H3" s="5">
        <f>SUM(C3:F3)</f>
        <v>9.7200000000000006</v>
      </c>
      <c r="I3" s="258">
        <f>(SUM(H3:H6)/4)-G3</f>
        <v>9.76</v>
      </c>
      <c r="J3" s="255">
        <f>(SUM(I3:I26)-MIN(I3:I26)-MAX(I3:I26))/3</f>
        <v>9.7550000000000008</v>
      </c>
      <c r="K3" s="13">
        <f>MIN(SUM($C$3:$C$6),SUM($C$8:$C$11),SUM($C$13:$C$16),SUM($C$18:$C$21),SUM($C$23:$C$26))</f>
        <v>7.9</v>
      </c>
      <c r="L3" s="255">
        <f>(SUM(C3:C26)-K3-K8+SUM(D3:D26)-K4-K9+SUM(E3:E26)-K5-K10+SUM(F3:F26)-K6-K11-SUM(G3:G26))/12</f>
        <v>9.7708333333333321</v>
      </c>
      <c r="M3" s="13">
        <f>MIN($C$3,$C$8,$C$13,$C$18,$C$23)</f>
        <v>1.9</v>
      </c>
      <c r="N3" s="13">
        <f>MAX($C$3,$C$8,$C$13,$C$18,$C$23)</f>
        <v>2</v>
      </c>
      <c r="O3" s="255">
        <f>(SUM(C3:F26)-SUM(G3:G26)-SUM(M3:N21))/12</f>
        <v>9.7858333333333416</v>
      </c>
    </row>
    <row r="4" spans="1:15" x14ac:dyDescent="0.25">
      <c r="A4" s="256"/>
      <c r="B4" s="4" t="s">
        <v>3</v>
      </c>
      <c r="C4" s="7">
        <v>2</v>
      </c>
      <c r="D4" s="7">
        <v>3.93</v>
      </c>
      <c r="E4" s="7">
        <v>1.92</v>
      </c>
      <c r="F4" s="7">
        <v>2</v>
      </c>
      <c r="G4" s="257"/>
      <c r="H4" s="5">
        <f t="shared" ref="H4:H6" si="0">SUM(C4:F4)</f>
        <v>9.85</v>
      </c>
      <c r="I4" s="258"/>
      <c r="J4" s="255"/>
      <c r="K4" s="13">
        <f>MIN(SUM($D$3:$D$6),SUM($D$8:$D$11),SUM($D$13:$D$16),SUM($D$18:$D$21),SUM($D$23:$D$26))</f>
        <v>15.34</v>
      </c>
      <c r="L4" s="255"/>
      <c r="M4" s="13">
        <f>MIN($C$4,$C$9,$C$14,$C$19,$C$24)</f>
        <v>2</v>
      </c>
      <c r="N4" s="13">
        <f>MAX($C$4,$C$9,$C$14,$C$19,$C$24)</f>
        <v>2</v>
      </c>
      <c r="O4" s="255"/>
    </row>
    <row r="5" spans="1:15" x14ac:dyDescent="0.25">
      <c r="A5" s="256"/>
      <c r="B5" s="4" t="s">
        <v>4</v>
      </c>
      <c r="C5" s="7">
        <v>2</v>
      </c>
      <c r="D5" s="7">
        <v>3.9</v>
      </c>
      <c r="E5" s="7">
        <v>1.92</v>
      </c>
      <c r="F5" s="7">
        <v>1.8</v>
      </c>
      <c r="G5" s="257"/>
      <c r="H5" s="5">
        <f t="shared" si="0"/>
        <v>9.620000000000001</v>
      </c>
      <c r="I5" s="258"/>
      <c r="J5" s="255"/>
      <c r="K5" s="13">
        <f>MIN(SUM($E$3:$E$6),SUM($E$8:$E$11),SUM($E$13:$E$16),SUM($E$18:$E$21),SUM($E$23:$E$26))</f>
        <v>7.29</v>
      </c>
      <c r="L5" s="255"/>
      <c r="M5" s="13">
        <f>MIN($C$5,$C$10,$C$15,$C$20,$C$25)</f>
        <v>2</v>
      </c>
      <c r="N5" s="13">
        <f>MAX($C$5,$C$10,$C$15,$C$20,$C$25)</f>
        <v>2</v>
      </c>
      <c r="O5" s="255"/>
    </row>
    <row r="6" spans="1:15" x14ac:dyDescent="0.25">
      <c r="A6" s="256"/>
      <c r="B6" s="4" t="s">
        <v>5</v>
      </c>
      <c r="C6" s="7">
        <v>2</v>
      </c>
      <c r="D6" s="7">
        <v>3.95</v>
      </c>
      <c r="E6" s="7">
        <v>1.9</v>
      </c>
      <c r="F6" s="7">
        <v>2</v>
      </c>
      <c r="G6" s="257"/>
      <c r="H6" s="5">
        <f t="shared" si="0"/>
        <v>9.85</v>
      </c>
      <c r="I6" s="258"/>
      <c r="J6" s="255"/>
      <c r="K6" s="13">
        <f>MIN(SUM($F$3:$F$6),SUM($F$8:$F$11),SUM($F$13:$F$16),SUM($F$18:$F$21),SUM($F$23:$F$26))</f>
        <v>7.6999999999999993</v>
      </c>
      <c r="L6" s="255"/>
      <c r="M6" s="13">
        <f>MIN($C$6,$C$11,$C$16,$C$21,$C$26)</f>
        <v>2</v>
      </c>
      <c r="N6" s="13">
        <f>MAX($C$6,$C$11,$C$16,$C$21,$C$26)</f>
        <v>2</v>
      </c>
      <c r="O6" s="255"/>
    </row>
    <row r="7" spans="1:15" ht="7.5" customHeight="1" x14ac:dyDescent="0.25">
      <c r="A7" s="14"/>
      <c r="C7" s="7"/>
      <c r="D7" s="7"/>
      <c r="E7" s="7"/>
      <c r="F7" s="7"/>
      <c r="G7" s="7"/>
      <c r="H7" s="5"/>
      <c r="I7" s="6"/>
      <c r="J7" s="255"/>
      <c r="K7" s="13"/>
      <c r="L7" s="255"/>
      <c r="M7" s="13"/>
      <c r="N7" s="13"/>
      <c r="O7" s="255"/>
    </row>
    <row r="8" spans="1:15" x14ac:dyDescent="0.25">
      <c r="A8" s="256" t="s">
        <v>26</v>
      </c>
      <c r="B8" s="4" t="s">
        <v>2</v>
      </c>
      <c r="C8" s="7">
        <v>2</v>
      </c>
      <c r="D8" s="7">
        <v>3.92</v>
      </c>
      <c r="E8" s="7">
        <v>1.94</v>
      </c>
      <c r="F8" s="7">
        <v>1.9</v>
      </c>
      <c r="G8" s="257"/>
      <c r="H8" s="5">
        <f t="shared" ref="H8:H11" si="1">SUM(C8:F8)</f>
        <v>9.76</v>
      </c>
      <c r="I8" s="258">
        <f>(SUM(H8:H11)/4)-G8</f>
        <v>9.8099999999999987</v>
      </c>
      <c r="J8" s="255"/>
      <c r="K8" s="13">
        <f>MAX(SUM($C$3:$C$6),SUM($C$8:$C$11),SUM($C$13:$C$16),SUM($C$18:$C$21),SUM($C$23:$C$26))</f>
        <v>8</v>
      </c>
      <c r="L8" s="255"/>
      <c r="M8" s="13">
        <f>MIN($D$3,$D$8,$D$13,$D$18,$D$23)</f>
        <v>3.83</v>
      </c>
      <c r="N8" s="13">
        <f>MAX($D$3,$D$8,$D$13,$D$18,$D$23)</f>
        <v>3.92</v>
      </c>
      <c r="O8" s="255"/>
    </row>
    <row r="9" spans="1:15" x14ac:dyDescent="0.25">
      <c r="A9" s="256"/>
      <c r="B9" s="4" t="s">
        <v>3</v>
      </c>
      <c r="C9" s="7">
        <v>2</v>
      </c>
      <c r="D9" s="7">
        <v>3.96</v>
      </c>
      <c r="E9" s="7">
        <v>1.96</v>
      </c>
      <c r="F9" s="7">
        <v>1.9</v>
      </c>
      <c r="G9" s="257"/>
      <c r="H9" s="5">
        <f t="shared" si="1"/>
        <v>9.82</v>
      </c>
      <c r="I9" s="258"/>
      <c r="J9" s="255"/>
      <c r="K9" s="13">
        <f>MAX(SUM($D$3:$D$6),SUM($D$8:$D$11),SUM($D$13:$D$16),SUM($D$18:$D$21),SUM($D$23:$D$26))</f>
        <v>15.78</v>
      </c>
      <c r="L9" s="255"/>
      <c r="M9" s="13">
        <f>MIN($D$4,$D$9,$D$14,$D$19,$D$24)</f>
        <v>3.83</v>
      </c>
      <c r="N9" s="13">
        <f>MAX($D$4,$D$9,$D$14,$D$19,$D$24)</f>
        <v>3.96</v>
      </c>
      <c r="O9" s="255"/>
    </row>
    <row r="10" spans="1:15" x14ac:dyDescent="0.25">
      <c r="A10" s="256"/>
      <c r="B10" s="4" t="s">
        <v>4</v>
      </c>
      <c r="C10" s="7">
        <v>2</v>
      </c>
      <c r="D10" s="7">
        <v>3.96</v>
      </c>
      <c r="E10" s="7">
        <v>1.94</v>
      </c>
      <c r="F10" s="7">
        <v>2</v>
      </c>
      <c r="G10" s="257"/>
      <c r="H10" s="5">
        <f t="shared" si="1"/>
        <v>9.9</v>
      </c>
      <c r="I10" s="258"/>
      <c r="J10" s="255"/>
      <c r="K10" s="13">
        <f>MAX(SUM($E$3:$E$6),SUM($E$8:$E$11),SUM($E$13:$E$16),SUM($E$18:$E$21),SUM($E$23:$E$26))</f>
        <v>7.76</v>
      </c>
      <c r="L10" s="255"/>
      <c r="M10" s="13">
        <f>MIN($D$5,$D$10,$D$15,$D$20,$D$25)</f>
        <v>3.83</v>
      </c>
      <c r="N10" s="13">
        <f>MAX($D$5,$D$10,$D$15,$D$20,$D$25)</f>
        <v>3.96</v>
      </c>
      <c r="O10" s="255"/>
    </row>
    <row r="11" spans="1:15" x14ac:dyDescent="0.25">
      <c r="A11" s="256"/>
      <c r="B11" s="4" t="s">
        <v>5</v>
      </c>
      <c r="C11" s="7">
        <v>2</v>
      </c>
      <c r="D11" s="7">
        <v>3.94</v>
      </c>
      <c r="E11" s="7">
        <v>1.92</v>
      </c>
      <c r="F11" s="7">
        <v>1.9</v>
      </c>
      <c r="G11" s="257"/>
      <c r="H11" s="5">
        <f t="shared" si="1"/>
        <v>9.76</v>
      </c>
      <c r="I11" s="258"/>
      <c r="J11" s="255"/>
      <c r="K11" s="13">
        <f>MAX(SUM($F$3:$F$6),SUM($F$8:$F$11),SUM($F$13:$F$16),SUM($F$18:$F$21),SUM($F$23:$F$26))</f>
        <v>8</v>
      </c>
      <c r="L11" s="255"/>
      <c r="M11" s="13">
        <f>MIN($D$6,$D$11,$D$16,$D$21,$D$26)</f>
        <v>3.85</v>
      </c>
      <c r="N11" s="13">
        <f>MAX($D$6,$D$11,$D$16,$D$21,$D$26)</f>
        <v>3.95</v>
      </c>
      <c r="O11" s="255"/>
    </row>
    <row r="12" spans="1:15" ht="7.5" customHeight="1" x14ac:dyDescent="0.25">
      <c r="A12" s="14"/>
      <c r="C12" s="7"/>
      <c r="D12" s="7"/>
      <c r="E12" s="7"/>
      <c r="F12" s="7"/>
      <c r="G12" s="7"/>
      <c r="H12" s="5"/>
      <c r="I12" s="6"/>
      <c r="J12" s="255"/>
      <c r="K12" s="13"/>
      <c r="L12" s="255"/>
      <c r="M12" s="13"/>
      <c r="N12" s="13"/>
      <c r="O12" s="255"/>
    </row>
    <row r="13" spans="1:15" x14ac:dyDescent="0.25">
      <c r="A13" s="256" t="s">
        <v>24</v>
      </c>
      <c r="B13" s="4" t="s">
        <v>2</v>
      </c>
      <c r="C13" s="7">
        <v>2</v>
      </c>
      <c r="D13" s="7">
        <v>3.92</v>
      </c>
      <c r="E13" s="7">
        <v>1.92</v>
      </c>
      <c r="F13" s="7">
        <v>2</v>
      </c>
      <c r="G13" s="257"/>
      <c r="H13" s="5">
        <f t="shared" ref="H13:H16" si="2">SUM(C13:F13)</f>
        <v>9.84</v>
      </c>
      <c r="I13" s="258">
        <f>(SUM(H13:H16)/4)-G13</f>
        <v>9.8324999999999996</v>
      </c>
      <c r="J13" s="255"/>
      <c r="K13" s="13"/>
      <c r="L13" s="255"/>
      <c r="M13" s="13">
        <f>MIN($E$3,$E$8,$E$13,$E$18,$E$23)</f>
        <v>1.83</v>
      </c>
      <c r="N13" s="13">
        <f>MAX($E$3,$E$8,$E$13,$E$18,$E$23)</f>
        <v>1.94</v>
      </c>
      <c r="O13" s="255"/>
    </row>
    <row r="14" spans="1:15" x14ac:dyDescent="0.25">
      <c r="A14" s="256"/>
      <c r="B14" s="4" t="s">
        <v>3</v>
      </c>
      <c r="C14" s="7">
        <v>2</v>
      </c>
      <c r="D14" s="7">
        <v>3.9</v>
      </c>
      <c r="E14" s="7">
        <v>1.9</v>
      </c>
      <c r="F14" s="7">
        <v>2</v>
      </c>
      <c r="G14" s="257"/>
      <c r="H14" s="5">
        <f t="shared" si="2"/>
        <v>9.8000000000000007</v>
      </c>
      <c r="I14" s="258"/>
      <c r="J14" s="255"/>
      <c r="K14" s="13"/>
      <c r="L14" s="255"/>
      <c r="M14" s="13">
        <f>MIN($E$4,$E$9,$E$14,$E$19,$E$24)</f>
        <v>1.83</v>
      </c>
      <c r="N14" s="13">
        <f>MAX($E$4,$E$9,$E$14,$E$19,$E$24)</f>
        <v>1.96</v>
      </c>
      <c r="O14" s="255"/>
    </row>
    <row r="15" spans="1:15" x14ac:dyDescent="0.25">
      <c r="A15" s="256"/>
      <c r="B15" s="4" t="s">
        <v>4</v>
      </c>
      <c r="C15" s="7">
        <v>2</v>
      </c>
      <c r="D15" s="7">
        <v>3.92</v>
      </c>
      <c r="E15" s="7">
        <v>1.92</v>
      </c>
      <c r="F15" s="7">
        <v>2</v>
      </c>
      <c r="G15" s="257"/>
      <c r="H15" s="5">
        <f t="shared" si="2"/>
        <v>9.84</v>
      </c>
      <c r="I15" s="258"/>
      <c r="J15" s="255"/>
      <c r="K15" s="13"/>
      <c r="L15" s="255"/>
      <c r="M15" s="13">
        <f>MIN($E$5,$E$10,$E$15,$E$20,$E$25)</f>
        <v>1.8</v>
      </c>
      <c r="N15" s="13">
        <f>MAX($E$5,$E$10,$E$15,$E$20,$E$25)</f>
        <v>1.94</v>
      </c>
      <c r="O15" s="255"/>
    </row>
    <row r="16" spans="1:15" x14ac:dyDescent="0.25">
      <c r="A16" s="256"/>
      <c r="B16" s="4" t="s">
        <v>5</v>
      </c>
      <c r="C16" s="7">
        <v>2</v>
      </c>
      <c r="D16" s="7">
        <v>3.92</v>
      </c>
      <c r="E16" s="7">
        <v>1.93</v>
      </c>
      <c r="F16" s="7">
        <v>2</v>
      </c>
      <c r="G16" s="257"/>
      <c r="H16" s="5">
        <f t="shared" si="2"/>
        <v>9.85</v>
      </c>
      <c r="I16" s="258"/>
      <c r="J16" s="255"/>
      <c r="K16" s="13"/>
      <c r="L16" s="255"/>
      <c r="M16" s="13">
        <f>MIN($E$6,$E$11,$E$16,$E$21,$E$26)</f>
        <v>1.83</v>
      </c>
      <c r="N16" s="13">
        <f>MAX($E$6,$E$11,$E$16,$E$21,$E$26)</f>
        <v>1.93</v>
      </c>
      <c r="O16" s="255"/>
    </row>
    <row r="17" spans="1:15" ht="7.5" customHeight="1" x14ac:dyDescent="0.25">
      <c r="A17" s="14"/>
      <c r="C17" s="7"/>
      <c r="D17" s="7"/>
      <c r="E17" s="7"/>
      <c r="F17" s="7"/>
      <c r="G17" s="7"/>
      <c r="H17" s="5"/>
      <c r="I17" s="6"/>
      <c r="J17" s="255"/>
      <c r="K17" s="13"/>
      <c r="L17" s="255"/>
      <c r="M17" s="13"/>
      <c r="N17" s="13"/>
      <c r="O17" s="255"/>
    </row>
    <row r="18" spans="1:15" x14ac:dyDescent="0.25">
      <c r="A18" s="256" t="s">
        <v>27</v>
      </c>
      <c r="B18" s="4" t="s">
        <v>2</v>
      </c>
      <c r="C18" s="7">
        <v>2</v>
      </c>
      <c r="D18" s="7">
        <v>3.83</v>
      </c>
      <c r="E18" s="7">
        <v>1.83</v>
      </c>
      <c r="F18" s="7">
        <v>2</v>
      </c>
      <c r="G18" s="257"/>
      <c r="H18" s="5">
        <f t="shared" ref="H18:H21" si="3">SUM(C18:F18)</f>
        <v>9.66</v>
      </c>
      <c r="I18" s="258">
        <f>(SUM(H18:H21)/4)-G18</f>
        <v>9.6574999999999989</v>
      </c>
      <c r="J18" s="255"/>
      <c r="K18" s="13"/>
      <c r="L18" s="255"/>
      <c r="M18" s="13">
        <f>MIN($F$3,$F$8,$F$13,$F$18,$F$23)</f>
        <v>1.9</v>
      </c>
      <c r="N18" s="13">
        <f>MAX($F$3,$F$8,$F$13,$F$18,$F$23)</f>
        <v>2</v>
      </c>
      <c r="O18" s="255"/>
    </row>
    <row r="19" spans="1:15" x14ac:dyDescent="0.25">
      <c r="A19" s="256"/>
      <c r="B19" s="4" t="s">
        <v>3</v>
      </c>
      <c r="C19" s="7">
        <v>2</v>
      </c>
      <c r="D19" s="7">
        <v>3.83</v>
      </c>
      <c r="E19" s="7">
        <v>1.83</v>
      </c>
      <c r="F19" s="7">
        <v>2</v>
      </c>
      <c r="G19" s="257"/>
      <c r="H19" s="5">
        <f t="shared" si="3"/>
        <v>9.66</v>
      </c>
      <c r="I19" s="258"/>
      <c r="J19" s="255"/>
      <c r="K19" s="13"/>
      <c r="L19" s="255"/>
      <c r="M19" s="13">
        <f>MIN($F$4,$F$9,$F$14,$F$19,$F$24)</f>
        <v>1.9</v>
      </c>
      <c r="N19" s="13">
        <f>MAX($F$4,$F$9,$F$14,$F$19,$F$24)</f>
        <v>2</v>
      </c>
      <c r="O19" s="255"/>
    </row>
    <row r="20" spans="1:15" x14ac:dyDescent="0.25">
      <c r="A20" s="256"/>
      <c r="B20" s="4" t="s">
        <v>4</v>
      </c>
      <c r="C20" s="7">
        <v>2</v>
      </c>
      <c r="D20" s="7">
        <v>3.83</v>
      </c>
      <c r="E20" s="7">
        <v>1.8</v>
      </c>
      <c r="F20" s="7">
        <v>2</v>
      </c>
      <c r="G20" s="257"/>
      <c r="H20" s="5">
        <f t="shared" si="3"/>
        <v>9.629999999999999</v>
      </c>
      <c r="I20" s="258"/>
      <c r="J20" s="255"/>
      <c r="K20" s="13"/>
      <c r="L20" s="255"/>
      <c r="M20" s="13">
        <f>MIN($F$5,$F$10,$F$15,$F$20,$F$25)</f>
        <v>1.8</v>
      </c>
      <c r="N20" s="13">
        <f>MAX($F$5,$F$10,$F$15,$F$20,$F$25)</f>
        <v>2</v>
      </c>
      <c r="O20" s="255"/>
    </row>
    <row r="21" spans="1:15" x14ac:dyDescent="0.25">
      <c r="A21" s="256"/>
      <c r="B21" s="4" t="s">
        <v>5</v>
      </c>
      <c r="C21" s="7">
        <v>2</v>
      </c>
      <c r="D21" s="7">
        <v>3.85</v>
      </c>
      <c r="E21" s="7">
        <v>1.83</v>
      </c>
      <c r="F21" s="7">
        <v>2</v>
      </c>
      <c r="G21" s="257"/>
      <c r="H21" s="5">
        <f t="shared" si="3"/>
        <v>9.68</v>
      </c>
      <c r="I21" s="258"/>
      <c r="J21" s="255"/>
      <c r="K21" s="13"/>
      <c r="L21" s="255"/>
      <c r="M21" s="13">
        <f>MIN($F$6,$F$11,$F$16,$F$21,$F$26)</f>
        <v>1.9</v>
      </c>
      <c r="N21" s="13">
        <f>MAX($F$6,$F$11,$F$16,$F$21,$F$26)</f>
        <v>2</v>
      </c>
      <c r="O21" s="255"/>
    </row>
    <row r="22" spans="1:15" ht="7.5" customHeight="1" x14ac:dyDescent="0.25">
      <c r="A22" s="14"/>
      <c r="C22" s="7"/>
      <c r="D22" s="7"/>
      <c r="E22" s="7"/>
      <c r="F22" s="7"/>
      <c r="G22" s="7"/>
      <c r="H22" s="5"/>
      <c r="I22" s="6"/>
      <c r="J22" s="255"/>
      <c r="K22" s="13"/>
      <c r="L22" s="255"/>
      <c r="M22" s="13"/>
      <c r="N22" s="13"/>
      <c r="O22" s="255"/>
    </row>
    <row r="23" spans="1:15" x14ac:dyDescent="0.25">
      <c r="A23" s="256" t="s">
        <v>28</v>
      </c>
      <c r="B23" s="4" t="s">
        <v>2</v>
      </c>
      <c r="C23" s="7">
        <v>2</v>
      </c>
      <c r="D23" s="7">
        <v>3.87</v>
      </c>
      <c r="E23" s="7">
        <v>1.84</v>
      </c>
      <c r="F23" s="7">
        <v>1.98</v>
      </c>
      <c r="G23" s="257"/>
      <c r="H23" s="5">
        <f t="shared" ref="H23:H26" si="4">SUM(C23:F23)</f>
        <v>9.69</v>
      </c>
      <c r="I23" s="258">
        <f>(SUM(H23:H26)/4)-G23</f>
        <v>9.6949999999999985</v>
      </c>
      <c r="J23" s="255"/>
      <c r="K23" s="13"/>
      <c r="L23" s="255"/>
      <c r="M23" s="13"/>
      <c r="N23" s="13"/>
      <c r="O23" s="255"/>
    </row>
    <row r="24" spans="1:15" x14ac:dyDescent="0.25">
      <c r="A24" s="256"/>
      <c r="B24" s="4" t="s">
        <v>3</v>
      </c>
      <c r="C24" s="7">
        <v>2</v>
      </c>
      <c r="D24" s="7">
        <v>3.87</v>
      </c>
      <c r="E24" s="7">
        <v>1.86</v>
      </c>
      <c r="F24" s="7">
        <v>1.98</v>
      </c>
      <c r="G24" s="257"/>
      <c r="H24" s="5">
        <f t="shared" si="4"/>
        <v>9.7100000000000009</v>
      </c>
      <c r="I24" s="258"/>
      <c r="J24" s="255"/>
      <c r="K24" s="13"/>
      <c r="L24" s="255"/>
      <c r="M24" s="13"/>
      <c r="N24" s="13"/>
      <c r="O24" s="255"/>
    </row>
    <row r="25" spans="1:15" x14ac:dyDescent="0.25">
      <c r="A25" s="256"/>
      <c r="B25" s="4" t="s">
        <v>4</v>
      </c>
      <c r="C25" s="7">
        <v>2</v>
      </c>
      <c r="D25" s="7">
        <v>3.86</v>
      </c>
      <c r="E25" s="7">
        <v>1.85</v>
      </c>
      <c r="F25" s="7">
        <v>1.98</v>
      </c>
      <c r="G25" s="257"/>
      <c r="H25" s="5">
        <f t="shared" si="4"/>
        <v>9.69</v>
      </c>
      <c r="I25" s="258"/>
      <c r="J25" s="255"/>
      <c r="K25" s="13"/>
      <c r="L25" s="255"/>
      <c r="M25" s="13"/>
      <c r="N25" s="13"/>
      <c r="O25" s="255"/>
    </row>
    <row r="26" spans="1:15" x14ac:dyDescent="0.25">
      <c r="A26" s="256"/>
      <c r="B26" s="4" t="s">
        <v>5</v>
      </c>
      <c r="C26" s="7">
        <v>2</v>
      </c>
      <c r="D26" s="7">
        <v>3.86</v>
      </c>
      <c r="E26" s="7">
        <v>1.85</v>
      </c>
      <c r="F26" s="7">
        <v>1.98</v>
      </c>
      <c r="G26" s="257"/>
      <c r="H26" s="5">
        <f t="shared" si="4"/>
        <v>9.69</v>
      </c>
      <c r="I26" s="258"/>
      <c r="J26" s="255"/>
      <c r="K26" s="13"/>
      <c r="L26" s="255"/>
      <c r="M26" s="13"/>
      <c r="N26" s="13"/>
      <c r="O26" s="255"/>
    </row>
  </sheetData>
  <mergeCells count="19">
    <mergeCell ref="I8:I11"/>
    <mergeCell ref="A13:A16"/>
    <mergeCell ref="J3:J26"/>
    <mergeCell ref="A1:B1"/>
    <mergeCell ref="L3:L26"/>
    <mergeCell ref="O3:O26"/>
    <mergeCell ref="A23:A26"/>
    <mergeCell ref="G23:G26"/>
    <mergeCell ref="I23:I26"/>
    <mergeCell ref="A18:A21"/>
    <mergeCell ref="G18:G21"/>
    <mergeCell ref="I18:I21"/>
    <mergeCell ref="A3:A6"/>
    <mergeCell ref="G3:G6"/>
    <mergeCell ref="I3:I6"/>
    <mergeCell ref="G13:G16"/>
    <mergeCell ref="I13:I16"/>
    <mergeCell ref="A8:A11"/>
    <mergeCell ref="G8:G11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workbookViewId="0">
      <selection activeCell="I28" sqref="I28"/>
    </sheetView>
  </sheetViews>
  <sheetFormatPr defaultRowHeight="15" x14ac:dyDescent="0.25"/>
  <cols>
    <col min="1" max="1" width="12.140625" style="4" customWidth="1"/>
    <col min="2" max="2" width="11.140625" style="4" customWidth="1"/>
    <col min="3" max="8" width="13.140625" style="4" customWidth="1"/>
    <col min="9" max="9" width="18.85546875" style="4" customWidth="1"/>
    <col min="10" max="10" width="14.85546875" style="4" customWidth="1"/>
    <col min="11" max="11" width="1.28515625" style="4" hidden="1" customWidth="1"/>
    <col min="12" max="12" width="17.5703125" style="4" customWidth="1"/>
    <col min="13" max="14" width="17.5703125" style="4" hidden="1" customWidth="1"/>
    <col min="15" max="15" width="17.5703125" style="4" customWidth="1"/>
    <col min="16" max="16384" width="9.140625" style="4"/>
  </cols>
  <sheetData>
    <row r="1" spans="1:15" ht="33" customHeight="1" x14ac:dyDescent="0.25">
      <c r="A1" s="254" t="s">
        <v>30</v>
      </c>
      <c r="B1" s="254"/>
      <c r="C1" s="16"/>
    </row>
    <row r="2" spans="1:15" ht="14.25" customHeight="1" x14ac:dyDescent="0.25">
      <c r="C2" s="12" t="s">
        <v>6</v>
      </c>
      <c r="D2" s="12" t="s">
        <v>7</v>
      </c>
      <c r="E2" s="12" t="s">
        <v>0</v>
      </c>
      <c r="F2" s="12" t="s">
        <v>1</v>
      </c>
      <c r="G2" s="12" t="s">
        <v>9</v>
      </c>
      <c r="H2" s="12" t="s">
        <v>8</v>
      </c>
      <c r="I2" s="12" t="s">
        <v>40</v>
      </c>
      <c r="J2" s="12" t="s">
        <v>41</v>
      </c>
      <c r="K2" s="12"/>
      <c r="L2" s="12" t="s">
        <v>42</v>
      </c>
      <c r="M2" s="12" t="s">
        <v>14</v>
      </c>
      <c r="N2" s="12" t="s">
        <v>13</v>
      </c>
      <c r="O2" s="12" t="s">
        <v>43</v>
      </c>
    </row>
    <row r="3" spans="1:15" x14ac:dyDescent="0.25">
      <c r="A3" s="256" t="s">
        <v>25</v>
      </c>
      <c r="B3" s="4" t="s">
        <v>2</v>
      </c>
      <c r="C3" s="7">
        <v>2</v>
      </c>
      <c r="D3" s="7">
        <v>3.91</v>
      </c>
      <c r="E3" s="7">
        <v>1.95</v>
      </c>
      <c r="F3" s="7">
        <v>1.93</v>
      </c>
      <c r="G3" s="257"/>
      <c r="H3" s="5">
        <f>SUM(C3:F3)</f>
        <v>9.7900000000000009</v>
      </c>
      <c r="I3" s="258">
        <f>(SUM(H3:H6)/4)-G3</f>
        <v>9.7899999999999991</v>
      </c>
      <c r="J3" s="255">
        <f>(SUM(I3:I26)-MIN(I3:I26)-MAX(I3:I26))/3</f>
        <v>9.7558333333333334</v>
      </c>
      <c r="K3" s="13">
        <f>MIN(SUM($C$3:$C$6),SUM($C$8:$C$11),SUM($C$13:$C$16),SUM($C$18:$C$21),SUM($C$23:$C$26))</f>
        <v>8</v>
      </c>
      <c r="L3" s="255">
        <f>(SUM(C3:C26)-K3-K8+SUM(D3:D26)-K4-K9+SUM(E3:E26)-K5-K10+SUM(F3:F26)-K6-K11-SUM(G3:G26))/12</f>
        <v>9.7700000000000014</v>
      </c>
      <c r="M3" s="13">
        <f>MIN($C$3,$C$8,$C$13,$C$18,$C$23)</f>
        <v>2</v>
      </c>
      <c r="N3" s="13">
        <f>MAX($C$3,$C$8,$C$13,$C$18,$C$23)</f>
        <v>2</v>
      </c>
      <c r="O3" s="255">
        <f>(SUM(C3:F26)-SUM(G3:G26)-SUM(M3:N21))/12</f>
        <v>9.7683333333333469</v>
      </c>
    </row>
    <row r="4" spans="1:15" x14ac:dyDescent="0.25">
      <c r="A4" s="256"/>
      <c r="B4" s="4" t="s">
        <v>3</v>
      </c>
      <c r="C4" s="7">
        <v>2</v>
      </c>
      <c r="D4" s="7">
        <v>3.91</v>
      </c>
      <c r="E4" s="7">
        <v>1.93</v>
      </c>
      <c r="F4" s="7">
        <v>1.91</v>
      </c>
      <c r="G4" s="257"/>
      <c r="H4" s="5">
        <f t="shared" ref="H4:H6" si="0">SUM(C4:F4)</f>
        <v>9.75</v>
      </c>
      <c r="I4" s="258"/>
      <c r="J4" s="255"/>
      <c r="K4" s="13">
        <f>MIN(SUM($D$3:$D$6),SUM($D$8:$D$11),SUM($D$13:$D$16),SUM($D$18:$D$21),SUM($D$23:$D$26))</f>
        <v>15.34</v>
      </c>
      <c r="L4" s="255"/>
      <c r="M4" s="13">
        <f>MIN($C$4,$C$9,$C$14,$C$19,$C$24)</f>
        <v>2</v>
      </c>
      <c r="N4" s="13">
        <f>MAX($C$4,$C$9,$C$14,$C$19,$C$24)</f>
        <v>2</v>
      </c>
      <c r="O4" s="255"/>
    </row>
    <row r="5" spans="1:15" x14ac:dyDescent="0.25">
      <c r="A5" s="256"/>
      <c r="B5" s="4" t="s">
        <v>4</v>
      </c>
      <c r="C5" s="7">
        <v>2</v>
      </c>
      <c r="D5" s="7">
        <v>3.92</v>
      </c>
      <c r="E5" s="7">
        <v>1.93</v>
      </c>
      <c r="F5" s="7">
        <v>1.9</v>
      </c>
      <c r="G5" s="257"/>
      <c r="H5" s="5">
        <f t="shared" si="0"/>
        <v>9.75</v>
      </c>
      <c r="I5" s="258"/>
      <c r="J5" s="255"/>
      <c r="K5" s="13">
        <f>MIN(SUM($E$3:$E$6),SUM($E$8:$E$11),SUM($E$13:$E$16),SUM($E$18:$E$21),SUM($E$23:$E$26))</f>
        <v>7.3599999999999994</v>
      </c>
      <c r="L5" s="255"/>
      <c r="M5" s="13">
        <f>MIN($C$5,$C$10,$C$15,$C$20,$C$25)</f>
        <v>2</v>
      </c>
      <c r="N5" s="13">
        <f>MAX($C$5,$C$10,$C$15,$C$20,$C$25)</f>
        <v>2</v>
      </c>
      <c r="O5" s="255"/>
    </row>
    <row r="6" spans="1:15" x14ac:dyDescent="0.25">
      <c r="A6" s="256"/>
      <c r="B6" s="4" t="s">
        <v>5</v>
      </c>
      <c r="C6" s="7">
        <v>2</v>
      </c>
      <c r="D6" s="7">
        <v>3.95</v>
      </c>
      <c r="E6" s="7">
        <v>1.92</v>
      </c>
      <c r="F6" s="7">
        <v>2</v>
      </c>
      <c r="G6" s="257"/>
      <c r="H6" s="5">
        <f t="shared" si="0"/>
        <v>9.870000000000001</v>
      </c>
      <c r="I6" s="258"/>
      <c r="J6" s="255"/>
      <c r="K6" s="13">
        <f>MIN(SUM($F$3:$F$6),SUM($F$8:$F$11),SUM($F$13:$F$16),SUM($F$18:$F$21),SUM($F$23:$F$26))</f>
        <v>7.68</v>
      </c>
      <c r="L6" s="255"/>
      <c r="M6" s="13">
        <f>MIN($C$6,$C$11,$C$16,$C$21,$C$26)</f>
        <v>2</v>
      </c>
      <c r="N6" s="13">
        <f>MAX($C$6,$C$11,$C$16,$C$21,$C$26)</f>
        <v>2</v>
      </c>
      <c r="O6" s="255"/>
    </row>
    <row r="7" spans="1:15" ht="7.5" customHeight="1" x14ac:dyDescent="0.25">
      <c r="A7" s="14"/>
      <c r="C7" s="7"/>
      <c r="D7" s="7"/>
      <c r="E7" s="7"/>
      <c r="F7" s="7"/>
      <c r="G7" s="7"/>
      <c r="H7" s="5"/>
      <c r="I7" s="6"/>
      <c r="J7" s="255"/>
      <c r="K7" s="13"/>
      <c r="L7" s="255"/>
      <c r="M7" s="13"/>
      <c r="N7" s="13"/>
      <c r="O7" s="255"/>
    </row>
    <row r="8" spans="1:15" x14ac:dyDescent="0.25">
      <c r="A8" s="256" t="s">
        <v>26</v>
      </c>
      <c r="B8" s="4" t="s">
        <v>2</v>
      </c>
      <c r="C8" s="7">
        <v>2</v>
      </c>
      <c r="D8" s="7">
        <v>3.96</v>
      </c>
      <c r="E8" s="7">
        <v>1.96</v>
      </c>
      <c r="F8" s="7">
        <v>1.94</v>
      </c>
      <c r="G8" s="257"/>
      <c r="H8" s="5">
        <f t="shared" ref="H8:H11" si="1">SUM(C8:F8)</f>
        <v>9.86</v>
      </c>
      <c r="I8" s="258">
        <f>(SUM(H8:H11)/4)-G8</f>
        <v>9.7750000000000004</v>
      </c>
      <c r="J8" s="255"/>
      <c r="K8" s="13">
        <f>MAX(SUM($C$3:$C$6),SUM($C$8:$C$11),SUM($C$13:$C$16),SUM($C$18:$C$21),SUM($C$23:$C$26))</f>
        <v>8</v>
      </c>
      <c r="L8" s="255"/>
      <c r="M8" s="13">
        <f>MIN($D$3,$D$8,$D$13,$D$18,$D$23)</f>
        <v>3.85</v>
      </c>
      <c r="N8" s="13">
        <f>MAX($D$3,$D$8,$D$13,$D$18,$D$23)</f>
        <v>3.96</v>
      </c>
      <c r="O8" s="255"/>
    </row>
    <row r="9" spans="1:15" x14ac:dyDescent="0.25">
      <c r="A9" s="256"/>
      <c r="B9" s="4" t="s">
        <v>3</v>
      </c>
      <c r="C9" s="7">
        <v>2</v>
      </c>
      <c r="D9" s="7">
        <v>3.92</v>
      </c>
      <c r="E9" s="7">
        <v>1.92</v>
      </c>
      <c r="F9" s="7">
        <v>1.9</v>
      </c>
      <c r="G9" s="257"/>
      <c r="H9" s="5">
        <f t="shared" si="1"/>
        <v>9.74</v>
      </c>
      <c r="I9" s="258"/>
      <c r="J9" s="255"/>
      <c r="K9" s="13">
        <f>MAX(SUM($D$3:$D$6),SUM($D$8:$D$11),SUM($D$13:$D$16),SUM($D$18:$D$21),SUM($D$23:$D$26))</f>
        <v>15.739999999999998</v>
      </c>
      <c r="L9" s="255"/>
      <c r="M9" s="13">
        <f>MIN($D$4,$D$9,$D$14,$D$19,$D$24)</f>
        <v>3.83</v>
      </c>
      <c r="N9" s="13">
        <f>MAX($D$4,$D$9,$D$14,$D$19,$D$24)</f>
        <v>3.93</v>
      </c>
      <c r="O9" s="255"/>
    </row>
    <row r="10" spans="1:15" x14ac:dyDescent="0.25">
      <c r="A10" s="256"/>
      <c r="B10" s="4" t="s">
        <v>4</v>
      </c>
      <c r="C10" s="7">
        <v>2</v>
      </c>
      <c r="D10" s="7">
        <v>3.9</v>
      </c>
      <c r="E10" s="7">
        <v>1.9</v>
      </c>
      <c r="F10" s="7">
        <v>1.9</v>
      </c>
      <c r="G10" s="257"/>
      <c r="H10" s="5">
        <f t="shared" si="1"/>
        <v>9.7000000000000011</v>
      </c>
      <c r="I10" s="258"/>
      <c r="J10" s="255"/>
      <c r="K10" s="13">
        <f>MAX(SUM($E$3:$E$6),SUM($E$8:$E$11),SUM($E$13:$E$16),SUM($E$18:$E$21),SUM($E$23:$E$26))</f>
        <v>7.7299999999999995</v>
      </c>
      <c r="L10" s="255"/>
      <c r="M10" s="13">
        <f>MIN($D$5,$D$10,$D$15,$D$20,$D$25)</f>
        <v>3.83</v>
      </c>
      <c r="N10" s="13">
        <f>MAX($D$5,$D$10,$D$15,$D$20,$D$25)</f>
        <v>3.92</v>
      </c>
      <c r="O10" s="255"/>
    </row>
    <row r="11" spans="1:15" x14ac:dyDescent="0.25">
      <c r="A11" s="256"/>
      <c r="B11" s="4" t="s">
        <v>5</v>
      </c>
      <c r="C11" s="7">
        <v>2</v>
      </c>
      <c r="D11" s="7">
        <v>3.96</v>
      </c>
      <c r="E11" s="7">
        <v>1.9</v>
      </c>
      <c r="F11" s="7">
        <v>1.94</v>
      </c>
      <c r="G11" s="257"/>
      <c r="H11" s="5">
        <f t="shared" si="1"/>
        <v>9.7999999999999989</v>
      </c>
      <c r="I11" s="258"/>
      <c r="J11" s="255"/>
      <c r="K11" s="13">
        <f>MAX(SUM($F$3:$F$6),SUM($F$8:$F$11),SUM($F$13:$F$16),SUM($F$18:$F$21),SUM($F$23:$F$26))</f>
        <v>8</v>
      </c>
      <c r="L11" s="255"/>
      <c r="M11" s="13">
        <f>MIN($D$6,$D$11,$D$16,$D$21,$D$26)</f>
        <v>3.83</v>
      </c>
      <c r="N11" s="13">
        <f>MAX($D$6,$D$11,$D$16,$D$21,$D$26)</f>
        <v>3.96</v>
      </c>
      <c r="O11" s="255"/>
    </row>
    <row r="12" spans="1:15" ht="7.5" customHeight="1" x14ac:dyDescent="0.25">
      <c r="A12" s="14"/>
      <c r="C12" s="7"/>
      <c r="D12" s="7"/>
      <c r="E12" s="7"/>
      <c r="F12" s="7"/>
      <c r="G12" s="7"/>
      <c r="H12" s="5"/>
      <c r="I12" s="6"/>
      <c r="J12" s="255"/>
      <c r="K12" s="13"/>
      <c r="L12" s="255"/>
      <c r="M12" s="13"/>
      <c r="N12" s="13"/>
      <c r="O12" s="255"/>
    </row>
    <row r="13" spans="1:15" x14ac:dyDescent="0.25">
      <c r="A13" s="256" t="s">
        <v>24</v>
      </c>
      <c r="B13" s="4" t="s">
        <v>2</v>
      </c>
      <c r="C13" s="7">
        <v>2</v>
      </c>
      <c r="D13" s="7">
        <v>3.92</v>
      </c>
      <c r="E13" s="7">
        <v>1.92</v>
      </c>
      <c r="F13" s="7">
        <v>2</v>
      </c>
      <c r="G13" s="257"/>
      <c r="H13" s="5">
        <f t="shared" ref="H13:H16" si="2">SUM(C13:F13)</f>
        <v>9.84</v>
      </c>
      <c r="I13" s="258">
        <f>(SUM(H13:H16)/4)-G13</f>
        <v>9.83</v>
      </c>
      <c r="J13" s="255"/>
      <c r="K13" s="13"/>
      <c r="L13" s="255"/>
      <c r="M13" s="13">
        <f>MIN($E$3,$E$8,$E$13,$E$18,$E$23)</f>
        <v>1.85</v>
      </c>
      <c r="N13" s="13">
        <f>MAX($E$3,$E$8,$E$13,$E$18,$E$23)</f>
        <v>1.96</v>
      </c>
      <c r="O13" s="255"/>
    </row>
    <row r="14" spans="1:15" x14ac:dyDescent="0.25">
      <c r="A14" s="256"/>
      <c r="B14" s="4" t="s">
        <v>3</v>
      </c>
      <c r="C14" s="7">
        <v>2</v>
      </c>
      <c r="D14" s="7">
        <v>3.93</v>
      </c>
      <c r="E14" s="7">
        <v>1.93</v>
      </c>
      <c r="F14" s="7">
        <v>2</v>
      </c>
      <c r="G14" s="257"/>
      <c r="H14" s="5">
        <f t="shared" si="2"/>
        <v>9.86</v>
      </c>
      <c r="I14" s="258"/>
      <c r="J14" s="255"/>
      <c r="K14" s="13"/>
      <c r="L14" s="255"/>
      <c r="M14" s="13">
        <f>MIN($E$4,$E$9,$E$14,$E$19,$E$24)</f>
        <v>1.83</v>
      </c>
      <c r="N14" s="13">
        <f>MAX($E$4,$E$9,$E$14,$E$19,$E$24)</f>
        <v>1.93</v>
      </c>
      <c r="O14" s="255"/>
    </row>
    <row r="15" spans="1:15" x14ac:dyDescent="0.25">
      <c r="A15" s="256"/>
      <c r="B15" s="4" t="s">
        <v>4</v>
      </c>
      <c r="C15" s="7">
        <v>2</v>
      </c>
      <c r="D15" s="7">
        <v>3.9</v>
      </c>
      <c r="E15" s="7">
        <v>1.9</v>
      </c>
      <c r="F15" s="7">
        <v>2</v>
      </c>
      <c r="G15" s="257"/>
      <c r="H15" s="5">
        <f t="shared" si="2"/>
        <v>9.8000000000000007</v>
      </c>
      <c r="I15" s="258"/>
      <c r="J15" s="255"/>
      <c r="K15" s="13"/>
      <c r="L15" s="255"/>
      <c r="M15" s="13">
        <f>MIN($E$5,$E$10,$E$15,$E$20,$E$25)</f>
        <v>1.83</v>
      </c>
      <c r="N15" s="13">
        <f>MAX($E$5,$E$10,$E$15,$E$20,$E$25)</f>
        <v>1.93</v>
      </c>
      <c r="O15" s="255"/>
    </row>
    <row r="16" spans="1:15" x14ac:dyDescent="0.25">
      <c r="A16" s="256"/>
      <c r="B16" s="4" t="s">
        <v>5</v>
      </c>
      <c r="C16" s="7">
        <v>2</v>
      </c>
      <c r="D16" s="7">
        <v>3.91</v>
      </c>
      <c r="E16" s="7">
        <v>1.91</v>
      </c>
      <c r="F16" s="7">
        <v>2</v>
      </c>
      <c r="G16" s="257"/>
      <c r="H16" s="5">
        <f t="shared" si="2"/>
        <v>9.82</v>
      </c>
      <c r="I16" s="258"/>
      <c r="J16" s="255"/>
      <c r="K16" s="13"/>
      <c r="L16" s="255"/>
      <c r="M16" s="13">
        <f>MIN($E$6,$E$11,$E$16,$E$21,$E$26)</f>
        <v>1.84</v>
      </c>
      <c r="N16" s="13">
        <f>MAX($E$6,$E$11,$E$16,$E$21,$E$26)</f>
        <v>1.92</v>
      </c>
      <c r="O16" s="255"/>
    </row>
    <row r="17" spans="1:15" ht="7.5" customHeight="1" x14ac:dyDescent="0.25">
      <c r="A17" s="14"/>
      <c r="C17" s="7"/>
      <c r="D17" s="7"/>
      <c r="E17" s="7"/>
      <c r="F17" s="7"/>
      <c r="G17" s="7"/>
      <c r="H17" s="5"/>
      <c r="I17" s="6"/>
      <c r="J17" s="255"/>
      <c r="K17" s="13"/>
      <c r="L17" s="255"/>
      <c r="M17" s="13"/>
      <c r="N17" s="13"/>
      <c r="O17" s="255"/>
    </row>
    <row r="18" spans="1:15" x14ac:dyDescent="0.25">
      <c r="A18" s="256" t="s">
        <v>27</v>
      </c>
      <c r="B18" s="4" t="s">
        <v>2</v>
      </c>
      <c r="C18" s="7">
        <v>2</v>
      </c>
      <c r="D18" s="7">
        <v>3.85</v>
      </c>
      <c r="E18" s="7">
        <v>1.85</v>
      </c>
      <c r="F18" s="7">
        <v>2</v>
      </c>
      <c r="G18" s="257"/>
      <c r="H18" s="5">
        <f t="shared" ref="H18:H21" si="3">SUM(C18:F18)</f>
        <v>9.6999999999999993</v>
      </c>
      <c r="I18" s="258">
        <f>(SUM(H18:H21)/4)-G18</f>
        <v>9.6750000000000007</v>
      </c>
      <c r="J18" s="255"/>
      <c r="K18" s="13"/>
      <c r="L18" s="255"/>
      <c r="M18" s="13">
        <f>MIN($F$3,$F$8,$F$13,$F$18,$F$23)</f>
        <v>1.93</v>
      </c>
      <c r="N18" s="13">
        <f>MAX($F$3,$F$8,$F$13,$F$18,$F$23)</f>
        <v>2</v>
      </c>
      <c r="O18" s="255"/>
    </row>
    <row r="19" spans="1:15" x14ac:dyDescent="0.25">
      <c r="A19" s="256"/>
      <c r="B19" s="4" t="s">
        <v>3</v>
      </c>
      <c r="C19" s="7">
        <v>2</v>
      </c>
      <c r="D19" s="7">
        <v>3.83</v>
      </c>
      <c r="E19" s="7">
        <v>1.83</v>
      </c>
      <c r="F19" s="7">
        <v>2</v>
      </c>
      <c r="G19" s="257"/>
      <c r="H19" s="5">
        <f t="shared" si="3"/>
        <v>9.66</v>
      </c>
      <c r="I19" s="258"/>
      <c r="J19" s="255"/>
      <c r="K19" s="13"/>
      <c r="L19" s="255"/>
      <c r="M19" s="13">
        <f>MIN($F$4,$F$9,$F$14,$F$19,$F$24)</f>
        <v>1.9</v>
      </c>
      <c r="N19" s="13">
        <f>MAX($F$4,$F$9,$F$14,$F$19,$F$24)</f>
        <v>2</v>
      </c>
      <c r="O19" s="255"/>
    </row>
    <row r="20" spans="1:15" x14ac:dyDescent="0.25">
      <c r="A20" s="256"/>
      <c r="B20" s="4" t="s">
        <v>4</v>
      </c>
      <c r="C20" s="7">
        <v>2</v>
      </c>
      <c r="D20" s="7">
        <v>3.83</v>
      </c>
      <c r="E20" s="7">
        <v>1.83</v>
      </c>
      <c r="F20" s="7">
        <v>2</v>
      </c>
      <c r="G20" s="257"/>
      <c r="H20" s="5">
        <f t="shared" si="3"/>
        <v>9.66</v>
      </c>
      <c r="I20" s="258"/>
      <c r="J20" s="255"/>
      <c r="K20" s="13"/>
      <c r="L20" s="255"/>
      <c r="M20" s="13">
        <f>MIN($F$5,$F$10,$F$15,$F$20,$F$25)</f>
        <v>1.9</v>
      </c>
      <c r="N20" s="13">
        <f>MAX($F$5,$F$10,$F$15,$F$20,$F$25)</f>
        <v>2</v>
      </c>
      <c r="O20" s="255"/>
    </row>
    <row r="21" spans="1:15" x14ac:dyDescent="0.25">
      <c r="A21" s="256"/>
      <c r="B21" s="4" t="s">
        <v>5</v>
      </c>
      <c r="C21" s="7">
        <v>2</v>
      </c>
      <c r="D21" s="7">
        <v>3.83</v>
      </c>
      <c r="E21" s="7">
        <v>1.85</v>
      </c>
      <c r="F21" s="7">
        <v>2</v>
      </c>
      <c r="G21" s="257"/>
      <c r="H21" s="5">
        <f t="shared" si="3"/>
        <v>9.68</v>
      </c>
      <c r="I21" s="258"/>
      <c r="J21" s="255"/>
      <c r="K21" s="13"/>
      <c r="L21" s="255"/>
      <c r="M21" s="13">
        <f>MIN($F$6,$F$11,$F$16,$F$21,$F$26)</f>
        <v>1.94</v>
      </c>
      <c r="N21" s="13">
        <f>MAX($F$6,$F$11,$F$16,$F$21,$F$26)</f>
        <v>2</v>
      </c>
      <c r="O21" s="255"/>
    </row>
    <row r="22" spans="1:15" ht="7.5" customHeight="1" x14ac:dyDescent="0.25">
      <c r="A22" s="14"/>
      <c r="C22" s="7"/>
      <c r="D22" s="7"/>
      <c r="E22" s="7"/>
      <c r="F22" s="7"/>
      <c r="G22" s="7"/>
      <c r="H22" s="5"/>
      <c r="I22" s="6"/>
      <c r="J22" s="255"/>
      <c r="K22" s="13"/>
      <c r="L22" s="255"/>
      <c r="M22" s="13"/>
      <c r="N22" s="13"/>
      <c r="O22" s="255"/>
    </row>
    <row r="23" spans="1:15" x14ac:dyDescent="0.25">
      <c r="A23" s="256" t="s">
        <v>28</v>
      </c>
      <c r="B23" s="4" t="s">
        <v>2</v>
      </c>
      <c r="C23" s="7">
        <v>2</v>
      </c>
      <c r="D23" s="7">
        <v>3.87</v>
      </c>
      <c r="E23" s="7">
        <v>1.86</v>
      </c>
      <c r="F23" s="7">
        <v>1.99</v>
      </c>
      <c r="G23" s="257"/>
      <c r="H23" s="5">
        <f t="shared" ref="H23:H26" si="4">SUM(C23:F23)</f>
        <v>9.7200000000000006</v>
      </c>
      <c r="I23" s="258">
        <f>(SUM(H23:H26)/4)-G23</f>
        <v>9.7025000000000006</v>
      </c>
      <c r="J23" s="255"/>
      <c r="K23" s="13"/>
      <c r="L23" s="255"/>
      <c r="M23" s="13"/>
      <c r="N23" s="13"/>
      <c r="O23" s="255"/>
    </row>
    <row r="24" spans="1:15" x14ac:dyDescent="0.25">
      <c r="A24" s="256"/>
      <c r="B24" s="4" t="s">
        <v>3</v>
      </c>
      <c r="C24" s="7">
        <v>2</v>
      </c>
      <c r="D24" s="7">
        <v>3.86</v>
      </c>
      <c r="E24" s="7">
        <v>1.85</v>
      </c>
      <c r="F24" s="7">
        <v>1.99</v>
      </c>
      <c r="G24" s="257"/>
      <c r="H24" s="5">
        <f t="shared" si="4"/>
        <v>9.6999999999999993</v>
      </c>
      <c r="I24" s="258"/>
      <c r="J24" s="255"/>
      <c r="K24" s="13"/>
      <c r="L24" s="255"/>
      <c r="M24" s="13"/>
      <c r="N24" s="13"/>
      <c r="O24" s="255"/>
    </row>
    <row r="25" spans="1:15" x14ac:dyDescent="0.25">
      <c r="A25" s="256"/>
      <c r="B25" s="4" t="s">
        <v>4</v>
      </c>
      <c r="C25" s="7">
        <v>2</v>
      </c>
      <c r="D25" s="7">
        <v>3.86</v>
      </c>
      <c r="E25" s="7">
        <v>1.85</v>
      </c>
      <c r="F25" s="7">
        <v>1.99</v>
      </c>
      <c r="G25" s="257"/>
      <c r="H25" s="5">
        <f t="shared" si="4"/>
        <v>9.6999999999999993</v>
      </c>
      <c r="I25" s="258"/>
      <c r="J25" s="255"/>
      <c r="K25" s="13"/>
      <c r="L25" s="255"/>
      <c r="M25" s="13"/>
      <c r="N25" s="13"/>
      <c r="O25" s="255"/>
    </row>
    <row r="26" spans="1:15" x14ac:dyDescent="0.25">
      <c r="A26" s="256"/>
      <c r="B26" s="4" t="s">
        <v>5</v>
      </c>
      <c r="C26" s="7">
        <v>2</v>
      </c>
      <c r="D26" s="7">
        <v>3.86</v>
      </c>
      <c r="E26" s="7">
        <v>1.84</v>
      </c>
      <c r="F26" s="7">
        <v>1.99</v>
      </c>
      <c r="G26" s="257"/>
      <c r="H26" s="5">
        <f t="shared" si="4"/>
        <v>9.69</v>
      </c>
      <c r="I26" s="258"/>
      <c r="J26" s="255"/>
      <c r="K26" s="13"/>
      <c r="L26" s="255"/>
      <c r="M26" s="13"/>
      <c r="N26" s="13"/>
      <c r="O26" s="255"/>
    </row>
  </sheetData>
  <mergeCells count="19">
    <mergeCell ref="I8:I11"/>
    <mergeCell ref="A13:A16"/>
    <mergeCell ref="J3:J26"/>
    <mergeCell ref="A1:B1"/>
    <mergeCell ref="L3:L26"/>
    <mergeCell ref="O3:O26"/>
    <mergeCell ref="A23:A26"/>
    <mergeCell ref="G23:G26"/>
    <mergeCell ref="I23:I26"/>
    <mergeCell ref="A18:A21"/>
    <mergeCell ref="G18:G21"/>
    <mergeCell ref="I18:I21"/>
    <mergeCell ref="A3:A6"/>
    <mergeCell ref="G3:G6"/>
    <mergeCell ref="I3:I6"/>
    <mergeCell ref="G13:G16"/>
    <mergeCell ref="I13:I16"/>
    <mergeCell ref="A8:A11"/>
    <mergeCell ref="G8:G1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workbookViewId="0">
      <selection activeCell="H28" sqref="H28"/>
    </sheetView>
  </sheetViews>
  <sheetFormatPr defaultRowHeight="15" x14ac:dyDescent="0.25"/>
  <cols>
    <col min="1" max="1" width="13.85546875" style="4" customWidth="1"/>
    <col min="2" max="2" width="12.85546875" style="4" customWidth="1"/>
    <col min="3" max="8" width="13.140625" style="4" customWidth="1"/>
    <col min="9" max="9" width="18.5703125" style="4" customWidth="1"/>
    <col min="10" max="10" width="14.85546875" style="4" customWidth="1"/>
    <col min="11" max="11" width="17.5703125" style="4" hidden="1" customWidth="1"/>
    <col min="12" max="12" width="17.5703125" style="4" customWidth="1"/>
    <col min="13" max="14" width="17.5703125" style="4" hidden="1" customWidth="1"/>
    <col min="15" max="15" width="17.5703125" style="4" customWidth="1"/>
    <col min="16" max="16384" width="9.140625" style="4"/>
  </cols>
  <sheetData>
    <row r="1" spans="1:15" ht="34.5" customHeight="1" x14ac:dyDescent="0.25">
      <c r="A1" s="254" t="s">
        <v>31</v>
      </c>
      <c r="B1" s="254"/>
      <c r="C1" s="16"/>
    </row>
    <row r="2" spans="1:15" x14ac:dyDescent="0.25">
      <c r="C2" s="12" t="s">
        <v>6</v>
      </c>
      <c r="D2" s="12" t="s">
        <v>7</v>
      </c>
      <c r="E2" s="12" t="s">
        <v>0</v>
      </c>
      <c r="F2" s="12" t="s">
        <v>1</v>
      </c>
      <c r="G2" s="12" t="s">
        <v>9</v>
      </c>
      <c r="H2" s="12" t="s">
        <v>8</v>
      </c>
      <c r="I2" s="12" t="s">
        <v>40</v>
      </c>
      <c r="J2" s="12" t="s">
        <v>41</v>
      </c>
      <c r="K2" s="12"/>
      <c r="L2" s="12" t="s">
        <v>42</v>
      </c>
      <c r="M2" s="12" t="s">
        <v>14</v>
      </c>
      <c r="N2" s="12" t="s">
        <v>13</v>
      </c>
      <c r="O2" s="12" t="s">
        <v>43</v>
      </c>
    </row>
    <row r="3" spans="1:15" x14ac:dyDescent="0.25">
      <c r="A3" s="256" t="s">
        <v>25</v>
      </c>
      <c r="B3" s="4" t="s">
        <v>2</v>
      </c>
      <c r="C3" s="7">
        <v>2</v>
      </c>
      <c r="D3" s="7">
        <v>3.93</v>
      </c>
      <c r="E3" s="7">
        <v>1.94</v>
      </c>
      <c r="F3" s="7">
        <v>1.93</v>
      </c>
      <c r="G3" s="257"/>
      <c r="H3" s="5">
        <f>SUM(C3:F3)</f>
        <v>9.7999999999999989</v>
      </c>
      <c r="I3" s="258">
        <f>(SUM(H3:H6)/4)-G3</f>
        <v>9.7575000000000003</v>
      </c>
      <c r="J3" s="255">
        <f>(SUM(I3:I26)-MIN(I3:I26)-MAX(I3:I26))/3</f>
        <v>9.7358333333333338</v>
      </c>
      <c r="K3" s="13">
        <f>MIN(SUM($C$3:$C$6),SUM($C$8:$C$11),SUM($C$13:$C$16),SUM($C$18:$C$21),SUM($C$23:$C$26))</f>
        <v>8</v>
      </c>
      <c r="L3" s="255">
        <f>(SUM(C3:C26)-K3-K8+SUM(D3:D26)-K4-K9+SUM(E3:E26)-K5-K10+SUM(F3:F26)-K6-K11-SUM(G3:G26))/12</f>
        <v>9.7658333333333349</v>
      </c>
      <c r="M3" s="13">
        <f>MIN($C$3,$C$8,$C$13,$C$18,$C$23)</f>
        <v>2</v>
      </c>
      <c r="N3" s="13">
        <f>MAX($C$3,$C$8,$C$13,$C$18,$C$23)</f>
        <v>2</v>
      </c>
      <c r="O3" s="255">
        <f>(SUM(C3:F26)-SUM(G3:G26)-SUM(M3:N21))/12</f>
        <v>9.7675000000000036</v>
      </c>
    </row>
    <row r="4" spans="1:15" x14ac:dyDescent="0.25">
      <c r="A4" s="256"/>
      <c r="B4" s="4" t="s">
        <v>3</v>
      </c>
      <c r="C4" s="7">
        <v>2</v>
      </c>
      <c r="D4" s="7">
        <v>3.9</v>
      </c>
      <c r="E4" s="7">
        <v>1.9</v>
      </c>
      <c r="F4" s="7">
        <v>1.9</v>
      </c>
      <c r="G4" s="257"/>
      <c r="H4" s="5">
        <f t="shared" ref="H4:H6" si="0">SUM(C4:F4)</f>
        <v>9.7000000000000011</v>
      </c>
      <c r="I4" s="258"/>
      <c r="J4" s="255"/>
      <c r="K4" s="13">
        <f>MIN(SUM($D$3:$D$6),SUM($D$8:$D$11),SUM($D$13:$D$16),SUM($D$18:$D$21),SUM($D$23:$D$26))</f>
        <v>15.450000000000001</v>
      </c>
      <c r="L4" s="255"/>
      <c r="M4" s="13">
        <f>MIN($C$4,$C$9,$C$14,$C$19,$C$24)</f>
        <v>2</v>
      </c>
      <c r="N4" s="13">
        <f>MAX($C$4,$C$9,$C$14,$C$19,$C$24)</f>
        <v>2</v>
      </c>
      <c r="O4" s="255"/>
    </row>
    <row r="5" spans="1:15" x14ac:dyDescent="0.25">
      <c r="A5" s="256"/>
      <c r="B5" s="4" t="s">
        <v>4</v>
      </c>
      <c r="C5" s="7">
        <v>2</v>
      </c>
      <c r="D5" s="7">
        <v>3.94</v>
      </c>
      <c r="E5" s="7">
        <v>1.92</v>
      </c>
      <c r="F5" s="7">
        <v>1.9</v>
      </c>
      <c r="G5" s="257"/>
      <c r="H5" s="5">
        <f t="shared" si="0"/>
        <v>9.76</v>
      </c>
      <c r="I5" s="258"/>
      <c r="J5" s="255"/>
      <c r="K5" s="13">
        <f>MIN(SUM($E$3:$E$6),SUM($E$8:$E$11),SUM($E$13:$E$16),SUM($E$18:$E$21),SUM($E$23:$E$26))</f>
        <v>7.34</v>
      </c>
      <c r="L5" s="255"/>
      <c r="M5" s="13">
        <f>MIN($C$5,$C$10,$C$15,$C$20,$C$25)</f>
        <v>2</v>
      </c>
      <c r="N5" s="13">
        <f>MAX($C$5,$C$10,$C$15,$C$20,$C$25)</f>
        <v>2</v>
      </c>
      <c r="O5" s="255"/>
    </row>
    <row r="6" spans="1:15" x14ac:dyDescent="0.25">
      <c r="A6" s="256"/>
      <c r="B6" s="4" t="s">
        <v>5</v>
      </c>
      <c r="C6" s="7">
        <v>2</v>
      </c>
      <c r="D6" s="7">
        <v>3.94</v>
      </c>
      <c r="E6" s="7">
        <v>1.92</v>
      </c>
      <c r="F6" s="7">
        <v>1.91</v>
      </c>
      <c r="G6" s="257"/>
      <c r="H6" s="5">
        <f t="shared" si="0"/>
        <v>9.77</v>
      </c>
      <c r="I6" s="258"/>
      <c r="J6" s="255"/>
      <c r="K6" s="13">
        <f>MIN(SUM($F$3:$F$6),SUM($F$8:$F$11),SUM($F$13:$F$16),SUM($F$18:$F$21),SUM($F$23:$F$26))</f>
        <v>7.6</v>
      </c>
      <c r="L6" s="255"/>
      <c r="M6" s="13">
        <f>MIN($C$6,$C$11,$C$16,$C$21,$C$26)</f>
        <v>2</v>
      </c>
      <c r="N6" s="13">
        <f>MAX($C$6,$C$11,$C$16,$C$21,$C$26)</f>
        <v>2</v>
      </c>
      <c r="O6" s="255"/>
    </row>
    <row r="7" spans="1:15" ht="7.5" customHeight="1" x14ac:dyDescent="0.25">
      <c r="A7" s="14"/>
      <c r="C7" s="7"/>
      <c r="D7" s="7"/>
      <c r="E7" s="7"/>
      <c r="F7" s="7"/>
      <c r="G7" s="7"/>
      <c r="H7" s="5"/>
      <c r="I7" s="6"/>
      <c r="J7" s="255"/>
      <c r="K7" s="13"/>
      <c r="L7" s="255"/>
      <c r="M7" s="13"/>
      <c r="N7" s="13"/>
      <c r="O7" s="255"/>
    </row>
    <row r="8" spans="1:15" x14ac:dyDescent="0.25">
      <c r="A8" s="256" t="s">
        <v>26</v>
      </c>
      <c r="B8" s="4" t="s">
        <v>2</v>
      </c>
      <c r="C8" s="7">
        <v>2</v>
      </c>
      <c r="D8" s="7">
        <v>3.95</v>
      </c>
      <c r="E8" s="7">
        <v>1.82</v>
      </c>
      <c r="F8" s="7">
        <v>1.9</v>
      </c>
      <c r="G8" s="257"/>
      <c r="H8" s="5">
        <f t="shared" ref="H8:H11" si="1">SUM(C8:F8)</f>
        <v>9.67</v>
      </c>
      <c r="I8" s="258">
        <f>(SUM(H8:H11)/4)-G8</f>
        <v>9.7449999999999992</v>
      </c>
      <c r="J8" s="255"/>
      <c r="K8" s="13">
        <f>MAX(SUM($C$3:$C$6),SUM($C$8:$C$11),SUM($C$13:$C$16),SUM($C$18:$C$21),SUM($C$23:$C$26))</f>
        <v>8</v>
      </c>
      <c r="L8" s="255"/>
      <c r="M8" s="13">
        <f>MIN($D$3,$D$8,$D$13,$D$18,$D$23)</f>
        <v>3.85</v>
      </c>
      <c r="N8" s="13">
        <f>MAX($D$3,$D$8,$D$13,$D$18,$D$23)</f>
        <v>3.95</v>
      </c>
      <c r="O8" s="255"/>
    </row>
    <row r="9" spans="1:15" x14ac:dyDescent="0.25">
      <c r="A9" s="256"/>
      <c r="B9" s="4" t="s">
        <v>3</v>
      </c>
      <c r="C9" s="7">
        <v>2</v>
      </c>
      <c r="D9" s="7">
        <v>3.94</v>
      </c>
      <c r="E9" s="7">
        <v>1.86</v>
      </c>
      <c r="F9" s="7">
        <v>1.9</v>
      </c>
      <c r="G9" s="257"/>
      <c r="H9" s="5">
        <f t="shared" si="1"/>
        <v>9.6999999999999993</v>
      </c>
      <c r="I9" s="258"/>
      <c r="J9" s="255"/>
      <c r="K9" s="13">
        <f>MAX(SUM($D$3:$D$6),SUM($D$8:$D$11),SUM($D$13:$D$16),SUM($D$18:$D$21),SUM($D$23:$D$26))</f>
        <v>15.8</v>
      </c>
      <c r="L9" s="255"/>
      <c r="M9" s="13">
        <f>MIN($D$4,$D$9,$D$14,$D$19,$D$24)</f>
        <v>3.85</v>
      </c>
      <c r="N9" s="13">
        <f>MAX($D$4,$D$9,$D$14,$D$19,$D$24)</f>
        <v>3.94</v>
      </c>
      <c r="O9" s="255"/>
    </row>
    <row r="10" spans="1:15" x14ac:dyDescent="0.25">
      <c r="A10" s="256"/>
      <c r="B10" s="4" t="s">
        <v>4</v>
      </c>
      <c r="C10" s="7">
        <v>2</v>
      </c>
      <c r="D10" s="7">
        <v>3.95</v>
      </c>
      <c r="E10" s="7">
        <v>1.94</v>
      </c>
      <c r="F10" s="7">
        <v>1.9</v>
      </c>
      <c r="G10" s="257"/>
      <c r="H10" s="5">
        <f t="shared" si="1"/>
        <v>9.7900000000000009</v>
      </c>
      <c r="I10" s="258"/>
      <c r="J10" s="255"/>
      <c r="K10" s="13">
        <f>MAX(SUM($E$3:$E$6),SUM($E$8:$E$11),SUM($E$13:$E$16),SUM($E$18:$E$21),SUM($E$23:$E$26))</f>
        <v>7.76</v>
      </c>
      <c r="L10" s="255"/>
      <c r="M10" s="13">
        <f>MIN($D$5,$D$10,$D$15,$D$20,$D$25)</f>
        <v>3.85</v>
      </c>
      <c r="N10" s="13">
        <f>MAX($D$5,$D$10,$D$15,$D$20,$D$25)</f>
        <v>3.95</v>
      </c>
      <c r="O10" s="255"/>
    </row>
    <row r="11" spans="1:15" x14ac:dyDescent="0.25">
      <c r="A11" s="256"/>
      <c r="B11" s="4" t="s">
        <v>5</v>
      </c>
      <c r="C11" s="7">
        <v>2</v>
      </c>
      <c r="D11" s="7">
        <v>3.96</v>
      </c>
      <c r="E11" s="7">
        <v>1.96</v>
      </c>
      <c r="F11" s="7">
        <v>1.9</v>
      </c>
      <c r="G11" s="257"/>
      <c r="H11" s="5">
        <f t="shared" si="1"/>
        <v>9.82</v>
      </c>
      <c r="I11" s="258"/>
      <c r="J11" s="255"/>
      <c r="K11" s="13">
        <f>MAX(SUM($F$3:$F$6),SUM($F$8:$F$11),SUM($F$13:$F$16),SUM($F$18:$F$21),SUM($F$23:$F$26))</f>
        <v>8</v>
      </c>
      <c r="L11" s="255"/>
      <c r="M11" s="13">
        <f>MIN($D$6,$D$11,$D$16,$D$21,$D$26)</f>
        <v>3.87</v>
      </c>
      <c r="N11" s="13">
        <f>MAX($D$6,$D$11,$D$16,$D$21,$D$26)</f>
        <v>3.96</v>
      </c>
      <c r="O11" s="255"/>
    </row>
    <row r="12" spans="1:15" ht="7.5" customHeight="1" x14ac:dyDescent="0.25">
      <c r="A12" s="14"/>
      <c r="C12" s="7"/>
      <c r="D12" s="7"/>
      <c r="E12" s="7"/>
      <c r="F12" s="7"/>
      <c r="G12" s="7"/>
      <c r="H12" s="5"/>
      <c r="I12" s="6"/>
      <c r="J12" s="255"/>
      <c r="K12" s="13"/>
      <c r="L12" s="255"/>
      <c r="M12" s="13"/>
      <c r="N12" s="13"/>
      <c r="O12" s="255"/>
    </row>
    <row r="13" spans="1:15" x14ac:dyDescent="0.25">
      <c r="A13" s="256" t="s">
        <v>24</v>
      </c>
      <c r="B13" s="4" t="s">
        <v>2</v>
      </c>
      <c r="C13" s="7">
        <v>2</v>
      </c>
      <c r="D13" s="7">
        <v>3.94</v>
      </c>
      <c r="E13" s="7">
        <v>1.94</v>
      </c>
      <c r="F13" s="7">
        <v>2</v>
      </c>
      <c r="G13" s="257"/>
      <c r="H13" s="5">
        <f t="shared" ref="H13:H16" si="2">SUM(C13:F13)</f>
        <v>9.879999999999999</v>
      </c>
      <c r="I13" s="258">
        <f>(SUM(H13:H16)/4)-G13</f>
        <v>9.879999999999999</v>
      </c>
      <c r="J13" s="255"/>
      <c r="K13" s="13"/>
      <c r="L13" s="255"/>
      <c r="M13" s="13">
        <f>MIN($E$3,$E$8,$E$13,$E$18,$E$23)</f>
        <v>1.82</v>
      </c>
      <c r="N13" s="13">
        <f>MAX($E$3,$E$8,$E$13,$E$18,$E$23)</f>
        <v>1.94</v>
      </c>
      <c r="O13" s="255"/>
    </row>
    <row r="14" spans="1:15" x14ac:dyDescent="0.25">
      <c r="A14" s="256"/>
      <c r="B14" s="4" t="s">
        <v>3</v>
      </c>
      <c r="C14" s="7">
        <v>2</v>
      </c>
      <c r="D14" s="7">
        <v>3.94</v>
      </c>
      <c r="E14" s="7">
        <v>1.94</v>
      </c>
      <c r="F14" s="7">
        <v>2</v>
      </c>
      <c r="G14" s="257"/>
      <c r="H14" s="5">
        <f t="shared" si="2"/>
        <v>9.879999999999999</v>
      </c>
      <c r="I14" s="258"/>
      <c r="J14" s="255"/>
      <c r="K14" s="13"/>
      <c r="L14" s="255"/>
      <c r="M14" s="13">
        <f>MIN($E$4,$E$9,$E$14,$E$19,$E$24)</f>
        <v>1.83</v>
      </c>
      <c r="N14" s="13">
        <f>MAX($E$4,$E$9,$E$14,$E$19,$E$24)</f>
        <v>1.94</v>
      </c>
      <c r="O14" s="255"/>
    </row>
    <row r="15" spans="1:15" x14ac:dyDescent="0.25">
      <c r="A15" s="256"/>
      <c r="B15" s="4" t="s">
        <v>4</v>
      </c>
      <c r="C15" s="7">
        <v>2</v>
      </c>
      <c r="D15" s="7">
        <v>3.93</v>
      </c>
      <c r="E15" s="7">
        <v>1.93</v>
      </c>
      <c r="F15" s="7">
        <v>2</v>
      </c>
      <c r="G15" s="257"/>
      <c r="H15" s="5">
        <f t="shared" si="2"/>
        <v>9.86</v>
      </c>
      <c r="I15" s="258"/>
      <c r="J15" s="255"/>
      <c r="K15" s="13"/>
      <c r="L15" s="255"/>
      <c r="M15" s="13">
        <f>MIN($E$5,$E$10,$E$15,$E$20,$E$25)</f>
        <v>1.85</v>
      </c>
      <c r="N15" s="13">
        <f>MAX($E$5,$E$10,$E$15,$E$20,$E$25)</f>
        <v>1.94</v>
      </c>
      <c r="O15" s="255"/>
    </row>
    <row r="16" spans="1:15" x14ac:dyDescent="0.25">
      <c r="A16" s="256"/>
      <c r="B16" s="4" t="s">
        <v>5</v>
      </c>
      <c r="C16" s="7">
        <v>2</v>
      </c>
      <c r="D16" s="7">
        <v>3.95</v>
      </c>
      <c r="E16" s="7">
        <v>1.95</v>
      </c>
      <c r="F16" s="7">
        <v>2</v>
      </c>
      <c r="G16" s="257"/>
      <c r="H16" s="5">
        <f t="shared" si="2"/>
        <v>9.9</v>
      </c>
      <c r="I16" s="258"/>
      <c r="J16" s="255"/>
      <c r="K16" s="13"/>
      <c r="L16" s="255"/>
      <c r="M16" s="13">
        <f>MIN($E$6,$E$11,$E$16,$E$21,$E$26)</f>
        <v>1.83</v>
      </c>
      <c r="N16" s="13">
        <f>MAX($E$6,$E$11,$E$16,$E$21,$E$26)</f>
        <v>1.96</v>
      </c>
      <c r="O16" s="255"/>
    </row>
    <row r="17" spans="1:15" ht="7.5" customHeight="1" x14ac:dyDescent="0.25">
      <c r="A17" s="14"/>
      <c r="C17" s="7"/>
      <c r="D17" s="7"/>
      <c r="E17" s="7"/>
      <c r="F17" s="7"/>
      <c r="G17" s="7"/>
      <c r="H17" s="5"/>
      <c r="I17" s="6"/>
      <c r="J17" s="255"/>
      <c r="K17" s="13"/>
      <c r="L17" s="255"/>
      <c r="M17" s="13"/>
      <c r="N17" s="13"/>
      <c r="O17" s="255"/>
    </row>
    <row r="18" spans="1:15" x14ac:dyDescent="0.25">
      <c r="A18" s="256" t="s">
        <v>27</v>
      </c>
      <c r="B18" s="4" t="s">
        <v>2</v>
      </c>
      <c r="C18" s="7">
        <v>2</v>
      </c>
      <c r="D18" s="7">
        <v>3.85</v>
      </c>
      <c r="E18" s="7">
        <v>1.83</v>
      </c>
      <c r="F18" s="7">
        <v>2</v>
      </c>
      <c r="G18" s="257"/>
      <c r="H18" s="5">
        <f t="shared" ref="H18:H21" si="3">SUM(C18:F18)</f>
        <v>9.68</v>
      </c>
      <c r="I18" s="258">
        <f>(SUM(H18:H21)/4)-G18</f>
        <v>9.6974999999999998</v>
      </c>
      <c r="J18" s="255"/>
      <c r="K18" s="13"/>
      <c r="L18" s="255"/>
      <c r="M18" s="13">
        <f>MIN($F$3,$F$8,$F$13,$F$18,$F$23)</f>
        <v>1.9</v>
      </c>
      <c r="N18" s="13">
        <f>MAX($F$3,$F$8,$F$13,$F$18,$F$23)</f>
        <v>2</v>
      </c>
      <c r="O18" s="255"/>
    </row>
    <row r="19" spans="1:15" x14ac:dyDescent="0.25">
      <c r="A19" s="256"/>
      <c r="B19" s="4" t="s">
        <v>3</v>
      </c>
      <c r="C19" s="7">
        <v>2</v>
      </c>
      <c r="D19" s="7">
        <v>3.85</v>
      </c>
      <c r="E19" s="7">
        <v>1.83</v>
      </c>
      <c r="F19" s="7">
        <v>2</v>
      </c>
      <c r="G19" s="257"/>
      <c r="H19" s="5">
        <f t="shared" si="3"/>
        <v>9.68</v>
      </c>
      <c r="I19" s="258"/>
      <c r="J19" s="255"/>
      <c r="K19" s="13"/>
      <c r="L19" s="255"/>
      <c r="M19" s="13">
        <f>MIN($F$4,$F$9,$F$14,$F$19,$F$24)</f>
        <v>1.9</v>
      </c>
      <c r="N19" s="13">
        <f>MAX($F$4,$F$9,$F$14,$F$19,$F$24)</f>
        <v>2</v>
      </c>
      <c r="O19" s="255"/>
    </row>
    <row r="20" spans="1:15" x14ac:dyDescent="0.25">
      <c r="A20" s="256"/>
      <c r="B20" s="4" t="s">
        <v>4</v>
      </c>
      <c r="C20" s="7">
        <v>2</v>
      </c>
      <c r="D20" s="7">
        <v>3.85</v>
      </c>
      <c r="E20" s="7">
        <v>1.85</v>
      </c>
      <c r="F20" s="7">
        <v>2</v>
      </c>
      <c r="G20" s="257"/>
      <c r="H20" s="5">
        <f t="shared" si="3"/>
        <v>9.6999999999999993</v>
      </c>
      <c r="I20" s="258"/>
      <c r="J20" s="255"/>
      <c r="K20" s="13"/>
      <c r="L20" s="255"/>
      <c r="M20" s="13">
        <f>MIN($F$5,$F$10,$F$15,$F$20,$F$25)</f>
        <v>1.9</v>
      </c>
      <c r="N20" s="13">
        <f>MAX($F$5,$F$10,$F$15,$F$20,$F$25)</f>
        <v>2</v>
      </c>
      <c r="O20" s="255"/>
    </row>
    <row r="21" spans="1:15" x14ac:dyDescent="0.25">
      <c r="A21" s="256"/>
      <c r="B21" s="4" t="s">
        <v>5</v>
      </c>
      <c r="C21" s="7">
        <v>2</v>
      </c>
      <c r="D21" s="7">
        <v>3.9</v>
      </c>
      <c r="E21" s="7">
        <v>1.83</v>
      </c>
      <c r="F21" s="7">
        <v>2</v>
      </c>
      <c r="G21" s="257"/>
      <c r="H21" s="5">
        <f t="shared" si="3"/>
        <v>9.73</v>
      </c>
      <c r="I21" s="258"/>
      <c r="J21" s="255"/>
      <c r="K21" s="13"/>
      <c r="L21" s="255"/>
      <c r="M21" s="13">
        <f>MIN($F$6,$F$11,$F$16,$F$21,$F$26)</f>
        <v>1.9</v>
      </c>
      <c r="N21" s="13">
        <f>MAX($F$6,$F$11,$F$16,$F$21,$F$26)</f>
        <v>2</v>
      </c>
      <c r="O21" s="255"/>
    </row>
    <row r="22" spans="1:15" ht="7.5" customHeight="1" x14ac:dyDescent="0.25">
      <c r="A22" s="14"/>
      <c r="C22" s="7"/>
      <c r="D22" s="7"/>
      <c r="E22" s="7"/>
      <c r="F22" s="7"/>
      <c r="G22" s="7"/>
      <c r="H22" s="5"/>
      <c r="I22" s="6"/>
      <c r="J22" s="255"/>
      <c r="K22" s="13"/>
      <c r="L22" s="255"/>
      <c r="M22" s="13"/>
      <c r="N22" s="13"/>
      <c r="O22" s="255"/>
    </row>
    <row r="23" spans="1:15" x14ac:dyDescent="0.25">
      <c r="A23" s="256" t="s">
        <v>28</v>
      </c>
      <c r="B23" s="4" t="s">
        <v>2</v>
      </c>
      <c r="C23" s="7">
        <v>2</v>
      </c>
      <c r="D23" s="7">
        <v>3.87</v>
      </c>
      <c r="E23" s="7">
        <v>1.85</v>
      </c>
      <c r="F23" s="7">
        <v>1.99</v>
      </c>
      <c r="G23" s="257"/>
      <c r="H23" s="5">
        <f t="shared" ref="H23:H26" si="4">SUM(C23:F23)</f>
        <v>9.7100000000000009</v>
      </c>
      <c r="I23" s="258">
        <f>(SUM(H23:H26)/4)-G23</f>
        <v>9.7050000000000001</v>
      </c>
      <c r="J23" s="255"/>
      <c r="K23" s="13"/>
      <c r="L23" s="255"/>
      <c r="M23" s="13"/>
      <c r="N23" s="13"/>
      <c r="O23" s="255"/>
    </row>
    <row r="24" spans="1:15" x14ac:dyDescent="0.25">
      <c r="A24" s="256"/>
      <c r="B24" s="4" t="s">
        <v>3</v>
      </c>
      <c r="C24" s="7">
        <v>2</v>
      </c>
      <c r="D24" s="7">
        <v>3.86</v>
      </c>
      <c r="E24" s="7">
        <v>1.84</v>
      </c>
      <c r="F24" s="7">
        <v>1.99</v>
      </c>
      <c r="G24" s="257"/>
      <c r="H24" s="5">
        <f t="shared" si="4"/>
        <v>9.69</v>
      </c>
      <c r="I24" s="258"/>
      <c r="J24" s="255"/>
      <c r="K24" s="13"/>
      <c r="L24" s="255"/>
      <c r="M24" s="13"/>
      <c r="N24" s="13"/>
      <c r="O24" s="255"/>
    </row>
    <row r="25" spans="1:15" x14ac:dyDescent="0.25">
      <c r="A25" s="256"/>
      <c r="B25" s="4" t="s">
        <v>4</v>
      </c>
      <c r="C25" s="7">
        <v>2</v>
      </c>
      <c r="D25" s="7">
        <v>3.86</v>
      </c>
      <c r="E25" s="7">
        <v>1.86</v>
      </c>
      <c r="F25" s="7">
        <v>1.99</v>
      </c>
      <c r="G25" s="257"/>
      <c r="H25" s="5">
        <f t="shared" si="4"/>
        <v>9.7099999999999991</v>
      </c>
      <c r="I25" s="258"/>
      <c r="J25" s="255"/>
      <c r="K25" s="13"/>
      <c r="L25" s="255"/>
      <c r="M25" s="13"/>
      <c r="N25" s="13"/>
      <c r="O25" s="255"/>
    </row>
    <row r="26" spans="1:15" x14ac:dyDescent="0.25">
      <c r="A26" s="256"/>
      <c r="B26" s="4" t="s">
        <v>5</v>
      </c>
      <c r="C26" s="7">
        <v>2</v>
      </c>
      <c r="D26" s="7">
        <v>3.87</v>
      </c>
      <c r="E26" s="7">
        <v>1.85</v>
      </c>
      <c r="F26" s="7">
        <v>1.99</v>
      </c>
      <c r="G26" s="257"/>
      <c r="H26" s="5">
        <f t="shared" si="4"/>
        <v>9.7100000000000009</v>
      </c>
      <c r="I26" s="258"/>
      <c r="J26" s="255"/>
      <c r="K26" s="13"/>
      <c r="L26" s="255"/>
      <c r="M26" s="13"/>
      <c r="N26" s="13"/>
      <c r="O26" s="255"/>
    </row>
  </sheetData>
  <mergeCells count="19">
    <mergeCell ref="I3:I6"/>
    <mergeCell ref="J3:J26"/>
    <mergeCell ref="L3:L26"/>
    <mergeCell ref="A1:B1"/>
    <mergeCell ref="O3:O26"/>
    <mergeCell ref="A8:A11"/>
    <mergeCell ref="I8:I11"/>
    <mergeCell ref="A13:A16"/>
    <mergeCell ref="I13:I16"/>
    <mergeCell ref="A18:A21"/>
    <mergeCell ref="I18:I21"/>
    <mergeCell ref="A23:A26"/>
    <mergeCell ref="I23:I26"/>
    <mergeCell ref="G3:G6"/>
    <mergeCell ref="G8:G11"/>
    <mergeCell ref="G13:G16"/>
    <mergeCell ref="G18:G21"/>
    <mergeCell ref="G23:G26"/>
    <mergeCell ref="A3:A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workbookViewId="0">
      <selection activeCell="Q28" sqref="Q28"/>
    </sheetView>
  </sheetViews>
  <sheetFormatPr defaultRowHeight="15" x14ac:dyDescent="0.25"/>
  <cols>
    <col min="1" max="1" width="10.42578125" style="4" customWidth="1"/>
    <col min="2" max="2" width="14" style="4" customWidth="1"/>
    <col min="3" max="8" width="13.140625" style="4" customWidth="1"/>
    <col min="9" max="9" width="18.7109375" style="4" customWidth="1"/>
    <col min="10" max="10" width="14.85546875" style="4" customWidth="1"/>
    <col min="11" max="11" width="17.5703125" style="4" hidden="1" customWidth="1"/>
    <col min="12" max="12" width="17.5703125" style="4" customWidth="1"/>
    <col min="13" max="14" width="17.5703125" style="4" hidden="1" customWidth="1"/>
    <col min="15" max="15" width="17.5703125" style="4" customWidth="1"/>
    <col min="16" max="16384" width="9.140625" style="4"/>
  </cols>
  <sheetData>
    <row r="1" spans="1:15" ht="33" customHeight="1" x14ac:dyDescent="0.25">
      <c r="A1" s="254" t="s">
        <v>32</v>
      </c>
      <c r="B1" s="254"/>
      <c r="C1" s="16"/>
    </row>
    <row r="2" spans="1:15" x14ac:dyDescent="0.25">
      <c r="C2" s="12" t="s">
        <v>6</v>
      </c>
      <c r="D2" s="12" t="s">
        <v>7</v>
      </c>
      <c r="E2" s="12" t="s">
        <v>0</v>
      </c>
      <c r="F2" s="12" t="s">
        <v>1</v>
      </c>
      <c r="G2" s="12" t="s">
        <v>9</v>
      </c>
      <c r="H2" s="12" t="s">
        <v>8</v>
      </c>
      <c r="I2" s="12" t="s">
        <v>40</v>
      </c>
      <c r="J2" s="12" t="s">
        <v>41</v>
      </c>
      <c r="K2" s="12"/>
      <c r="L2" s="12" t="s">
        <v>42</v>
      </c>
      <c r="M2" s="12" t="s">
        <v>14</v>
      </c>
      <c r="N2" s="12" t="s">
        <v>13</v>
      </c>
      <c r="O2" s="12" t="s">
        <v>43</v>
      </c>
    </row>
    <row r="3" spans="1:15" x14ac:dyDescent="0.25">
      <c r="A3" s="256" t="s">
        <v>25</v>
      </c>
      <c r="B3" s="4" t="s">
        <v>2</v>
      </c>
      <c r="C3" s="7">
        <v>2</v>
      </c>
      <c r="D3" s="7">
        <v>3.9</v>
      </c>
      <c r="E3" s="7">
        <v>1.89</v>
      </c>
      <c r="F3" s="7">
        <v>1.9</v>
      </c>
      <c r="G3" s="257"/>
      <c r="H3" s="5">
        <f>SUM(C3:F3)</f>
        <v>9.69</v>
      </c>
      <c r="I3" s="258">
        <f>(SUM(H3:H6)/4)-G3</f>
        <v>9.7324999999999982</v>
      </c>
      <c r="J3" s="255">
        <f>(SUM(I3:I26)-MIN(I3:I26)-MAX(I3:I26))/3</f>
        <v>9.7049999999999983</v>
      </c>
      <c r="K3" s="13">
        <f>MIN(SUM($C$3:$C$6),SUM($C$8:$C$11),SUM($C$13:$C$16),SUM($C$18:$C$21),SUM($C$23:$C$26))</f>
        <v>8</v>
      </c>
      <c r="L3" s="255">
        <f>(SUM(C3:C26)-K3-K8+SUM(D3:D26)-K4-K9+SUM(E3:E26)-K5-K10+SUM(F3:F26)-K6-K11-SUM(G3:G26))/12</f>
        <v>9.7350000000000012</v>
      </c>
      <c r="M3" s="13">
        <f>MIN($C$3,$C$8,$C$13,$C$18,$C$23)</f>
        <v>2</v>
      </c>
      <c r="N3" s="13">
        <f>MAX($C$3,$C$8,$C$13,$C$18,$C$23)</f>
        <v>2</v>
      </c>
      <c r="O3" s="255">
        <f>(SUM(C3:F26)-SUM(G3:G26)-SUM(M3:N21))/12</f>
        <v>9.731666666666678</v>
      </c>
    </row>
    <row r="4" spans="1:15" x14ac:dyDescent="0.25">
      <c r="A4" s="256"/>
      <c r="B4" s="4" t="s">
        <v>3</v>
      </c>
      <c r="C4" s="7">
        <v>2</v>
      </c>
      <c r="D4" s="7">
        <v>3.88</v>
      </c>
      <c r="E4" s="7">
        <v>1.9</v>
      </c>
      <c r="F4" s="7">
        <v>1.9</v>
      </c>
      <c r="G4" s="257"/>
      <c r="H4" s="5">
        <f t="shared" ref="H4:H6" si="0">SUM(C4:F4)</f>
        <v>9.68</v>
      </c>
      <c r="I4" s="258"/>
      <c r="J4" s="255"/>
      <c r="K4" s="13">
        <f>MIN(SUM($D$3:$D$6),SUM($D$8:$D$11),SUM($D$13:$D$16),SUM($D$18:$D$21),SUM($D$23:$D$26))</f>
        <v>15.209999999999999</v>
      </c>
      <c r="L4" s="255"/>
      <c r="M4" s="13">
        <f>MIN($C$4,$C$9,$C$14,$C$19,$C$24)</f>
        <v>2</v>
      </c>
      <c r="N4" s="13">
        <f>MAX($C$4,$C$9,$C$14,$C$19,$C$24)</f>
        <v>2</v>
      </c>
      <c r="O4" s="255"/>
    </row>
    <row r="5" spans="1:15" x14ac:dyDescent="0.25">
      <c r="A5" s="256"/>
      <c r="B5" s="4" t="s">
        <v>4</v>
      </c>
      <c r="C5" s="7">
        <v>2</v>
      </c>
      <c r="D5" s="7">
        <v>3.95</v>
      </c>
      <c r="E5" s="7">
        <v>1.93</v>
      </c>
      <c r="F5" s="7">
        <v>1.95</v>
      </c>
      <c r="G5" s="257"/>
      <c r="H5" s="5">
        <f t="shared" si="0"/>
        <v>9.83</v>
      </c>
      <c r="I5" s="258"/>
      <c r="J5" s="255"/>
      <c r="K5" s="13">
        <f>MIN(SUM($E$3:$E$6),SUM($E$8:$E$11),SUM($E$13:$E$16),SUM($E$18:$E$21),SUM($E$23:$E$26))</f>
        <v>7.23</v>
      </c>
      <c r="L5" s="255"/>
      <c r="M5" s="13">
        <f>MIN($C$5,$C$10,$C$15,$C$20,$C$25)</f>
        <v>2</v>
      </c>
      <c r="N5" s="13">
        <f>MAX($C$5,$C$10,$C$15,$C$20,$C$25)</f>
        <v>2</v>
      </c>
      <c r="O5" s="255"/>
    </row>
    <row r="6" spans="1:15" x14ac:dyDescent="0.25">
      <c r="A6" s="256"/>
      <c r="B6" s="4" t="s">
        <v>5</v>
      </c>
      <c r="C6" s="7">
        <v>2</v>
      </c>
      <c r="D6" s="7">
        <v>3.92</v>
      </c>
      <c r="E6" s="7">
        <v>1.9</v>
      </c>
      <c r="F6" s="7">
        <v>1.91</v>
      </c>
      <c r="G6" s="257"/>
      <c r="H6" s="5">
        <f t="shared" si="0"/>
        <v>9.73</v>
      </c>
      <c r="I6" s="258"/>
      <c r="J6" s="255"/>
      <c r="K6" s="13">
        <f>MIN(SUM($F$3:$F$6),SUM($F$8:$F$11),SUM($F$13:$F$16),SUM($F$18:$F$21),SUM($F$23:$F$26))</f>
        <v>7.6400000000000006</v>
      </c>
      <c r="L6" s="255"/>
      <c r="M6" s="13">
        <f>MIN($C$6,$C$11,$C$16,$C$21,$C$26)</f>
        <v>2</v>
      </c>
      <c r="N6" s="13">
        <f>MAX($C$6,$C$11,$C$16,$C$21,$C$26)</f>
        <v>2</v>
      </c>
      <c r="O6" s="255"/>
    </row>
    <row r="7" spans="1:15" ht="7.5" customHeight="1" x14ac:dyDescent="0.25">
      <c r="A7" s="14"/>
      <c r="C7" s="7"/>
      <c r="D7" s="7"/>
      <c r="E7" s="7"/>
      <c r="F7" s="7"/>
      <c r="G7" s="7"/>
      <c r="H7" s="5"/>
      <c r="I7" s="6"/>
      <c r="J7" s="255"/>
      <c r="K7" s="13"/>
      <c r="L7" s="255"/>
      <c r="M7" s="13"/>
      <c r="N7" s="13"/>
      <c r="O7" s="255"/>
    </row>
    <row r="8" spans="1:15" x14ac:dyDescent="0.25">
      <c r="A8" s="256" t="s">
        <v>26</v>
      </c>
      <c r="B8" s="4" t="s">
        <v>2</v>
      </c>
      <c r="C8" s="7">
        <v>2</v>
      </c>
      <c r="D8" s="7">
        <v>3.94</v>
      </c>
      <c r="E8" s="7">
        <v>1.88</v>
      </c>
      <c r="F8" s="7">
        <v>1.9</v>
      </c>
      <c r="G8" s="257"/>
      <c r="H8" s="5">
        <f t="shared" ref="H8:H11" si="1">SUM(C8:F8)</f>
        <v>9.7199999999999989</v>
      </c>
      <c r="I8" s="258">
        <f>(SUM(H8:H11)/4)-G8</f>
        <v>9.7324999999999999</v>
      </c>
      <c r="J8" s="255"/>
      <c r="K8" s="13">
        <f>MAX(SUM($C$3:$C$6),SUM($C$8:$C$11),SUM($C$13:$C$16),SUM($C$18:$C$21),SUM($C$23:$C$26))</f>
        <v>8</v>
      </c>
      <c r="L8" s="255"/>
      <c r="M8" s="13">
        <f>MIN($D$3,$D$8,$D$13,$D$18,$D$23)</f>
        <v>3.8</v>
      </c>
      <c r="N8" s="13">
        <f>MAX($D$3,$D$8,$D$13,$D$18,$D$23)</f>
        <v>3.94</v>
      </c>
      <c r="O8" s="255"/>
    </row>
    <row r="9" spans="1:15" x14ac:dyDescent="0.25">
      <c r="A9" s="256"/>
      <c r="B9" s="4" t="s">
        <v>3</v>
      </c>
      <c r="C9" s="7">
        <v>2</v>
      </c>
      <c r="D9" s="7">
        <v>3.88</v>
      </c>
      <c r="E9" s="7">
        <v>1.85</v>
      </c>
      <c r="F9" s="7">
        <v>1.9</v>
      </c>
      <c r="G9" s="257"/>
      <c r="H9" s="5">
        <f t="shared" si="1"/>
        <v>9.6300000000000008</v>
      </c>
      <c r="I9" s="258"/>
      <c r="J9" s="255"/>
      <c r="K9" s="13">
        <f>MAX(SUM($D$3:$D$6),SUM($D$8:$D$11),SUM($D$13:$D$16),SUM($D$18:$D$21),SUM($D$23:$D$26))</f>
        <v>15.74</v>
      </c>
      <c r="L9" s="255"/>
      <c r="M9" s="13">
        <f>MIN($D$4,$D$9,$D$14,$D$19,$D$24)</f>
        <v>3.78</v>
      </c>
      <c r="N9" s="13">
        <f>MAX($D$4,$D$9,$D$14,$D$19,$D$24)</f>
        <v>3.94</v>
      </c>
      <c r="O9" s="255"/>
    </row>
    <row r="10" spans="1:15" x14ac:dyDescent="0.25">
      <c r="A10" s="256"/>
      <c r="B10" s="4" t="s">
        <v>4</v>
      </c>
      <c r="C10" s="7">
        <v>2</v>
      </c>
      <c r="D10" s="7">
        <v>3.96</v>
      </c>
      <c r="E10" s="7">
        <v>1.94</v>
      </c>
      <c r="F10" s="7">
        <v>1.94</v>
      </c>
      <c r="G10" s="257"/>
      <c r="H10" s="5">
        <f t="shared" si="1"/>
        <v>9.84</v>
      </c>
      <c r="I10" s="258"/>
      <c r="J10" s="255"/>
      <c r="K10" s="13">
        <f>MAX(SUM($E$3:$E$6),SUM($E$8:$E$11),SUM($E$13:$E$16),SUM($E$18:$E$21),SUM($E$23:$E$26))</f>
        <v>7.74</v>
      </c>
      <c r="L10" s="255"/>
      <c r="M10" s="13">
        <f>MIN($D$5,$D$10,$D$15,$D$20,$D$25)</f>
        <v>3.8</v>
      </c>
      <c r="N10" s="13">
        <f>MAX($D$5,$D$10,$D$15,$D$20,$D$25)</f>
        <v>3.96</v>
      </c>
      <c r="O10" s="255"/>
    </row>
    <row r="11" spans="1:15" x14ac:dyDescent="0.25">
      <c r="A11" s="256"/>
      <c r="B11" s="4" t="s">
        <v>5</v>
      </c>
      <c r="C11" s="7">
        <v>2</v>
      </c>
      <c r="D11" s="7">
        <v>3.94</v>
      </c>
      <c r="E11" s="7">
        <v>1.9</v>
      </c>
      <c r="F11" s="7">
        <v>1.9</v>
      </c>
      <c r="G11" s="257"/>
      <c r="H11" s="5">
        <f t="shared" si="1"/>
        <v>9.74</v>
      </c>
      <c r="I11" s="258"/>
      <c r="J11" s="255"/>
      <c r="K11" s="13">
        <f>MAX(SUM($F$3:$F$6),SUM($F$8:$F$11),SUM($F$13:$F$16),SUM($F$18:$F$21),SUM($F$23:$F$26))</f>
        <v>8</v>
      </c>
      <c r="L11" s="255"/>
      <c r="M11" s="13">
        <f>MIN($D$6,$D$11,$D$16,$D$21,$D$26)</f>
        <v>3.83</v>
      </c>
      <c r="N11" s="13">
        <f>MAX($D$6,$D$11,$D$16,$D$21,$D$26)</f>
        <v>3.94</v>
      </c>
      <c r="O11" s="255"/>
    </row>
    <row r="12" spans="1:15" ht="7.5" customHeight="1" x14ac:dyDescent="0.25">
      <c r="A12" s="14"/>
      <c r="C12" s="7"/>
      <c r="D12" s="7"/>
      <c r="E12" s="7"/>
      <c r="F12" s="7"/>
      <c r="G12" s="7"/>
      <c r="H12" s="5"/>
      <c r="I12" s="6"/>
      <c r="J12" s="255"/>
      <c r="K12" s="13"/>
      <c r="L12" s="255"/>
      <c r="M12" s="13"/>
      <c r="N12" s="13"/>
      <c r="O12" s="255"/>
    </row>
    <row r="13" spans="1:15" x14ac:dyDescent="0.25">
      <c r="A13" s="256" t="s">
        <v>24</v>
      </c>
      <c r="B13" s="4" t="s">
        <v>2</v>
      </c>
      <c r="C13" s="7">
        <v>2</v>
      </c>
      <c r="D13" s="7">
        <v>3.93</v>
      </c>
      <c r="E13" s="7">
        <v>1.93</v>
      </c>
      <c r="F13" s="7">
        <v>2</v>
      </c>
      <c r="G13" s="257"/>
      <c r="H13" s="5">
        <f t="shared" ref="H13:H16" si="2">SUM(C13:F13)</f>
        <v>9.86</v>
      </c>
      <c r="I13" s="258">
        <f>(SUM(H13:H16)/4)-G13</f>
        <v>9.8699999999999992</v>
      </c>
      <c r="J13" s="255"/>
      <c r="K13" s="13"/>
      <c r="L13" s="255"/>
      <c r="M13" s="13">
        <f>MIN($E$3,$E$8,$E$13,$E$18,$E$23)</f>
        <v>1.8</v>
      </c>
      <c r="N13" s="13">
        <f>MAX($E$3,$E$8,$E$13,$E$18,$E$23)</f>
        <v>1.93</v>
      </c>
      <c r="O13" s="255"/>
    </row>
    <row r="14" spans="1:15" x14ac:dyDescent="0.25">
      <c r="A14" s="256"/>
      <c r="B14" s="4" t="s">
        <v>3</v>
      </c>
      <c r="C14" s="7">
        <v>2</v>
      </c>
      <c r="D14" s="7">
        <v>3.94</v>
      </c>
      <c r="E14" s="7">
        <v>1.94</v>
      </c>
      <c r="F14" s="7">
        <v>2</v>
      </c>
      <c r="G14" s="257"/>
      <c r="H14" s="5">
        <f t="shared" si="2"/>
        <v>9.879999999999999</v>
      </c>
      <c r="I14" s="258"/>
      <c r="J14" s="255"/>
      <c r="K14" s="13"/>
      <c r="L14" s="255"/>
      <c r="M14" s="13">
        <f>MIN($E$4,$E$9,$E$14,$E$19,$E$24)</f>
        <v>1.8</v>
      </c>
      <c r="N14" s="13">
        <f>MAX($E$4,$E$9,$E$14,$E$19,$E$24)</f>
        <v>1.94</v>
      </c>
      <c r="O14" s="255"/>
    </row>
    <row r="15" spans="1:15" x14ac:dyDescent="0.25">
      <c r="A15" s="256"/>
      <c r="B15" s="4" t="s">
        <v>4</v>
      </c>
      <c r="C15" s="7">
        <v>2</v>
      </c>
      <c r="D15" s="7">
        <v>3.94</v>
      </c>
      <c r="E15" s="7">
        <v>1.94</v>
      </c>
      <c r="F15" s="7">
        <v>2</v>
      </c>
      <c r="G15" s="257"/>
      <c r="H15" s="5">
        <f t="shared" si="2"/>
        <v>9.879999999999999</v>
      </c>
      <c r="I15" s="258"/>
      <c r="J15" s="255"/>
      <c r="K15" s="13"/>
      <c r="L15" s="255"/>
      <c r="M15" s="13">
        <f>MIN($E$5,$E$10,$E$15,$E$20,$E$25)</f>
        <v>1.8</v>
      </c>
      <c r="N15" s="13">
        <f>MAX($E$5,$E$10,$E$15,$E$20,$E$25)</f>
        <v>1.94</v>
      </c>
      <c r="O15" s="255"/>
    </row>
    <row r="16" spans="1:15" x14ac:dyDescent="0.25">
      <c r="A16" s="256"/>
      <c r="B16" s="4" t="s">
        <v>5</v>
      </c>
      <c r="C16" s="7">
        <v>2</v>
      </c>
      <c r="D16" s="7">
        <v>3.93</v>
      </c>
      <c r="E16" s="7">
        <v>1.93</v>
      </c>
      <c r="F16" s="7">
        <v>2</v>
      </c>
      <c r="G16" s="257"/>
      <c r="H16" s="5">
        <f t="shared" si="2"/>
        <v>9.86</v>
      </c>
      <c r="I16" s="258"/>
      <c r="J16" s="255"/>
      <c r="K16" s="13"/>
      <c r="L16" s="255"/>
      <c r="M16" s="13">
        <f>MIN($E$6,$E$11,$E$16,$E$21,$E$26)</f>
        <v>1.83</v>
      </c>
      <c r="N16" s="13">
        <f>MAX($E$6,$E$11,$E$16,$E$21,$E$26)</f>
        <v>1.93</v>
      </c>
      <c r="O16" s="255"/>
    </row>
    <row r="17" spans="1:15" ht="7.5" customHeight="1" x14ac:dyDescent="0.25">
      <c r="A17" s="14"/>
      <c r="C17" s="7"/>
      <c r="D17" s="7"/>
      <c r="E17" s="7"/>
      <c r="F17" s="7"/>
      <c r="G17" s="7"/>
      <c r="H17" s="5"/>
      <c r="I17" s="6"/>
      <c r="J17" s="255"/>
      <c r="K17" s="13"/>
      <c r="L17" s="255"/>
      <c r="M17" s="13"/>
      <c r="N17" s="13"/>
      <c r="O17" s="255"/>
    </row>
    <row r="18" spans="1:15" x14ac:dyDescent="0.25">
      <c r="A18" s="256" t="s">
        <v>27</v>
      </c>
      <c r="B18" s="4" t="s">
        <v>2</v>
      </c>
      <c r="C18" s="7">
        <v>2</v>
      </c>
      <c r="D18" s="7">
        <v>3.8</v>
      </c>
      <c r="E18" s="7">
        <v>1.8</v>
      </c>
      <c r="F18" s="7">
        <v>2</v>
      </c>
      <c r="G18" s="257"/>
      <c r="H18" s="5">
        <f t="shared" ref="H18:H21" si="3">SUM(C18:F18)</f>
        <v>9.6</v>
      </c>
      <c r="I18" s="258">
        <f>(SUM(H18:H21)/4)-G18</f>
        <v>9.61</v>
      </c>
      <c r="J18" s="255"/>
      <c r="K18" s="13"/>
      <c r="L18" s="255"/>
      <c r="M18" s="13">
        <f>MIN($F$3,$F$8,$F$13,$F$18,$F$23)</f>
        <v>1.9</v>
      </c>
      <c r="N18" s="13">
        <f>MAX($F$3,$F$8,$F$13,$F$18,$F$23)</f>
        <v>2</v>
      </c>
      <c r="O18" s="255"/>
    </row>
    <row r="19" spans="1:15" x14ac:dyDescent="0.25">
      <c r="A19" s="256"/>
      <c r="B19" s="4" t="s">
        <v>3</v>
      </c>
      <c r="C19" s="7">
        <v>2</v>
      </c>
      <c r="D19" s="7">
        <v>3.78</v>
      </c>
      <c r="E19" s="7">
        <v>1.8</v>
      </c>
      <c r="F19" s="7">
        <v>2</v>
      </c>
      <c r="G19" s="257"/>
      <c r="H19" s="5">
        <f t="shared" si="3"/>
        <v>9.5799999999999983</v>
      </c>
      <c r="I19" s="258"/>
      <c r="J19" s="255"/>
      <c r="K19" s="13"/>
      <c r="L19" s="255"/>
      <c r="M19" s="13">
        <f>MIN($F$4,$F$9,$F$14,$F$19,$F$24)</f>
        <v>1.9</v>
      </c>
      <c r="N19" s="13">
        <f>MAX($F$4,$F$9,$F$14,$F$19,$F$24)</f>
        <v>2</v>
      </c>
      <c r="O19" s="255"/>
    </row>
    <row r="20" spans="1:15" x14ac:dyDescent="0.25">
      <c r="A20" s="256"/>
      <c r="B20" s="4" t="s">
        <v>4</v>
      </c>
      <c r="C20" s="7">
        <v>2</v>
      </c>
      <c r="D20" s="7">
        <v>3.8</v>
      </c>
      <c r="E20" s="7">
        <v>1.8</v>
      </c>
      <c r="F20" s="7">
        <v>2</v>
      </c>
      <c r="G20" s="257"/>
      <c r="H20" s="5">
        <f t="shared" si="3"/>
        <v>9.6</v>
      </c>
      <c r="I20" s="258"/>
      <c r="J20" s="255"/>
      <c r="K20" s="13"/>
      <c r="L20" s="255"/>
      <c r="M20" s="13">
        <f>MIN($F$5,$F$10,$F$15,$F$20,$F$25)</f>
        <v>1.94</v>
      </c>
      <c r="N20" s="13">
        <f>MAX($F$5,$F$10,$F$15,$F$20,$F$25)</f>
        <v>2</v>
      </c>
      <c r="O20" s="255"/>
    </row>
    <row r="21" spans="1:15" x14ac:dyDescent="0.25">
      <c r="A21" s="256"/>
      <c r="B21" s="4" t="s">
        <v>5</v>
      </c>
      <c r="C21" s="7">
        <v>2</v>
      </c>
      <c r="D21" s="7">
        <v>3.83</v>
      </c>
      <c r="E21" s="7">
        <v>1.83</v>
      </c>
      <c r="F21" s="7">
        <v>2</v>
      </c>
      <c r="G21" s="257"/>
      <c r="H21" s="5">
        <f t="shared" si="3"/>
        <v>9.66</v>
      </c>
      <c r="I21" s="258"/>
      <c r="J21" s="255"/>
      <c r="K21" s="13"/>
      <c r="L21" s="255"/>
      <c r="M21" s="13">
        <f>MIN($F$6,$F$11,$F$16,$F$21,$F$26)</f>
        <v>1.9</v>
      </c>
      <c r="N21" s="13">
        <f>MAX($F$6,$F$11,$F$16,$F$21,$F$26)</f>
        <v>2</v>
      </c>
      <c r="O21" s="255"/>
    </row>
    <row r="22" spans="1:15" ht="7.5" customHeight="1" x14ac:dyDescent="0.25">
      <c r="A22" s="15"/>
      <c r="C22" s="7"/>
      <c r="D22" s="7"/>
      <c r="E22" s="7"/>
      <c r="F22" s="7"/>
      <c r="G22" s="7"/>
      <c r="H22" s="5"/>
      <c r="I22" s="6"/>
      <c r="J22" s="255"/>
      <c r="K22" s="13"/>
      <c r="L22" s="255"/>
      <c r="M22" s="13"/>
      <c r="N22" s="13"/>
      <c r="O22" s="255"/>
    </row>
    <row r="23" spans="1:15" x14ac:dyDescent="0.25">
      <c r="A23" s="256" t="s">
        <v>28</v>
      </c>
      <c r="B23" s="4" t="s">
        <v>2</v>
      </c>
      <c r="C23" s="7">
        <v>2</v>
      </c>
      <c r="D23" s="7">
        <v>3.84</v>
      </c>
      <c r="E23" s="7">
        <v>1.83</v>
      </c>
      <c r="F23" s="7">
        <v>1.99</v>
      </c>
      <c r="G23" s="257"/>
      <c r="H23" s="5">
        <f t="shared" ref="H23:H26" si="4">SUM(C23:F23)</f>
        <v>9.66</v>
      </c>
      <c r="I23" s="258">
        <f>(SUM(H23:H26)/4)-G23</f>
        <v>9.65</v>
      </c>
      <c r="J23" s="255"/>
      <c r="K23" s="13"/>
      <c r="L23" s="255"/>
      <c r="M23" s="13"/>
      <c r="N23" s="13"/>
      <c r="O23" s="255"/>
    </row>
    <row r="24" spans="1:15" x14ac:dyDescent="0.25">
      <c r="A24" s="256"/>
      <c r="B24" s="4" t="s">
        <v>3</v>
      </c>
      <c r="C24" s="7">
        <v>2</v>
      </c>
      <c r="D24" s="7">
        <v>3.82</v>
      </c>
      <c r="E24" s="7">
        <v>1.83</v>
      </c>
      <c r="F24" s="7">
        <v>1.99</v>
      </c>
      <c r="G24" s="257"/>
      <c r="H24" s="5">
        <f t="shared" si="4"/>
        <v>9.64</v>
      </c>
      <c r="I24" s="258"/>
      <c r="J24" s="255"/>
      <c r="K24" s="13"/>
      <c r="L24" s="255"/>
      <c r="M24" s="13"/>
      <c r="N24" s="13"/>
      <c r="O24" s="255"/>
    </row>
    <row r="25" spans="1:15" x14ac:dyDescent="0.25">
      <c r="A25" s="256"/>
      <c r="B25" s="4" t="s">
        <v>4</v>
      </c>
      <c r="C25" s="7">
        <v>2</v>
      </c>
      <c r="D25" s="7">
        <v>3.84</v>
      </c>
      <c r="E25" s="7">
        <v>1.82</v>
      </c>
      <c r="F25" s="7">
        <v>1.99</v>
      </c>
      <c r="G25" s="257"/>
      <c r="H25" s="5">
        <f t="shared" si="4"/>
        <v>9.65</v>
      </c>
      <c r="I25" s="258"/>
      <c r="J25" s="255"/>
      <c r="K25" s="13"/>
      <c r="L25" s="255"/>
      <c r="M25" s="13"/>
      <c r="N25" s="13"/>
      <c r="O25" s="255"/>
    </row>
    <row r="26" spans="1:15" x14ac:dyDescent="0.25">
      <c r="A26" s="256"/>
      <c r="B26" s="4" t="s">
        <v>5</v>
      </c>
      <c r="C26" s="7">
        <v>2</v>
      </c>
      <c r="D26" s="7">
        <v>3.83</v>
      </c>
      <c r="E26" s="7">
        <v>1.83</v>
      </c>
      <c r="F26" s="7">
        <v>1.99</v>
      </c>
      <c r="G26" s="257"/>
      <c r="H26" s="5">
        <f t="shared" si="4"/>
        <v>9.65</v>
      </c>
      <c r="I26" s="258"/>
      <c r="J26" s="255"/>
      <c r="K26" s="13"/>
      <c r="L26" s="255"/>
      <c r="M26" s="13"/>
      <c r="N26" s="13"/>
      <c r="O26" s="255"/>
    </row>
  </sheetData>
  <mergeCells count="19">
    <mergeCell ref="I8:I11"/>
    <mergeCell ref="A13:A16"/>
    <mergeCell ref="J3:J26"/>
    <mergeCell ref="A1:B1"/>
    <mergeCell ref="L3:L26"/>
    <mergeCell ref="O3:O26"/>
    <mergeCell ref="A23:A26"/>
    <mergeCell ref="G23:G26"/>
    <mergeCell ref="I23:I26"/>
    <mergeCell ref="A18:A21"/>
    <mergeCell ref="G18:G21"/>
    <mergeCell ref="I18:I21"/>
    <mergeCell ref="A3:A6"/>
    <mergeCell ref="G3:G6"/>
    <mergeCell ref="I3:I6"/>
    <mergeCell ref="G13:G16"/>
    <mergeCell ref="I13:I16"/>
    <mergeCell ref="A8:A11"/>
    <mergeCell ref="G8:G1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workbookViewId="0">
      <selection activeCell="G28" sqref="G28"/>
    </sheetView>
  </sheetViews>
  <sheetFormatPr defaultRowHeight="15" x14ac:dyDescent="0.25"/>
  <cols>
    <col min="1" max="1" width="15.85546875" style="4" customWidth="1"/>
    <col min="2" max="2" width="11.28515625" style="4" customWidth="1"/>
    <col min="3" max="8" width="13.140625" style="4" customWidth="1"/>
    <col min="9" max="9" width="19.28515625" style="4" customWidth="1"/>
    <col min="10" max="10" width="14.85546875" style="4" customWidth="1"/>
    <col min="11" max="11" width="17.5703125" style="4" hidden="1" customWidth="1"/>
    <col min="12" max="12" width="17.5703125" style="4" customWidth="1"/>
    <col min="13" max="14" width="17.5703125" style="4" hidden="1" customWidth="1"/>
    <col min="15" max="15" width="17.5703125" style="4" customWidth="1"/>
    <col min="16" max="16384" width="9.140625" style="4"/>
  </cols>
  <sheetData>
    <row r="1" spans="1:15" ht="33" customHeight="1" x14ac:dyDescent="0.25">
      <c r="A1" s="254" t="s">
        <v>33</v>
      </c>
      <c r="B1" s="254"/>
      <c r="C1" s="16"/>
    </row>
    <row r="2" spans="1:15" x14ac:dyDescent="0.25">
      <c r="C2" s="12" t="s">
        <v>6</v>
      </c>
      <c r="D2" s="12" t="s">
        <v>7</v>
      </c>
      <c r="E2" s="12" t="s">
        <v>0</v>
      </c>
      <c r="F2" s="12" t="s">
        <v>1</v>
      </c>
      <c r="G2" s="12" t="s">
        <v>9</v>
      </c>
      <c r="H2" s="12" t="s">
        <v>8</v>
      </c>
      <c r="I2" s="12" t="s">
        <v>40</v>
      </c>
      <c r="J2" s="12" t="s">
        <v>41</v>
      </c>
      <c r="K2" s="12"/>
      <c r="L2" s="12" t="s">
        <v>42</v>
      </c>
      <c r="M2" s="12" t="s">
        <v>14</v>
      </c>
      <c r="N2" s="12" t="s">
        <v>13</v>
      </c>
      <c r="O2" s="12" t="s">
        <v>43</v>
      </c>
    </row>
    <row r="3" spans="1:15" x14ac:dyDescent="0.25">
      <c r="A3" s="256" t="s">
        <v>25</v>
      </c>
      <c r="B3" s="4" t="s">
        <v>2</v>
      </c>
      <c r="C3" s="7">
        <v>2</v>
      </c>
      <c r="D3" s="7">
        <v>3.89</v>
      </c>
      <c r="E3" s="7">
        <v>1.9</v>
      </c>
      <c r="F3" s="7">
        <v>1.92</v>
      </c>
      <c r="G3" s="257"/>
      <c r="H3" s="5">
        <f>SUM(C3:F3)</f>
        <v>9.7100000000000009</v>
      </c>
      <c r="I3" s="258">
        <f>(SUM(H3:H6)/4)-G3</f>
        <v>9.7725000000000009</v>
      </c>
      <c r="J3" s="255">
        <f>(SUM(I3:I26)-MIN(I3:I26)-MAX(I3:I26))/3</f>
        <v>9.7074999999999978</v>
      </c>
      <c r="K3" s="13">
        <f>MIN(SUM($C$3:$C$6),SUM($C$8:$C$11),SUM($C$13:$C$16),SUM($C$18:$C$21),SUM($C$23:$C$26))</f>
        <v>8</v>
      </c>
      <c r="L3" s="255">
        <f>(SUM(C3:C26)-K3-K8+SUM(D3:D26)-K4-K9+SUM(E3:E26)-K5-K10+SUM(F3:F26)-K6-K11-SUM(G3:G26))/12</f>
        <v>9.7341666666666651</v>
      </c>
      <c r="M3" s="13">
        <f>MIN($C$3,$C$8,$C$13,$C$18,$C$23)</f>
        <v>2</v>
      </c>
      <c r="N3" s="13">
        <f>MAX($C$3,$C$8,$C$13,$C$18,$C$23)</f>
        <v>2</v>
      </c>
      <c r="O3" s="255">
        <f>(SUM(C3:F26)-SUM(G3:G26)-SUM(M3:N21))/12</f>
        <v>9.726666666666679</v>
      </c>
    </row>
    <row r="4" spans="1:15" x14ac:dyDescent="0.25">
      <c r="A4" s="256"/>
      <c r="B4" s="4" t="s">
        <v>3</v>
      </c>
      <c r="C4" s="7">
        <v>2</v>
      </c>
      <c r="D4" s="7">
        <v>3.92</v>
      </c>
      <c r="E4" s="7">
        <v>1.9</v>
      </c>
      <c r="F4" s="7">
        <v>1.92</v>
      </c>
      <c r="G4" s="257"/>
      <c r="H4" s="5">
        <f t="shared" ref="H4:H6" si="0">SUM(C4:F4)</f>
        <v>9.74</v>
      </c>
      <c r="I4" s="258"/>
      <c r="J4" s="255"/>
      <c r="K4" s="13">
        <f>MIN(SUM($D$3:$D$6),SUM($D$8:$D$11),SUM($D$13:$D$16),SUM($D$18:$D$21),SUM($D$23:$D$26))</f>
        <v>15.2</v>
      </c>
      <c r="L4" s="255"/>
      <c r="M4" s="13">
        <f>MIN($C$4,$C$9,$C$14,$C$19,$C$24)</f>
        <v>2</v>
      </c>
      <c r="N4" s="13">
        <f>MAX($C$4,$C$9,$C$14,$C$19,$C$24)</f>
        <v>2</v>
      </c>
      <c r="O4" s="255"/>
    </row>
    <row r="5" spans="1:15" x14ac:dyDescent="0.25">
      <c r="A5" s="256"/>
      <c r="B5" s="4" t="s">
        <v>4</v>
      </c>
      <c r="C5" s="7">
        <v>2</v>
      </c>
      <c r="D5" s="7">
        <v>3.93</v>
      </c>
      <c r="E5" s="7">
        <v>1.94</v>
      </c>
      <c r="F5" s="7">
        <v>1.92</v>
      </c>
      <c r="G5" s="257"/>
      <c r="H5" s="5">
        <f t="shared" si="0"/>
        <v>9.7899999999999991</v>
      </c>
      <c r="I5" s="258"/>
      <c r="J5" s="255"/>
      <c r="K5" s="13">
        <f>MIN(SUM($E$3:$E$6),SUM($E$8:$E$11),SUM($E$13:$E$16),SUM($E$18:$E$21),SUM($E$23:$E$26))</f>
        <v>7.1800000000000006</v>
      </c>
      <c r="L5" s="255"/>
      <c r="M5" s="13">
        <f>MIN($C$5,$C$10,$C$15,$C$20,$C$25)</f>
        <v>2</v>
      </c>
      <c r="N5" s="13">
        <f>MAX($C$5,$C$10,$C$15,$C$20,$C$25)</f>
        <v>2</v>
      </c>
      <c r="O5" s="255"/>
    </row>
    <row r="6" spans="1:15" x14ac:dyDescent="0.25">
      <c r="A6" s="256"/>
      <c r="B6" s="4" t="s">
        <v>5</v>
      </c>
      <c r="C6" s="7">
        <v>2</v>
      </c>
      <c r="D6" s="7">
        <v>3.95</v>
      </c>
      <c r="E6" s="7">
        <v>1.9</v>
      </c>
      <c r="F6" s="7">
        <v>2</v>
      </c>
      <c r="G6" s="257"/>
      <c r="H6" s="5">
        <f t="shared" si="0"/>
        <v>9.85</v>
      </c>
      <c r="I6" s="258"/>
      <c r="J6" s="255"/>
      <c r="K6" s="13">
        <f>MIN(SUM($F$3:$F$6),SUM($F$8:$F$11),SUM($F$13:$F$16),SUM($F$18:$F$21),SUM($F$23:$F$26))</f>
        <v>7.6199999999999992</v>
      </c>
      <c r="L6" s="255"/>
      <c r="M6" s="13">
        <f>MIN($C$6,$C$11,$C$16,$C$21,$C$26)</f>
        <v>2</v>
      </c>
      <c r="N6" s="13">
        <f>MAX($C$6,$C$11,$C$16,$C$21,$C$26)</f>
        <v>2</v>
      </c>
      <c r="O6" s="255"/>
    </row>
    <row r="7" spans="1:15" ht="7.5" customHeight="1" x14ac:dyDescent="0.25">
      <c r="A7" s="14"/>
      <c r="C7" s="7"/>
      <c r="D7" s="7"/>
      <c r="E7" s="7"/>
      <c r="F7" s="7"/>
      <c r="G7" s="7"/>
      <c r="H7" s="5"/>
      <c r="I7" s="6"/>
      <c r="J7" s="255"/>
      <c r="K7" s="13"/>
      <c r="L7" s="255"/>
      <c r="M7" s="13"/>
      <c r="N7" s="13"/>
      <c r="O7" s="255"/>
    </row>
    <row r="8" spans="1:15" x14ac:dyDescent="0.25">
      <c r="A8" s="256" t="s">
        <v>26</v>
      </c>
      <c r="B8" s="4" t="s">
        <v>2</v>
      </c>
      <c r="C8" s="7">
        <v>2</v>
      </c>
      <c r="D8" s="7">
        <v>3.9</v>
      </c>
      <c r="E8" s="7">
        <v>1.92</v>
      </c>
      <c r="F8" s="7">
        <v>1.9</v>
      </c>
      <c r="G8" s="257"/>
      <c r="H8" s="5">
        <f t="shared" ref="H8:H11" si="1">SUM(C8:F8)</f>
        <v>9.7200000000000006</v>
      </c>
      <c r="I8" s="258">
        <f>(SUM(H8:H11)/4)-G8</f>
        <v>9.69</v>
      </c>
      <c r="J8" s="255"/>
      <c r="K8" s="13">
        <f>MAX(SUM($C$3:$C$6),SUM($C$8:$C$11),SUM($C$13:$C$16),SUM($C$18:$C$21),SUM($C$23:$C$26))</f>
        <v>8</v>
      </c>
      <c r="L8" s="255"/>
      <c r="M8" s="13">
        <f>MIN($D$3,$D$8,$D$13,$D$18,$D$23)</f>
        <v>3.8</v>
      </c>
      <c r="N8" s="13">
        <f>MAX($D$3,$D$8,$D$13,$D$18,$D$23)</f>
        <v>3.93</v>
      </c>
      <c r="O8" s="255"/>
    </row>
    <row r="9" spans="1:15" x14ac:dyDescent="0.25">
      <c r="A9" s="256"/>
      <c r="B9" s="4" t="s">
        <v>3</v>
      </c>
      <c r="C9" s="7">
        <v>2</v>
      </c>
      <c r="D9" s="7">
        <v>3.86</v>
      </c>
      <c r="E9" s="7">
        <v>1.88</v>
      </c>
      <c r="F9" s="7">
        <v>1.9</v>
      </c>
      <c r="G9" s="257"/>
      <c r="H9" s="5">
        <f t="shared" si="1"/>
        <v>9.6399999999999988</v>
      </c>
      <c r="I9" s="258"/>
      <c r="J9" s="255"/>
      <c r="K9" s="13">
        <f>MAX(SUM($D$3:$D$6),SUM($D$8:$D$11),SUM($D$13:$D$16),SUM($D$18:$D$21),SUM($D$23:$D$26))</f>
        <v>15.690000000000001</v>
      </c>
      <c r="L9" s="255"/>
      <c r="M9" s="13">
        <f>MIN($D$4,$D$9,$D$14,$D$19,$D$24)</f>
        <v>3.8</v>
      </c>
      <c r="N9" s="13">
        <f>MAX($D$4,$D$9,$D$14,$D$19,$D$24)</f>
        <v>3.93</v>
      </c>
      <c r="O9" s="255"/>
    </row>
    <row r="10" spans="1:15" x14ac:dyDescent="0.25">
      <c r="A10" s="256"/>
      <c r="B10" s="4" t="s">
        <v>4</v>
      </c>
      <c r="C10" s="7">
        <v>2</v>
      </c>
      <c r="D10" s="7">
        <v>3.88</v>
      </c>
      <c r="E10" s="7">
        <v>1.88</v>
      </c>
      <c r="F10" s="7">
        <v>1.9</v>
      </c>
      <c r="G10" s="257"/>
      <c r="H10" s="5">
        <f t="shared" si="1"/>
        <v>9.66</v>
      </c>
      <c r="I10" s="258"/>
      <c r="J10" s="255"/>
      <c r="K10" s="13">
        <f>MAX(SUM($E$3:$E$6),SUM($E$8:$E$11),SUM($E$13:$E$16),SUM($E$18:$E$21),SUM($E$23:$E$26))</f>
        <v>7.67</v>
      </c>
      <c r="L10" s="255"/>
      <c r="M10" s="13">
        <f>MIN($D$5,$D$10,$D$15,$D$20,$D$25)</f>
        <v>3.81</v>
      </c>
      <c r="N10" s="13">
        <f>MAX($D$5,$D$10,$D$15,$D$20,$D$25)</f>
        <v>3.93</v>
      </c>
      <c r="O10" s="255"/>
    </row>
    <row r="11" spans="1:15" x14ac:dyDescent="0.25">
      <c r="A11" s="256"/>
      <c r="B11" s="4" t="s">
        <v>5</v>
      </c>
      <c r="C11" s="7">
        <v>2</v>
      </c>
      <c r="D11" s="7">
        <v>3.94</v>
      </c>
      <c r="E11" s="7">
        <v>1.88</v>
      </c>
      <c r="F11" s="7">
        <v>1.92</v>
      </c>
      <c r="G11" s="257"/>
      <c r="H11" s="5">
        <f t="shared" si="1"/>
        <v>9.7399999999999984</v>
      </c>
      <c r="I11" s="258"/>
      <c r="J11" s="255"/>
      <c r="K11" s="13">
        <f>MAX(SUM($F$3:$F$6),SUM($F$8:$F$11),SUM($F$13:$F$16),SUM($F$18:$F$21),SUM($F$23:$F$26))</f>
        <v>8</v>
      </c>
      <c r="L11" s="255"/>
      <c r="M11" s="13">
        <f>MIN($D$6,$D$11,$D$16,$D$21,$D$26)</f>
        <v>3.79</v>
      </c>
      <c r="N11" s="13">
        <f>MAX($D$6,$D$11,$D$16,$D$21,$D$26)</f>
        <v>3.95</v>
      </c>
      <c r="O11" s="255"/>
    </row>
    <row r="12" spans="1:15" ht="7.5" customHeight="1" x14ac:dyDescent="0.25">
      <c r="A12" s="14"/>
      <c r="C12" s="7"/>
      <c r="D12" s="7"/>
      <c r="E12" s="7"/>
      <c r="F12" s="7"/>
      <c r="G12" s="7"/>
      <c r="H12" s="5"/>
      <c r="I12" s="6"/>
      <c r="J12" s="255"/>
      <c r="K12" s="13"/>
      <c r="L12" s="255"/>
      <c r="M12" s="13"/>
      <c r="N12" s="13"/>
      <c r="O12" s="255"/>
    </row>
    <row r="13" spans="1:15" x14ac:dyDescent="0.25">
      <c r="A13" s="256" t="s">
        <v>24</v>
      </c>
      <c r="B13" s="4" t="s">
        <v>2</v>
      </c>
      <c r="C13" s="7">
        <v>2</v>
      </c>
      <c r="D13" s="7">
        <v>3.93</v>
      </c>
      <c r="E13" s="7">
        <v>1.93</v>
      </c>
      <c r="F13" s="7">
        <v>2</v>
      </c>
      <c r="G13" s="257"/>
      <c r="H13" s="5">
        <f t="shared" ref="H13:H16" si="2">SUM(C13:F13)</f>
        <v>9.86</v>
      </c>
      <c r="I13" s="258">
        <f>(SUM(H13:H16)/4)-G13</f>
        <v>9.8350000000000009</v>
      </c>
      <c r="J13" s="255"/>
      <c r="K13" s="13"/>
      <c r="L13" s="255"/>
      <c r="M13" s="13">
        <f>MIN($E$3,$E$8,$E$13,$E$18,$E$23)</f>
        <v>1.8</v>
      </c>
      <c r="N13" s="13">
        <f>MAX($E$3,$E$8,$E$13,$E$18,$E$23)</f>
        <v>1.93</v>
      </c>
      <c r="O13" s="255"/>
    </row>
    <row r="14" spans="1:15" x14ac:dyDescent="0.25">
      <c r="A14" s="256"/>
      <c r="B14" s="4" t="s">
        <v>3</v>
      </c>
      <c r="C14" s="7">
        <v>2</v>
      </c>
      <c r="D14" s="7">
        <v>3.93</v>
      </c>
      <c r="E14" s="7">
        <v>1.93</v>
      </c>
      <c r="F14" s="7">
        <v>2</v>
      </c>
      <c r="G14" s="257"/>
      <c r="H14" s="5">
        <f t="shared" si="2"/>
        <v>9.86</v>
      </c>
      <c r="I14" s="258"/>
      <c r="J14" s="255"/>
      <c r="K14" s="13"/>
      <c r="L14" s="255"/>
      <c r="M14" s="13">
        <f>MIN($E$4,$E$9,$E$14,$E$19,$E$24)</f>
        <v>1.8</v>
      </c>
      <c r="N14" s="13">
        <f>MAX($E$4,$E$9,$E$14,$E$19,$E$24)</f>
        <v>1.93</v>
      </c>
      <c r="O14" s="255"/>
    </row>
    <row r="15" spans="1:15" x14ac:dyDescent="0.25">
      <c r="A15" s="256"/>
      <c r="B15" s="4" t="s">
        <v>4</v>
      </c>
      <c r="C15" s="7">
        <v>2</v>
      </c>
      <c r="D15" s="7">
        <v>3.9</v>
      </c>
      <c r="E15" s="7">
        <v>1.9</v>
      </c>
      <c r="F15" s="7">
        <v>2</v>
      </c>
      <c r="G15" s="257"/>
      <c r="H15" s="5">
        <f t="shared" si="2"/>
        <v>9.8000000000000007</v>
      </c>
      <c r="I15" s="258"/>
      <c r="J15" s="255"/>
      <c r="K15" s="13"/>
      <c r="L15" s="255"/>
      <c r="M15" s="13">
        <f>MIN($E$5,$E$10,$E$15,$E$20,$E$25)</f>
        <v>1.79</v>
      </c>
      <c r="N15" s="13">
        <f>MAX($E$5,$E$10,$E$15,$E$20,$E$25)</f>
        <v>1.94</v>
      </c>
      <c r="O15" s="255"/>
    </row>
    <row r="16" spans="1:15" x14ac:dyDescent="0.25">
      <c r="A16" s="256"/>
      <c r="B16" s="4" t="s">
        <v>5</v>
      </c>
      <c r="C16" s="7">
        <v>2</v>
      </c>
      <c r="D16" s="7">
        <v>3.91</v>
      </c>
      <c r="E16" s="7">
        <v>1.91</v>
      </c>
      <c r="F16" s="7">
        <v>2</v>
      </c>
      <c r="G16" s="257"/>
      <c r="H16" s="5">
        <f t="shared" si="2"/>
        <v>9.82</v>
      </c>
      <c r="I16" s="258"/>
      <c r="J16" s="255"/>
      <c r="K16" s="13"/>
      <c r="L16" s="255"/>
      <c r="M16" s="13">
        <f>MIN($E$6,$E$11,$E$16,$E$21,$E$26)</f>
        <v>1.79</v>
      </c>
      <c r="N16" s="13">
        <f>MAX($E$6,$E$11,$E$16,$E$21,$E$26)</f>
        <v>1.91</v>
      </c>
      <c r="O16" s="255"/>
    </row>
    <row r="17" spans="1:15" ht="7.5" customHeight="1" x14ac:dyDescent="0.25">
      <c r="A17" s="14"/>
      <c r="C17" s="7"/>
      <c r="D17" s="7"/>
      <c r="E17" s="7"/>
      <c r="F17" s="7"/>
      <c r="G17" s="7"/>
      <c r="H17" s="5"/>
      <c r="I17" s="6"/>
      <c r="J17" s="255"/>
      <c r="K17" s="13"/>
      <c r="L17" s="255"/>
      <c r="M17" s="13"/>
      <c r="N17" s="13"/>
      <c r="O17" s="255"/>
    </row>
    <row r="18" spans="1:15" x14ac:dyDescent="0.25">
      <c r="A18" s="256" t="s">
        <v>27</v>
      </c>
      <c r="B18" s="4" t="s">
        <v>2</v>
      </c>
      <c r="C18" s="7">
        <v>2</v>
      </c>
      <c r="D18" s="7">
        <v>3.83</v>
      </c>
      <c r="E18" s="7">
        <v>1.83</v>
      </c>
      <c r="F18" s="7">
        <v>2</v>
      </c>
      <c r="G18" s="257"/>
      <c r="H18" s="5">
        <f t="shared" ref="H18:H21" si="3">SUM(C18:F18)</f>
        <v>9.66</v>
      </c>
      <c r="I18" s="258">
        <f>(SUM(H18:H21)/4)-G18</f>
        <v>9.66</v>
      </c>
      <c r="J18" s="255"/>
      <c r="K18" s="13"/>
      <c r="L18" s="255"/>
      <c r="M18" s="13">
        <f>MIN($F$3,$F$8,$F$13,$F$18,$F$23)</f>
        <v>1.9</v>
      </c>
      <c r="N18" s="13">
        <f>MAX($F$3,$F$8,$F$13,$F$18,$F$23)</f>
        <v>2</v>
      </c>
      <c r="O18" s="255"/>
    </row>
    <row r="19" spans="1:15" x14ac:dyDescent="0.25">
      <c r="A19" s="256"/>
      <c r="B19" s="4" t="s">
        <v>3</v>
      </c>
      <c r="C19" s="7">
        <v>2</v>
      </c>
      <c r="D19" s="7">
        <v>3.83</v>
      </c>
      <c r="E19" s="7">
        <v>1.83</v>
      </c>
      <c r="F19" s="7">
        <v>2</v>
      </c>
      <c r="G19" s="257"/>
      <c r="H19" s="5">
        <f t="shared" si="3"/>
        <v>9.66</v>
      </c>
      <c r="I19" s="258"/>
      <c r="J19" s="255"/>
      <c r="K19" s="13"/>
      <c r="L19" s="255"/>
      <c r="M19" s="13">
        <f>MIN($F$4,$F$9,$F$14,$F$19,$F$24)</f>
        <v>1.9</v>
      </c>
      <c r="N19" s="13">
        <f>MAX($F$4,$F$9,$F$14,$F$19,$F$24)</f>
        <v>2</v>
      </c>
      <c r="O19" s="255"/>
    </row>
    <row r="20" spans="1:15" x14ac:dyDescent="0.25">
      <c r="A20" s="256"/>
      <c r="B20" s="4" t="s">
        <v>4</v>
      </c>
      <c r="C20" s="7">
        <v>2</v>
      </c>
      <c r="D20" s="7">
        <v>3.83</v>
      </c>
      <c r="E20" s="7">
        <v>1.83</v>
      </c>
      <c r="F20" s="7">
        <v>2</v>
      </c>
      <c r="G20" s="257"/>
      <c r="H20" s="5">
        <f t="shared" si="3"/>
        <v>9.66</v>
      </c>
      <c r="I20" s="258"/>
      <c r="J20" s="255"/>
      <c r="K20" s="13"/>
      <c r="L20" s="255"/>
      <c r="M20" s="13">
        <f>MIN($F$5,$F$10,$F$15,$F$20,$F$25)</f>
        <v>1.9</v>
      </c>
      <c r="N20" s="13">
        <f>MAX($F$5,$F$10,$F$15,$F$20,$F$25)</f>
        <v>2</v>
      </c>
      <c r="O20" s="255"/>
    </row>
    <row r="21" spans="1:15" x14ac:dyDescent="0.25">
      <c r="A21" s="256"/>
      <c r="B21" s="4" t="s">
        <v>5</v>
      </c>
      <c r="C21" s="7">
        <v>2</v>
      </c>
      <c r="D21" s="7">
        <v>3.83</v>
      </c>
      <c r="E21" s="7">
        <v>1.83</v>
      </c>
      <c r="F21" s="7">
        <v>2</v>
      </c>
      <c r="G21" s="257"/>
      <c r="H21" s="5">
        <f t="shared" si="3"/>
        <v>9.66</v>
      </c>
      <c r="I21" s="258"/>
      <c r="J21" s="255"/>
      <c r="K21" s="13"/>
      <c r="L21" s="255"/>
      <c r="M21" s="13">
        <f>MIN($F$6,$F$11,$F$16,$F$21,$F$26)</f>
        <v>1.92</v>
      </c>
      <c r="N21" s="13">
        <f>MAX($F$6,$F$11,$F$16,$F$21,$F$26)</f>
        <v>2</v>
      </c>
      <c r="O21" s="255"/>
    </row>
    <row r="22" spans="1:15" ht="7.5" customHeight="1" x14ac:dyDescent="0.25">
      <c r="A22" s="14"/>
      <c r="C22" s="7"/>
      <c r="D22" s="7"/>
      <c r="E22" s="7"/>
      <c r="F22" s="7"/>
      <c r="G22" s="7"/>
      <c r="H22" s="5"/>
      <c r="I22" s="6"/>
      <c r="J22" s="255"/>
      <c r="K22" s="13"/>
      <c r="L22" s="255"/>
      <c r="M22" s="13"/>
      <c r="N22" s="13"/>
      <c r="O22" s="255"/>
    </row>
    <row r="23" spans="1:15" x14ac:dyDescent="0.25">
      <c r="A23" s="256" t="s">
        <v>28</v>
      </c>
      <c r="B23" s="4" t="s">
        <v>2</v>
      </c>
      <c r="C23" s="7">
        <v>2</v>
      </c>
      <c r="D23" s="7">
        <v>3.8</v>
      </c>
      <c r="E23" s="7">
        <v>1.8</v>
      </c>
      <c r="F23" s="7">
        <v>1.99</v>
      </c>
      <c r="G23" s="257"/>
      <c r="H23" s="5">
        <f t="shared" ref="H23:H26" si="4">SUM(C23:F23)</f>
        <v>9.59</v>
      </c>
      <c r="I23" s="258">
        <f>(SUM(H23:H26)/4)-G23</f>
        <v>9.5850000000000009</v>
      </c>
      <c r="J23" s="255"/>
      <c r="K23" s="13"/>
      <c r="L23" s="255"/>
      <c r="M23" s="13"/>
      <c r="N23" s="13"/>
      <c r="O23" s="255"/>
    </row>
    <row r="24" spans="1:15" x14ac:dyDescent="0.25">
      <c r="A24" s="256"/>
      <c r="B24" s="4" t="s">
        <v>3</v>
      </c>
      <c r="C24" s="7">
        <v>2</v>
      </c>
      <c r="D24" s="7">
        <v>3.8</v>
      </c>
      <c r="E24" s="7">
        <v>1.8</v>
      </c>
      <c r="F24" s="7">
        <v>1.99</v>
      </c>
      <c r="G24" s="257"/>
      <c r="H24" s="5">
        <f t="shared" si="4"/>
        <v>9.59</v>
      </c>
      <c r="I24" s="258"/>
      <c r="J24" s="255"/>
      <c r="K24" s="13"/>
      <c r="L24" s="255"/>
      <c r="M24" s="13"/>
      <c r="N24" s="13"/>
      <c r="O24" s="255"/>
    </row>
    <row r="25" spans="1:15" x14ac:dyDescent="0.25">
      <c r="A25" s="256"/>
      <c r="B25" s="4" t="s">
        <v>4</v>
      </c>
      <c r="C25" s="7">
        <v>2</v>
      </c>
      <c r="D25" s="7">
        <v>3.81</v>
      </c>
      <c r="E25" s="7">
        <v>1.79</v>
      </c>
      <c r="F25" s="7">
        <v>1.99</v>
      </c>
      <c r="G25" s="257"/>
      <c r="H25" s="5">
        <f t="shared" si="4"/>
        <v>9.59</v>
      </c>
      <c r="I25" s="258"/>
      <c r="J25" s="255"/>
      <c r="K25" s="13"/>
      <c r="L25" s="255"/>
      <c r="M25" s="13"/>
      <c r="N25" s="13"/>
      <c r="O25" s="255"/>
    </row>
    <row r="26" spans="1:15" x14ac:dyDescent="0.25">
      <c r="A26" s="256"/>
      <c r="B26" s="4" t="s">
        <v>5</v>
      </c>
      <c r="C26" s="7">
        <v>2</v>
      </c>
      <c r="D26" s="7">
        <v>3.79</v>
      </c>
      <c r="E26" s="7">
        <v>1.79</v>
      </c>
      <c r="F26" s="7">
        <v>1.99</v>
      </c>
      <c r="G26" s="257"/>
      <c r="H26" s="5">
        <f t="shared" si="4"/>
        <v>9.57</v>
      </c>
      <c r="I26" s="258"/>
      <c r="J26" s="255"/>
      <c r="K26" s="13"/>
      <c r="L26" s="255"/>
      <c r="M26" s="13"/>
      <c r="N26" s="13"/>
      <c r="O26" s="255"/>
    </row>
  </sheetData>
  <mergeCells count="19">
    <mergeCell ref="I8:I11"/>
    <mergeCell ref="A13:A16"/>
    <mergeCell ref="J3:J26"/>
    <mergeCell ref="A1:B1"/>
    <mergeCell ref="L3:L26"/>
    <mergeCell ref="O3:O26"/>
    <mergeCell ref="A23:A26"/>
    <mergeCell ref="G23:G26"/>
    <mergeCell ref="I23:I26"/>
    <mergeCell ref="A18:A21"/>
    <mergeCell ref="G18:G21"/>
    <mergeCell ref="I18:I21"/>
    <mergeCell ref="A3:A6"/>
    <mergeCell ref="G3:G6"/>
    <mergeCell ref="I3:I6"/>
    <mergeCell ref="G13:G16"/>
    <mergeCell ref="I13:I16"/>
    <mergeCell ref="A8:A11"/>
    <mergeCell ref="G8:G1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workbookViewId="0">
      <selection activeCell="H28" sqref="H28"/>
    </sheetView>
  </sheetViews>
  <sheetFormatPr defaultRowHeight="15" x14ac:dyDescent="0.25"/>
  <cols>
    <col min="1" max="1" width="12.42578125" style="4" customWidth="1"/>
    <col min="2" max="2" width="14.28515625" style="4" customWidth="1"/>
    <col min="3" max="8" width="13.140625" style="4" customWidth="1"/>
    <col min="9" max="9" width="20.42578125" style="4" customWidth="1"/>
    <col min="10" max="10" width="14.85546875" style="4" customWidth="1"/>
    <col min="11" max="11" width="17.5703125" style="4" hidden="1" customWidth="1"/>
    <col min="12" max="12" width="17.5703125" style="4" customWidth="1"/>
    <col min="13" max="14" width="17.5703125" style="4" hidden="1" customWidth="1"/>
    <col min="15" max="15" width="17.5703125" style="4" customWidth="1"/>
    <col min="16" max="16384" width="9.140625" style="4"/>
  </cols>
  <sheetData>
    <row r="1" spans="1:15" ht="30.75" customHeight="1" x14ac:dyDescent="0.25">
      <c r="A1" s="254" t="s">
        <v>34</v>
      </c>
      <c r="B1" s="254"/>
      <c r="C1" s="16"/>
      <c r="D1" s="16"/>
    </row>
    <row r="2" spans="1:15" x14ac:dyDescent="0.25">
      <c r="C2" s="12" t="s">
        <v>6</v>
      </c>
      <c r="D2" s="12" t="s">
        <v>7</v>
      </c>
      <c r="E2" s="12" t="s">
        <v>0</v>
      </c>
      <c r="F2" s="12" t="s">
        <v>1</v>
      </c>
      <c r="G2" s="12" t="s">
        <v>9</v>
      </c>
      <c r="H2" s="12" t="s">
        <v>8</v>
      </c>
      <c r="I2" s="12" t="s">
        <v>40</v>
      </c>
      <c r="J2" s="12" t="s">
        <v>41</v>
      </c>
      <c r="K2" s="12"/>
      <c r="L2" s="12" t="s">
        <v>42</v>
      </c>
      <c r="M2" s="12" t="s">
        <v>14</v>
      </c>
      <c r="N2" s="12" t="s">
        <v>13</v>
      </c>
      <c r="O2" s="12" t="s">
        <v>43</v>
      </c>
    </row>
    <row r="3" spans="1:15" x14ac:dyDescent="0.25">
      <c r="A3" s="256" t="s">
        <v>25</v>
      </c>
      <c r="B3" s="4" t="s">
        <v>2</v>
      </c>
      <c r="C3" s="7">
        <v>2</v>
      </c>
      <c r="D3" s="7">
        <v>3.89</v>
      </c>
      <c r="E3" s="7">
        <v>1.87</v>
      </c>
      <c r="F3" s="7">
        <v>1.9</v>
      </c>
      <c r="G3" s="257"/>
      <c r="H3" s="5">
        <f>SUM(C3:F3)</f>
        <v>9.66</v>
      </c>
      <c r="I3" s="258">
        <f>(SUM(H3:H6)/4)-G3</f>
        <v>9.7149999999999999</v>
      </c>
      <c r="J3" s="255">
        <f>(SUM(I3:I26)-MIN(I3:I26)-MAX(I3:I26))/3</f>
        <v>9.7366666666666681</v>
      </c>
      <c r="K3" s="13">
        <f>MIN(SUM($C$3:$C$6),SUM($C$8:$C$11),SUM($C$13:$C$16),SUM($C$18:$C$21),SUM($C$23:$C$26))</f>
        <v>8</v>
      </c>
      <c r="L3" s="255">
        <f>(SUM(C3:C26)-K3-K8+SUM(D3:D26)-K4-K9+SUM(E3:E26)-K5-K10+SUM(F3:F26)-K6-K11-SUM(G3:G26))/12</f>
        <v>9.7333333333333325</v>
      </c>
      <c r="M3" s="13">
        <f>MIN($C$3,$C$8,$C$13,$C$18,$C$23)</f>
        <v>2</v>
      </c>
      <c r="N3" s="13">
        <f>MAX($C$3,$C$8,$C$13,$C$18,$C$23)</f>
        <v>2</v>
      </c>
      <c r="O3" s="255">
        <f>(SUM(C3:F26)-SUM(G3:G26)-SUM(M3:N21))/12</f>
        <v>9.7325000000000017</v>
      </c>
    </row>
    <row r="4" spans="1:15" x14ac:dyDescent="0.25">
      <c r="A4" s="256"/>
      <c r="B4" s="4" t="s">
        <v>3</v>
      </c>
      <c r="C4" s="7">
        <v>2</v>
      </c>
      <c r="D4" s="7">
        <v>3.89</v>
      </c>
      <c r="E4" s="7">
        <v>1.92</v>
      </c>
      <c r="F4" s="7">
        <v>1.9</v>
      </c>
      <c r="G4" s="257"/>
      <c r="H4" s="5">
        <f t="shared" ref="H4:H6" si="0">SUM(C4:F4)</f>
        <v>9.7100000000000009</v>
      </c>
      <c r="I4" s="258"/>
      <c r="J4" s="255"/>
      <c r="K4" s="13">
        <f>MIN(SUM($D$3:$D$6),SUM($D$8:$D$11),SUM($D$13:$D$16),SUM($D$18:$D$21),SUM($D$23:$D$26))</f>
        <v>15.26</v>
      </c>
      <c r="L4" s="255"/>
      <c r="M4" s="13">
        <f>MIN($C$4,$C$9,$C$14,$C$19,$C$24)</f>
        <v>2</v>
      </c>
      <c r="N4" s="13">
        <f>MAX($C$4,$C$9,$C$14,$C$19,$C$24)</f>
        <v>2</v>
      </c>
      <c r="O4" s="255"/>
    </row>
    <row r="5" spans="1:15" x14ac:dyDescent="0.25">
      <c r="A5" s="256"/>
      <c r="B5" s="4" t="s">
        <v>4</v>
      </c>
      <c r="C5" s="7">
        <v>2</v>
      </c>
      <c r="D5" s="7">
        <v>3.9</v>
      </c>
      <c r="E5" s="7">
        <v>1.91</v>
      </c>
      <c r="F5" s="7">
        <v>1.91</v>
      </c>
      <c r="G5" s="257"/>
      <c r="H5" s="5">
        <f t="shared" si="0"/>
        <v>9.7200000000000006</v>
      </c>
      <c r="I5" s="258"/>
      <c r="J5" s="255"/>
      <c r="K5" s="13">
        <f>MIN(SUM($E$3:$E$6),SUM($E$8:$E$11),SUM($E$13:$E$16),SUM($E$18:$E$21),SUM($E$23:$E$26))</f>
        <v>7.26</v>
      </c>
      <c r="L5" s="255"/>
      <c r="M5" s="13">
        <f>MIN($C$5,$C$10,$C$15,$C$20,$C$25)</f>
        <v>2</v>
      </c>
      <c r="N5" s="13">
        <f>MAX($C$5,$C$10,$C$15,$C$20,$C$25)</f>
        <v>2</v>
      </c>
      <c r="O5" s="255"/>
    </row>
    <row r="6" spans="1:15" x14ac:dyDescent="0.25">
      <c r="A6" s="256"/>
      <c r="B6" s="4" t="s">
        <v>5</v>
      </c>
      <c r="C6" s="7">
        <v>2</v>
      </c>
      <c r="D6" s="7">
        <v>3.93</v>
      </c>
      <c r="E6" s="7">
        <v>1.9</v>
      </c>
      <c r="F6" s="7">
        <v>1.94</v>
      </c>
      <c r="G6" s="257"/>
      <c r="H6" s="5">
        <f t="shared" si="0"/>
        <v>9.77</v>
      </c>
      <c r="I6" s="258"/>
      <c r="J6" s="255"/>
      <c r="K6" s="13">
        <f>MIN(SUM($F$3:$F$6),SUM($F$8:$F$11),SUM($F$13:$F$16),SUM($F$18:$F$21),SUM($F$23:$F$26))</f>
        <v>7.6</v>
      </c>
      <c r="L6" s="255"/>
      <c r="M6" s="13">
        <f>MIN($C$6,$C$11,$C$16,$C$21,$C$26)</f>
        <v>2</v>
      </c>
      <c r="N6" s="13">
        <f>MAX($C$6,$C$11,$C$16,$C$21,$C$26)</f>
        <v>2</v>
      </c>
      <c r="O6" s="255"/>
    </row>
    <row r="7" spans="1:15" ht="7.5" customHeight="1" x14ac:dyDescent="0.25">
      <c r="A7" s="14"/>
      <c r="C7" s="7"/>
      <c r="D7" s="7"/>
      <c r="E7" s="7"/>
      <c r="F7" s="7"/>
      <c r="G7" s="7"/>
      <c r="H7" s="5"/>
      <c r="I7" s="6"/>
      <c r="J7" s="255"/>
      <c r="K7" s="13"/>
      <c r="L7" s="255"/>
      <c r="M7" s="13"/>
      <c r="N7" s="13"/>
      <c r="O7" s="255"/>
    </row>
    <row r="8" spans="1:15" x14ac:dyDescent="0.25">
      <c r="A8" s="256" t="s">
        <v>26</v>
      </c>
      <c r="B8" s="4" t="s">
        <v>2</v>
      </c>
      <c r="C8" s="7">
        <v>2</v>
      </c>
      <c r="D8" s="7">
        <v>3.9</v>
      </c>
      <c r="E8" s="7">
        <v>1.9</v>
      </c>
      <c r="F8" s="7">
        <v>1.9</v>
      </c>
      <c r="G8" s="257"/>
      <c r="H8" s="5">
        <f t="shared" ref="H8:H11" si="1">SUM(C8:F8)</f>
        <v>9.7000000000000011</v>
      </c>
      <c r="I8" s="258">
        <f>(SUM(H8:H11)/4)-G8</f>
        <v>9.74</v>
      </c>
      <c r="J8" s="255"/>
      <c r="K8" s="13">
        <f>MAX(SUM($C$3:$C$6),SUM($C$8:$C$11),SUM($C$13:$C$16),SUM($C$18:$C$21),SUM($C$23:$C$26))</f>
        <v>8</v>
      </c>
      <c r="L8" s="255"/>
      <c r="M8" s="13">
        <f>MIN($D$3,$D$8,$D$13,$D$18,$D$23)</f>
        <v>3.8</v>
      </c>
      <c r="N8" s="13">
        <f>MAX($D$3,$D$8,$D$13,$D$18,$D$23)</f>
        <v>3.91</v>
      </c>
      <c r="O8" s="255"/>
    </row>
    <row r="9" spans="1:15" x14ac:dyDescent="0.25">
      <c r="A9" s="256"/>
      <c r="B9" s="4" t="s">
        <v>3</v>
      </c>
      <c r="C9" s="7">
        <v>2</v>
      </c>
      <c r="D9" s="7">
        <v>3.94</v>
      </c>
      <c r="E9" s="7">
        <v>1.92</v>
      </c>
      <c r="F9" s="7">
        <v>1.9</v>
      </c>
      <c r="G9" s="257"/>
      <c r="H9" s="5">
        <f t="shared" si="1"/>
        <v>9.76</v>
      </c>
      <c r="I9" s="258"/>
      <c r="J9" s="255"/>
      <c r="K9" s="13">
        <f>MAX(SUM($D$3:$D$6),SUM($D$8:$D$11),SUM($D$13:$D$16),SUM($D$18:$D$21),SUM($D$23:$D$26))</f>
        <v>15.7</v>
      </c>
      <c r="L9" s="255"/>
      <c r="M9" s="13">
        <f>MIN($D$4,$D$9,$D$14,$D$19,$D$24)</f>
        <v>3.82</v>
      </c>
      <c r="N9" s="13">
        <f>MAX($D$4,$D$9,$D$14,$D$19,$D$24)</f>
        <v>3.94</v>
      </c>
      <c r="O9" s="255"/>
    </row>
    <row r="10" spans="1:15" x14ac:dyDescent="0.25">
      <c r="A10" s="256"/>
      <c r="B10" s="4" t="s">
        <v>4</v>
      </c>
      <c r="C10" s="7">
        <v>2</v>
      </c>
      <c r="D10" s="7">
        <v>3.9</v>
      </c>
      <c r="E10" s="7">
        <v>1.88</v>
      </c>
      <c r="F10" s="7">
        <v>1.9</v>
      </c>
      <c r="G10" s="257"/>
      <c r="H10" s="5">
        <f t="shared" si="1"/>
        <v>9.68</v>
      </c>
      <c r="I10" s="258"/>
      <c r="J10" s="255"/>
      <c r="K10" s="13">
        <f>MAX(SUM($E$3:$E$6),SUM($E$8:$E$11),SUM($E$13:$E$16),SUM($E$18:$E$21),SUM($E$23:$E$26))</f>
        <v>7.8</v>
      </c>
      <c r="L10" s="255"/>
      <c r="M10" s="13">
        <f>MIN($D$5,$D$10,$D$15,$D$20,$D$25)</f>
        <v>3.8</v>
      </c>
      <c r="N10" s="13">
        <f>MAX($D$5,$D$10,$D$15,$D$20,$D$25)</f>
        <v>3.9</v>
      </c>
      <c r="O10" s="255"/>
    </row>
    <row r="11" spans="1:15" x14ac:dyDescent="0.25">
      <c r="A11" s="256"/>
      <c r="B11" s="4" t="s">
        <v>5</v>
      </c>
      <c r="C11" s="7">
        <v>2</v>
      </c>
      <c r="D11" s="7">
        <v>3.96</v>
      </c>
      <c r="E11" s="7">
        <v>1.96</v>
      </c>
      <c r="F11" s="7">
        <v>1.9</v>
      </c>
      <c r="G11" s="257"/>
      <c r="H11" s="5">
        <f t="shared" si="1"/>
        <v>9.82</v>
      </c>
      <c r="I11" s="258"/>
      <c r="J11" s="255"/>
      <c r="K11" s="13">
        <f>MAX(SUM($F$3:$F$6),SUM($F$8:$F$11),SUM($F$13:$F$16),SUM($F$18:$F$21),SUM($F$23:$F$26))</f>
        <v>8</v>
      </c>
      <c r="L11" s="255"/>
      <c r="M11" s="13">
        <f>MIN($D$6,$D$11,$D$16,$D$21,$D$26)</f>
        <v>3.83</v>
      </c>
      <c r="N11" s="13">
        <f>MAX($D$6,$D$11,$D$16,$D$21,$D$26)</f>
        <v>3.96</v>
      </c>
      <c r="O11" s="255"/>
    </row>
    <row r="12" spans="1:15" ht="7.5" customHeight="1" x14ac:dyDescent="0.25">
      <c r="A12" s="14"/>
      <c r="C12" s="7"/>
      <c r="D12" s="7"/>
      <c r="E12" s="7"/>
      <c r="F12" s="7"/>
      <c r="G12" s="7"/>
      <c r="H12" s="5"/>
      <c r="I12" s="6"/>
      <c r="J12" s="255"/>
      <c r="K12" s="13"/>
      <c r="L12" s="255"/>
      <c r="M12" s="13"/>
      <c r="N12" s="13"/>
      <c r="O12" s="255"/>
    </row>
    <row r="13" spans="1:15" x14ac:dyDescent="0.25">
      <c r="A13" s="256" t="s">
        <v>24</v>
      </c>
      <c r="B13" s="4" t="s">
        <v>2</v>
      </c>
      <c r="C13" s="7">
        <v>2</v>
      </c>
      <c r="D13" s="7">
        <v>3.91</v>
      </c>
      <c r="E13" s="7">
        <v>1.91</v>
      </c>
      <c r="F13" s="7">
        <v>2</v>
      </c>
      <c r="G13" s="257"/>
      <c r="H13" s="5">
        <f t="shared" ref="H13:H16" si="2">SUM(C13:F13)</f>
        <v>9.82</v>
      </c>
      <c r="I13" s="258">
        <f>(SUM(H13:H16)/4)-G13</f>
        <v>9.8150000000000013</v>
      </c>
      <c r="J13" s="255"/>
      <c r="K13" s="13"/>
      <c r="L13" s="255"/>
      <c r="M13" s="13">
        <f>MIN($E$3,$E$8,$E$13,$E$18,$E$23)</f>
        <v>1.8</v>
      </c>
      <c r="N13" s="13">
        <f>MAX($E$3,$E$8,$E$13,$E$18,$E$23)</f>
        <v>1.95</v>
      </c>
      <c r="O13" s="255"/>
    </row>
    <row r="14" spans="1:15" x14ac:dyDescent="0.25">
      <c r="A14" s="256"/>
      <c r="B14" s="4" t="s">
        <v>3</v>
      </c>
      <c r="C14" s="7">
        <v>2</v>
      </c>
      <c r="D14" s="7">
        <v>3.92</v>
      </c>
      <c r="E14" s="7">
        <v>1.92</v>
      </c>
      <c r="F14" s="7">
        <v>2</v>
      </c>
      <c r="G14" s="257"/>
      <c r="H14" s="5">
        <f t="shared" si="2"/>
        <v>9.84</v>
      </c>
      <c r="I14" s="258"/>
      <c r="J14" s="255"/>
      <c r="K14" s="13"/>
      <c r="L14" s="255"/>
      <c r="M14" s="13">
        <f>MIN($E$4,$E$9,$E$14,$E$19,$E$24)</f>
        <v>1.83</v>
      </c>
      <c r="N14" s="13">
        <f>MAX($E$4,$E$9,$E$14,$E$19,$E$24)</f>
        <v>1.95</v>
      </c>
      <c r="O14" s="255"/>
    </row>
    <row r="15" spans="1:15" x14ac:dyDescent="0.25">
      <c r="A15" s="256"/>
      <c r="B15" s="4" t="s">
        <v>4</v>
      </c>
      <c r="C15" s="7">
        <v>2</v>
      </c>
      <c r="D15" s="7">
        <v>3.9</v>
      </c>
      <c r="E15" s="7">
        <v>1.9</v>
      </c>
      <c r="F15" s="7">
        <v>2</v>
      </c>
      <c r="G15" s="257"/>
      <c r="H15" s="5">
        <f t="shared" si="2"/>
        <v>9.8000000000000007</v>
      </c>
      <c r="I15" s="258"/>
      <c r="J15" s="255"/>
      <c r="K15" s="13"/>
      <c r="L15" s="255"/>
      <c r="M15" s="13">
        <f>MIN($E$5,$E$10,$E$15,$E$20,$E$25)</f>
        <v>1.8</v>
      </c>
      <c r="N15" s="13">
        <f>MAX($E$5,$E$10,$E$15,$E$20,$E$25)</f>
        <v>1.95</v>
      </c>
      <c r="O15" s="255"/>
    </row>
    <row r="16" spans="1:15" x14ac:dyDescent="0.25">
      <c r="A16" s="256"/>
      <c r="B16" s="4" t="s">
        <v>5</v>
      </c>
      <c r="C16" s="7">
        <v>2</v>
      </c>
      <c r="D16" s="7">
        <v>3.9</v>
      </c>
      <c r="E16" s="7">
        <v>1.9</v>
      </c>
      <c r="F16" s="7">
        <v>2</v>
      </c>
      <c r="G16" s="257"/>
      <c r="H16" s="5">
        <f t="shared" si="2"/>
        <v>9.8000000000000007</v>
      </c>
      <c r="I16" s="258"/>
      <c r="J16" s="255"/>
      <c r="K16" s="13"/>
      <c r="L16" s="255"/>
      <c r="M16" s="13">
        <f>MIN($E$6,$E$11,$E$16,$E$21,$E$26)</f>
        <v>1.83</v>
      </c>
      <c r="N16" s="13">
        <f>MAX($E$6,$E$11,$E$16,$E$21,$E$26)</f>
        <v>1.96</v>
      </c>
      <c r="O16" s="255"/>
    </row>
    <row r="17" spans="1:15" ht="7.5" customHeight="1" x14ac:dyDescent="0.25">
      <c r="A17" s="14"/>
      <c r="C17" s="7"/>
      <c r="D17" s="7"/>
      <c r="E17" s="7"/>
      <c r="F17" s="7"/>
      <c r="G17" s="7"/>
      <c r="H17" s="5"/>
      <c r="I17" s="6"/>
      <c r="J17" s="255"/>
      <c r="K17" s="13"/>
      <c r="L17" s="255"/>
      <c r="M17" s="13"/>
      <c r="N17" s="13"/>
      <c r="O17" s="255"/>
    </row>
    <row r="18" spans="1:15" x14ac:dyDescent="0.25">
      <c r="A18" s="256" t="s">
        <v>27</v>
      </c>
      <c r="B18" s="4" t="s">
        <v>2</v>
      </c>
      <c r="C18" s="7">
        <v>2</v>
      </c>
      <c r="D18" s="7">
        <v>3.8</v>
      </c>
      <c r="E18" s="7">
        <v>1.8</v>
      </c>
      <c r="F18" s="7">
        <v>1.9</v>
      </c>
      <c r="G18" s="257"/>
      <c r="H18" s="5">
        <f t="shared" ref="H18:H21" si="3">SUM(C18:F18)</f>
        <v>9.5</v>
      </c>
      <c r="I18" s="258">
        <f>(SUM(H18:H21)/4)-G18</f>
        <v>9.5800000000000018</v>
      </c>
      <c r="J18" s="255"/>
      <c r="K18" s="13"/>
      <c r="L18" s="255"/>
      <c r="M18" s="13">
        <f>MIN($F$3,$F$8,$F$13,$F$18,$F$23)</f>
        <v>1.9</v>
      </c>
      <c r="N18" s="13">
        <f>MAX($F$3,$F$8,$F$13,$F$18,$F$23)</f>
        <v>2</v>
      </c>
      <c r="O18" s="255"/>
    </row>
    <row r="19" spans="1:15" x14ac:dyDescent="0.25">
      <c r="A19" s="256"/>
      <c r="B19" s="4" t="s">
        <v>3</v>
      </c>
      <c r="C19" s="7">
        <v>2</v>
      </c>
      <c r="D19" s="7">
        <v>3.83</v>
      </c>
      <c r="E19" s="7">
        <v>1.83</v>
      </c>
      <c r="F19" s="7">
        <v>1.9</v>
      </c>
      <c r="G19" s="257"/>
      <c r="H19" s="5">
        <f t="shared" si="3"/>
        <v>9.56</v>
      </c>
      <c r="I19" s="258"/>
      <c r="J19" s="255"/>
      <c r="K19" s="13"/>
      <c r="L19" s="255"/>
      <c r="M19" s="13">
        <f>MIN($F$4,$F$9,$F$14,$F$19,$F$24)</f>
        <v>1.9</v>
      </c>
      <c r="N19" s="13">
        <f>MAX($F$4,$F$9,$F$14,$F$19,$F$24)</f>
        <v>2</v>
      </c>
      <c r="O19" s="255"/>
    </row>
    <row r="20" spans="1:15" x14ac:dyDescent="0.25">
      <c r="A20" s="256"/>
      <c r="B20" s="4" t="s">
        <v>4</v>
      </c>
      <c r="C20" s="7">
        <v>2</v>
      </c>
      <c r="D20" s="7">
        <v>3.8</v>
      </c>
      <c r="E20" s="7">
        <v>1.8</v>
      </c>
      <c r="F20" s="7">
        <v>2</v>
      </c>
      <c r="G20" s="257"/>
      <c r="H20" s="5">
        <f t="shared" si="3"/>
        <v>9.6</v>
      </c>
      <c r="I20" s="258"/>
      <c r="J20" s="255"/>
      <c r="K20" s="13"/>
      <c r="L20" s="255"/>
      <c r="M20" s="13">
        <f>MIN($F$5,$F$10,$F$15,$F$20,$F$25)</f>
        <v>1.9</v>
      </c>
      <c r="N20" s="13">
        <f>MAX($F$5,$F$10,$F$15,$F$20,$F$25)</f>
        <v>2</v>
      </c>
      <c r="O20" s="255"/>
    </row>
    <row r="21" spans="1:15" x14ac:dyDescent="0.25">
      <c r="A21" s="256"/>
      <c r="B21" s="4" t="s">
        <v>5</v>
      </c>
      <c r="C21" s="7">
        <v>2</v>
      </c>
      <c r="D21" s="7">
        <v>3.83</v>
      </c>
      <c r="E21" s="7">
        <v>1.83</v>
      </c>
      <c r="F21" s="7">
        <v>2</v>
      </c>
      <c r="G21" s="257"/>
      <c r="H21" s="5">
        <f t="shared" si="3"/>
        <v>9.66</v>
      </c>
      <c r="I21" s="258"/>
      <c r="J21" s="255"/>
      <c r="K21" s="13"/>
      <c r="L21" s="255"/>
      <c r="M21" s="13">
        <f>MIN($F$6,$F$11,$F$16,$F$21,$F$26)</f>
        <v>1.9</v>
      </c>
      <c r="N21" s="13">
        <f>MAX($F$6,$F$11,$F$16,$F$21,$F$26)</f>
        <v>2</v>
      </c>
      <c r="O21" s="255"/>
    </row>
    <row r="22" spans="1:15" ht="7.5" customHeight="1" x14ac:dyDescent="0.25">
      <c r="A22" s="14"/>
      <c r="C22" s="7"/>
      <c r="D22" s="7"/>
      <c r="E22" s="7"/>
      <c r="F22" s="7"/>
      <c r="G22" s="7"/>
      <c r="H22" s="5"/>
      <c r="I22" s="6"/>
      <c r="J22" s="255"/>
      <c r="K22" s="13"/>
      <c r="L22" s="255"/>
      <c r="M22" s="13"/>
      <c r="N22" s="13"/>
      <c r="O22" s="255"/>
    </row>
    <row r="23" spans="1:15" x14ac:dyDescent="0.25">
      <c r="A23" s="256" t="s">
        <v>28</v>
      </c>
      <c r="B23" s="4" t="s">
        <v>2</v>
      </c>
      <c r="C23" s="7">
        <v>2</v>
      </c>
      <c r="D23" s="7">
        <v>3.81</v>
      </c>
      <c r="E23" s="7">
        <v>1.95</v>
      </c>
      <c r="F23" s="7">
        <v>1.98</v>
      </c>
      <c r="G23" s="257"/>
      <c r="H23" s="5">
        <f t="shared" ref="H23:H26" si="4">SUM(C23:F23)</f>
        <v>9.74</v>
      </c>
      <c r="I23" s="258">
        <f>(SUM(H23:H26)/4)-G23</f>
        <v>9.754999999999999</v>
      </c>
      <c r="J23" s="255"/>
      <c r="K23" s="13"/>
      <c r="L23" s="255"/>
      <c r="M23" s="13"/>
      <c r="N23" s="13"/>
      <c r="O23" s="255"/>
    </row>
    <row r="24" spans="1:15" x14ac:dyDescent="0.25">
      <c r="A24" s="256"/>
      <c r="B24" s="4" t="s">
        <v>3</v>
      </c>
      <c r="C24" s="7">
        <v>2</v>
      </c>
      <c r="D24" s="7">
        <v>3.82</v>
      </c>
      <c r="E24" s="7">
        <v>1.95</v>
      </c>
      <c r="F24" s="7">
        <v>1.99</v>
      </c>
      <c r="G24" s="257"/>
      <c r="H24" s="5">
        <f t="shared" si="4"/>
        <v>9.76</v>
      </c>
      <c r="I24" s="258"/>
      <c r="J24" s="255"/>
      <c r="K24" s="13"/>
      <c r="L24" s="255"/>
      <c r="M24" s="13"/>
      <c r="N24" s="13"/>
      <c r="O24" s="255"/>
    </row>
    <row r="25" spans="1:15" x14ac:dyDescent="0.25">
      <c r="A25" s="256"/>
      <c r="B25" s="4" t="s">
        <v>4</v>
      </c>
      <c r="C25" s="7">
        <v>2</v>
      </c>
      <c r="D25" s="7">
        <v>3.81</v>
      </c>
      <c r="E25" s="7">
        <v>1.95</v>
      </c>
      <c r="F25" s="7">
        <v>1.99</v>
      </c>
      <c r="G25" s="257"/>
      <c r="H25" s="5">
        <f t="shared" si="4"/>
        <v>9.75</v>
      </c>
      <c r="I25" s="258"/>
      <c r="J25" s="255"/>
      <c r="K25" s="13"/>
      <c r="L25" s="255"/>
      <c r="M25" s="13"/>
      <c r="N25" s="13"/>
      <c r="O25" s="255"/>
    </row>
    <row r="26" spans="1:15" x14ac:dyDescent="0.25">
      <c r="A26" s="256"/>
      <c r="B26" s="4" t="s">
        <v>5</v>
      </c>
      <c r="C26" s="7">
        <v>2</v>
      </c>
      <c r="D26" s="7">
        <v>3.83</v>
      </c>
      <c r="E26" s="7">
        <v>1.95</v>
      </c>
      <c r="F26" s="7">
        <v>1.99</v>
      </c>
      <c r="G26" s="257"/>
      <c r="H26" s="5">
        <f t="shared" si="4"/>
        <v>9.77</v>
      </c>
      <c r="I26" s="258"/>
      <c r="J26" s="255"/>
      <c r="K26" s="13"/>
      <c r="L26" s="255"/>
      <c r="M26" s="13"/>
      <c r="N26" s="13"/>
      <c r="O26" s="255"/>
    </row>
  </sheetData>
  <mergeCells count="19">
    <mergeCell ref="I8:I11"/>
    <mergeCell ref="A13:A16"/>
    <mergeCell ref="J3:J26"/>
    <mergeCell ref="A1:B1"/>
    <mergeCell ref="L3:L26"/>
    <mergeCell ref="O3:O26"/>
    <mergeCell ref="A23:A26"/>
    <mergeCell ref="G23:G26"/>
    <mergeCell ref="I23:I26"/>
    <mergeCell ref="A18:A21"/>
    <mergeCell ref="G18:G21"/>
    <mergeCell ref="I18:I21"/>
    <mergeCell ref="A3:A6"/>
    <mergeCell ref="G3:G6"/>
    <mergeCell ref="I3:I6"/>
    <mergeCell ref="G13:G16"/>
    <mergeCell ref="I13:I16"/>
    <mergeCell ref="A8:A11"/>
    <mergeCell ref="G8:G11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Notas</vt:lpstr>
      <vt:lpstr>Resultado Avaliador</vt:lpstr>
      <vt:lpstr>Avaliadores</vt:lpstr>
      <vt:lpstr>CTG 01</vt:lpstr>
      <vt:lpstr>CTG 02</vt:lpstr>
      <vt:lpstr>CTG 03</vt:lpstr>
      <vt:lpstr>CTG 04</vt:lpstr>
      <vt:lpstr>CTG 05</vt:lpstr>
      <vt:lpstr>CTG 06</vt:lpstr>
      <vt:lpstr>CTG 07</vt:lpstr>
      <vt:lpstr>CTG 08</vt:lpstr>
      <vt:lpstr>CTG 09</vt:lpstr>
      <vt:lpstr>CTG 10</vt:lpstr>
    </vt:vector>
  </TitlesOfParts>
  <Company>PROCEMPA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Ícaro Leonardo Aquino</dc:creator>
  <cp:lastModifiedBy>Diego Müller</cp:lastModifiedBy>
  <dcterms:created xsi:type="dcterms:W3CDTF">2018-10-29T12:18:45Z</dcterms:created>
  <dcterms:modified xsi:type="dcterms:W3CDTF">2019-03-12T23:02:17Z</dcterms:modified>
</cp:coreProperties>
</file>