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gra\Documents\A_Fall_2022_Classes\EEE_577\Project\EEE577_Group8_Project\"/>
    </mc:Choice>
  </mc:AlternateContent>
  <xr:revisionPtr revIDLastSave="0" documentId="13_ncr:1_{49BFF390-3660-4B5F-B9AE-EE03D016CC49}" xr6:coauthVersionLast="47" xr6:coauthVersionMax="47" xr10:uidLastSave="{00000000-0000-0000-0000-000000000000}"/>
  <bookViews>
    <workbookView xWindow="-120" yWindow="-16320" windowWidth="29040" windowHeight="15840" activeTab="1" xr2:uid="{432B0298-B22F-4894-A746-C472485198F7}"/>
  </bookViews>
  <sheets>
    <sheet name="bus_data" sheetId="1" r:id="rId1"/>
    <sheet name="generator_data" sheetId="3" r:id="rId2"/>
    <sheet name="existing_line_data" sheetId="6" r:id="rId3"/>
    <sheet name="new_line_data" sheetId="7" r:id="rId4"/>
    <sheet name="OLD_existing_line_data" sheetId="4" r:id="rId5"/>
    <sheet name="OLD_new_line_data" sheetId="5" r:id="rId6"/>
  </sheets>
  <definedNames>
    <definedName name="_xlnm._FilterDatabase" localSheetId="2" hidden="1">existing_line_data!$A$2:$N$122</definedName>
    <definedName name="_xlnm._FilterDatabase" localSheetId="1" hidden="1">generator_data!$A$2:$H$98</definedName>
    <definedName name="_xlnm._FilterDatabase" localSheetId="3" hidden="1">new_line_data!$A$2:$N$106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8" i="7" l="1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107" i="7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3" i="6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3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3" i="7"/>
  <c r="T3" i="7"/>
  <c r="O4" i="7"/>
  <c r="T4" i="7"/>
  <c r="O5" i="7"/>
  <c r="T5" i="7"/>
  <c r="O6" i="7"/>
  <c r="T6" i="7"/>
  <c r="O7" i="7"/>
  <c r="T7" i="7"/>
  <c r="O8" i="7"/>
  <c r="T8" i="7"/>
  <c r="O9" i="7"/>
  <c r="T9" i="7"/>
  <c r="O10" i="7"/>
  <c r="T10" i="7"/>
  <c r="O11" i="7"/>
  <c r="T11" i="7"/>
  <c r="O12" i="7"/>
  <c r="T12" i="7"/>
  <c r="O13" i="7"/>
  <c r="T13" i="7"/>
  <c r="O14" i="7"/>
  <c r="T14" i="7"/>
  <c r="O15" i="7"/>
  <c r="T15" i="7"/>
  <c r="O16" i="7"/>
  <c r="T16" i="7"/>
  <c r="O17" i="7"/>
  <c r="T17" i="7"/>
  <c r="O18" i="7"/>
  <c r="T18" i="7"/>
  <c r="O19" i="7"/>
  <c r="T19" i="7"/>
  <c r="O20" i="7"/>
  <c r="T20" i="7"/>
  <c r="O21" i="7"/>
  <c r="T21" i="7"/>
  <c r="O22" i="7"/>
  <c r="T22" i="7"/>
  <c r="O23" i="7"/>
  <c r="T23" i="7"/>
  <c r="O24" i="7"/>
  <c r="T24" i="7"/>
  <c r="O25" i="7"/>
  <c r="T25" i="7"/>
  <c r="O26" i="7"/>
  <c r="T26" i="7"/>
  <c r="O27" i="7"/>
  <c r="T27" i="7"/>
  <c r="O28" i="7"/>
  <c r="T28" i="7"/>
  <c r="O29" i="7"/>
  <c r="T29" i="7"/>
  <c r="O30" i="7"/>
  <c r="T30" i="7"/>
  <c r="O31" i="7"/>
  <c r="T31" i="7"/>
  <c r="O32" i="7"/>
  <c r="T32" i="7"/>
  <c r="O33" i="7"/>
  <c r="T33" i="7"/>
  <c r="O34" i="7"/>
  <c r="T34" i="7"/>
  <c r="O35" i="7"/>
  <c r="T35" i="7"/>
  <c r="O36" i="7"/>
  <c r="T36" i="7"/>
  <c r="O37" i="7"/>
  <c r="T37" i="7"/>
  <c r="O38" i="7"/>
  <c r="T38" i="7"/>
  <c r="O39" i="7"/>
  <c r="T39" i="7"/>
  <c r="O40" i="7"/>
  <c r="T40" i="7"/>
  <c r="O41" i="7"/>
  <c r="T41" i="7"/>
  <c r="O42" i="7"/>
  <c r="T42" i="7"/>
  <c r="O43" i="7"/>
  <c r="T43" i="7"/>
  <c r="O44" i="7"/>
  <c r="T44" i="7"/>
  <c r="O45" i="7"/>
  <c r="T45" i="7"/>
  <c r="O46" i="7"/>
  <c r="T46" i="7"/>
  <c r="O47" i="7"/>
  <c r="T47" i="7"/>
  <c r="O48" i="7"/>
  <c r="T48" i="7"/>
  <c r="O49" i="7"/>
  <c r="T49" i="7"/>
  <c r="O50" i="7"/>
  <c r="T50" i="7"/>
  <c r="O51" i="7"/>
  <c r="T51" i="7"/>
  <c r="O52" i="7"/>
  <c r="T52" i="7"/>
  <c r="O53" i="7"/>
  <c r="T53" i="7"/>
  <c r="O54" i="7"/>
  <c r="T54" i="7"/>
  <c r="O55" i="7"/>
  <c r="T55" i="7"/>
  <c r="O56" i="7"/>
  <c r="T56" i="7"/>
  <c r="O57" i="7"/>
  <c r="T57" i="7"/>
  <c r="O58" i="7"/>
  <c r="T58" i="7"/>
  <c r="O59" i="7"/>
  <c r="T59" i="7"/>
  <c r="O60" i="7"/>
  <c r="T60" i="7"/>
  <c r="O61" i="7"/>
  <c r="T61" i="7"/>
  <c r="O62" i="7"/>
  <c r="T62" i="7"/>
  <c r="O63" i="7"/>
  <c r="T63" i="7"/>
  <c r="O64" i="7"/>
  <c r="T64" i="7"/>
  <c r="O65" i="7"/>
  <c r="T65" i="7"/>
  <c r="O66" i="7"/>
  <c r="T66" i="7"/>
  <c r="O67" i="7"/>
  <c r="T67" i="7"/>
  <c r="O68" i="7"/>
  <c r="T68" i="7"/>
  <c r="O69" i="7"/>
  <c r="T69" i="7"/>
  <c r="O70" i="7"/>
  <c r="T70" i="7"/>
  <c r="O71" i="7"/>
  <c r="T71" i="7"/>
  <c r="O72" i="7"/>
  <c r="T72" i="7"/>
  <c r="O73" i="7"/>
  <c r="T73" i="7"/>
  <c r="O74" i="7"/>
  <c r="T74" i="7"/>
  <c r="O75" i="7"/>
  <c r="T75" i="7"/>
  <c r="O76" i="7"/>
  <c r="T76" i="7"/>
  <c r="O77" i="7"/>
  <c r="T77" i="7"/>
  <c r="O78" i="7"/>
  <c r="T78" i="7"/>
  <c r="O79" i="7"/>
  <c r="T79" i="7"/>
  <c r="O80" i="7"/>
  <c r="T80" i="7"/>
  <c r="O81" i="7"/>
  <c r="T81" i="7"/>
  <c r="O82" i="7"/>
  <c r="T82" i="7"/>
  <c r="O83" i="7"/>
  <c r="T83" i="7"/>
  <c r="O84" i="7"/>
  <c r="T84" i="7"/>
  <c r="O85" i="7"/>
  <c r="T85" i="7"/>
  <c r="O86" i="7"/>
  <c r="T86" i="7"/>
  <c r="O87" i="7"/>
  <c r="T87" i="7"/>
  <c r="O88" i="7"/>
  <c r="T88" i="7"/>
  <c r="O89" i="7"/>
  <c r="T89" i="7"/>
  <c r="O90" i="7"/>
  <c r="T90" i="7"/>
  <c r="O91" i="7"/>
  <c r="T91" i="7"/>
  <c r="O92" i="7"/>
  <c r="T92" i="7"/>
  <c r="O93" i="7"/>
  <c r="T93" i="7"/>
  <c r="O94" i="7"/>
  <c r="T94" i="7"/>
  <c r="O95" i="7"/>
  <c r="T95" i="7"/>
  <c r="O96" i="7"/>
  <c r="T96" i="7"/>
  <c r="O97" i="7"/>
  <c r="T97" i="7"/>
  <c r="O98" i="7"/>
  <c r="T98" i="7"/>
  <c r="O99" i="7"/>
  <c r="T99" i="7"/>
  <c r="O100" i="7"/>
  <c r="T100" i="7"/>
  <c r="O101" i="7"/>
  <c r="T101" i="7"/>
  <c r="O102" i="7"/>
  <c r="T102" i="7"/>
  <c r="O103" i="7"/>
  <c r="T103" i="7"/>
  <c r="O104" i="7"/>
  <c r="T104" i="7"/>
  <c r="O105" i="7"/>
  <c r="T105" i="7"/>
  <c r="O106" i="7"/>
  <c r="T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3" i="7"/>
  <c r="V3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3" i="7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3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3" i="6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3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3" i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3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3" i="3"/>
  <c r="V4" i="5"/>
  <c r="U4" i="5" s="1"/>
  <c r="V5" i="5"/>
  <c r="U5" i="5" s="1"/>
  <c r="V6" i="5"/>
  <c r="U6" i="5" s="1"/>
  <c r="V7" i="5"/>
  <c r="U7" i="5" s="1"/>
  <c r="V8" i="5"/>
  <c r="U8" i="5" s="1"/>
  <c r="V9" i="5"/>
  <c r="U9" i="5" s="1"/>
  <c r="V10" i="5"/>
  <c r="U10" i="5" s="1"/>
  <c r="V11" i="5"/>
  <c r="U11" i="5" s="1"/>
  <c r="V12" i="5"/>
  <c r="U12" i="5" s="1"/>
  <c r="V13" i="5"/>
  <c r="U13" i="5" s="1"/>
  <c r="V14" i="5"/>
  <c r="U14" i="5" s="1"/>
  <c r="V15" i="5"/>
  <c r="U15" i="5" s="1"/>
  <c r="V16" i="5"/>
  <c r="U16" i="5" s="1"/>
  <c r="V17" i="5"/>
  <c r="U17" i="5" s="1"/>
  <c r="V18" i="5"/>
  <c r="U18" i="5" s="1"/>
  <c r="V19" i="5"/>
  <c r="U19" i="5" s="1"/>
  <c r="V20" i="5"/>
  <c r="U20" i="5" s="1"/>
  <c r="V21" i="5"/>
  <c r="U21" i="5" s="1"/>
  <c r="V22" i="5"/>
  <c r="U22" i="5" s="1"/>
  <c r="V23" i="5"/>
  <c r="U23" i="5" s="1"/>
  <c r="V24" i="5"/>
  <c r="U24" i="5" s="1"/>
  <c r="V25" i="5"/>
  <c r="U25" i="5" s="1"/>
  <c r="V26" i="5"/>
  <c r="U26" i="5" s="1"/>
  <c r="V27" i="5"/>
  <c r="U27" i="5" s="1"/>
  <c r="V28" i="5"/>
  <c r="U28" i="5" s="1"/>
  <c r="V29" i="5"/>
  <c r="U29" i="5" s="1"/>
  <c r="V30" i="5"/>
  <c r="U30" i="5" s="1"/>
  <c r="V31" i="5"/>
  <c r="U31" i="5" s="1"/>
  <c r="V32" i="5"/>
  <c r="U32" i="5" s="1"/>
  <c r="V33" i="5"/>
  <c r="U33" i="5" s="1"/>
  <c r="V34" i="5"/>
  <c r="U34" i="5" s="1"/>
  <c r="V35" i="5"/>
  <c r="U35" i="5" s="1"/>
  <c r="V36" i="5"/>
  <c r="U36" i="5" s="1"/>
  <c r="V37" i="5"/>
  <c r="U37" i="5" s="1"/>
  <c r="V38" i="5"/>
  <c r="U38" i="5" s="1"/>
  <c r="V39" i="5"/>
  <c r="U39" i="5" s="1"/>
  <c r="V40" i="5"/>
  <c r="U40" i="5" s="1"/>
  <c r="V41" i="5"/>
  <c r="U41" i="5" s="1"/>
  <c r="V42" i="5"/>
  <c r="U42" i="5" s="1"/>
  <c r="V43" i="5"/>
  <c r="U43" i="5" s="1"/>
  <c r="V44" i="5"/>
  <c r="U44" i="5" s="1"/>
  <c r="V45" i="5"/>
  <c r="U45" i="5" s="1"/>
  <c r="V46" i="5"/>
  <c r="U46" i="5" s="1"/>
  <c r="V47" i="5"/>
  <c r="U47" i="5" s="1"/>
  <c r="V48" i="5"/>
  <c r="U48" i="5" s="1"/>
  <c r="V49" i="5"/>
  <c r="U49" i="5" s="1"/>
  <c r="V50" i="5"/>
  <c r="U50" i="5" s="1"/>
  <c r="V51" i="5"/>
  <c r="U51" i="5" s="1"/>
  <c r="V52" i="5"/>
  <c r="U52" i="5" s="1"/>
  <c r="V53" i="5"/>
  <c r="U53" i="5" s="1"/>
  <c r="V54" i="5"/>
  <c r="U54" i="5" s="1"/>
  <c r="V55" i="5"/>
  <c r="U55" i="5" s="1"/>
  <c r="V56" i="5"/>
  <c r="U56" i="5" s="1"/>
  <c r="V57" i="5"/>
  <c r="U57" i="5" s="1"/>
  <c r="V58" i="5"/>
  <c r="U58" i="5" s="1"/>
  <c r="V59" i="5"/>
  <c r="U59" i="5" s="1"/>
  <c r="V60" i="5"/>
  <c r="U60" i="5" s="1"/>
  <c r="V61" i="5"/>
  <c r="U61" i="5" s="1"/>
  <c r="V62" i="5"/>
  <c r="U62" i="5" s="1"/>
  <c r="V63" i="5"/>
  <c r="U63" i="5" s="1"/>
  <c r="V64" i="5"/>
  <c r="U64" i="5" s="1"/>
  <c r="V65" i="5"/>
  <c r="U65" i="5" s="1"/>
  <c r="V66" i="5"/>
  <c r="U66" i="5" s="1"/>
  <c r="V67" i="5"/>
  <c r="U67" i="5" s="1"/>
  <c r="V68" i="5"/>
  <c r="U68" i="5" s="1"/>
  <c r="V69" i="5"/>
  <c r="U69" i="5" s="1"/>
  <c r="V70" i="5"/>
  <c r="U70" i="5" s="1"/>
  <c r="V71" i="5"/>
  <c r="U71" i="5" s="1"/>
  <c r="V72" i="5"/>
  <c r="U72" i="5" s="1"/>
  <c r="V73" i="5"/>
  <c r="U73" i="5" s="1"/>
  <c r="V74" i="5"/>
  <c r="U74" i="5" s="1"/>
  <c r="V75" i="5"/>
  <c r="U75" i="5" s="1"/>
  <c r="V76" i="5"/>
  <c r="U76" i="5" s="1"/>
  <c r="V77" i="5"/>
  <c r="U77" i="5" s="1"/>
  <c r="V78" i="5"/>
  <c r="U78" i="5" s="1"/>
  <c r="V79" i="5"/>
  <c r="U79" i="5" s="1"/>
  <c r="V80" i="5"/>
  <c r="U80" i="5" s="1"/>
  <c r="V81" i="5"/>
  <c r="U81" i="5" s="1"/>
  <c r="V82" i="5"/>
  <c r="U82" i="5" s="1"/>
  <c r="V83" i="5"/>
  <c r="U83" i="5" s="1"/>
  <c r="V84" i="5"/>
  <c r="U84" i="5" s="1"/>
  <c r="V85" i="5"/>
  <c r="U85" i="5" s="1"/>
  <c r="V86" i="5"/>
  <c r="U86" i="5" s="1"/>
  <c r="V87" i="5"/>
  <c r="U87" i="5" s="1"/>
  <c r="V88" i="5"/>
  <c r="U88" i="5" s="1"/>
  <c r="V89" i="5"/>
  <c r="U89" i="5" s="1"/>
  <c r="V90" i="5"/>
  <c r="U90" i="5" s="1"/>
  <c r="V91" i="5"/>
  <c r="U91" i="5" s="1"/>
  <c r="V92" i="5"/>
  <c r="U92" i="5" s="1"/>
  <c r="V93" i="5"/>
  <c r="U93" i="5" s="1"/>
  <c r="V94" i="5"/>
  <c r="U94" i="5" s="1"/>
  <c r="V95" i="5"/>
  <c r="U95" i="5" s="1"/>
  <c r="V96" i="5"/>
  <c r="U96" i="5" s="1"/>
  <c r="V97" i="5"/>
  <c r="U97" i="5" s="1"/>
  <c r="V98" i="5"/>
  <c r="U98" i="5" s="1"/>
  <c r="V99" i="5"/>
  <c r="U99" i="5" s="1"/>
  <c r="V100" i="5"/>
  <c r="U100" i="5" s="1"/>
  <c r="V101" i="5"/>
  <c r="U101" i="5" s="1"/>
  <c r="V102" i="5"/>
  <c r="U102" i="5" s="1"/>
  <c r="V103" i="5"/>
  <c r="U103" i="5" s="1"/>
  <c r="V104" i="5"/>
  <c r="U104" i="5" s="1"/>
  <c r="V105" i="5"/>
  <c r="U105" i="5" s="1"/>
  <c r="V3" i="5"/>
  <c r="U3" i="5" s="1"/>
</calcChain>
</file>

<file path=xl/sharedStrings.xml><?xml version="1.0" encoding="utf-8"?>
<sst xmlns="http://schemas.openxmlformats.org/spreadsheetml/2006/main" count="1049" uniqueCount="308">
  <si>
    <t>Abel</t>
  </si>
  <si>
    <t>Adams</t>
  </si>
  <si>
    <t>Adler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</si>
  <si>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</si>
  <si>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</si>
  <si>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</si>
  <si>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</si>
  <si>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</si>
  <si>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</si>
  <si>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</si>
  <si>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</si>
  <si>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</si>
  <si>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</si>
  <si>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</si>
  <si>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</si>
  <si>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</si>
  <si>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</si>
  <si>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</si>
  <si>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</si>
  <si>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</si>
  <si>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</si>
  <si>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</si>
  <si>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</si>
  <si>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</si>
  <si>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</si>
  <si>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</si>
  <si>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</si>
  <si>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</si>
  <si>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</si>
  <si>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</si>
  <si>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</si>
  <si>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</si>
  <si>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</si>
  <si>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</si>
  <si>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</si>
  <si>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</si>
  <si>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</si>
  <si>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</si>
  <si>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</si>
  <si>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</si>
  <si>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</si>
  <si>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</si>
  <si>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</si>
  <si>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</si>
  <si>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</si>
  <si>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</si>
  <si>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</si>
  <si>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</si>
  <si>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</si>
  <si>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</si>
  <si>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</si>
  <si>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</si>
  <si>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</si>
  <si>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</si>
  <si>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</si>
  <si>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</si>
  <si>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</si>
  <si>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</si>
  <si>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</si>
  <si>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</si>
  <si>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</si>
  <si>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</si>
  <si>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</si>
  <si>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</si>
  <si>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</si>
  <si>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</si>
  <si>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</si>
  <si>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</si>
  <si>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</si>
  <si>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</si>
  <si>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</si>
  <si>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</si>
  <si>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</si>
  <si>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BUS</t>
  </si>
  <si>
    <t>NAME</t>
  </si>
  <si>
    <t>TYPE</t>
  </si>
  <si>
    <t>MW LOAD</t>
  </si>
  <si>
    <t>MVAR LOAD</t>
  </si>
  <si>
    <t>GL</t>
  </si>
  <si>
    <t>BL</t>
  </si>
  <si>
    <t>Sub Area</t>
  </si>
  <si>
    <t>Base kV</t>
  </si>
  <si>
    <t>Zone</t>
  </si>
  <si>
    <t>Original</t>
  </si>
  <si>
    <t>Bus ID</t>
  </si>
  <si>
    <t>Bus Load</t>
  </si>
  <si>
    <t>For AMPL
Tripple Load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</si>
  <si>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</si>
  <si>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</si>
  <si>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</si>
  <si>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</si>
  <si>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</si>
  <si>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</si>
  <si>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</si>
  <si>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</si>
  <si>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</si>
  <si>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</si>
  <si>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</si>
  <si>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</si>
  <si>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</si>
  <si>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</si>
  <si>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</si>
  <si>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</si>
  <si>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</si>
  <si>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</si>
  <si>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</si>
  <si>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</si>
  <si>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</si>
  <si>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</si>
  <si>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</si>
  <si>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</si>
  <si>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</si>
  <si>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</si>
  <si>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A25‑1</t>
  </si>
  <si>
    <t>A25‑2</t>
  </si>
  <si>
    <t>A26</t>
  </si>
  <si>
    <t>A27</t>
  </si>
  <si>
    <t>A28</t>
  </si>
  <si>
    <t>A29</t>
  </si>
  <si>
    <t>A30</t>
  </si>
  <si>
    <t>A31‑1</t>
  </si>
  <si>
    <t>A31‑2</t>
  </si>
  <si>
    <t>A32‑1</t>
  </si>
  <si>
    <t>A32‑2</t>
  </si>
  <si>
    <t>A33‑1</t>
  </si>
  <si>
    <t>A33‑2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</si>
  <si>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</si>
  <si>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</si>
  <si>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</si>
  <si>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</si>
  <si>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</si>
  <si>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</si>
  <si>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</si>
  <si>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</si>
  <si>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</si>
  <si>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</si>
  <si>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</si>
  <si>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</si>
  <si>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</si>
  <si>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</si>
  <si>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</si>
  <si>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</si>
  <si>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</si>
  <si>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</si>
  <si>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</si>
  <si>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</si>
  <si>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</si>
  <si>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</si>
  <si>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</si>
  <si>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</si>
  <si>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</si>
  <si>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</si>
  <si>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B25‑1</t>
  </si>
  <si>
    <t>B25‑2</t>
  </si>
  <si>
    <t>B26</t>
  </si>
  <si>
    <t>B27</t>
  </si>
  <si>
    <t>B28</t>
  </si>
  <si>
    <t>B29</t>
  </si>
  <si>
    <t>B30</t>
  </si>
  <si>
    <t>B31‑1</t>
  </si>
  <si>
    <t>B31‑2</t>
  </si>
  <si>
    <t>B32‑1</t>
  </si>
  <si>
    <t>B32‑2</t>
  </si>
  <si>
    <t>B33‑1</t>
  </si>
  <si>
    <t>B33‑2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</si>
  <si>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</si>
  <si>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</si>
  <si>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</si>
  <si>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</si>
  <si>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</si>
  <si>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</si>
  <si>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</si>
  <si>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</si>
  <si>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</si>
  <si>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</si>
  <si>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</si>
  <si>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</si>
  <si>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</si>
  <si>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</si>
  <si>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</si>
  <si>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</si>
  <si>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</si>
  <si>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</si>
  <si>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</si>
  <si>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</si>
  <si>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</si>
  <si>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</si>
  <si>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</si>
  <si>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</si>
  <si>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</si>
  <si>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C25‑1</t>
  </si>
  <si>
    <t>C25‑2</t>
  </si>
  <si>
    <t>C26</t>
  </si>
  <si>
    <t>C27</t>
  </si>
  <si>
    <t>C28</t>
  </si>
  <si>
    <t>C29</t>
  </si>
  <si>
    <t>C30</t>
  </si>
  <si>
    <t>C31‑1</t>
  </si>
  <si>
    <t>C31‑2</t>
  </si>
  <si>
    <t>C32‑1</t>
  </si>
  <si>
    <t>C32‑2</t>
  </si>
  <si>
    <t>C33‑1</t>
  </si>
  <si>
    <t>C33‑2</t>
  </si>
  <si>
    <t>C34</t>
  </si>
  <si>
    <t>CA‑1</t>
  </si>
  <si>
    <t>CB‑1</t>
  </si>
  <si>
    <t>C35</t>
  </si>
  <si>
    <t>ID</t>
  </si>
  <si>
    <t>From Bus</t>
  </si>
  <si>
    <t>To Bus</t>
  </si>
  <si>
    <t>Length - Miles</t>
  </si>
  <si>
    <t>lambda p</t>
  </si>
  <si>
    <t>dur</t>
  </si>
  <si>
    <t>tran lambda t</t>
  </si>
  <si>
    <t>R pu</t>
  </si>
  <si>
    <t>X pu</t>
  </si>
  <si>
    <t>B pu</t>
  </si>
  <si>
    <t>Con MVA</t>
  </si>
  <si>
    <t>LTE MVA</t>
  </si>
  <si>
    <t>STE MVA</t>
  </si>
  <si>
    <t>Tr pu</t>
  </si>
  <si>
    <t>Raw Data</t>
  </si>
  <si>
    <t>Flow Limit</t>
  </si>
  <si>
    <t>Susceptance</t>
  </si>
  <si>
    <t>Sending Bus</t>
  </si>
  <si>
    <t>Receiving Bus</t>
  </si>
  <si>
    <t>For Ampl</t>
  </si>
  <si>
    <t>Assume transformers have infinite capaity. Modeled by a B value of 0</t>
  </si>
  <si>
    <t>A12_1</t>
  </si>
  <si>
    <t>A13_2</t>
  </si>
  <si>
    <t>B12_1</t>
  </si>
  <si>
    <t>B13_2</t>
  </si>
  <si>
    <t>C12_1</t>
  </si>
  <si>
    <t>C13_2</t>
  </si>
  <si>
    <t>A25_1</t>
  </si>
  <si>
    <t>A25_2</t>
  </si>
  <si>
    <t>A31_1</t>
  </si>
  <si>
    <t>A31_2</t>
  </si>
  <si>
    <t>A32_1</t>
  </si>
  <si>
    <t>A32_2</t>
  </si>
  <si>
    <t>A33_1</t>
  </si>
  <si>
    <t>A33_2</t>
  </si>
  <si>
    <t>B25_1</t>
  </si>
  <si>
    <t>B25_2</t>
  </si>
  <si>
    <t>B31_1</t>
  </si>
  <si>
    <t>B31_2</t>
  </si>
  <si>
    <t>B32_1</t>
  </si>
  <si>
    <t>B32_2</t>
  </si>
  <si>
    <t>B33_1</t>
  </si>
  <si>
    <t>B33_2</t>
  </si>
  <si>
    <t>C25_1</t>
  </si>
  <si>
    <t>C25_2</t>
  </si>
  <si>
    <t>C31_1</t>
  </si>
  <si>
    <t>C31_2</t>
  </si>
  <si>
    <t>CB_1</t>
  </si>
  <si>
    <t>C32_1</t>
  </si>
  <si>
    <t>C32_2</t>
  </si>
  <si>
    <t>C33_1</t>
  </si>
  <si>
    <t>C33_2</t>
  </si>
  <si>
    <t>CA_1</t>
  </si>
  <si>
    <t>Cost</t>
  </si>
  <si>
    <t>New ID</t>
  </si>
  <si>
    <t>Voltage</t>
  </si>
  <si>
    <t>U20</t>
  </si>
  <si>
    <t>U76</t>
  </si>
  <si>
    <t>‑25</t>
  </si>
  <si>
    <t>U100</t>
  </si>
  <si>
    <t>U197</t>
  </si>
  <si>
    <t>‑50</t>
  </si>
  <si>
    <t>U12</t>
  </si>
  <si>
    <t>U155</t>
  </si>
  <si>
    <t>U400</t>
  </si>
  <si>
    <t>U50</t>
  </si>
  <si>
    <t>‑4.96</t>
  </si>
  <si>
    <t>‑10</t>
  </si>
  <si>
    <t>U350</t>
  </si>
  <si>
    <t>bus ID</t>
  </si>
  <si>
    <t>UNIT TYPE</t>
  </si>
  <si>
    <t>PG MW</t>
  </si>
  <si>
    <t>QG MVAR</t>
  </si>
  <si>
    <t>Qmax MVAR</t>
  </si>
  <si>
    <t>Qmin MVAR</t>
  </si>
  <si>
    <t>VS pu</t>
  </si>
  <si>
    <t>Raw</t>
  </si>
  <si>
    <t>cost</t>
  </si>
  <si>
    <t>Unit</t>
  </si>
  <si>
    <t>Output</t>
  </si>
  <si>
    <t>Linear Cost</t>
  </si>
  <si>
    <t>bus location</t>
  </si>
  <si>
    <t>max output</t>
  </si>
  <si>
    <t>For AMPL - max output trippled</t>
  </si>
  <si>
    <t>Bus</t>
  </si>
  <si>
    <t>percent</t>
  </si>
  <si>
    <t>Load MW</t>
  </si>
  <si>
    <t>Load MVAR</t>
  </si>
  <si>
    <t>Peak Load MW</t>
  </si>
  <si>
    <t>Peak Load MVAR</t>
  </si>
  <si>
    <t>gen id (bus id version)</t>
  </si>
  <si>
    <t>duplicate generator</t>
  </si>
  <si>
    <t>L Miles</t>
  </si>
  <si>
    <t>lambda t</t>
  </si>
  <si>
    <t>Con mva</t>
  </si>
  <si>
    <t>LTE Mva</t>
  </si>
  <si>
    <t>STE Mva</t>
  </si>
  <si>
    <t>Transformers</t>
  </si>
  <si>
    <t>From Voltage</t>
  </si>
  <si>
    <t>To Voltage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</si>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</sst>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2" xfId="0" applyBorder="1"/>
    <xf numFmtId="0" fontId="0" fillId="0" borderId="4" xfId="0" applyFill="1" applyBorder="1"/>
    <xf numFmtId="0" fontId="0" fillId="0" borderId="7" xfId="0" applyBorder="1"/>
    <xf numFmtId="0" fontId="0" fillId="0" borderId="1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2705-918C-4D79-88D6-D33854BAEBF2}">
  <dimension ref="A1:T75"/>
  <sheetViews>
    <sheetView workbookViewId="0">
      <selection activeCell="L3" sqref="L3"/>
    </sheetView>
  </sheetViews>
  <sheetFormatPr defaultRowHeight="14.5" x14ac:dyDescent="0.35"/>
  <cols>
    <col min="1" max="1" width="4.1796875" bestFit="1" customWidth="1"/>
    <col min="2" max="2" width="10.1796875" bestFit="1" customWidth="1"/>
    <col min="3" max="3" width="4.90625" bestFit="1" customWidth="1"/>
    <col min="4" max="4" width="9.453125" bestFit="1" customWidth="1"/>
    <col min="5" max="5" width="11.1796875" bestFit="1" customWidth="1"/>
    <col min="6" max="6" width="3" bestFit="1" customWidth="1"/>
    <col min="7" max="7" width="2.81640625" bestFit="1" customWidth="1"/>
    <col min="8" max="8" width="8.453125" bestFit="1" customWidth="1"/>
    <col min="9" max="9" width="7.453125" bestFit="1" customWidth="1"/>
    <col min="10" max="10" width="5.1796875" bestFit="1" customWidth="1"/>
    <col min="13" max="15" width="3.81640625" bestFit="1" customWidth="1"/>
    <col min="16" max="16" width="7.1796875" bestFit="1" customWidth="1"/>
    <col min="17" max="17" width="8.81640625" bestFit="1" customWidth="1"/>
    <col min="18" max="18" width="10.36328125" bestFit="1" customWidth="1"/>
    <col min="19" max="19" width="13.26953125" bestFit="1" customWidth="1"/>
    <col min="20" max="20" width="14.81640625" bestFit="1" customWidth="1"/>
  </cols>
  <sheetData>
    <row r="1" spans="1:20" ht="32" customHeight="1" x14ac:dyDescent="0.35">
      <c r="A1" s="38" t="s">
        <v>83</v>
      </c>
      <c r="B1" s="39"/>
      <c r="C1" s="39"/>
      <c r="D1" s="39"/>
      <c r="E1" s="39"/>
      <c r="F1" s="39"/>
      <c r="G1" s="39"/>
      <c r="H1" s="39"/>
      <c r="I1" s="39"/>
      <c r="J1" s="40"/>
      <c r="K1" s="41" t="s">
        <v>86</v>
      </c>
      <c r="L1" s="40"/>
    </row>
    <row r="2" spans="1:20" ht="15" thickBot="1" x14ac:dyDescent="0.4">
      <c r="A2" s="1" t="s">
        <v>73</v>
      </c>
      <c r="B2" s="5" t="s">
        <v>74</v>
      </c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2" t="s">
        <v>82</v>
      </c>
      <c r="K2" s="1" t="s">
        <v>84</v>
      </c>
      <c r="L2" s="2" t="s">
        <v>85</v>
      </c>
      <c r="M2" s="42" t="s">
        <v>291</v>
      </c>
      <c r="N2" s="43"/>
      <c r="O2" s="43"/>
      <c r="P2" s="20" t="s">
        <v>292</v>
      </c>
      <c r="Q2" s="20" t="s">
        <v>293</v>
      </c>
      <c r="R2" s="20" t="s">
        <v>294</v>
      </c>
      <c r="S2" s="20" t="s">
        <v>295</v>
      </c>
      <c r="T2" s="20" t="s">
        <v>296</v>
      </c>
    </row>
    <row r="3" spans="1:20" x14ac:dyDescent="0.35">
      <c r="A3" s="1">
        <v>101</v>
      </c>
      <c r="B3" s="5" t="s">
        <v>0</v>
      </c>
      <c r="C3" s="5">
        <v>2</v>
      </c>
      <c r="D3" s="5">
        <v>108</v>
      </c>
      <c r="E3" s="5">
        <v>22</v>
      </c>
      <c r="F3" s="5">
        <v>0</v>
      </c>
      <c r="G3" s="5">
        <v>0</v>
      </c>
      <c r="H3" s="5">
        <v>11</v>
      </c>
      <c r="I3" s="5">
        <v>138</v>
      </c>
      <c r="J3" s="5">
        <v>11</v>
      </c>
      <c r="K3" s="11">
        <v>101</v>
      </c>
      <c r="L3" s="13">
        <f>(D3*1.1)*3</f>
        <v>356.40000000000003</v>
      </c>
      <c r="M3">
        <v>101</v>
      </c>
      <c r="N3">
        <v>201</v>
      </c>
      <c r="O3">
        <v>301</v>
      </c>
      <c r="P3">
        <v>3.8</v>
      </c>
      <c r="Q3">
        <v>108</v>
      </c>
      <c r="R3">
        <v>22</v>
      </c>
      <c r="S3">
        <v>118.8</v>
      </c>
      <c r="T3">
        <v>24.2</v>
      </c>
    </row>
    <row r="4" spans="1:20" x14ac:dyDescent="0.35">
      <c r="A4" s="1">
        <v>102</v>
      </c>
      <c r="B4" s="5" t="s">
        <v>1</v>
      </c>
      <c r="C4" s="5">
        <v>2</v>
      </c>
      <c r="D4" s="5">
        <v>97</v>
      </c>
      <c r="E4" s="5">
        <v>20</v>
      </c>
      <c r="F4" s="5">
        <v>0</v>
      </c>
      <c r="G4" s="5">
        <v>0</v>
      </c>
      <c r="H4" s="5">
        <v>11</v>
      </c>
      <c r="I4" s="5">
        <v>138</v>
      </c>
      <c r="J4" s="5">
        <v>12</v>
      </c>
      <c r="K4" s="14">
        <v>102</v>
      </c>
      <c r="L4" s="16">
        <f t="shared" ref="L4:L67" si="0">(D4*1.1)*3</f>
        <v>320.10000000000002</v>
      </c>
      <c r="M4">
        <v>102</v>
      </c>
      <c r="N4">
        <v>202</v>
      </c>
      <c r="O4">
        <v>302</v>
      </c>
      <c r="P4">
        <v>3.4</v>
      </c>
      <c r="Q4">
        <v>97</v>
      </c>
      <c r="R4">
        <v>20</v>
      </c>
      <c r="S4">
        <v>106.7</v>
      </c>
      <c r="T4">
        <v>22</v>
      </c>
    </row>
    <row r="5" spans="1:20" x14ac:dyDescent="0.35">
      <c r="A5" s="1">
        <v>103</v>
      </c>
      <c r="B5" s="5" t="s">
        <v>2</v>
      </c>
      <c r="C5" s="5">
        <v>1</v>
      </c>
      <c r="D5" s="5">
        <v>180</v>
      </c>
      <c r="E5" s="5">
        <v>37</v>
      </c>
      <c r="F5" s="5">
        <v>0</v>
      </c>
      <c r="G5" s="5">
        <v>0</v>
      </c>
      <c r="H5" s="5">
        <v>11</v>
      </c>
      <c r="I5" s="5">
        <v>138</v>
      </c>
      <c r="J5" s="5">
        <v>11</v>
      </c>
      <c r="K5" s="14">
        <v>103</v>
      </c>
      <c r="L5" s="16">
        <f t="shared" si="0"/>
        <v>594.00000000000011</v>
      </c>
      <c r="M5">
        <v>103</v>
      </c>
      <c r="N5">
        <v>203</v>
      </c>
      <c r="O5">
        <v>303</v>
      </c>
      <c r="P5">
        <v>6.3</v>
      </c>
      <c r="Q5">
        <v>180</v>
      </c>
      <c r="R5">
        <v>37</v>
      </c>
      <c r="S5">
        <v>198</v>
      </c>
      <c r="T5">
        <v>40.700000000000003</v>
      </c>
    </row>
    <row r="6" spans="1:20" x14ac:dyDescent="0.35">
      <c r="A6" s="1">
        <v>104</v>
      </c>
      <c r="B6" s="5" t="s">
        <v>3</v>
      </c>
      <c r="C6" s="5">
        <v>1</v>
      </c>
      <c r="D6" s="5">
        <v>74</v>
      </c>
      <c r="E6" s="5">
        <v>15</v>
      </c>
      <c r="F6" s="5">
        <v>0</v>
      </c>
      <c r="G6" s="5">
        <v>0</v>
      </c>
      <c r="H6" s="5">
        <v>11</v>
      </c>
      <c r="I6" s="5">
        <v>138</v>
      </c>
      <c r="J6" s="5">
        <v>11</v>
      </c>
      <c r="K6" s="14">
        <v>104</v>
      </c>
      <c r="L6" s="16">
        <f t="shared" si="0"/>
        <v>244.20000000000002</v>
      </c>
      <c r="M6">
        <v>104</v>
      </c>
      <c r="N6">
        <v>204</v>
      </c>
      <c r="O6">
        <v>304</v>
      </c>
      <c r="P6">
        <v>2.6</v>
      </c>
      <c r="Q6">
        <v>74</v>
      </c>
      <c r="R6">
        <v>15</v>
      </c>
      <c r="S6">
        <v>81.400000000000006</v>
      </c>
      <c r="T6">
        <v>16.5</v>
      </c>
    </row>
    <row r="7" spans="1:20" x14ac:dyDescent="0.35">
      <c r="A7" s="1">
        <v>105</v>
      </c>
      <c r="B7" s="5" t="s">
        <v>4</v>
      </c>
      <c r="C7" s="5">
        <v>1</v>
      </c>
      <c r="D7" s="5">
        <v>71</v>
      </c>
      <c r="E7" s="5">
        <v>14</v>
      </c>
      <c r="F7" s="5">
        <v>0</v>
      </c>
      <c r="G7" s="5">
        <v>0</v>
      </c>
      <c r="H7" s="5">
        <v>11</v>
      </c>
      <c r="I7" s="5">
        <v>138</v>
      </c>
      <c r="J7" s="5">
        <v>11</v>
      </c>
      <c r="K7" s="14">
        <v>105</v>
      </c>
      <c r="L7" s="16">
        <f t="shared" si="0"/>
        <v>234.3</v>
      </c>
      <c r="M7">
        <v>105</v>
      </c>
      <c r="N7">
        <v>205</v>
      </c>
      <c r="O7">
        <v>305</v>
      </c>
      <c r="P7">
        <v>2.5</v>
      </c>
      <c r="Q7">
        <v>71</v>
      </c>
      <c r="R7">
        <v>14</v>
      </c>
      <c r="S7">
        <v>78.099999999999994</v>
      </c>
      <c r="T7">
        <v>15.4</v>
      </c>
    </row>
    <row r="8" spans="1:20" x14ac:dyDescent="0.35">
      <c r="A8" s="1">
        <v>106</v>
      </c>
      <c r="B8" s="5" t="s">
        <v>5</v>
      </c>
      <c r="C8" s="5">
        <v>1</v>
      </c>
      <c r="D8" s="5">
        <v>136</v>
      </c>
      <c r="E8" s="5">
        <v>28</v>
      </c>
      <c r="F8" s="5">
        <v>0</v>
      </c>
      <c r="G8" s="5">
        <v>1</v>
      </c>
      <c r="H8" s="5">
        <v>11</v>
      </c>
      <c r="I8" s="5">
        <v>138</v>
      </c>
      <c r="J8" s="5">
        <v>12</v>
      </c>
      <c r="K8" s="14">
        <v>106</v>
      </c>
      <c r="L8" s="16">
        <f t="shared" si="0"/>
        <v>448.80000000000007</v>
      </c>
      <c r="M8">
        <v>106</v>
      </c>
      <c r="N8">
        <v>206</v>
      </c>
      <c r="O8">
        <v>306</v>
      </c>
      <c r="P8">
        <v>4.8</v>
      </c>
      <c r="Q8">
        <v>136</v>
      </c>
      <c r="R8">
        <v>28</v>
      </c>
      <c r="S8">
        <v>149.6</v>
      </c>
      <c r="T8">
        <v>30.8</v>
      </c>
    </row>
    <row r="9" spans="1:20" x14ac:dyDescent="0.35">
      <c r="A9" s="1">
        <v>107</v>
      </c>
      <c r="B9" s="5" t="s">
        <v>6</v>
      </c>
      <c r="C9" s="5">
        <v>2</v>
      </c>
      <c r="D9" s="5">
        <v>125</v>
      </c>
      <c r="E9" s="5">
        <v>25</v>
      </c>
      <c r="F9" s="5">
        <v>0</v>
      </c>
      <c r="G9" s="5">
        <v>0</v>
      </c>
      <c r="H9" s="5">
        <v>11</v>
      </c>
      <c r="I9" s="5">
        <v>138</v>
      </c>
      <c r="J9" s="5">
        <v>12</v>
      </c>
      <c r="K9" s="14">
        <v>107</v>
      </c>
      <c r="L9" s="16">
        <f t="shared" si="0"/>
        <v>412.5</v>
      </c>
      <c r="M9">
        <v>107</v>
      </c>
      <c r="N9">
        <v>207</v>
      </c>
      <c r="O9">
        <v>307</v>
      </c>
      <c r="P9">
        <v>4.4000000000000004</v>
      </c>
      <c r="Q9">
        <v>125</v>
      </c>
      <c r="R9">
        <v>25</v>
      </c>
      <c r="S9">
        <v>137.5</v>
      </c>
      <c r="T9">
        <v>27.5</v>
      </c>
    </row>
    <row r="10" spans="1:20" x14ac:dyDescent="0.35">
      <c r="A10" s="1">
        <v>108</v>
      </c>
      <c r="B10" s="5" t="s">
        <v>7</v>
      </c>
      <c r="C10" s="5">
        <v>1</v>
      </c>
      <c r="D10" s="5">
        <v>171</v>
      </c>
      <c r="E10" s="5">
        <v>35</v>
      </c>
      <c r="F10" s="5">
        <v>0</v>
      </c>
      <c r="G10" s="5">
        <v>0</v>
      </c>
      <c r="H10" s="5">
        <v>11</v>
      </c>
      <c r="I10" s="5">
        <v>138</v>
      </c>
      <c r="J10" s="5">
        <v>12</v>
      </c>
      <c r="K10" s="14">
        <v>108</v>
      </c>
      <c r="L10" s="16">
        <f t="shared" si="0"/>
        <v>564.30000000000007</v>
      </c>
      <c r="M10">
        <v>108</v>
      </c>
      <c r="N10">
        <v>208</v>
      </c>
      <c r="O10">
        <v>308</v>
      </c>
      <c r="P10">
        <v>6</v>
      </c>
      <c r="Q10">
        <v>171</v>
      </c>
      <c r="R10">
        <v>35</v>
      </c>
      <c r="S10">
        <v>188.1</v>
      </c>
      <c r="T10">
        <v>38.5</v>
      </c>
    </row>
    <row r="11" spans="1:20" x14ac:dyDescent="0.35">
      <c r="A11" s="1">
        <v>109</v>
      </c>
      <c r="B11" s="5" t="s">
        <v>8</v>
      </c>
      <c r="C11" s="5">
        <v>1</v>
      </c>
      <c r="D11" s="5">
        <v>175</v>
      </c>
      <c r="E11" s="5">
        <v>36</v>
      </c>
      <c r="F11" s="5">
        <v>0</v>
      </c>
      <c r="G11" s="5">
        <v>0</v>
      </c>
      <c r="H11" s="5">
        <v>11</v>
      </c>
      <c r="I11" s="5">
        <v>138</v>
      </c>
      <c r="J11" s="5">
        <v>13</v>
      </c>
      <c r="K11" s="14">
        <v>109</v>
      </c>
      <c r="L11" s="16">
        <f t="shared" si="0"/>
        <v>577.50000000000011</v>
      </c>
      <c r="M11">
        <v>109</v>
      </c>
      <c r="N11">
        <v>209</v>
      </c>
      <c r="O11">
        <v>309</v>
      </c>
      <c r="P11">
        <v>6.1</v>
      </c>
      <c r="Q11">
        <v>175</v>
      </c>
      <c r="R11">
        <v>36</v>
      </c>
      <c r="S11">
        <v>192.5</v>
      </c>
      <c r="T11">
        <v>39.6</v>
      </c>
    </row>
    <row r="12" spans="1:20" x14ac:dyDescent="0.35">
      <c r="A12" s="1">
        <v>110</v>
      </c>
      <c r="B12" s="5" t="s">
        <v>9</v>
      </c>
      <c r="C12" s="5">
        <v>1</v>
      </c>
      <c r="D12" s="5">
        <v>195</v>
      </c>
      <c r="E12" s="5">
        <v>40</v>
      </c>
      <c r="F12" s="5">
        <v>0</v>
      </c>
      <c r="G12" s="5">
        <v>0</v>
      </c>
      <c r="H12" s="5">
        <v>11</v>
      </c>
      <c r="I12" s="5">
        <v>138</v>
      </c>
      <c r="J12" s="5">
        <v>13</v>
      </c>
      <c r="K12" s="14">
        <v>110</v>
      </c>
      <c r="L12" s="16">
        <f t="shared" si="0"/>
        <v>643.50000000000011</v>
      </c>
      <c r="M12">
        <v>110</v>
      </c>
      <c r="N12">
        <v>210</v>
      </c>
      <c r="O12">
        <v>310</v>
      </c>
      <c r="P12">
        <v>6.8</v>
      </c>
      <c r="Q12">
        <v>195</v>
      </c>
      <c r="R12">
        <v>40</v>
      </c>
      <c r="S12">
        <v>214.5</v>
      </c>
      <c r="T12">
        <v>44</v>
      </c>
    </row>
    <row r="13" spans="1:20" x14ac:dyDescent="0.35">
      <c r="A13" s="1">
        <v>111</v>
      </c>
      <c r="B13" s="5" t="s">
        <v>10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11</v>
      </c>
      <c r="I13" s="5">
        <v>230</v>
      </c>
      <c r="J13" s="5">
        <v>13</v>
      </c>
      <c r="K13" s="14">
        <v>111</v>
      </c>
      <c r="L13" s="16">
        <f t="shared" si="0"/>
        <v>0</v>
      </c>
      <c r="M13">
        <v>113</v>
      </c>
      <c r="N13">
        <v>213</v>
      </c>
      <c r="O13">
        <v>313</v>
      </c>
      <c r="P13">
        <v>9.3000000000000007</v>
      </c>
      <c r="Q13">
        <v>265</v>
      </c>
      <c r="R13">
        <v>54</v>
      </c>
      <c r="S13">
        <v>291.5</v>
      </c>
      <c r="T13">
        <v>59.4</v>
      </c>
    </row>
    <row r="14" spans="1:20" x14ac:dyDescent="0.35">
      <c r="A14" s="1">
        <v>112</v>
      </c>
      <c r="B14" s="5" t="s">
        <v>11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11</v>
      </c>
      <c r="I14" s="5">
        <v>230</v>
      </c>
      <c r="J14" s="5">
        <v>13</v>
      </c>
      <c r="K14" s="14">
        <v>112</v>
      </c>
      <c r="L14" s="16">
        <f t="shared" si="0"/>
        <v>0</v>
      </c>
      <c r="M14">
        <v>114</v>
      </c>
      <c r="N14">
        <v>214</v>
      </c>
      <c r="O14">
        <v>314</v>
      </c>
      <c r="P14">
        <v>6.8</v>
      </c>
      <c r="Q14">
        <v>194</v>
      </c>
      <c r="R14">
        <v>39</v>
      </c>
      <c r="S14">
        <v>213.4</v>
      </c>
      <c r="T14">
        <v>42.9</v>
      </c>
    </row>
    <row r="15" spans="1:20" x14ac:dyDescent="0.35">
      <c r="A15" s="1">
        <v>113</v>
      </c>
      <c r="B15" s="5" t="s">
        <v>12</v>
      </c>
      <c r="C15" s="5">
        <v>3</v>
      </c>
      <c r="D15" s="5">
        <v>265</v>
      </c>
      <c r="E15" s="5">
        <v>54</v>
      </c>
      <c r="F15" s="5">
        <v>0</v>
      </c>
      <c r="G15" s="5">
        <v>0</v>
      </c>
      <c r="H15" s="5">
        <v>12</v>
      </c>
      <c r="I15" s="5">
        <v>230</v>
      </c>
      <c r="J15" s="5">
        <v>14</v>
      </c>
      <c r="K15" s="14">
        <v>113</v>
      </c>
      <c r="L15" s="16">
        <f t="shared" si="0"/>
        <v>874.5</v>
      </c>
      <c r="M15">
        <v>115</v>
      </c>
      <c r="N15">
        <v>215</v>
      </c>
      <c r="O15">
        <v>315</v>
      </c>
      <c r="P15">
        <v>11.1</v>
      </c>
      <c r="Q15">
        <v>317</v>
      </c>
      <c r="R15">
        <v>64</v>
      </c>
      <c r="S15">
        <v>348.7</v>
      </c>
      <c r="T15">
        <v>70.400000000000006</v>
      </c>
    </row>
    <row r="16" spans="1:20" x14ac:dyDescent="0.35">
      <c r="A16" s="1">
        <v>114</v>
      </c>
      <c r="B16" s="5" t="s">
        <v>13</v>
      </c>
      <c r="C16" s="5">
        <v>2</v>
      </c>
      <c r="D16" s="5">
        <v>194</v>
      </c>
      <c r="E16" s="5">
        <v>39</v>
      </c>
      <c r="F16" s="5">
        <v>0</v>
      </c>
      <c r="G16" s="5">
        <v>0</v>
      </c>
      <c r="H16" s="5">
        <v>12</v>
      </c>
      <c r="I16" s="5">
        <v>230</v>
      </c>
      <c r="J16" s="5">
        <v>16</v>
      </c>
      <c r="K16" s="14">
        <v>114</v>
      </c>
      <c r="L16" s="16">
        <f t="shared" si="0"/>
        <v>640.20000000000005</v>
      </c>
      <c r="M16">
        <v>116</v>
      </c>
      <c r="N16">
        <v>216</v>
      </c>
      <c r="O16">
        <v>316</v>
      </c>
      <c r="P16">
        <v>3.5</v>
      </c>
      <c r="Q16">
        <v>100</v>
      </c>
      <c r="R16">
        <v>20</v>
      </c>
      <c r="S16">
        <v>110</v>
      </c>
      <c r="T16">
        <v>22</v>
      </c>
    </row>
    <row r="17" spans="1:20" x14ac:dyDescent="0.35">
      <c r="A17" s="1">
        <v>115</v>
      </c>
      <c r="B17" s="5" t="s">
        <v>14</v>
      </c>
      <c r="C17" s="5">
        <v>2</v>
      </c>
      <c r="D17" s="5">
        <v>317</v>
      </c>
      <c r="E17" s="5">
        <v>64</v>
      </c>
      <c r="F17" s="5">
        <v>0</v>
      </c>
      <c r="G17" s="5">
        <v>0</v>
      </c>
      <c r="H17" s="5">
        <v>12</v>
      </c>
      <c r="I17" s="5">
        <v>230</v>
      </c>
      <c r="J17" s="5">
        <v>16</v>
      </c>
      <c r="K17" s="14">
        <v>115</v>
      </c>
      <c r="L17" s="16">
        <f t="shared" si="0"/>
        <v>1046.1000000000001</v>
      </c>
      <c r="M17">
        <v>118</v>
      </c>
      <c r="N17">
        <v>218</v>
      </c>
      <c r="O17">
        <v>318</v>
      </c>
      <c r="P17">
        <v>11.7</v>
      </c>
      <c r="Q17">
        <v>333</v>
      </c>
      <c r="R17">
        <v>68</v>
      </c>
      <c r="S17">
        <v>366.3</v>
      </c>
      <c r="T17">
        <v>74.8</v>
      </c>
    </row>
    <row r="18" spans="1:20" x14ac:dyDescent="0.35">
      <c r="A18" s="1">
        <v>116</v>
      </c>
      <c r="B18" s="5" t="s">
        <v>15</v>
      </c>
      <c r="C18" s="5">
        <v>2</v>
      </c>
      <c r="D18" s="5">
        <v>100</v>
      </c>
      <c r="E18" s="5">
        <v>20</v>
      </c>
      <c r="F18" s="5">
        <v>0</v>
      </c>
      <c r="G18" s="5">
        <v>0</v>
      </c>
      <c r="H18" s="5">
        <v>12</v>
      </c>
      <c r="I18" s="5">
        <v>230</v>
      </c>
      <c r="J18" s="5">
        <v>16</v>
      </c>
      <c r="K18" s="14">
        <v>116</v>
      </c>
      <c r="L18" s="16">
        <f t="shared" si="0"/>
        <v>330.00000000000006</v>
      </c>
      <c r="M18">
        <v>119</v>
      </c>
      <c r="N18">
        <v>219</v>
      </c>
      <c r="O18">
        <v>319</v>
      </c>
      <c r="P18">
        <v>6.4</v>
      </c>
      <c r="Q18">
        <v>181</v>
      </c>
      <c r="R18">
        <v>37</v>
      </c>
      <c r="S18">
        <v>199.1</v>
      </c>
      <c r="T18">
        <v>40.700000000000003</v>
      </c>
    </row>
    <row r="19" spans="1:20" x14ac:dyDescent="0.35">
      <c r="A19" s="1">
        <v>117</v>
      </c>
      <c r="B19" s="5" t="s">
        <v>16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12</v>
      </c>
      <c r="I19" s="5">
        <v>230</v>
      </c>
      <c r="J19" s="5">
        <v>17</v>
      </c>
      <c r="K19" s="14">
        <v>117</v>
      </c>
      <c r="L19" s="16">
        <f t="shared" si="0"/>
        <v>0</v>
      </c>
      <c r="M19">
        <v>120</v>
      </c>
      <c r="N19">
        <v>220</v>
      </c>
      <c r="O19">
        <v>320</v>
      </c>
      <c r="P19">
        <v>4.5</v>
      </c>
      <c r="Q19">
        <v>128</v>
      </c>
      <c r="R19">
        <v>26</v>
      </c>
      <c r="S19">
        <v>140.80000000000001</v>
      </c>
      <c r="T19">
        <v>28.6</v>
      </c>
    </row>
    <row r="20" spans="1:20" x14ac:dyDescent="0.35">
      <c r="A20" s="1">
        <v>118</v>
      </c>
      <c r="B20" s="5" t="s">
        <v>17</v>
      </c>
      <c r="C20" s="5">
        <v>2</v>
      </c>
      <c r="D20" s="5">
        <v>333</v>
      </c>
      <c r="E20" s="5">
        <v>68</v>
      </c>
      <c r="F20" s="5">
        <v>0</v>
      </c>
      <c r="G20" s="5">
        <v>0</v>
      </c>
      <c r="H20" s="5">
        <v>12</v>
      </c>
      <c r="I20" s="5">
        <v>230</v>
      </c>
      <c r="J20" s="5">
        <v>17</v>
      </c>
      <c r="K20" s="14">
        <v>118</v>
      </c>
      <c r="L20" s="16">
        <f t="shared" si="0"/>
        <v>1098.9000000000001</v>
      </c>
    </row>
    <row r="21" spans="1:20" x14ac:dyDescent="0.35">
      <c r="A21" s="1">
        <v>119</v>
      </c>
      <c r="B21" s="5" t="s">
        <v>18</v>
      </c>
      <c r="C21" s="5">
        <v>1</v>
      </c>
      <c r="D21" s="5">
        <v>181</v>
      </c>
      <c r="E21" s="5">
        <v>37</v>
      </c>
      <c r="F21" s="5">
        <v>0</v>
      </c>
      <c r="G21" s="5">
        <v>0</v>
      </c>
      <c r="H21" s="5">
        <v>12</v>
      </c>
      <c r="I21" s="5">
        <v>230</v>
      </c>
      <c r="J21" s="5">
        <v>15</v>
      </c>
      <c r="K21" s="14">
        <v>119</v>
      </c>
      <c r="L21" s="16">
        <f t="shared" si="0"/>
        <v>597.30000000000007</v>
      </c>
    </row>
    <row r="22" spans="1:20" x14ac:dyDescent="0.35">
      <c r="A22" s="1">
        <v>120</v>
      </c>
      <c r="B22" s="5" t="s">
        <v>19</v>
      </c>
      <c r="C22" s="5">
        <v>1</v>
      </c>
      <c r="D22" s="5">
        <v>128</v>
      </c>
      <c r="E22" s="5">
        <v>26</v>
      </c>
      <c r="F22" s="5">
        <v>0</v>
      </c>
      <c r="G22" s="5">
        <v>0</v>
      </c>
      <c r="H22" s="5">
        <v>12</v>
      </c>
      <c r="I22" s="5">
        <v>230</v>
      </c>
      <c r="J22" s="5">
        <v>15</v>
      </c>
      <c r="K22" s="14">
        <v>120</v>
      </c>
      <c r="L22" s="16">
        <f t="shared" si="0"/>
        <v>422.40000000000003</v>
      </c>
    </row>
    <row r="23" spans="1:20" x14ac:dyDescent="0.35">
      <c r="A23" s="1">
        <v>121</v>
      </c>
      <c r="B23" s="5" t="s">
        <v>20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12</v>
      </c>
      <c r="I23" s="5">
        <v>230</v>
      </c>
      <c r="J23" s="5">
        <v>17</v>
      </c>
      <c r="K23" s="14">
        <v>121</v>
      </c>
      <c r="L23" s="16">
        <f t="shared" si="0"/>
        <v>0</v>
      </c>
    </row>
    <row r="24" spans="1:20" x14ac:dyDescent="0.35">
      <c r="A24" s="1">
        <v>122</v>
      </c>
      <c r="B24" s="5" t="s">
        <v>21</v>
      </c>
      <c r="C24" s="5">
        <v>2</v>
      </c>
      <c r="D24" s="5">
        <v>0</v>
      </c>
      <c r="E24" s="5">
        <v>0</v>
      </c>
      <c r="F24" s="5">
        <v>0</v>
      </c>
      <c r="G24" s="5">
        <v>0</v>
      </c>
      <c r="H24" s="5">
        <v>12</v>
      </c>
      <c r="I24" s="5">
        <v>230</v>
      </c>
      <c r="J24" s="5">
        <v>17</v>
      </c>
      <c r="K24" s="14">
        <v>122</v>
      </c>
      <c r="L24" s="16">
        <f t="shared" si="0"/>
        <v>0</v>
      </c>
    </row>
    <row r="25" spans="1:20" x14ac:dyDescent="0.35">
      <c r="A25" s="1">
        <v>123</v>
      </c>
      <c r="B25" s="5" t="s">
        <v>22</v>
      </c>
      <c r="C25" s="5">
        <v>2</v>
      </c>
      <c r="D25" s="5">
        <v>0</v>
      </c>
      <c r="E25" s="5">
        <v>0</v>
      </c>
      <c r="F25" s="5">
        <v>0</v>
      </c>
      <c r="G25" s="5">
        <v>0</v>
      </c>
      <c r="H25" s="5">
        <v>12</v>
      </c>
      <c r="I25" s="5">
        <v>230</v>
      </c>
      <c r="J25" s="5">
        <v>15</v>
      </c>
      <c r="K25" s="14">
        <v>123</v>
      </c>
      <c r="L25" s="16">
        <f t="shared" si="0"/>
        <v>0</v>
      </c>
    </row>
    <row r="26" spans="1:20" x14ac:dyDescent="0.35">
      <c r="A26" s="1">
        <v>124</v>
      </c>
      <c r="B26" s="5" t="s">
        <v>23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5">
        <v>12</v>
      </c>
      <c r="I26" s="5">
        <v>230</v>
      </c>
      <c r="J26" s="5">
        <v>16</v>
      </c>
      <c r="K26" s="14">
        <v>124</v>
      </c>
      <c r="L26" s="16">
        <f t="shared" si="0"/>
        <v>0</v>
      </c>
    </row>
    <row r="27" spans="1:20" x14ac:dyDescent="0.35">
      <c r="A27" s="1">
        <v>201</v>
      </c>
      <c r="B27" s="5" t="s">
        <v>24</v>
      </c>
      <c r="C27" s="5">
        <v>2</v>
      </c>
      <c r="D27" s="5">
        <v>108</v>
      </c>
      <c r="E27" s="5">
        <v>22</v>
      </c>
      <c r="F27" s="5">
        <v>0</v>
      </c>
      <c r="G27" s="5">
        <v>0</v>
      </c>
      <c r="H27" s="5">
        <v>21</v>
      </c>
      <c r="I27" s="5">
        <v>138</v>
      </c>
      <c r="J27" s="5">
        <v>21</v>
      </c>
      <c r="K27" s="14">
        <v>201</v>
      </c>
      <c r="L27" s="16">
        <f t="shared" si="0"/>
        <v>356.40000000000003</v>
      </c>
    </row>
    <row r="28" spans="1:20" x14ac:dyDescent="0.35">
      <c r="A28" s="1">
        <v>202</v>
      </c>
      <c r="B28" s="5" t="s">
        <v>25</v>
      </c>
      <c r="C28" s="5">
        <v>2</v>
      </c>
      <c r="D28" s="5">
        <v>97</v>
      </c>
      <c r="E28" s="5">
        <v>20</v>
      </c>
      <c r="F28" s="5">
        <v>0</v>
      </c>
      <c r="G28" s="5">
        <v>0</v>
      </c>
      <c r="H28" s="5">
        <v>21</v>
      </c>
      <c r="I28" s="5">
        <v>138</v>
      </c>
      <c r="J28" s="5">
        <v>22</v>
      </c>
      <c r="K28" s="14">
        <v>202</v>
      </c>
      <c r="L28" s="16">
        <f t="shared" si="0"/>
        <v>320.10000000000002</v>
      </c>
    </row>
    <row r="29" spans="1:20" x14ac:dyDescent="0.35">
      <c r="A29" s="1">
        <v>203</v>
      </c>
      <c r="B29" s="5" t="s">
        <v>26</v>
      </c>
      <c r="C29" s="5">
        <v>1</v>
      </c>
      <c r="D29" s="5">
        <v>180</v>
      </c>
      <c r="E29" s="5">
        <v>37</v>
      </c>
      <c r="F29" s="5">
        <v>0</v>
      </c>
      <c r="G29" s="5">
        <v>0</v>
      </c>
      <c r="H29" s="5">
        <v>21</v>
      </c>
      <c r="I29" s="5">
        <v>138</v>
      </c>
      <c r="J29" s="5">
        <v>21</v>
      </c>
      <c r="K29" s="14">
        <v>203</v>
      </c>
      <c r="L29" s="16">
        <f t="shared" si="0"/>
        <v>594.00000000000011</v>
      </c>
    </row>
    <row r="30" spans="1:20" x14ac:dyDescent="0.35">
      <c r="A30" s="1">
        <v>204</v>
      </c>
      <c r="B30" s="5" t="s">
        <v>27</v>
      </c>
      <c r="C30" s="5">
        <v>1</v>
      </c>
      <c r="D30" s="5">
        <v>74</v>
      </c>
      <c r="E30" s="5">
        <v>15</v>
      </c>
      <c r="F30" s="5">
        <v>0</v>
      </c>
      <c r="G30" s="5">
        <v>0</v>
      </c>
      <c r="H30" s="5">
        <v>21</v>
      </c>
      <c r="I30" s="5">
        <v>138</v>
      </c>
      <c r="J30" s="5">
        <v>21</v>
      </c>
      <c r="K30" s="14">
        <v>204</v>
      </c>
      <c r="L30" s="16">
        <f t="shared" si="0"/>
        <v>244.20000000000002</v>
      </c>
    </row>
    <row r="31" spans="1:20" x14ac:dyDescent="0.35">
      <c r="A31" s="1">
        <v>205</v>
      </c>
      <c r="B31" s="5" t="s">
        <v>28</v>
      </c>
      <c r="C31" s="5">
        <v>1</v>
      </c>
      <c r="D31" s="5">
        <v>71</v>
      </c>
      <c r="E31" s="5">
        <v>14</v>
      </c>
      <c r="F31" s="5">
        <v>0</v>
      </c>
      <c r="G31" s="5">
        <v>0</v>
      </c>
      <c r="H31" s="5">
        <v>21</v>
      </c>
      <c r="I31" s="5">
        <v>138</v>
      </c>
      <c r="J31" s="5">
        <v>21</v>
      </c>
      <c r="K31" s="14">
        <v>205</v>
      </c>
      <c r="L31" s="16">
        <f t="shared" si="0"/>
        <v>234.3</v>
      </c>
    </row>
    <row r="32" spans="1:20" x14ac:dyDescent="0.35">
      <c r="A32" s="1">
        <v>206</v>
      </c>
      <c r="B32" s="5" t="s">
        <v>29</v>
      </c>
      <c r="C32" s="5">
        <v>1</v>
      </c>
      <c r="D32" s="5">
        <v>136</v>
      </c>
      <c r="E32" s="5">
        <v>28</v>
      </c>
      <c r="F32" s="5">
        <v>0</v>
      </c>
      <c r="G32" s="5">
        <v>1</v>
      </c>
      <c r="H32" s="5">
        <v>21</v>
      </c>
      <c r="I32" s="5">
        <v>138</v>
      </c>
      <c r="J32" s="5">
        <v>22</v>
      </c>
      <c r="K32" s="14">
        <v>206</v>
      </c>
      <c r="L32" s="16">
        <f t="shared" si="0"/>
        <v>448.80000000000007</v>
      </c>
    </row>
    <row r="33" spans="1:12" x14ac:dyDescent="0.35">
      <c r="A33" s="1">
        <v>207</v>
      </c>
      <c r="B33" s="5" t="s">
        <v>30</v>
      </c>
      <c r="C33" s="5">
        <v>2</v>
      </c>
      <c r="D33" s="5">
        <v>125</v>
      </c>
      <c r="E33" s="5">
        <v>25</v>
      </c>
      <c r="F33" s="5">
        <v>0</v>
      </c>
      <c r="G33" s="5">
        <v>0</v>
      </c>
      <c r="H33" s="5">
        <v>21</v>
      </c>
      <c r="I33" s="5">
        <v>138</v>
      </c>
      <c r="J33" s="5">
        <v>22</v>
      </c>
      <c r="K33" s="14">
        <v>207</v>
      </c>
      <c r="L33" s="16">
        <f t="shared" si="0"/>
        <v>412.5</v>
      </c>
    </row>
    <row r="34" spans="1:12" x14ac:dyDescent="0.35">
      <c r="A34" s="1">
        <v>208</v>
      </c>
      <c r="B34" s="5" t="s">
        <v>31</v>
      </c>
      <c r="C34" s="5">
        <v>1</v>
      </c>
      <c r="D34" s="5">
        <v>171</v>
      </c>
      <c r="E34" s="5">
        <v>35</v>
      </c>
      <c r="F34" s="5">
        <v>0</v>
      </c>
      <c r="G34" s="5">
        <v>0</v>
      </c>
      <c r="H34" s="5">
        <v>21</v>
      </c>
      <c r="I34" s="5">
        <v>138</v>
      </c>
      <c r="J34" s="5">
        <v>22</v>
      </c>
      <c r="K34" s="14">
        <v>208</v>
      </c>
      <c r="L34" s="16">
        <f t="shared" si="0"/>
        <v>564.30000000000007</v>
      </c>
    </row>
    <row r="35" spans="1:12" x14ac:dyDescent="0.35">
      <c r="A35" s="1">
        <v>209</v>
      </c>
      <c r="B35" s="5" t="s">
        <v>32</v>
      </c>
      <c r="C35" s="5">
        <v>1</v>
      </c>
      <c r="D35" s="5">
        <v>175</v>
      </c>
      <c r="E35" s="5">
        <v>36</v>
      </c>
      <c r="F35" s="5">
        <v>0</v>
      </c>
      <c r="G35" s="5">
        <v>0</v>
      </c>
      <c r="H35" s="5">
        <v>21</v>
      </c>
      <c r="I35" s="5">
        <v>138</v>
      </c>
      <c r="J35" s="5">
        <v>23</v>
      </c>
      <c r="K35" s="14">
        <v>209</v>
      </c>
      <c r="L35" s="16">
        <f t="shared" si="0"/>
        <v>577.50000000000011</v>
      </c>
    </row>
    <row r="36" spans="1:12" x14ac:dyDescent="0.35">
      <c r="A36" s="1">
        <v>210</v>
      </c>
      <c r="B36" s="5" t="s">
        <v>33</v>
      </c>
      <c r="C36" s="5">
        <v>1</v>
      </c>
      <c r="D36" s="5">
        <v>195</v>
      </c>
      <c r="E36" s="5">
        <v>40</v>
      </c>
      <c r="F36" s="5">
        <v>0</v>
      </c>
      <c r="G36" s="5">
        <v>0</v>
      </c>
      <c r="H36" s="5">
        <v>21</v>
      </c>
      <c r="I36" s="5">
        <v>138</v>
      </c>
      <c r="J36" s="5">
        <v>23</v>
      </c>
      <c r="K36" s="14">
        <v>210</v>
      </c>
      <c r="L36" s="16">
        <f t="shared" si="0"/>
        <v>643.50000000000011</v>
      </c>
    </row>
    <row r="37" spans="1:12" x14ac:dyDescent="0.35">
      <c r="A37" s="1">
        <v>211</v>
      </c>
      <c r="B37" s="5" t="s">
        <v>34</v>
      </c>
      <c r="C37" s="5">
        <v>1</v>
      </c>
      <c r="D37" s="5">
        <v>0</v>
      </c>
      <c r="E37" s="5">
        <v>0</v>
      </c>
      <c r="F37" s="5">
        <v>0</v>
      </c>
      <c r="G37" s="5">
        <v>0</v>
      </c>
      <c r="H37" s="5">
        <v>21</v>
      </c>
      <c r="I37" s="5">
        <v>230</v>
      </c>
      <c r="J37" s="5">
        <v>23</v>
      </c>
      <c r="K37" s="14">
        <v>211</v>
      </c>
      <c r="L37" s="16">
        <f t="shared" si="0"/>
        <v>0</v>
      </c>
    </row>
    <row r="38" spans="1:12" x14ac:dyDescent="0.35">
      <c r="A38" s="1">
        <v>212</v>
      </c>
      <c r="B38" s="5" t="s">
        <v>35</v>
      </c>
      <c r="C38" s="5">
        <v>1</v>
      </c>
      <c r="D38" s="5">
        <v>0</v>
      </c>
      <c r="E38" s="5">
        <v>0</v>
      </c>
      <c r="F38" s="5">
        <v>0</v>
      </c>
      <c r="G38" s="5">
        <v>0</v>
      </c>
      <c r="H38" s="5">
        <v>21</v>
      </c>
      <c r="I38" s="5">
        <v>230</v>
      </c>
      <c r="J38" s="5">
        <v>23</v>
      </c>
      <c r="K38" s="14">
        <v>212</v>
      </c>
      <c r="L38" s="16">
        <f t="shared" si="0"/>
        <v>0</v>
      </c>
    </row>
    <row r="39" spans="1:12" x14ac:dyDescent="0.35">
      <c r="A39" s="1">
        <v>213</v>
      </c>
      <c r="B39" s="5" t="s">
        <v>36</v>
      </c>
      <c r="C39" s="5">
        <v>2</v>
      </c>
      <c r="D39" s="5">
        <v>265</v>
      </c>
      <c r="E39" s="5">
        <v>54</v>
      </c>
      <c r="F39" s="5">
        <v>0</v>
      </c>
      <c r="G39" s="5">
        <v>0</v>
      </c>
      <c r="H39" s="5">
        <v>22</v>
      </c>
      <c r="I39" s="5">
        <v>230</v>
      </c>
      <c r="J39" s="5">
        <v>24</v>
      </c>
      <c r="K39" s="14">
        <v>213</v>
      </c>
      <c r="L39" s="16">
        <f t="shared" si="0"/>
        <v>874.5</v>
      </c>
    </row>
    <row r="40" spans="1:12" x14ac:dyDescent="0.35">
      <c r="A40" s="1">
        <v>214</v>
      </c>
      <c r="B40" s="5" t="s">
        <v>37</v>
      </c>
      <c r="C40" s="5">
        <v>2</v>
      </c>
      <c r="D40" s="5">
        <v>194</v>
      </c>
      <c r="E40" s="5">
        <v>39</v>
      </c>
      <c r="F40" s="5">
        <v>0</v>
      </c>
      <c r="G40" s="5">
        <v>0</v>
      </c>
      <c r="H40" s="5">
        <v>22</v>
      </c>
      <c r="I40" s="5">
        <v>230</v>
      </c>
      <c r="J40" s="5">
        <v>26</v>
      </c>
      <c r="K40" s="14">
        <v>214</v>
      </c>
      <c r="L40" s="16">
        <f t="shared" si="0"/>
        <v>640.20000000000005</v>
      </c>
    </row>
    <row r="41" spans="1:12" x14ac:dyDescent="0.35">
      <c r="A41" s="1">
        <v>215</v>
      </c>
      <c r="B41" s="5" t="s">
        <v>38</v>
      </c>
      <c r="C41" s="5">
        <v>2</v>
      </c>
      <c r="D41" s="5">
        <v>317</v>
      </c>
      <c r="E41" s="5">
        <v>64</v>
      </c>
      <c r="F41" s="5">
        <v>0</v>
      </c>
      <c r="G41" s="5">
        <v>0</v>
      </c>
      <c r="H41" s="5">
        <v>22</v>
      </c>
      <c r="I41" s="5">
        <v>230</v>
      </c>
      <c r="J41" s="5">
        <v>26</v>
      </c>
      <c r="K41" s="14">
        <v>215</v>
      </c>
      <c r="L41" s="16">
        <f t="shared" si="0"/>
        <v>1046.1000000000001</v>
      </c>
    </row>
    <row r="42" spans="1:12" x14ac:dyDescent="0.35">
      <c r="A42" s="1">
        <v>216</v>
      </c>
      <c r="B42" s="5" t="s">
        <v>39</v>
      </c>
      <c r="C42" s="5">
        <v>2</v>
      </c>
      <c r="D42" s="5">
        <v>100</v>
      </c>
      <c r="E42" s="5">
        <v>20</v>
      </c>
      <c r="F42" s="5">
        <v>0</v>
      </c>
      <c r="G42" s="5">
        <v>0</v>
      </c>
      <c r="H42" s="5">
        <v>22</v>
      </c>
      <c r="I42" s="5">
        <v>230</v>
      </c>
      <c r="J42" s="5">
        <v>26</v>
      </c>
      <c r="K42" s="14">
        <v>216</v>
      </c>
      <c r="L42" s="16">
        <f t="shared" si="0"/>
        <v>330.00000000000006</v>
      </c>
    </row>
    <row r="43" spans="1:12" x14ac:dyDescent="0.35">
      <c r="A43" s="1">
        <v>217</v>
      </c>
      <c r="B43" s="5" t="s">
        <v>40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5">
        <v>22</v>
      </c>
      <c r="I43" s="5">
        <v>230</v>
      </c>
      <c r="J43" s="5">
        <v>27</v>
      </c>
      <c r="K43" s="14">
        <v>217</v>
      </c>
      <c r="L43" s="16">
        <f t="shared" si="0"/>
        <v>0</v>
      </c>
    </row>
    <row r="44" spans="1:12" x14ac:dyDescent="0.35">
      <c r="A44" s="1">
        <v>218</v>
      </c>
      <c r="B44" s="5" t="s">
        <v>41</v>
      </c>
      <c r="C44" s="5">
        <v>2</v>
      </c>
      <c r="D44" s="5">
        <v>333</v>
      </c>
      <c r="E44" s="5">
        <v>68</v>
      </c>
      <c r="F44" s="5">
        <v>0</v>
      </c>
      <c r="G44" s="5">
        <v>0</v>
      </c>
      <c r="H44" s="5">
        <v>22</v>
      </c>
      <c r="I44" s="5">
        <v>230</v>
      </c>
      <c r="J44" s="5">
        <v>27</v>
      </c>
      <c r="K44" s="14">
        <v>218</v>
      </c>
      <c r="L44" s="16">
        <f t="shared" si="0"/>
        <v>1098.9000000000001</v>
      </c>
    </row>
    <row r="45" spans="1:12" x14ac:dyDescent="0.35">
      <c r="A45" s="1">
        <v>219</v>
      </c>
      <c r="B45" s="5" t="s">
        <v>42</v>
      </c>
      <c r="C45" s="5">
        <v>1</v>
      </c>
      <c r="D45" s="5">
        <v>181</v>
      </c>
      <c r="E45" s="5">
        <v>37</v>
      </c>
      <c r="F45" s="5">
        <v>0</v>
      </c>
      <c r="G45" s="5">
        <v>0</v>
      </c>
      <c r="H45" s="5">
        <v>22</v>
      </c>
      <c r="I45" s="5">
        <v>230</v>
      </c>
      <c r="J45" s="5">
        <v>25</v>
      </c>
      <c r="K45" s="14">
        <v>219</v>
      </c>
      <c r="L45" s="16">
        <f t="shared" si="0"/>
        <v>597.30000000000007</v>
      </c>
    </row>
    <row r="46" spans="1:12" x14ac:dyDescent="0.35">
      <c r="A46" s="1">
        <v>220</v>
      </c>
      <c r="B46" s="5" t="s">
        <v>43</v>
      </c>
      <c r="C46" s="5">
        <v>1</v>
      </c>
      <c r="D46" s="5">
        <v>128</v>
      </c>
      <c r="E46" s="5">
        <v>26</v>
      </c>
      <c r="F46" s="5">
        <v>0</v>
      </c>
      <c r="G46" s="5">
        <v>0</v>
      </c>
      <c r="H46" s="5">
        <v>22</v>
      </c>
      <c r="I46" s="5">
        <v>230</v>
      </c>
      <c r="J46" s="5">
        <v>25</v>
      </c>
      <c r="K46" s="14">
        <v>220</v>
      </c>
      <c r="L46" s="16">
        <f t="shared" si="0"/>
        <v>422.40000000000003</v>
      </c>
    </row>
    <row r="47" spans="1:12" x14ac:dyDescent="0.35">
      <c r="A47" s="1">
        <v>221</v>
      </c>
      <c r="B47" s="5" t="s">
        <v>44</v>
      </c>
      <c r="C47" s="5">
        <v>2</v>
      </c>
      <c r="D47" s="5">
        <v>0</v>
      </c>
      <c r="E47" s="5">
        <v>0</v>
      </c>
      <c r="F47" s="5">
        <v>0</v>
      </c>
      <c r="G47" s="5">
        <v>0</v>
      </c>
      <c r="H47" s="5">
        <v>22</v>
      </c>
      <c r="I47" s="5">
        <v>230</v>
      </c>
      <c r="J47" s="5">
        <v>27</v>
      </c>
      <c r="K47" s="14">
        <v>221</v>
      </c>
      <c r="L47" s="16">
        <f t="shared" si="0"/>
        <v>0</v>
      </c>
    </row>
    <row r="48" spans="1:12" x14ac:dyDescent="0.35">
      <c r="A48" s="1">
        <v>222</v>
      </c>
      <c r="B48" s="5" t="s">
        <v>45</v>
      </c>
      <c r="C48" s="5">
        <v>2</v>
      </c>
      <c r="D48" s="5">
        <v>0</v>
      </c>
      <c r="E48" s="5">
        <v>0</v>
      </c>
      <c r="F48" s="5">
        <v>0</v>
      </c>
      <c r="G48" s="5">
        <v>0</v>
      </c>
      <c r="H48" s="5">
        <v>22</v>
      </c>
      <c r="I48" s="5">
        <v>230</v>
      </c>
      <c r="J48" s="5">
        <v>27</v>
      </c>
      <c r="K48" s="14">
        <v>222</v>
      </c>
      <c r="L48" s="16">
        <f t="shared" si="0"/>
        <v>0</v>
      </c>
    </row>
    <row r="49" spans="1:12" x14ac:dyDescent="0.35">
      <c r="A49" s="1">
        <v>223</v>
      </c>
      <c r="B49" s="5" t="s">
        <v>46</v>
      </c>
      <c r="C49" s="5">
        <v>2</v>
      </c>
      <c r="D49" s="5">
        <v>0</v>
      </c>
      <c r="E49" s="5">
        <v>0</v>
      </c>
      <c r="F49" s="5">
        <v>0</v>
      </c>
      <c r="G49" s="5">
        <v>0</v>
      </c>
      <c r="H49" s="5">
        <v>22</v>
      </c>
      <c r="I49" s="5">
        <v>230</v>
      </c>
      <c r="J49" s="5">
        <v>25</v>
      </c>
      <c r="K49" s="14">
        <v>223</v>
      </c>
      <c r="L49" s="16">
        <f t="shared" si="0"/>
        <v>0</v>
      </c>
    </row>
    <row r="50" spans="1:12" x14ac:dyDescent="0.35">
      <c r="A50" s="1">
        <v>224</v>
      </c>
      <c r="B50" s="5" t="s">
        <v>47</v>
      </c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5">
        <v>22</v>
      </c>
      <c r="I50" s="5">
        <v>230</v>
      </c>
      <c r="J50" s="5">
        <v>26</v>
      </c>
      <c r="K50" s="14">
        <v>224</v>
      </c>
      <c r="L50" s="16">
        <f t="shared" si="0"/>
        <v>0</v>
      </c>
    </row>
    <row r="51" spans="1:12" x14ac:dyDescent="0.35">
      <c r="A51" s="1">
        <v>301</v>
      </c>
      <c r="B51" s="5" t="s">
        <v>48</v>
      </c>
      <c r="C51" s="5">
        <v>2</v>
      </c>
      <c r="D51" s="5">
        <v>108</v>
      </c>
      <c r="E51" s="5">
        <v>22</v>
      </c>
      <c r="F51" s="5">
        <v>0</v>
      </c>
      <c r="G51" s="5">
        <v>0</v>
      </c>
      <c r="H51" s="5">
        <v>31</v>
      </c>
      <c r="I51" s="5">
        <v>138</v>
      </c>
      <c r="J51" s="5">
        <v>31</v>
      </c>
      <c r="K51" s="14">
        <v>301</v>
      </c>
      <c r="L51" s="16">
        <f t="shared" si="0"/>
        <v>356.40000000000003</v>
      </c>
    </row>
    <row r="52" spans="1:12" x14ac:dyDescent="0.35">
      <c r="A52" s="1">
        <v>302</v>
      </c>
      <c r="B52" s="5" t="s">
        <v>49</v>
      </c>
      <c r="C52" s="5">
        <v>2</v>
      </c>
      <c r="D52" s="5">
        <v>97</v>
      </c>
      <c r="E52" s="5">
        <v>20</v>
      </c>
      <c r="F52" s="5">
        <v>0</v>
      </c>
      <c r="G52" s="5">
        <v>0</v>
      </c>
      <c r="H52" s="5">
        <v>31</v>
      </c>
      <c r="I52" s="5">
        <v>138</v>
      </c>
      <c r="J52" s="5">
        <v>32</v>
      </c>
      <c r="K52" s="14">
        <v>302</v>
      </c>
      <c r="L52" s="16">
        <f t="shared" si="0"/>
        <v>320.10000000000002</v>
      </c>
    </row>
    <row r="53" spans="1:12" x14ac:dyDescent="0.35">
      <c r="A53" s="1">
        <v>303</v>
      </c>
      <c r="B53" s="5" t="s">
        <v>50</v>
      </c>
      <c r="C53" s="5">
        <v>1</v>
      </c>
      <c r="D53" s="5">
        <v>180</v>
      </c>
      <c r="E53" s="5">
        <v>37</v>
      </c>
      <c r="F53" s="5">
        <v>0</v>
      </c>
      <c r="G53" s="5">
        <v>0</v>
      </c>
      <c r="H53" s="5">
        <v>31</v>
      </c>
      <c r="I53" s="5">
        <v>138</v>
      </c>
      <c r="J53" s="5">
        <v>31</v>
      </c>
      <c r="K53" s="14">
        <v>303</v>
      </c>
      <c r="L53" s="16">
        <f t="shared" si="0"/>
        <v>594.00000000000011</v>
      </c>
    </row>
    <row r="54" spans="1:12" x14ac:dyDescent="0.35">
      <c r="A54" s="1">
        <v>304</v>
      </c>
      <c r="B54" s="5" t="s">
        <v>51</v>
      </c>
      <c r="C54" s="5">
        <v>1</v>
      </c>
      <c r="D54" s="5">
        <v>74</v>
      </c>
      <c r="E54" s="5">
        <v>15</v>
      </c>
      <c r="F54" s="5">
        <v>0</v>
      </c>
      <c r="G54" s="5">
        <v>0</v>
      </c>
      <c r="H54" s="5">
        <v>31</v>
      </c>
      <c r="I54" s="5">
        <v>138</v>
      </c>
      <c r="J54" s="5">
        <v>31</v>
      </c>
      <c r="K54" s="14">
        <v>304</v>
      </c>
      <c r="L54" s="16">
        <f t="shared" si="0"/>
        <v>244.20000000000002</v>
      </c>
    </row>
    <row r="55" spans="1:12" x14ac:dyDescent="0.35">
      <c r="A55" s="1">
        <v>305</v>
      </c>
      <c r="B55" s="5" t="s">
        <v>52</v>
      </c>
      <c r="C55" s="5">
        <v>1</v>
      </c>
      <c r="D55" s="5">
        <v>71</v>
      </c>
      <c r="E55" s="5">
        <v>14</v>
      </c>
      <c r="F55" s="5">
        <v>0</v>
      </c>
      <c r="G55" s="5">
        <v>0</v>
      </c>
      <c r="H55" s="5">
        <v>31</v>
      </c>
      <c r="I55" s="5">
        <v>138</v>
      </c>
      <c r="J55" s="5">
        <v>31</v>
      </c>
      <c r="K55" s="14">
        <v>305</v>
      </c>
      <c r="L55" s="16">
        <f t="shared" si="0"/>
        <v>234.3</v>
      </c>
    </row>
    <row r="56" spans="1:12" x14ac:dyDescent="0.35">
      <c r="A56" s="1">
        <v>306</v>
      </c>
      <c r="B56" s="5" t="s">
        <v>53</v>
      </c>
      <c r="C56" s="5">
        <v>1</v>
      </c>
      <c r="D56" s="5">
        <v>136</v>
      </c>
      <c r="E56" s="5">
        <v>28</v>
      </c>
      <c r="F56" s="5">
        <v>0</v>
      </c>
      <c r="G56" s="5">
        <v>1</v>
      </c>
      <c r="H56" s="5">
        <v>31</v>
      </c>
      <c r="I56" s="5">
        <v>138</v>
      </c>
      <c r="J56" s="5">
        <v>32</v>
      </c>
      <c r="K56" s="14">
        <v>306</v>
      </c>
      <c r="L56" s="16">
        <f t="shared" si="0"/>
        <v>448.80000000000007</v>
      </c>
    </row>
    <row r="57" spans="1:12" x14ac:dyDescent="0.35">
      <c r="A57" s="1">
        <v>307</v>
      </c>
      <c r="B57" s="5" t="s">
        <v>54</v>
      </c>
      <c r="C57" s="5">
        <v>2</v>
      </c>
      <c r="D57" s="5">
        <v>125</v>
      </c>
      <c r="E57" s="5">
        <v>25</v>
      </c>
      <c r="F57" s="5">
        <v>0</v>
      </c>
      <c r="G57" s="5">
        <v>0</v>
      </c>
      <c r="H57" s="5">
        <v>31</v>
      </c>
      <c r="I57" s="5">
        <v>138</v>
      </c>
      <c r="J57" s="5">
        <v>32</v>
      </c>
      <c r="K57" s="14">
        <v>307</v>
      </c>
      <c r="L57" s="16">
        <f t="shared" si="0"/>
        <v>412.5</v>
      </c>
    </row>
    <row r="58" spans="1:12" x14ac:dyDescent="0.35">
      <c r="A58" s="1">
        <v>308</v>
      </c>
      <c r="B58" s="5" t="s">
        <v>55</v>
      </c>
      <c r="C58" s="5">
        <v>1</v>
      </c>
      <c r="D58" s="5">
        <v>171</v>
      </c>
      <c r="E58" s="5">
        <v>35</v>
      </c>
      <c r="F58" s="5">
        <v>0</v>
      </c>
      <c r="G58" s="5">
        <v>0</v>
      </c>
      <c r="H58" s="5">
        <v>31</v>
      </c>
      <c r="I58" s="5">
        <v>138</v>
      </c>
      <c r="J58" s="5">
        <v>32</v>
      </c>
      <c r="K58" s="14">
        <v>308</v>
      </c>
      <c r="L58" s="16">
        <f t="shared" si="0"/>
        <v>564.30000000000007</v>
      </c>
    </row>
    <row r="59" spans="1:12" x14ac:dyDescent="0.35">
      <c r="A59" s="1">
        <v>309</v>
      </c>
      <c r="B59" s="5" t="s">
        <v>56</v>
      </c>
      <c r="C59" s="5">
        <v>1</v>
      </c>
      <c r="D59" s="5">
        <v>175</v>
      </c>
      <c r="E59" s="5">
        <v>36</v>
      </c>
      <c r="F59" s="5">
        <v>0</v>
      </c>
      <c r="G59" s="5">
        <v>0</v>
      </c>
      <c r="H59" s="5">
        <v>31</v>
      </c>
      <c r="I59" s="5">
        <v>138</v>
      </c>
      <c r="J59" s="5">
        <v>33</v>
      </c>
      <c r="K59" s="14">
        <v>309</v>
      </c>
      <c r="L59" s="16">
        <f t="shared" si="0"/>
        <v>577.50000000000011</v>
      </c>
    </row>
    <row r="60" spans="1:12" x14ac:dyDescent="0.35">
      <c r="A60" s="1">
        <v>310</v>
      </c>
      <c r="B60" s="5" t="s">
        <v>57</v>
      </c>
      <c r="C60" s="5">
        <v>1</v>
      </c>
      <c r="D60" s="5">
        <v>195</v>
      </c>
      <c r="E60" s="5">
        <v>40</v>
      </c>
      <c r="F60" s="5">
        <v>0</v>
      </c>
      <c r="G60" s="5">
        <v>0</v>
      </c>
      <c r="H60" s="5">
        <v>31</v>
      </c>
      <c r="I60" s="5">
        <v>138</v>
      </c>
      <c r="J60" s="5">
        <v>33</v>
      </c>
      <c r="K60" s="14">
        <v>310</v>
      </c>
      <c r="L60" s="16">
        <f t="shared" si="0"/>
        <v>643.50000000000011</v>
      </c>
    </row>
    <row r="61" spans="1:12" x14ac:dyDescent="0.35">
      <c r="A61" s="1">
        <v>311</v>
      </c>
      <c r="B61" s="5" t="s">
        <v>58</v>
      </c>
      <c r="C61" s="5">
        <v>1</v>
      </c>
      <c r="D61" s="5">
        <v>0</v>
      </c>
      <c r="E61" s="5">
        <v>0</v>
      </c>
      <c r="F61" s="5">
        <v>0</v>
      </c>
      <c r="G61" s="5">
        <v>0</v>
      </c>
      <c r="H61" s="5">
        <v>31</v>
      </c>
      <c r="I61" s="5">
        <v>230</v>
      </c>
      <c r="J61" s="5">
        <v>33</v>
      </c>
      <c r="K61" s="14">
        <v>311</v>
      </c>
      <c r="L61" s="16">
        <f t="shared" si="0"/>
        <v>0</v>
      </c>
    </row>
    <row r="62" spans="1:12" x14ac:dyDescent="0.35">
      <c r="A62" s="1">
        <v>312</v>
      </c>
      <c r="B62" s="5" t="s">
        <v>59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31</v>
      </c>
      <c r="I62" s="5">
        <v>230</v>
      </c>
      <c r="J62" s="5">
        <v>33</v>
      </c>
      <c r="K62" s="14">
        <v>312</v>
      </c>
      <c r="L62" s="16">
        <f t="shared" si="0"/>
        <v>0</v>
      </c>
    </row>
    <row r="63" spans="1:12" x14ac:dyDescent="0.35">
      <c r="A63" s="1">
        <v>313</v>
      </c>
      <c r="B63" s="5" t="s">
        <v>60</v>
      </c>
      <c r="C63" s="5">
        <v>2</v>
      </c>
      <c r="D63" s="5">
        <v>265</v>
      </c>
      <c r="E63" s="5">
        <v>54</v>
      </c>
      <c r="F63" s="5">
        <v>0</v>
      </c>
      <c r="G63" s="5">
        <v>0</v>
      </c>
      <c r="H63" s="5">
        <v>32</v>
      </c>
      <c r="I63" s="5">
        <v>230</v>
      </c>
      <c r="J63" s="5">
        <v>34</v>
      </c>
      <c r="K63" s="14">
        <v>313</v>
      </c>
      <c r="L63" s="16">
        <f t="shared" si="0"/>
        <v>874.5</v>
      </c>
    </row>
    <row r="64" spans="1:12" x14ac:dyDescent="0.35">
      <c r="A64" s="1">
        <v>314</v>
      </c>
      <c r="B64" s="5" t="s">
        <v>61</v>
      </c>
      <c r="C64" s="5">
        <v>2</v>
      </c>
      <c r="D64" s="5">
        <v>194</v>
      </c>
      <c r="E64" s="5">
        <v>39</v>
      </c>
      <c r="F64" s="5">
        <v>0</v>
      </c>
      <c r="G64" s="5">
        <v>0</v>
      </c>
      <c r="H64" s="5">
        <v>32</v>
      </c>
      <c r="I64" s="5">
        <v>230</v>
      </c>
      <c r="J64" s="5">
        <v>36</v>
      </c>
      <c r="K64" s="14">
        <v>314</v>
      </c>
      <c r="L64" s="16">
        <f t="shared" si="0"/>
        <v>640.20000000000005</v>
      </c>
    </row>
    <row r="65" spans="1:12" x14ac:dyDescent="0.35">
      <c r="A65" s="1">
        <v>315</v>
      </c>
      <c r="B65" s="5" t="s">
        <v>62</v>
      </c>
      <c r="C65" s="5">
        <v>2</v>
      </c>
      <c r="D65" s="5">
        <v>317</v>
      </c>
      <c r="E65" s="5">
        <v>64</v>
      </c>
      <c r="F65" s="5">
        <v>0</v>
      </c>
      <c r="G65" s="5">
        <v>0</v>
      </c>
      <c r="H65" s="5">
        <v>32</v>
      </c>
      <c r="I65" s="5">
        <v>230</v>
      </c>
      <c r="J65" s="5">
        <v>36</v>
      </c>
      <c r="K65" s="14">
        <v>315</v>
      </c>
      <c r="L65" s="16">
        <f t="shared" si="0"/>
        <v>1046.1000000000001</v>
      </c>
    </row>
    <row r="66" spans="1:12" x14ac:dyDescent="0.35">
      <c r="A66" s="1">
        <v>316</v>
      </c>
      <c r="B66" s="5" t="s">
        <v>63</v>
      </c>
      <c r="C66" s="5">
        <v>2</v>
      </c>
      <c r="D66" s="5">
        <v>100</v>
      </c>
      <c r="E66" s="5">
        <v>20</v>
      </c>
      <c r="F66" s="5">
        <v>0</v>
      </c>
      <c r="G66" s="5">
        <v>0</v>
      </c>
      <c r="H66" s="5">
        <v>32</v>
      </c>
      <c r="I66" s="5">
        <v>230</v>
      </c>
      <c r="J66" s="5">
        <v>36</v>
      </c>
      <c r="K66" s="14">
        <v>316</v>
      </c>
      <c r="L66" s="16">
        <f t="shared" si="0"/>
        <v>330.00000000000006</v>
      </c>
    </row>
    <row r="67" spans="1:12" x14ac:dyDescent="0.35">
      <c r="A67" s="1">
        <v>317</v>
      </c>
      <c r="B67" s="5" t="s">
        <v>64</v>
      </c>
      <c r="C67" s="5">
        <v>1</v>
      </c>
      <c r="D67" s="5">
        <v>0</v>
      </c>
      <c r="E67" s="5">
        <v>0</v>
      </c>
      <c r="F67" s="5">
        <v>0</v>
      </c>
      <c r="G67" s="5">
        <v>0</v>
      </c>
      <c r="H67" s="5">
        <v>32</v>
      </c>
      <c r="I67" s="5">
        <v>230</v>
      </c>
      <c r="J67" s="5">
        <v>37</v>
      </c>
      <c r="K67" s="14">
        <v>317</v>
      </c>
      <c r="L67" s="16">
        <f t="shared" si="0"/>
        <v>0</v>
      </c>
    </row>
    <row r="68" spans="1:12" x14ac:dyDescent="0.35">
      <c r="A68" s="1">
        <v>318</v>
      </c>
      <c r="B68" s="5" t="s">
        <v>65</v>
      </c>
      <c r="C68" s="5">
        <v>2</v>
      </c>
      <c r="D68" s="5">
        <v>333</v>
      </c>
      <c r="E68" s="5">
        <v>68</v>
      </c>
      <c r="F68" s="5">
        <v>0</v>
      </c>
      <c r="G68" s="5">
        <v>0</v>
      </c>
      <c r="H68" s="5">
        <v>32</v>
      </c>
      <c r="I68" s="5">
        <v>230</v>
      </c>
      <c r="J68" s="5">
        <v>37</v>
      </c>
      <c r="K68" s="14">
        <v>318</v>
      </c>
      <c r="L68" s="16">
        <f t="shared" ref="L68:L75" si="1">(D68*1.1)*3</f>
        <v>1098.9000000000001</v>
      </c>
    </row>
    <row r="69" spans="1:12" x14ac:dyDescent="0.35">
      <c r="A69" s="1">
        <v>319</v>
      </c>
      <c r="B69" s="5" t="s">
        <v>66</v>
      </c>
      <c r="C69" s="5">
        <v>1</v>
      </c>
      <c r="D69" s="5">
        <v>181</v>
      </c>
      <c r="E69" s="5">
        <v>37</v>
      </c>
      <c r="F69" s="5">
        <v>0</v>
      </c>
      <c r="G69" s="5">
        <v>0</v>
      </c>
      <c r="H69" s="5">
        <v>32</v>
      </c>
      <c r="I69" s="5">
        <v>230</v>
      </c>
      <c r="J69" s="5">
        <v>35</v>
      </c>
      <c r="K69" s="14">
        <v>319</v>
      </c>
      <c r="L69" s="16">
        <f t="shared" si="1"/>
        <v>597.30000000000007</v>
      </c>
    </row>
    <row r="70" spans="1:12" x14ac:dyDescent="0.35">
      <c r="A70" s="1">
        <v>320</v>
      </c>
      <c r="B70" s="5" t="s">
        <v>67</v>
      </c>
      <c r="C70" s="5">
        <v>1</v>
      </c>
      <c r="D70" s="5">
        <v>128</v>
      </c>
      <c r="E70" s="5">
        <v>26</v>
      </c>
      <c r="F70" s="5">
        <v>0</v>
      </c>
      <c r="G70" s="5">
        <v>0</v>
      </c>
      <c r="H70" s="5">
        <v>32</v>
      </c>
      <c r="I70" s="5">
        <v>230</v>
      </c>
      <c r="J70" s="5">
        <v>35</v>
      </c>
      <c r="K70" s="14">
        <v>320</v>
      </c>
      <c r="L70" s="16">
        <f t="shared" si="1"/>
        <v>422.40000000000003</v>
      </c>
    </row>
    <row r="71" spans="1:12" x14ac:dyDescent="0.35">
      <c r="A71" s="1">
        <v>321</v>
      </c>
      <c r="B71" s="5" t="s">
        <v>68</v>
      </c>
      <c r="C71" s="5">
        <v>2</v>
      </c>
      <c r="D71" s="5">
        <v>0</v>
      </c>
      <c r="E71" s="5">
        <v>0</v>
      </c>
      <c r="F71" s="5">
        <v>0</v>
      </c>
      <c r="G71" s="5">
        <v>0</v>
      </c>
      <c r="H71" s="5">
        <v>32</v>
      </c>
      <c r="I71" s="5">
        <v>230</v>
      </c>
      <c r="J71" s="5">
        <v>37</v>
      </c>
      <c r="K71" s="14">
        <v>321</v>
      </c>
      <c r="L71" s="16">
        <f t="shared" si="1"/>
        <v>0</v>
      </c>
    </row>
    <row r="72" spans="1:12" x14ac:dyDescent="0.35">
      <c r="A72" s="1">
        <v>322</v>
      </c>
      <c r="B72" s="5" t="s">
        <v>69</v>
      </c>
      <c r="C72" s="5">
        <v>2</v>
      </c>
      <c r="D72" s="5">
        <v>0</v>
      </c>
      <c r="E72" s="5">
        <v>0</v>
      </c>
      <c r="F72" s="5">
        <v>0</v>
      </c>
      <c r="G72" s="5">
        <v>0</v>
      </c>
      <c r="H72" s="5">
        <v>32</v>
      </c>
      <c r="I72" s="5">
        <v>230</v>
      </c>
      <c r="J72" s="5">
        <v>37</v>
      </c>
      <c r="K72" s="14">
        <v>322</v>
      </c>
      <c r="L72" s="16">
        <f t="shared" si="1"/>
        <v>0</v>
      </c>
    </row>
    <row r="73" spans="1:12" x14ac:dyDescent="0.35">
      <c r="A73" s="1">
        <v>323</v>
      </c>
      <c r="B73" s="5" t="s">
        <v>70</v>
      </c>
      <c r="C73" s="5">
        <v>2</v>
      </c>
      <c r="D73" s="5">
        <v>0</v>
      </c>
      <c r="E73" s="5">
        <v>0</v>
      </c>
      <c r="F73" s="5">
        <v>0</v>
      </c>
      <c r="G73" s="5">
        <v>0</v>
      </c>
      <c r="H73" s="5">
        <v>32</v>
      </c>
      <c r="I73" s="5">
        <v>230</v>
      </c>
      <c r="J73" s="5">
        <v>35</v>
      </c>
      <c r="K73" s="14">
        <v>323</v>
      </c>
      <c r="L73" s="16">
        <f t="shared" si="1"/>
        <v>0</v>
      </c>
    </row>
    <row r="74" spans="1:12" x14ac:dyDescent="0.35">
      <c r="A74" s="1">
        <v>324</v>
      </c>
      <c r="B74" s="5" t="s">
        <v>71</v>
      </c>
      <c r="C74" s="5">
        <v>1</v>
      </c>
      <c r="D74" s="5">
        <v>0</v>
      </c>
      <c r="E74" s="5">
        <v>0</v>
      </c>
      <c r="F74" s="5">
        <v>0</v>
      </c>
      <c r="G74" s="5">
        <v>0</v>
      </c>
      <c r="H74" s="5">
        <v>32</v>
      </c>
      <c r="I74" s="5">
        <v>230</v>
      </c>
      <c r="J74" s="5">
        <v>36</v>
      </c>
      <c r="K74" s="14">
        <v>324</v>
      </c>
      <c r="L74" s="16">
        <f t="shared" si="1"/>
        <v>0</v>
      </c>
    </row>
    <row r="75" spans="1:12" ht="15" thickBot="1" x14ac:dyDescent="0.4">
      <c r="A75" s="3">
        <v>325</v>
      </c>
      <c r="B75" s="6" t="s">
        <v>72</v>
      </c>
      <c r="C75" s="6">
        <v>1</v>
      </c>
      <c r="D75" s="6">
        <v>0</v>
      </c>
      <c r="E75" s="6">
        <v>0</v>
      </c>
      <c r="F75" s="6">
        <v>0</v>
      </c>
      <c r="G75" s="6">
        <v>0</v>
      </c>
      <c r="H75" s="6">
        <v>32</v>
      </c>
      <c r="I75" s="6">
        <v>230</v>
      </c>
      <c r="J75" s="6">
        <v>35</v>
      </c>
      <c r="K75" s="17">
        <v>325</v>
      </c>
      <c r="L75" s="19">
        <f t="shared" si="1"/>
        <v>0</v>
      </c>
    </row>
  </sheetData>
  <mergeCells count="3">
    <mergeCell ref="A1:J1"/>
    <mergeCell ref="K1:L1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614-5FA7-4382-88CC-D05432B978DE}">
  <dimension ref="A1:W98"/>
  <sheetViews>
    <sheetView tabSelected="1" topLeftCell="G1" workbookViewId="0">
      <selection activeCell="M104" sqref="M104"/>
    </sheetView>
  </sheetViews>
  <sheetFormatPr defaultRowHeight="14.5" x14ac:dyDescent="0.35"/>
  <cols>
    <col min="1" max="1" width="6.08984375" bestFit="1" customWidth="1"/>
    <col min="2" max="2" width="9.36328125" bestFit="1" customWidth="1"/>
    <col min="3" max="3" width="2.6328125" bestFit="1" customWidth="1"/>
    <col min="4" max="4" width="7.08984375" bestFit="1" customWidth="1"/>
    <col min="5" max="5" width="9" bestFit="1" customWidth="1"/>
    <col min="6" max="6" width="11.26953125" bestFit="1" customWidth="1"/>
    <col min="7" max="7" width="10.90625" bestFit="1" customWidth="1"/>
    <col min="8" max="8" width="5.81640625" bestFit="1" customWidth="1"/>
    <col min="9" max="9" width="5.08984375" style="5" bestFit="1" customWidth="1"/>
    <col min="10" max="10" width="6.7265625" style="5" bestFit="1" customWidth="1"/>
    <col min="11" max="11" width="10" style="5" bestFit="1" customWidth="1"/>
    <col min="12" max="12" width="19.26953125" style="5" bestFit="1" customWidth="1"/>
    <col min="13" max="13" width="6.81640625" style="5" bestFit="1" customWidth="1"/>
    <col min="14" max="14" width="10.90625" style="5" bestFit="1" customWidth="1"/>
    <col min="15" max="15" width="10.453125" style="5" bestFit="1" customWidth="1"/>
  </cols>
  <sheetData>
    <row r="1" spans="1:23" x14ac:dyDescent="0.35">
      <c r="A1" s="38" t="s">
        <v>283</v>
      </c>
      <c r="B1" s="39"/>
      <c r="C1" s="39"/>
      <c r="D1" s="39"/>
      <c r="E1" s="39"/>
      <c r="F1" s="39"/>
      <c r="G1" s="39"/>
      <c r="H1" s="40"/>
      <c r="I1" s="21"/>
      <c r="J1" s="21"/>
      <c r="K1" s="21"/>
      <c r="L1" s="44" t="s">
        <v>290</v>
      </c>
      <c r="M1" s="44"/>
      <c r="N1" s="44"/>
      <c r="O1" s="44"/>
    </row>
    <row r="2" spans="1:23" ht="15" thickBot="1" x14ac:dyDescent="0.4">
      <c r="A2" s="1" t="s">
        <v>276</v>
      </c>
      <c r="B2" s="5" t="s">
        <v>277</v>
      </c>
      <c r="C2" s="5" t="s">
        <v>207</v>
      </c>
      <c r="D2" s="5" t="s">
        <v>278</v>
      </c>
      <c r="E2" s="5" t="s">
        <v>279</v>
      </c>
      <c r="F2" s="5" t="s">
        <v>280</v>
      </c>
      <c r="G2" s="5" t="s">
        <v>281</v>
      </c>
      <c r="H2" s="5" t="s">
        <v>282</v>
      </c>
      <c r="I2" s="5" t="s">
        <v>285</v>
      </c>
      <c r="J2" s="5" t="s">
        <v>286</v>
      </c>
      <c r="K2" s="5" t="s">
        <v>287</v>
      </c>
      <c r="L2" s="5" t="s">
        <v>297</v>
      </c>
      <c r="M2" s="5" t="s">
        <v>284</v>
      </c>
      <c r="N2" s="5" t="s">
        <v>288</v>
      </c>
      <c r="O2" s="5" t="s">
        <v>289</v>
      </c>
      <c r="P2" s="45" t="s">
        <v>298</v>
      </c>
      <c r="Q2" s="45"/>
      <c r="R2" s="45"/>
      <c r="S2" s="45"/>
      <c r="T2" s="45" t="s">
        <v>298</v>
      </c>
      <c r="U2" s="45"/>
      <c r="V2" s="45"/>
      <c r="W2" s="45"/>
    </row>
    <row r="3" spans="1:23" x14ac:dyDescent="0.35">
      <c r="A3" s="1">
        <v>101</v>
      </c>
      <c r="B3" s="5" t="s">
        <v>263</v>
      </c>
      <c r="C3" s="5">
        <v>1</v>
      </c>
      <c r="D3" s="5">
        <v>10</v>
      </c>
      <c r="E3" s="5">
        <v>0</v>
      </c>
      <c r="F3" s="5">
        <v>10</v>
      </c>
      <c r="G3" s="5">
        <v>0</v>
      </c>
      <c r="H3" s="5">
        <v>1.0349999999999999</v>
      </c>
      <c r="I3" s="5" t="s">
        <v>269</v>
      </c>
      <c r="J3" s="5">
        <v>12</v>
      </c>
      <c r="K3" s="5">
        <v>94.74</v>
      </c>
      <c r="L3" s="11" t="str">
        <f>_xlfn.CONCAT(A3,"_",C3,"_1")</f>
        <v>101_1_1</v>
      </c>
      <c r="M3" s="12">
        <f t="shared" ref="M3:M34" si="0">VLOOKUP(B3, $I$2:$K$11, 3, FALSE)</f>
        <v>163.02000000000001</v>
      </c>
      <c r="N3" s="12">
        <v>101</v>
      </c>
      <c r="O3" s="12">
        <f>VLOOKUP(B3, $I$2:$K$11, 2, FALSE)</f>
        <v>20</v>
      </c>
      <c r="P3" s="11" t="str">
        <f>_xlfn.CONCAT(A3,"_",C3,"_2")</f>
        <v>101_1_2</v>
      </c>
      <c r="Q3" s="12">
        <v>163.02000000000001</v>
      </c>
      <c r="R3" s="12">
        <v>101</v>
      </c>
      <c r="S3" s="12">
        <v>20</v>
      </c>
      <c r="T3" s="11" t="str">
        <f>_xlfn.CONCAT(A3,"_",C3,"_3")</f>
        <v>101_1_3</v>
      </c>
      <c r="U3" s="12">
        <v>163.02000000000001</v>
      </c>
      <c r="V3" s="12">
        <v>101</v>
      </c>
      <c r="W3" s="13">
        <v>20</v>
      </c>
    </row>
    <row r="4" spans="1:23" x14ac:dyDescent="0.35">
      <c r="A4" s="1">
        <v>101</v>
      </c>
      <c r="B4" s="5" t="s">
        <v>263</v>
      </c>
      <c r="C4" s="5">
        <v>2</v>
      </c>
      <c r="D4" s="5">
        <v>10</v>
      </c>
      <c r="E4" s="5">
        <v>0</v>
      </c>
      <c r="F4" s="5">
        <v>10</v>
      </c>
      <c r="G4" s="5">
        <v>0</v>
      </c>
      <c r="H4" s="5">
        <v>1.0349999999999999</v>
      </c>
      <c r="I4" s="5" t="s">
        <v>263</v>
      </c>
      <c r="J4" s="5">
        <v>20</v>
      </c>
      <c r="K4" s="5">
        <v>163.02000000000001</v>
      </c>
      <c r="L4" s="14" t="str">
        <f t="shared" ref="L4:L67" si="1">_xlfn.CONCAT(A4,"_",C4,"_1")</f>
        <v>101_2_1</v>
      </c>
      <c r="M4" s="15">
        <f t="shared" si="0"/>
        <v>163.02000000000001</v>
      </c>
      <c r="N4" s="15">
        <v>101</v>
      </c>
      <c r="O4" s="15">
        <f t="shared" ref="O4:O67" si="2">VLOOKUP(B4, $I$2:$K$11, 2, FALSE)</f>
        <v>20</v>
      </c>
      <c r="P4" s="14" t="str">
        <f t="shared" ref="P4:P67" si="3">_xlfn.CONCAT(A4,"_",C4,"_2")</f>
        <v>101_2_2</v>
      </c>
      <c r="Q4" s="15">
        <v>163.02000000000001</v>
      </c>
      <c r="R4" s="15">
        <v>101</v>
      </c>
      <c r="S4" s="15">
        <v>20</v>
      </c>
      <c r="T4" s="14" t="str">
        <f t="shared" ref="T4:T67" si="4">_xlfn.CONCAT(A4,"_",C4,"_3")</f>
        <v>101_2_3</v>
      </c>
      <c r="U4" s="15">
        <v>163.02000000000001</v>
      </c>
      <c r="V4" s="15">
        <v>101</v>
      </c>
      <c r="W4" s="16">
        <v>20</v>
      </c>
    </row>
    <row r="5" spans="1:23" x14ac:dyDescent="0.35">
      <c r="A5" s="1">
        <v>101</v>
      </c>
      <c r="B5" s="5" t="s">
        <v>264</v>
      </c>
      <c r="C5" s="5">
        <v>3</v>
      </c>
      <c r="D5" s="5">
        <v>76</v>
      </c>
      <c r="E5" s="5">
        <v>14.1</v>
      </c>
      <c r="F5" s="5">
        <v>30</v>
      </c>
      <c r="G5" s="5" t="s">
        <v>265</v>
      </c>
      <c r="H5" s="5">
        <v>1.0349999999999999</v>
      </c>
      <c r="I5" s="5" t="s">
        <v>272</v>
      </c>
      <c r="J5" s="5">
        <v>50</v>
      </c>
      <c r="K5" s="5">
        <v>0</v>
      </c>
      <c r="L5" s="14" t="str">
        <f t="shared" si="1"/>
        <v>101_3_1</v>
      </c>
      <c r="M5" s="15">
        <f t="shared" si="0"/>
        <v>19.64</v>
      </c>
      <c r="N5" s="15">
        <v>101</v>
      </c>
      <c r="O5" s="15">
        <f t="shared" si="2"/>
        <v>76</v>
      </c>
      <c r="P5" s="14" t="str">
        <f t="shared" si="3"/>
        <v>101_3_2</v>
      </c>
      <c r="Q5" s="15">
        <v>19.64</v>
      </c>
      <c r="R5" s="15">
        <v>101</v>
      </c>
      <c r="S5" s="15">
        <v>76</v>
      </c>
      <c r="T5" s="14" t="str">
        <f t="shared" si="4"/>
        <v>101_3_3</v>
      </c>
      <c r="U5" s="15">
        <v>19.64</v>
      </c>
      <c r="V5" s="15">
        <v>101</v>
      </c>
      <c r="W5" s="16">
        <v>76</v>
      </c>
    </row>
    <row r="6" spans="1:23" x14ac:dyDescent="0.35">
      <c r="A6" s="1">
        <v>101</v>
      </c>
      <c r="B6" s="5" t="s">
        <v>264</v>
      </c>
      <c r="C6" s="5">
        <v>4</v>
      </c>
      <c r="D6" s="5">
        <v>76</v>
      </c>
      <c r="E6" s="5">
        <v>14.1</v>
      </c>
      <c r="F6" s="5">
        <v>30</v>
      </c>
      <c r="G6" s="5" t="s">
        <v>265</v>
      </c>
      <c r="H6" s="5">
        <v>1.0349999999999999</v>
      </c>
      <c r="I6" s="5" t="s">
        <v>264</v>
      </c>
      <c r="J6" s="5">
        <v>76</v>
      </c>
      <c r="K6" s="5">
        <v>19.64</v>
      </c>
      <c r="L6" s="14" t="str">
        <f t="shared" si="1"/>
        <v>101_4_1</v>
      </c>
      <c r="M6" s="15">
        <f t="shared" si="0"/>
        <v>19.64</v>
      </c>
      <c r="N6" s="15">
        <v>101</v>
      </c>
      <c r="O6" s="15">
        <f t="shared" si="2"/>
        <v>76</v>
      </c>
      <c r="P6" s="14" t="str">
        <f t="shared" si="3"/>
        <v>101_4_2</v>
      </c>
      <c r="Q6" s="15">
        <v>19.64</v>
      </c>
      <c r="R6" s="15">
        <v>101</v>
      </c>
      <c r="S6" s="15">
        <v>76</v>
      </c>
      <c r="T6" s="14" t="str">
        <f t="shared" si="4"/>
        <v>101_4_3</v>
      </c>
      <c r="U6" s="15">
        <v>19.64</v>
      </c>
      <c r="V6" s="15">
        <v>101</v>
      </c>
      <c r="W6" s="16">
        <v>76</v>
      </c>
    </row>
    <row r="7" spans="1:23" x14ac:dyDescent="0.35">
      <c r="A7" s="1">
        <v>102</v>
      </c>
      <c r="B7" s="5" t="s">
        <v>263</v>
      </c>
      <c r="C7" s="5">
        <v>1</v>
      </c>
      <c r="D7" s="5">
        <v>10</v>
      </c>
      <c r="E7" s="5">
        <v>0</v>
      </c>
      <c r="F7" s="5">
        <v>10</v>
      </c>
      <c r="G7" s="5">
        <v>0</v>
      </c>
      <c r="H7" s="5">
        <v>1.0349999999999999</v>
      </c>
      <c r="I7" s="5" t="s">
        <v>266</v>
      </c>
      <c r="J7" s="5">
        <v>100</v>
      </c>
      <c r="K7" s="5">
        <v>75.64</v>
      </c>
      <c r="L7" s="14" t="str">
        <f t="shared" si="1"/>
        <v>102_1_1</v>
      </c>
      <c r="M7" s="15">
        <f t="shared" si="0"/>
        <v>163.02000000000001</v>
      </c>
      <c r="N7" s="15">
        <v>102</v>
      </c>
      <c r="O7" s="15">
        <f t="shared" si="2"/>
        <v>20</v>
      </c>
      <c r="P7" s="14" t="str">
        <f t="shared" si="3"/>
        <v>102_1_2</v>
      </c>
      <c r="Q7" s="15">
        <v>163.02000000000001</v>
      </c>
      <c r="R7" s="15">
        <v>102</v>
      </c>
      <c r="S7" s="15">
        <v>20</v>
      </c>
      <c r="T7" s="14" t="str">
        <f t="shared" si="4"/>
        <v>102_1_3</v>
      </c>
      <c r="U7" s="15">
        <v>163.02000000000001</v>
      </c>
      <c r="V7" s="15">
        <v>102</v>
      </c>
      <c r="W7" s="16">
        <v>20</v>
      </c>
    </row>
    <row r="8" spans="1:23" x14ac:dyDescent="0.35">
      <c r="A8" s="1">
        <v>102</v>
      </c>
      <c r="B8" s="5" t="s">
        <v>263</v>
      </c>
      <c r="C8" s="5">
        <v>2</v>
      </c>
      <c r="D8" s="5">
        <v>10</v>
      </c>
      <c r="E8" s="5">
        <v>0</v>
      </c>
      <c r="F8" s="5">
        <v>10</v>
      </c>
      <c r="G8" s="5">
        <v>0</v>
      </c>
      <c r="H8" s="5">
        <v>1.0349999999999999</v>
      </c>
      <c r="I8" s="5" t="s">
        <v>270</v>
      </c>
      <c r="J8" s="5">
        <v>155</v>
      </c>
      <c r="K8" s="5">
        <v>15.46</v>
      </c>
      <c r="L8" s="14" t="str">
        <f t="shared" si="1"/>
        <v>102_2_1</v>
      </c>
      <c r="M8" s="15">
        <f t="shared" si="0"/>
        <v>163.02000000000001</v>
      </c>
      <c r="N8" s="15">
        <v>102</v>
      </c>
      <c r="O8" s="15">
        <f t="shared" si="2"/>
        <v>20</v>
      </c>
      <c r="P8" s="14" t="str">
        <f t="shared" si="3"/>
        <v>102_2_2</v>
      </c>
      <c r="Q8" s="15">
        <v>163.02000000000001</v>
      </c>
      <c r="R8" s="15">
        <v>102</v>
      </c>
      <c r="S8" s="15">
        <v>20</v>
      </c>
      <c r="T8" s="14" t="str">
        <f t="shared" si="4"/>
        <v>102_2_3</v>
      </c>
      <c r="U8" s="15">
        <v>163.02000000000001</v>
      </c>
      <c r="V8" s="15">
        <v>102</v>
      </c>
      <c r="W8" s="16">
        <v>20</v>
      </c>
    </row>
    <row r="9" spans="1:23" x14ac:dyDescent="0.35">
      <c r="A9" s="1">
        <v>102</v>
      </c>
      <c r="B9" s="5" t="s">
        <v>264</v>
      </c>
      <c r="C9" s="5">
        <v>3</v>
      </c>
      <c r="D9" s="5">
        <v>76</v>
      </c>
      <c r="E9" s="5">
        <v>7</v>
      </c>
      <c r="F9" s="5">
        <v>30</v>
      </c>
      <c r="G9" s="5" t="s">
        <v>265</v>
      </c>
      <c r="H9" s="5">
        <v>1.0349999999999999</v>
      </c>
      <c r="I9" s="5" t="s">
        <v>267</v>
      </c>
      <c r="J9" s="5">
        <v>197</v>
      </c>
      <c r="K9" s="5">
        <v>74.75</v>
      </c>
      <c r="L9" s="14" t="str">
        <f t="shared" si="1"/>
        <v>102_3_1</v>
      </c>
      <c r="M9" s="15">
        <f t="shared" si="0"/>
        <v>19.64</v>
      </c>
      <c r="N9" s="15">
        <v>102</v>
      </c>
      <c r="O9" s="15">
        <f t="shared" si="2"/>
        <v>76</v>
      </c>
      <c r="P9" s="14" t="str">
        <f t="shared" si="3"/>
        <v>102_3_2</v>
      </c>
      <c r="Q9" s="15">
        <v>19.64</v>
      </c>
      <c r="R9" s="15">
        <v>102</v>
      </c>
      <c r="S9" s="15">
        <v>76</v>
      </c>
      <c r="T9" s="14" t="str">
        <f t="shared" si="4"/>
        <v>102_3_3</v>
      </c>
      <c r="U9" s="15">
        <v>19.64</v>
      </c>
      <c r="V9" s="15">
        <v>102</v>
      </c>
      <c r="W9" s="16">
        <v>76</v>
      </c>
    </row>
    <row r="10" spans="1:23" x14ac:dyDescent="0.35">
      <c r="A10" s="1">
        <v>102</v>
      </c>
      <c r="B10" s="5" t="s">
        <v>264</v>
      </c>
      <c r="C10" s="5">
        <v>4</v>
      </c>
      <c r="D10" s="5">
        <v>76</v>
      </c>
      <c r="E10" s="5">
        <v>7</v>
      </c>
      <c r="F10" s="5">
        <v>30</v>
      </c>
      <c r="G10" s="5" t="s">
        <v>265</v>
      </c>
      <c r="H10" s="5">
        <v>1.0349999999999999</v>
      </c>
      <c r="I10" s="5" t="s">
        <v>275</v>
      </c>
      <c r="J10" s="5">
        <v>350</v>
      </c>
      <c r="K10" s="5">
        <v>15.89</v>
      </c>
      <c r="L10" s="14" t="str">
        <f t="shared" si="1"/>
        <v>102_4_1</v>
      </c>
      <c r="M10" s="15">
        <f t="shared" si="0"/>
        <v>19.64</v>
      </c>
      <c r="N10" s="15">
        <v>102</v>
      </c>
      <c r="O10" s="15">
        <f t="shared" si="2"/>
        <v>76</v>
      </c>
      <c r="P10" s="14" t="str">
        <f t="shared" si="3"/>
        <v>102_4_2</v>
      </c>
      <c r="Q10" s="15">
        <v>19.64</v>
      </c>
      <c r="R10" s="15">
        <v>102</v>
      </c>
      <c r="S10" s="15">
        <v>76</v>
      </c>
      <c r="T10" s="14" t="str">
        <f t="shared" si="4"/>
        <v>102_4_3</v>
      </c>
      <c r="U10" s="15">
        <v>19.64</v>
      </c>
      <c r="V10" s="15">
        <v>102</v>
      </c>
      <c r="W10" s="16">
        <v>76</v>
      </c>
    </row>
    <row r="11" spans="1:23" x14ac:dyDescent="0.35">
      <c r="A11" s="1">
        <v>107</v>
      </c>
      <c r="B11" s="5" t="s">
        <v>266</v>
      </c>
      <c r="C11" s="5">
        <v>1</v>
      </c>
      <c r="D11" s="5">
        <v>80</v>
      </c>
      <c r="E11" s="5">
        <v>17.2</v>
      </c>
      <c r="F11" s="5">
        <v>60</v>
      </c>
      <c r="G11" s="5">
        <v>0</v>
      </c>
      <c r="H11" s="5">
        <v>1.0249999999999999</v>
      </c>
      <c r="I11" s="5" t="s">
        <v>271</v>
      </c>
      <c r="J11" s="5">
        <v>400</v>
      </c>
      <c r="K11" s="5">
        <v>5.46</v>
      </c>
      <c r="L11" s="14" t="str">
        <f t="shared" si="1"/>
        <v>107_1_1</v>
      </c>
      <c r="M11" s="15">
        <f t="shared" si="0"/>
        <v>75.64</v>
      </c>
      <c r="N11" s="15">
        <v>107</v>
      </c>
      <c r="O11" s="15">
        <f t="shared" si="2"/>
        <v>100</v>
      </c>
      <c r="P11" s="14" t="str">
        <f t="shared" si="3"/>
        <v>107_1_2</v>
      </c>
      <c r="Q11" s="15">
        <v>75.64</v>
      </c>
      <c r="R11" s="15">
        <v>107</v>
      </c>
      <c r="S11" s="15">
        <v>100</v>
      </c>
      <c r="T11" s="14" t="str">
        <f t="shared" si="4"/>
        <v>107_1_3</v>
      </c>
      <c r="U11" s="15">
        <v>75.64</v>
      </c>
      <c r="V11" s="15">
        <v>107</v>
      </c>
      <c r="W11" s="16">
        <v>100</v>
      </c>
    </row>
    <row r="12" spans="1:23" x14ac:dyDescent="0.35">
      <c r="A12" s="1">
        <v>107</v>
      </c>
      <c r="B12" s="5" t="s">
        <v>266</v>
      </c>
      <c r="C12" s="5">
        <v>2</v>
      </c>
      <c r="D12" s="5">
        <v>80</v>
      </c>
      <c r="E12" s="5">
        <v>17.2</v>
      </c>
      <c r="F12" s="5">
        <v>60</v>
      </c>
      <c r="G12" s="5">
        <v>0</v>
      </c>
      <c r="H12" s="5">
        <v>1.0249999999999999</v>
      </c>
      <c r="L12" s="14" t="str">
        <f t="shared" si="1"/>
        <v>107_2_1</v>
      </c>
      <c r="M12" s="15">
        <f t="shared" si="0"/>
        <v>75.64</v>
      </c>
      <c r="N12" s="15">
        <v>107</v>
      </c>
      <c r="O12" s="15">
        <f t="shared" si="2"/>
        <v>100</v>
      </c>
      <c r="P12" s="14" t="str">
        <f t="shared" si="3"/>
        <v>107_2_2</v>
      </c>
      <c r="Q12" s="15">
        <v>75.64</v>
      </c>
      <c r="R12" s="15">
        <v>107</v>
      </c>
      <c r="S12" s="15">
        <v>100</v>
      </c>
      <c r="T12" s="14" t="str">
        <f t="shared" si="4"/>
        <v>107_2_3</v>
      </c>
      <c r="U12" s="15">
        <v>75.64</v>
      </c>
      <c r="V12" s="15">
        <v>107</v>
      </c>
      <c r="W12" s="16">
        <v>100</v>
      </c>
    </row>
    <row r="13" spans="1:23" x14ac:dyDescent="0.35">
      <c r="A13" s="1">
        <v>107</v>
      </c>
      <c r="B13" s="5" t="s">
        <v>266</v>
      </c>
      <c r="C13" s="5">
        <v>3</v>
      </c>
      <c r="D13" s="5">
        <v>80</v>
      </c>
      <c r="E13" s="5">
        <v>17.2</v>
      </c>
      <c r="F13" s="5">
        <v>60</v>
      </c>
      <c r="G13" s="5">
        <v>0</v>
      </c>
      <c r="H13" s="5">
        <v>1.0249999999999999</v>
      </c>
      <c r="L13" s="14" t="str">
        <f t="shared" si="1"/>
        <v>107_3_1</v>
      </c>
      <c r="M13" s="15">
        <f t="shared" si="0"/>
        <v>75.64</v>
      </c>
      <c r="N13" s="15">
        <v>107</v>
      </c>
      <c r="O13" s="15">
        <f t="shared" si="2"/>
        <v>100</v>
      </c>
      <c r="P13" s="14" t="str">
        <f t="shared" si="3"/>
        <v>107_3_2</v>
      </c>
      <c r="Q13" s="15">
        <v>75.64</v>
      </c>
      <c r="R13" s="15">
        <v>107</v>
      </c>
      <c r="S13" s="15">
        <v>100</v>
      </c>
      <c r="T13" s="14" t="str">
        <f t="shared" si="4"/>
        <v>107_3_3</v>
      </c>
      <c r="U13" s="15">
        <v>75.64</v>
      </c>
      <c r="V13" s="15">
        <v>107</v>
      </c>
      <c r="W13" s="16">
        <v>100</v>
      </c>
    </row>
    <row r="14" spans="1:23" x14ac:dyDescent="0.35">
      <c r="A14" s="1">
        <v>113</v>
      </c>
      <c r="B14" s="5" t="s">
        <v>267</v>
      </c>
      <c r="C14" s="5">
        <v>1</v>
      </c>
      <c r="D14" s="5">
        <v>95.1</v>
      </c>
      <c r="E14" s="5">
        <v>40.700000000000003</v>
      </c>
      <c r="F14" s="5">
        <v>80</v>
      </c>
      <c r="G14" s="5">
        <v>0</v>
      </c>
      <c r="H14" s="5">
        <v>1.02</v>
      </c>
      <c r="L14" s="14" t="str">
        <f t="shared" si="1"/>
        <v>113_1_1</v>
      </c>
      <c r="M14" s="15">
        <f t="shared" si="0"/>
        <v>74.75</v>
      </c>
      <c r="N14" s="15">
        <v>113</v>
      </c>
      <c r="O14" s="15">
        <f t="shared" si="2"/>
        <v>197</v>
      </c>
      <c r="P14" s="14" t="str">
        <f t="shared" si="3"/>
        <v>113_1_2</v>
      </c>
      <c r="Q14" s="15">
        <v>74.75</v>
      </c>
      <c r="R14" s="15">
        <v>113</v>
      </c>
      <c r="S14" s="15">
        <v>197</v>
      </c>
      <c r="T14" s="14" t="str">
        <f t="shared" si="4"/>
        <v>113_1_3</v>
      </c>
      <c r="U14" s="15">
        <v>74.75</v>
      </c>
      <c r="V14" s="15">
        <v>113</v>
      </c>
      <c r="W14" s="16">
        <v>197</v>
      </c>
    </row>
    <row r="15" spans="1:23" x14ac:dyDescent="0.35">
      <c r="A15" s="1">
        <v>113</v>
      </c>
      <c r="B15" s="5" t="s">
        <v>267</v>
      </c>
      <c r="C15" s="5">
        <v>2</v>
      </c>
      <c r="D15" s="5">
        <v>95.1</v>
      </c>
      <c r="E15" s="5">
        <v>40.700000000000003</v>
      </c>
      <c r="F15" s="5">
        <v>80</v>
      </c>
      <c r="G15" s="5">
        <v>0</v>
      </c>
      <c r="H15" s="5">
        <v>1.02</v>
      </c>
      <c r="L15" s="14" t="str">
        <f t="shared" si="1"/>
        <v>113_2_1</v>
      </c>
      <c r="M15" s="15">
        <f t="shared" si="0"/>
        <v>74.75</v>
      </c>
      <c r="N15" s="15">
        <v>113</v>
      </c>
      <c r="O15" s="15">
        <f t="shared" si="2"/>
        <v>197</v>
      </c>
      <c r="P15" s="14" t="str">
        <f t="shared" si="3"/>
        <v>113_2_2</v>
      </c>
      <c r="Q15" s="15">
        <v>74.75</v>
      </c>
      <c r="R15" s="15">
        <v>113</v>
      </c>
      <c r="S15" s="15">
        <v>197</v>
      </c>
      <c r="T15" s="14" t="str">
        <f t="shared" si="4"/>
        <v>113_2_3</v>
      </c>
      <c r="U15" s="15">
        <v>74.75</v>
      </c>
      <c r="V15" s="15">
        <v>113</v>
      </c>
      <c r="W15" s="16">
        <v>197</v>
      </c>
    </row>
    <row r="16" spans="1:23" x14ac:dyDescent="0.35">
      <c r="A16" s="1">
        <v>113</v>
      </c>
      <c r="B16" s="5" t="s">
        <v>267</v>
      </c>
      <c r="C16" s="5">
        <v>3</v>
      </c>
      <c r="D16" s="5">
        <v>95.1</v>
      </c>
      <c r="E16" s="5">
        <v>40.700000000000003</v>
      </c>
      <c r="F16" s="5">
        <v>80</v>
      </c>
      <c r="G16" s="5">
        <v>0</v>
      </c>
      <c r="H16" s="5">
        <v>1.02</v>
      </c>
      <c r="L16" s="14" t="str">
        <f t="shared" si="1"/>
        <v>113_3_1</v>
      </c>
      <c r="M16" s="15">
        <f t="shared" si="0"/>
        <v>74.75</v>
      </c>
      <c r="N16" s="15">
        <v>113</v>
      </c>
      <c r="O16" s="15">
        <f t="shared" si="2"/>
        <v>197</v>
      </c>
      <c r="P16" s="14" t="str">
        <f t="shared" si="3"/>
        <v>113_3_2</v>
      </c>
      <c r="Q16" s="15">
        <v>74.75</v>
      </c>
      <c r="R16" s="15">
        <v>113</v>
      </c>
      <c r="S16" s="15">
        <v>197</v>
      </c>
      <c r="T16" s="14" t="str">
        <f t="shared" si="4"/>
        <v>113_3_3</v>
      </c>
      <c r="U16" s="15">
        <v>74.75</v>
      </c>
      <c r="V16" s="15">
        <v>113</v>
      </c>
      <c r="W16" s="16">
        <v>197</v>
      </c>
    </row>
    <row r="17" spans="1:23" x14ac:dyDescent="0.35">
      <c r="A17" s="1">
        <v>115</v>
      </c>
      <c r="B17" s="5" t="s">
        <v>270</v>
      </c>
      <c r="C17" s="5">
        <v>6</v>
      </c>
      <c r="D17" s="5">
        <v>155</v>
      </c>
      <c r="E17" s="5">
        <v>0.05</v>
      </c>
      <c r="F17" s="5">
        <v>80</v>
      </c>
      <c r="G17" s="5" t="s">
        <v>268</v>
      </c>
      <c r="H17" s="5">
        <v>1.014</v>
      </c>
      <c r="L17" s="14" t="str">
        <f t="shared" si="1"/>
        <v>115_6_1</v>
      </c>
      <c r="M17" s="15">
        <f t="shared" si="0"/>
        <v>15.46</v>
      </c>
      <c r="N17" s="15">
        <v>115</v>
      </c>
      <c r="O17" s="15">
        <f t="shared" si="2"/>
        <v>155</v>
      </c>
      <c r="P17" s="14" t="str">
        <f t="shared" si="3"/>
        <v>115_6_2</v>
      </c>
      <c r="Q17" s="15">
        <v>15.46</v>
      </c>
      <c r="R17" s="15">
        <v>115</v>
      </c>
      <c r="S17" s="15">
        <v>155</v>
      </c>
      <c r="T17" s="14" t="str">
        <f t="shared" si="4"/>
        <v>115_6_3</v>
      </c>
      <c r="U17" s="15">
        <v>15.46</v>
      </c>
      <c r="V17" s="15">
        <v>115</v>
      </c>
      <c r="W17" s="16">
        <v>155</v>
      </c>
    </row>
    <row r="18" spans="1:23" x14ac:dyDescent="0.35">
      <c r="A18" s="1">
        <v>115</v>
      </c>
      <c r="B18" s="5" t="s">
        <v>269</v>
      </c>
      <c r="C18" s="5">
        <v>1</v>
      </c>
      <c r="D18" s="5">
        <v>12</v>
      </c>
      <c r="E18" s="5">
        <v>0</v>
      </c>
      <c r="F18" s="5">
        <v>6</v>
      </c>
      <c r="G18" s="5">
        <v>0</v>
      </c>
      <c r="H18" s="5">
        <v>1.014</v>
      </c>
      <c r="L18" s="14" t="str">
        <f t="shared" si="1"/>
        <v>115_1_1</v>
      </c>
      <c r="M18" s="15">
        <f t="shared" si="0"/>
        <v>94.74</v>
      </c>
      <c r="N18" s="15">
        <v>115</v>
      </c>
      <c r="O18" s="15">
        <f t="shared" si="2"/>
        <v>12</v>
      </c>
      <c r="P18" s="14" t="str">
        <f t="shared" si="3"/>
        <v>115_1_2</v>
      </c>
      <c r="Q18" s="15">
        <v>94.74</v>
      </c>
      <c r="R18" s="15">
        <v>115</v>
      </c>
      <c r="S18" s="15">
        <v>12</v>
      </c>
      <c r="T18" s="14" t="str">
        <f t="shared" si="4"/>
        <v>115_1_3</v>
      </c>
      <c r="U18" s="15">
        <v>94.74</v>
      </c>
      <c r="V18" s="15">
        <v>115</v>
      </c>
      <c r="W18" s="16">
        <v>12</v>
      </c>
    </row>
    <row r="19" spans="1:23" x14ac:dyDescent="0.35">
      <c r="A19" s="1">
        <v>115</v>
      </c>
      <c r="B19" s="5" t="s">
        <v>269</v>
      </c>
      <c r="C19" s="5">
        <v>2</v>
      </c>
      <c r="D19" s="5">
        <v>12</v>
      </c>
      <c r="E19" s="5">
        <v>0</v>
      </c>
      <c r="F19" s="5">
        <v>6</v>
      </c>
      <c r="G19" s="5">
        <v>0</v>
      </c>
      <c r="H19" s="5">
        <v>1.014</v>
      </c>
      <c r="L19" s="14" t="str">
        <f t="shared" si="1"/>
        <v>115_2_1</v>
      </c>
      <c r="M19" s="15">
        <f t="shared" si="0"/>
        <v>94.74</v>
      </c>
      <c r="N19" s="15">
        <v>115</v>
      </c>
      <c r="O19" s="15">
        <f t="shared" si="2"/>
        <v>12</v>
      </c>
      <c r="P19" s="14" t="str">
        <f t="shared" si="3"/>
        <v>115_2_2</v>
      </c>
      <c r="Q19" s="15">
        <v>94.74</v>
      </c>
      <c r="R19" s="15">
        <v>115</v>
      </c>
      <c r="S19" s="15">
        <v>12</v>
      </c>
      <c r="T19" s="14" t="str">
        <f t="shared" si="4"/>
        <v>115_2_3</v>
      </c>
      <c r="U19" s="15">
        <v>94.74</v>
      </c>
      <c r="V19" s="15">
        <v>115</v>
      </c>
      <c r="W19" s="16">
        <v>12</v>
      </c>
    </row>
    <row r="20" spans="1:23" x14ac:dyDescent="0.35">
      <c r="A20" s="1">
        <v>115</v>
      </c>
      <c r="B20" s="5" t="s">
        <v>269</v>
      </c>
      <c r="C20" s="5">
        <v>3</v>
      </c>
      <c r="D20" s="5">
        <v>12</v>
      </c>
      <c r="E20" s="5">
        <v>0</v>
      </c>
      <c r="F20" s="5">
        <v>6</v>
      </c>
      <c r="G20" s="5">
        <v>0</v>
      </c>
      <c r="H20" s="5">
        <v>1.014</v>
      </c>
      <c r="L20" s="14" t="str">
        <f t="shared" si="1"/>
        <v>115_3_1</v>
      </c>
      <c r="M20" s="15">
        <f t="shared" si="0"/>
        <v>94.74</v>
      </c>
      <c r="N20" s="15">
        <v>115</v>
      </c>
      <c r="O20" s="15">
        <f t="shared" si="2"/>
        <v>12</v>
      </c>
      <c r="P20" s="14" t="str">
        <f t="shared" si="3"/>
        <v>115_3_2</v>
      </c>
      <c r="Q20" s="15">
        <v>94.74</v>
      </c>
      <c r="R20" s="15">
        <v>115</v>
      </c>
      <c r="S20" s="15">
        <v>12</v>
      </c>
      <c r="T20" s="14" t="str">
        <f t="shared" si="4"/>
        <v>115_3_3</v>
      </c>
      <c r="U20" s="15">
        <v>94.74</v>
      </c>
      <c r="V20" s="15">
        <v>115</v>
      </c>
      <c r="W20" s="16">
        <v>12</v>
      </c>
    </row>
    <row r="21" spans="1:23" x14ac:dyDescent="0.35">
      <c r="A21" s="1">
        <v>115</v>
      </c>
      <c r="B21" s="5" t="s">
        <v>269</v>
      </c>
      <c r="C21" s="5">
        <v>4</v>
      </c>
      <c r="D21" s="5">
        <v>12</v>
      </c>
      <c r="E21" s="5">
        <v>0</v>
      </c>
      <c r="F21" s="5">
        <v>6</v>
      </c>
      <c r="G21" s="5">
        <v>0</v>
      </c>
      <c r="H21" s="5">
        <v>1.014</v>
      </c>
      <c r="L21" s="14" t="str">
        <f t="shared" si="1"/>
        <v>115_4_1</v>
      </c>
      <c r="M21" s="15">
        <f t="shared" si="0"/>
        <v>94.74</v>
      </c>
      <c r="N21" s="15">
        <v>115</v>
      </c>
      <c r="O21" s="15">
        <f t="shared" si="2"/>
        <v>12</v>
      </c>
      <c r="P21" s="14" t="str">
        <f t="shared" si="3"/>
        <v>115_4_2</v>
      </c>
      <c r="Q21" s="15">
        <v>94.74</v>
      </c>
      <c r="R21" s="15">
        <v>115</v>
      </c>
      <c r="S21" s="15">
        <v>12</v>
      </c>
      <c r="T21" s="14" t="str">
        <f t="shared" si="4"/>
        <v>115_4_3</v>
      </c>
      <c r="U21" s="15">
        <v>94.74</v>
      </c>
      <c r="V21" s="15">
        <v>115</v>
      </c>
      <c r="W21" s="16">
        <v>12</v>
      </c>
    </row>
    <row r="22" spans="1:23" x14ac:dyDescent="0.35">
      <c r="A22" s="1">
        <v>115</v>
      </c>
      <c r="B22" s="5" t="s">
        <v>269</v>
      </c>
      <c r="C22" s="5">
        <v>5</v>
      </c>
      <c r="D22" s="5">
        <v>12</v>
      </c>
      <c r="E22" s="5">
        <v>0</v>
      </c>
      <c r="F22" s="5">
        <v>6</v>
      </c>
      <c r="G22" s="5">
        <v>0</v>
      </c>
      <c r="H22" s="5">
        <v>1.014</v>
      </c>
      <c r="L22" s="14" t="str">
        <f t="shared" si="1"/>
        <v>115_5_1</v>
      </c>
      <c r="M22" s="15">
        <f t="shared" si="0"/>
        <v>94.74</v>
      </c>
      <c r="N22" s="15">
        <v>115</v>
      </c>
      <c r="O22" s="15">
        <f t="shared" si="2"/>
        <v>12</v>
      </c>
      <c r="P22" s="14" t="str">
        <f t="shared" si="3"/>
        <v>115_5_2</v>
      </c>
      <c r="Q22" s="15">
        <v>94.74</v>
      </c>
      <c r="R22" s="15">
        <v>115</v>
      </c>
      <c r="S22" s="15">
        <v>12</v>
      </c>
      <c r="T22" s="14" t="str">
        <f t="shared" si="4"/>
        <v>115_5_3</v>
      </c>
      <c r="U22" s="15">
        <v>94.74</v>
      </c>
      <c r="V22" s="15">
        <v>115</v>
      </c>
      <c r="W22" s="16">
        <v>12</v>
      </c>
    </row>
    <row r="23" spans="1:23" x14ac:dyDescent="0.35">
      <c r="A23" s="1">
        <v>116</v>
      </c>
      <c r="B23" s="5" t="s">
        <v>270</v>
      </c>
      <c r="C23" s="5">
        <v>1</v>
      </c>
      <c r="D23" s="5">
        <v>155</v>
      </c>
      <c r="E23" s="5">
        <v>25.22</v>
      </c>
      <c r="F23" s="5">
        <v>80</v>
      </c>
      <c r="G23" s="5" t="s">
        <v>268</v>
      </c>
      <c r="H23" s="5">
        <v>1.0169999999999999</v>
      </c>
      <c r="L23" s="14" t="str">
        <f t="shared" si="1"/>
        <v>116_1_1</v>
      </c>
      <c r="M23" s="15">
        <f t="shared" si="0"/>
        <v>15.46</v>
      </c>
      <c r="N23" s="15">
        <v>116</v>
      </c>
      <c r="O23" s="15">
        <f t="shared" si="2"/>
        <v>155</v>
      </c>
      <c r="P23" s="14" t="str">
        <f t="shared" si="3"/>
        <v>116_1_2</v>
      </c>
      <c r="Q23" s="15">
        <v>15.46</v>
      </c>
      <c r="R23" s="15">
        <v>116</v>
      </c>
      <c r="S23" s="15">
        <v>155</v>
      </c>
      <c r="T23" s="14" t="str">
        <f t="shared" si="4"/>
        <v>116_1_3</v>
      </c>
      <c r="U23" s="15">
        <v>15.46</v>
      </c>
      <c r="V23" s="15">
        <v>116</v>
      </c>
      <c r="W23" s="16">
        <v>155</v>
      </c>
    </row>
    <row r="24" spans="1:23" x14ac:dyDescent="0.35">
      <c r="A24" s="1">
        <v>118</v>
      </c>
      <c r="B24" s="5" t="s">
        <v>271</v>
      </c>
      <c r="C24" s="5">
        <v>1</v>
      </c>
      <c r="D24" s="5">
        <v>400</v>
      </c>
      <c r="E24" s="5">
        <v>137.4</v>
      </c>
      <c r="F24" s="5">
        <v>200</v>
      </c>
      <c r="G24" s="5" t="s">
        <v>268</v>
      </c>
      <c r="H24" s="5">
        <v>1.05</v>
      </c>
      <c r="L24" s="14" t="str">
        <f t="shared" si="1"/>
        <v>118_1_1</v>
      </c>
      <c r="M24" s="15">
        <f t="shared" si="0"/>
        <v>5.46</v>
      </c>
      <c r="N24" s="15">
        <v>118</v>
      </c>
      <c r="O24" s="15">
        <f t="shared" si="2"/>
        <v>400</v>
      </c>
      <c r="P24" s="14" t="str">
        <f t="shared" si="3"/>
        <v>118_1_2</v>
      </c>
      <c r="Q24" s="15">
        <v>5.46</v>
      </c>
      <c r="R24" s="15">
        <v>118</v>
      </c>
      <c r="S24" s="15">
        <v>400</v>
      </c>
      <c r="T24" s="14" t="str">
        <f t="shared" si="4"/>
        <v>118_1_3</v>
      </c>
      <c r="U24" s="15">
        <v>5.46</v>
      </c>
      <c r="V24" s="15">
        <v>118</v>
      </c>
      <c r="W24" s="16">
        <v>400</v>
      </c>
    </row>
    <row r="25" spans="1:23" x14ac:dyDescent="0.35">
      <c r="A25" s="1">
        <v>121</v>
      </c>
      <c r="B25" s="5" t="s">
        <v>271</v>
      </c>
      <c r="C25" s="5">
        <v>1</v>
      </c>
      <c r="D25" s="5">
        <v>400</v>
      </c>
      <c r="E25" s="5">
        <v>108.2</v>
      </c>
      <c r="F25" s="5">
        <v>200</v>
      </c>
      <c r="G25" s="5" t="s">
        <v>268</v>
      </c>
      <c r="H25" s="5">
        <v>1.05</v>
      </c>
      <c r="L25" s="14" t="str">
        <f t="shared" si="1"/>
        <v>121_1_1</v>
      </c>
      <c r="M25" s="15">
        <f t="shared" si="0"/>
        <v>5.46</v>
      </c>
      <c r="N25" s="15">
        <v>121</v>
      </c>
      <c r="O25" s="15">
        <f t="shared" si="2"/>
        <v>400</v>
      </c>
      <c r="P25" s="14" t="str">
        <f t="shared" si="3"/>
        <v>121_1_2</v>
      </c>
      <c r="Q25" s="15">
        <v>5.46</v>
      </c>
      <c r="R25" s="15">
        <v>121</v>
      </c>
      <c r="S25" s="15">
        <v>400</v>
      </c>
      <c r="T25" s="14" t="str">
        <f t="shared" si="4"/>
        <v>121_1_3</v>
      </c>
      <c r="U25" s="15">
        <v>5.46</v>
      </c>
      <c r="V25" s="15">
        <v>121</v>
      </c>
      <c r="W25" s="16">
        <v>400</v>
      </c>
    </row>
    <row r="26" spans="1:23" x14ac:dyDescent="0.35">
      <c r="A26" s="1">
        <v>122</v>
      </c>
      <c r="B26" s="5" t="s">
        <v>272</v>
      </c>
      <c r="C26" s="5">
        <v>1</v>
      </c>
      <c r="D26" s="5">
        <v>50</v>
      </c>
      <c r="E26" s="5" t="s">
        <v>273</v>
      </c>
      <c r="F26" s="5">
        <v>16</v>
      </c>
      <c r="G26" s="5" t="s">
        <v>274</v>
      </c>
      <c r="H26" s="5">
        <v>1.05</v>
      </c>
      <c r="L26" s="14" t="str">
        <f t="shared" si="1"/>
        <v>122_1_1</v>
      </c>
      <c r="M26" s="15">
        <f t="shared" si="0"/>
        <v>0</v>
      </c>
      <c r="N26" s="15">
        <v>122</v>
      </c>
      <c r="O26" s="15">
        <f t="shared" si="2"/>
        <v>50</v>
      </c>
      <c r="P26" s="14" t="str">
        <f t="shared" si="3"/>
        <v>122_1_2</v>
      </c>
      <c r="Q26" s="15">
        <v>0</v>
      </c>
      <c r="R26" s="15">
        <v>122</v>
      </c>
      <c r="S26" s="15">
        <v>50</v>
      </c>
      <c r="T26" s="14" t="str">
        <f t="shared" si="4"/>
        <v>122_1_3</v>
      </c>
      <c r="U26" s="15">
        <v>0</v>
      </c>
      <c r="V26" s="15">
        <v>122</v>
      </c>
      <c r="W26" s="16">
        <v>50</v>
      </c>
    </row>
    <row r="27" spans="1:23" x14ac:dyDescent="0.35">
      <c r="A27" s="1">
        <v>122</v>
      </c>
      <c r="B27" s="5" t="s">
        <v>272</v>
      </c>
      <c r="C27" s="5">
        <v>2</v>
      </c>
      <c r="D27" s="5">
        <v>50</v>
      </c>
      <c r="E27" s="5" t="s">
        <v>273</v>
      </c>
      <c r="F27" s="5">
        <v>16</v>
      </c>
      <c r="G27" s="5" t="s">
        <v>274</v>
      </c>
      <c r="H27" s="5">
        <v>1.05</v>
      </c>
      <c r="L27" s="14" t="str">
        <f t="shared" si="1"/>
        <v>122_2_1</v>
      </c>
      <c r="M27" s="15">
        <f t="shared" si="0"/>
        <v>0</v>
      </c>
      <c r="N27" s="15">
        <v>122</v>
      </c>
      <c r="O27" s="15">
        <f t="shared" si="2"/>
        <v>50</v>
      </c>
      <c r="P27" s="14" t="str">
        <f t="shared" si="3"/>
        <v>122_2_2</v>
      </c>
      <c r="Q27" s="15">
        <v>0</v>
      </c>
      <c r="R27" s="15">
        <v>122</v>
      </c>
      <c r="S27" s="15">
        <v>50</v>
      </c>
      <c r="T27" s="14" t="str">
        <f t="shared" si="4"/>
        <v>122_2_3</v>
      </c>
      <c r="U27" s="15">
        <v>0</v>
      </c>
      <c r="V27" s="15">
        <v>122</v>
      </c>
      <c r="W27" s="16">
        <v>50</v>
      </c>
    </row>
    <row r="28" spans="1:23" x14ac:dyDescent="0.35">
      <c r="A28" s="1">
        <v>122</v>
      </c>
      <c r="B28" s="5" t="s">
        <v>272</v>
      </c>
      <c r="C28" s="5">
        <v>3</v>
      </c>
      <c r="D28" s="5">
        <v>50</v>
      </c>
      <c r="E28" s="5" t="s">
        <v>273</v>
      </c>
      <c r="F28" s="5">
        <v>16</v>
      </c>
      <c r="G28" s="5" t="s">
        <v>274</v>
      </c>
      <c r="H28" s="5">
        <v>1.05</v>
      </c>
      <c r="L28" s="14" t="str">
        <f t="shared" si="1"/>
        <v>122_3_1</v>
      </c>
      <c r="M28" s="15">
        <f t="shared" si="0"/>
        <v>0</v>
      </c>
      <c r="N28" s="15">
        <v>122</v>
      </c>
      <c r="O28" s="15">
        <f t="shared" si="2"/>
        <v>50</v>
      </c>
      <c r="P28" s="14" t="str">
        <f t="shared" si="3"/>
        <v>122_3_2</v>
      </c>
      <c r="Q28" s="15">
        <v>0</v>
      </c>
      <c r="R28" s="15">
        <v>122</v>
      </c>
      <c r="S28" s="15">
        <v>50</v>
      </c>
      <c r="T28" s="14" t="str">
        <f t="shared" si="4"/>
        <v>122_3_3</v>
      </c>
      <c r="U28" s="15">
        <v>0</v>
      </c>
      <c r="V28" s="15">
        <v>122</v>
      </c>
      <c r="W28" s="16">
        <v>50</v>
      </c>
    </row>
    <row r="29" spans="1:23" x14ac:dyDescent="0.35">
      <c r="A29" s="1">
        <v>122</v>
      </c>
      <c r="B29" s="5" t="s">
        <v>272</v>
      </c>
      <c r="C29" s="5">
        <v>4</v>
      </c>
      <c r="D29" s="5">
        <v>50</v>
      </c>
      <c r="E29" s="5" t="s">
        <v>273</v>
      </c>
      <c r="F29" s="5">
        <v>16</v>
      </c>
      <c r="G29" s="5" t="s">
        <v>274</v>
      </c>
      <c r="H29" s="5">
        <v>1.05</v>
      </c>
      <c r="L29" s="14" t="str">
        <f t="shared" si="1"/>
        <v>122_4_1</v>
      </c>
      <c r="M29" s="15">
        <f t="shared" si="0"/>
        <v>0</v>
      </c>
      <c r="N29" s="15">
        <v>122</v>
      </c>
      <c r="O29" s="15">
        <f t="shared" si="2"/>
        <v>50</v>
      </c>
      <c r="P29" s="14" t="str">
        <f t="shared" si="3"/>
        <v>122_4_2</v>
      </c>
      <c r="Q29" s="15">
        <v>0</v>
      </c>
      <c r="R29" s="15">
        <v>122</v>
      </c>
      <c r="S29" s="15">
        <v>50</v>
      </c>
      <c r="T29" s="14" t="str">
        <f t="shared" si="4"/>
        <v>122_4_3</v>
      </c>
      <c r="U29" s="15">
        <v>0</v>
      </c>
      <c r="V29" s="15">
        <v>122</v>
      </c>
      <c r="W29" s="16">
        <v>50</v>
      </c>
    </row>
    <row r="30" spans="1:23" x14ac:dyDescent="0.35">
      <c r="A30" s="1">
        <v>122</v>
      </c>
      <c r="B30" s="5" t="s">
        <v>272</v>
      </c>
      <c r="C30" s="5">
        <v>5</v>
      </c>
      <c r="D30" s="5">
        <v>50</v>
      </c>
      <c r="E30" s="5" t="s">
        <v>273</v>
      </c>
      <c r="F30" s="5">
        <v>16</v>
      </c>
      <c r="G30" s="5" t="s">
        <v>274</v>
      </c>
      <c r="H30" s="5">
        <v>1.05</v>
      </c>
      <c r="L30" s="14" t="str">
        <f t="shared" si="1"/>
        <v>122_5_1</v>
      </c>
      <c r="M30" s="15">
        <f t="shared" si="0"/>
        <v>0</v>
      </c>
      <c r="N30" s="15">
        <v>122</v>
      </c>
      <c r="O30" s="15">
        <f t="shared" si="2"/>
        <v>50</v>
      </c>
      <c r="P30" s="14" t="str">
        <f t="shared" si="3"/>
        <v>122_5_2</v>
      </c>
      <c r="Q30" s="15">
        <v>0</v>
      </c>
      <c r="R30" s="15">
        <v>122</v>
      </c>
      <c r="S30" s="15">
        <v>50</v>
      </c>
      <c r="T30" s="14" t="str">
        <f t="shared" si="4"/>
        <v>122_5_3</v>
      </c>
      <c r="U30" s="15">
        <v>0</v>
      </c>
      <c r="V30" s="15">
        <v>122</v>
      </c>
      <c r="W30" s="16">
        <v>50</v>
      </c>
    </row>
    <row r="31" spans="1:23" x14ac:dyDescent="0.35">
      <c r="A31" s="1">
        <v>122</v>
      </c>
      <c r="B31" s="5" t="s">
        <v>272</v>
      </c>
      <c r="C31" s="5">
        <v>6</v>
      </c>
      <c r="D31" s="5">
        <v>50</v>
      </c>
      <c r="E31" s="5" t="s">
        <v>273</v>
      </c>
      <c r="F31" s="5">
        <v>16</v>
      </c>
      <c r="G31" s="5" t="s">
        <v>274</v>
      </c>
      <c r="H31" s="5">
        <v>1.05</v>
      </c>
      <c r="L31" s="14" t="str">
        <f t="shared" si="1"/>
        <v>122_6_1</v>
      </c>
      <c r="M31" s="15">
        <f t="shared" si="0"/>
        <v>0</v>
      </c>
      <c r="N31" s="15">
        <v>122</v>
      </c>
      <c r="O31" s="15">
        <f t="shared" si="2"/>
        <v>50</v>
      </c>
      <c r="P31" s="14" t="str">
        <f t="shared" si="3"/>
        <v>122_6_2</v>
      </c>
      <c r="Q31" s="15">
        <v>0</v>
      </c>
      <c r="R31" s="15">
        <v>122</v>
      </c>
      <c r="S31" s="15">
        <v>50</v>
      </c>
      <c r="T31" s="14" t="str">
        <f t="shared" si="4"/>
        <v>122_6_3</v>
      </c>
      <c r="U31" s="15">
        <v>0</v>
      </c>
      <c r="V31" s="15">
        <v>122</v>
      </c>
      <c r="W31" s="16">
        <v>50</v>
      </c>
    </row>
    <row r="32" spans="1:23" x14ac:dyDescent="0.35">
      <c r="A32" s="1">
        <v>123</v>
      </c>
      <c r="B32" s="5" t="s">
        <v>270</v>
      </c>
      <c r="C32" s="5">
        <v>1</v>
      </c>
      <c r="D32" s="5">
        <v>155</v>
      </c>
      <c r="E32" s="5">
        <v>31.79</v>
      </c>
      <c r="F32" s="5">
        <v>80</v>
      </c>
      <c r="G32" s="5" t="s">
        <v>268</v>
      </c>
      <c r="H32" s="5">
        <v>1.05</v>
      </c>
      <c r="L32" s="14" t="str">
        <f t="shared" si="1"/>
        <v>123_1_1</v>
      </c>
      <c r="M32" s="15">
        <f t="shared" si="0"/>
        <v>15.46</v>
      </c>
      <c r="N32" s="15">
        <v>123</v>
      </c>
      <c r="O32" s="15">
        <f t="shared" si="2"/>
        <v>155</v>
      </c>
      <c r="P32" s="14" t="str">
        <f t="shared" si="3"/>
        <v>123_1_2</v>
      </c>
      <c r="Q32" s="15">
        <v>15.46</v>
      </c>
      <c r="R32" s="15">
        <v>123</v>
      </c>
      <c r="S32" s="15">
        <v>155</v>
      </c>
      <c r="T32" s="14" t="str">
        <f t="shared" si="4"/>
        <v>123_1_3</v>
      </c>
      <c r="U32" s="15">
        <v>15.46</v>
      </c>
      <c r="V32" s="15">
        <v>123</v>
      </c>
      <c r="W32" s="16">
        <v>155</v>
      </c>
    </row>
    <row r="33" spans="1:23" x14ac:dyDescent="0.35">
      <c r="A33" s="1">
        <v>123</v>
      </c>
      <c r="B33" s="5" t="s">
        <v>270</v>
      </c>
      <c r="C33" s="5">
        <v>2</v>
      </c>
      <c r="D33" s="5">
        <v>155</v>
      </c>
      <c r="E33" s="5">
        <v>31.79</v>
      </c>
      <c r="F33" s="5">
        <v>80</v>
      </c>
      <c r="G33" s="5" t="s">
        <v>268</v>
      </c>
      <c r="H33" s="5">
        <v>1.05</v>
      </c>
      <c r="L33" s="14" t="str">
        <f t="shared" si="1"/>
        <v>123_2_1</v>
      </c>
      <c r="M33" s="15">
        <f t="shared" si="0"/>
        <v>15.46</v>
      </c>
      <c r="N33" s="15">
        <v>123</v>
      </c>
      <c r="O33" s="15">
        <f t="shared" si="2"/>
        <v>155</v>
      </c>
      <c r="P33" s="14" t="str">
        <f t="shared" si="3"/>
        <v>123_2_2</v>
      </c>
      <c r="Q33" s="15">
        <v>15.46</v>
      </c>
      <c r="R33" s="15">
        <v>123</v>
      </c>
      <c r="S33" s="15">
        <v>155</v>
      </c>
      <c r="T33" s="14" t="str">
        <f t="shared" si="4"/>
        <v>123_2_3</v>
      </c>
      <c r="U33" s="15">
        <v>15.46</v>
      </c>
      <c r="V33" s="15">
        <v>123</v>
      </c>
      <c r="W33" s="16">
        <v>155</v>
      </c>
    </row>
    <row r="34" spans="1:23" x14ac:dyDescent="0.35">
      <c r="A34" s="1">
        <v>123</v>
      </c>
      <c r="B34" s="5" t="s">
        <v>275</v>
      </c>
      <c r="C34" s="5">
        <v>3</v>
      </c>
      <c r="D34" s="5">
        <v>350</v>
      </c>
      <c r="E34" s="5">
        <v>71.78</v>
      </c>
      <c r="F34" s="5">
        <v>150</v>
      </c>
      <c r="G34" s="5" t="s">
        <v>265</v>
      </c>
      <c r="H34" s="5">
        <v>1.05</v>
      </c>
      <c r="L34" s="14" t="str">
        <f t="shared" si="1"/>
        <v>123_3_1</v>
      </c>
      <c r="M34" s="15">
        <f t="shared" si="0"/>
        <v>15.89</v>
      </c>
      <c r="N34" s="15">
        <v>123</v>
      </c>
      <c r="O34" s="15">
        <f t="shared" si="2"/>
        <v>350</v>
      </c>
      <c r="P34" s="14" t="str">
        <f t="shared" si="3"/>
        <v>123_3_2</v>
      </c>
      <c r="Q34" s="15">
        <v>15.89</v>
      </c>
      <c r="R34" s="15">
        <v>123</v>
      </c>
      <c r="S34" s="15">
        <v>350</v>
      </c>
      <c r="T34" s="14" t="str">
        <f t="shared" si="4"/>
        <v>123_3_3</v>
      </c>
      <c r="U34" s="15">
        <v>15.89</v>
      </c>
      <c r="V34" s="15">
        <v>123</v>
      </c>
      <c r="W34" s="16">
        <v>350</v>
      </c>
    </row>
    <row r="35" spans="1:23" x14ac:dyDescent="0.35">
      <c r="A35" s="1">
        <v>201</v>
      </c>
      <c r="B35" s="5" t="s">
        <v>264</v>
      </c>
      <c r="C35" s="5">
        <v>3</v>
      </c>
      <c r="D35" s="5">
        <v>76</v>
      </c>
      <c r="E35" s="5">
        <v>14.1</v>
      </c>
      <c r="F35" s="5">
        <v>30</v>
      </c>
      <c r="G35" s="5" t="s">
        <v>265</v>
      </c>
      <c r="H35" s="5">
        <v>1.0349999999999999</v>
      </c>
      <c r="L35" s="14" t="str">
        <f t="shared" si="1"/>
        <v>201_3_1</v>
      </c>
      <c r="M35" s="15">
        <f t="shared" ref="M35:M66" si="5">VLOOKUP(B35, $I$2:$K$11, 3, FALSE)</f>
        <v>19.64</v>
      </c>
      <c r="N35" s="15">
        <v>201</v>
      </c>
      <c r="O35" s="15">
        <f t="shared" si="2"/>
        <v>76</v>
      </c>
      <c r="P35" s="14" t="str">
        <f t="shared" si="3"/>
        <v>201_3_2</v>
      </c>
      <c r="Q35" s="15">
        <v>19.64</v>
      </c>
      <c r="R35" s="15">
        <v>201</v>
      </c>
      <c r="S35" s="15">
        <v>76</v>
      </c>
      <c r="T35" s="14" t="str">
        <f t="shared" si="4"/>
        <v>201_3_3</v>
      </c>
      <c r="U35" s="15">
        <v>19.64</v>
      </c>
      <c r="V35" s="15">
        <v>201</v>
      </c>
      <c r="W35" s="16">
        <v>76</v>
      </c>
    </row>
    <row r="36" spans="1:23" x14ac:dyDescent="0.35">
      <c r="A36" s="1">
        <v>201</v>
      </c>
      <c r="B36" s="5" t="s">
        <v>264</v>
      </c>
      <c r="C36" s="5">
        <v>4</v>
      </c>
      <c r="D36" s="5">
        <v>76</v>
      </c>
      <c r="E36" s="5">
        <v>14.1</v>
      </c>
      <c r="F36" s="5">
        <v>30</v>
      </c>
      <c r="G36" s="5" t="s">
        <v>265</v>
      </c>
      <c r="H36" s="5">
        <v>1.0349999999999999</v>
      </c>
      <c r="L36" s="14" t="str">
        <f t="shared" si="1"/>
        <v>201_4_1</v>
      </c>
      <c r="M36" s="15">
        <f t="shared" si="5"/>
        <v>19.64</v>
      </c>
      <c r="N36" s="15">
        <v>201</v>
      </c>
      <c r="O36" s="15">
        <f t="shared" si="2"/>
        <v>76</v>
      </c>
      <c r="P36" s="14" t="str">
        <f t="shared" si="3"/>
        <v>201_4_2</v>
      </c>
      <c r="Q36" s="15">
        <v>19.64</v>
      </c>
      <c r="R36" s="15">
        <v>201</v>
      </c>
      <c r="S36" s="15">
        <v>76</v>
      </c>
      <c r="T36" s="14" t="str">
        <f t="shared" si="4"/>
        <v>201_4_3</v>
      </c>
      <c r="U36" s="15">
        <v>19.64</v>
      </c>
      <c r="V36" s="15">
        <v>201</v>
      </c>
      <c r="W36" s="16">
        <v>76</v>
      </c>
    </row>
    <row r="37" spans="1:23" x14ac:dyDescent="0.35">
      <c r="A37" s="1">
        <v>201</v>
      </c>
      <c r="B37" s="5" t="s">
        <v>263</v>
      </c>
      <c r="C37" s="5">
        <v>1</v>
      </c>
      <c r="D37" s="5">
        <v>10</v>
      </c>
      <c r="E37" s="5">
        <v>0</v>
      </c>
      <c r="F37" s="5">
        <v>10</v>
      </c>
      <c r="G37" s="5">
        <v>0</v>
      </c>
      <c r="H37" s="5">
        <v>1.0349999999999999</v>
      </c>
      <c r="L37" s="14" t="str">
        <f t="shared" si="1"/>
        <v>201_1_1</v>
      </c>
      <c r="M37" s="15">
        <f t="shared" si="5"/>
        <v>163.02000000000001</v>
      </c>
      <c r="N37" s="15">
        <v>201</v>
      </c>
      <c r="O37" s="15">
        <f t="shared" si="2"/>
        <v>20</v>
      </c>
      <c r="P37" s="14" t="str">
        <f t="shared" si="3"/>
        <v>201_1_2</v>
      </c>
      <c r="Q37" s="15">
        <v>163.02000000000001</v>
      </c>
      <c r="R37" s="15">
        <v>201</v>
      </c>
      <c r="S37" s="15">
        <v>20</v>
      </c>
      <c r="T37" s="14" t="str">
        <f t="shared" si="4"/>
        <v>201_1_3</v>
      </c>
      <c r="U37" s="15">
        <v>163.02000000000001</v>
      </c>
      <c r="V37" s="15">
        <v>201</v>
      </c>
      <c r="W37" s="16">
        <v>20</v>
      </c>
    </row>
    <row r="38" spans="1:23" x14ac:dyDescent="0.35">
      <c r="A38" s="1">
        <v>201</v>
      </c>
      <c r="B38" s="5" t="s">
        <v>263</v>
      </c>
      <c r="C38" s="5">
        <v>2</v>
      </c>
      <c r="D38" s="5">
        <v>10</v>
      </c>
      <c r="E38" s="5">
        <v>0</v>
      </c>
      <c r="F38" s="5">
        <v>10</v>
      </c>
      <c r="G38" s="5">
        <v>0</v>
      </c>
      <c r="H38" s="5">
        <v>1.0349999999999999</v>
      </c>
      <c r="L38" s="14" t="str">
        <f t="shared" si="1"/>
        <v>201_2_1</v>
      </c>
      <c r="M38" s="15">
        <f t="shared" si="5"/>
        <v>163.02000000000001</v>
      </c>
      <c r="N38" s="15">
        <v>201</v>
      </c>
      <c r="O38" s="15">
        <f t="shared" si="2"/>
        <v>20</v>
      </c>
      <c r="P38" s="14" t="str">
        <f t="shared" si="3"/>
        <v>201_2_2</v>
      </c>
      <c r="Q38" s="15">
        <v>163.02000000000001</v>
      </c>
      <c r="R38" s="15">
        <v>201</v>
      </c>
      <c r="S38" s="15">
        <v>20</v>
      </c>
      <c r="T38" s="14" t="str">
        <f t="shared" si="4"/>
        <v>201_2_3</v>
      </c>
      <c r="U38" s="15">
        <v>163.02000000000001</v>
      </c>
      <c r="V38" s="15">
        <v>201</v>
      </c>
      <c r="W38" s="16">
        <v>20</v>
      </c>
    </row>
    <row r="39" spans="1:23" x14ac:dyDescent="0.35">
      <c r="A39" s="1">
        <v>202</v>
      </c>
      <c r="B39" s="5" t="s">
        <v>263</v>
      </c>
      <c r="C39" s="5">
        <v>1</v>
      </c>
      <c r="D39" s="5">
        <v>10</v>
      </c>
      <c r="E39" s="5">
        <v>0</v>
      </c>
      <c r="F39" s="5">
        <v>10</v>
      </c>
      <c r="G39" s="5">
        <v>0</v>
      </c>
      <c r="H39" s="5">
        <v>1.0349999999999999</v>
      </c>
      <c r="L39" s="14" t="str">
        <f t="shared" si="1"/>
        <v>202_1_1</v>
      </c>
      <c r="M39" s="15">
        <f t="shared" si="5"/>
        <v>163.02000000000001</v>
      </c>
      <c r="N39" s="15">
        <v>202</v>
      </c>
      <c r="O39" s="15">
        <f t="shared" si="2"/>
        <v>20</v>
      </c>
      <c r="P39" s="14" t="str">
        <f t="shared" si="3"/>
        <v>202_1_2</v>
      </c>
      <c r="Q39" s="15">
        <v>163.02000000000001</v>
      </c>
      <c r="R39" s="15">
        <v>202</v>
      </c>
      <c r="S39" s="15">
        <v>20</v>
      </c>
      <c r="T39" s="14" t="str">
        <f t="shared" si="4"/>
        <v>202_1_3</v>
      </c>
      <c r="U39" s="15">
        <v>163.02000000000001</v>
      </c>
      <c r="V39" s="15">
        <v>202</v>
      </c>
      <c r="W39" s="16">
        <v>20</v>
      </c>
    </row>
    <row r="40" spans="1:23" x14ac:dyDescent="0.35">
      <c r="A40" s="1">
        <v>202</v>
      </c>
      <c r="B40" s="5" t="s">
        <v>263</v>
      </c>
      <c r="C40" s="5">
        <v>2</v>
      </c>
      <c r="D40" s="5">
        <v>10</v>
      </c>
      <c r="E40" s="5">
        <v>0</v>
      </c>
      <c r="F40" s="5">
        <v>10</v>
      </c>
      <c r="G40" s="5">
        <v>0</v>
      </c>
      <c r="H40" s="5">
        <v>1.0349999999999999</v>
      </c>
      <c r="L40" s="14" t="str">
        <f t="shared" si="1"/>
        <v>202_2_1</v>
      </c>
      <c r="M40" s="15">
        <f t="shared" si="5"/>
        <v>163.02000000000001</v>
      </c>
      <c r="N40" s="15">
        <v>202</v>
      </c>
      <c r="O40" s="15">
        <f t="shared" si="2"/>
        <v>20</v>
      </c>
      <c r="P40" s="14" t="str">
        <f t="shared" si="3"/>
        <v>202_2_2</v>
      </c>
      <c r="Q40" s="15">
        <v>163.02000000000001</v>
      </c>
      <c r="R40" s="15">
        <v>202</v>
      </c>
      <c r="S40" s="15">
        <v>20</v>
      </c>
      <c r="T40" s="14" t="str">
        <f t="shared" si="4"/>
        <v>202_2_3</v>
      </c>
      <c r="U40" s="15">
        <v>163.02000000000001</v>
      </c>
      <c r="V40" s="15">
        <v>202</v>
      </c>
      <c r="W40" s="16">
        <v>20</v>
      </c>
    </row>
    <row r="41" spans="1:23" x14ac:dyDescent="0.35">
      <c r="A41" s="1">
        <v>202</v>
      </c>
      <c r="B41" s="5" t="s">
        <v>264</v>
      </c>
      <c r="C41" s="5">
        <v>3</v>
      </c>
      <c r="D41" s="5">
        <v>76</v>
      </c>
      <c r="E41" s="5">
        <v>7</v>
      </c>
      <c r="F41" s="5">
        <v>30</v>
      </c>
      <c r="G41" s="5" t="s">
        <v>265</v>
      </c>
      <c r="H41" s="5">
        <v>1.0349999999999999</v>
      </c>
      <c r="L41" s="14" t="str">
        <f t="shared" si="1"/>
        <v>202_3_1</v>
      </c>
      <c r="M41" s="15">
        <f t="shared" si="5"/>
        <v>19.64</v>
      </c>
      <c r="N41" s="15">
        <v>202</v>
      </c>
      <c r="O41" s="15">
        <f t="shared" si="2"/>
        <v>76</v>
      </c>
      <c r="P41" s="14" t="str">
        <f t="shared" si="3"/>
        <v>202_3_2</v>
      </c>
      <c r="Q41" s="15">
        <v>19.64</v>
      </c>
      <c r="R41" s="15">
        <v>202</v>
      </c>
      <c r="S41" s="15">
        <v>76</v>
      </c>
      <c r="T41" s="14" t="str">
        <f t="shared" si="4"/>
        <v>202_3_3</v>
      </c>
      <c r="U41" s="15">
        <v>19.64</v>
      </c>
      <c r="V41" s="15">
        <v>202</v>
      </c>
      <c r="W41" s="16">
        <v>76</v>
      </c>
    </row>
    <row r="42" spans="1:23" x14ac:dyDescent="0.35">
      <c r="A42" s="1">
        <v>202</v>
      </c>
      <c r="B42" s="5" t="s">
        <v>264</v>
      </c>
      <c r="C42" s="5">
        <v>4</v>
      </c>
      <c r="D42" s="5">
        <v>76</v>
      </c>
      <c r="E42" s="5">
        <v>7</v>
      </c>
      <c r="F42" s="5">
        <v>30</v>
      </c>
      <c r="G42" s="5" t="s">
        <v>265</v>
      </c>
      <c r="H42" s="5">
        <v>1.0349999999999999</v>
      </c>
      <c r="L42" s="14" t="str">
        <f t="shared" si="1"/>
        <v>202_4_1</v>
      </c>
      <c r="M42" s="15">
        <f t="shared" si="5"/>
        <v>19.64</v>
      </c>
      <c r="N42" s="15">
        <v>202</v>
      </c>
      <c r="O42" s="15">
        <f t="shared" si="2"/>
        <v>76</v>
      </c>
      <c r="P42" s="14" t="str">
        <f t="shared" si="3"/>
        <v>202_4_2</v>
      </c>
      <c r="Q42" s="15">
        <v>19.64</v>
      </c>
      <c r="R42" s="15">
        <v>202</v>
      </c>
      <c r="S42" s="15">
        <v>76</v>
      </c>
      <c r="T42" s="14" t="str">
        <f t="shared" si="4"/>
        <v>202_4_3</v>
      </c>
      <c r="U42" s="15">
        <v>19.64</v>
      </c>
      <c r="V42" s="15">
        <v>202</v>
      </c>
      <c r="W42" s="16">
        <v>76</v>
      </c>
    </row>
    <row r="43" spans="1:23" x14ac:dyDescent="0.35">
      <c r="A43" s="1">
        <v>207</v>
      </c>
      <c r="B43" s="5" t="s">
        <v>266</v>
      </c>
      <c r="C43" s="5">
        <v>1</v>
      </c>
      <c r="D43" s="5">
        <v>80</v>
      </c>
      <c r="E43" s="5">
        <v>17.2</v>
      </c>
      <c r="F43" s="5">
        <v>60</v>
      </c>
      <c r="G43" s="5">
        <v>0</v>
      </c>
      <c r="H43" s="5">
        <v>1.0249999999999999</v>
      </c>
      <c r="L43" s="14" t="str">
        <f t="shared" si="1"/>
        <v>207_1_1</v>
      </c>
      <c r="M43" s="15">
        <f t="shared" si="5"/>
        <v>75.64</v>
      </c>
      <c r="N43" s="15">
        <v>207</v>
      </c>
      <c r="O43" s="15">
        <f t="shared" si="2"/>
        <v>100</v>
      </c>
      <c r="P43" s="14" t="str">
        <f t="shared" si="3"/>
        <v>207_1_2</v>
      </c>
      <c r="Q43" s="15">
        <v>75.64</v>
      </c>
      <c r="R43" s="15">
        <v>207</v>
      </c>
      <c r="S43" s="15">
        <v>100</v>
      </c>
      <c r="T43" s="14" t="str">
        <f t="shared" si="4"/>
        <v>207_1_3</v>
      </c>
      <c r="U43" s="15">
        <v>75.64</v>
      </c>
      <c r="V43" s="15">
        <v>207</v>
      </c>
      <c r="W43" s="16">
        <v>100</v>
      </c>
    </row>
    <row r="44" spans="1:23" x14ac:dyDescent="0.35">
      <c r="A44" s="1">
        <v>207</v>
      </c>
      <c r="B44" s="5" t="s">
        <v>266</v>
      </c>
      <c r="C44" s="5">
        <v>2</v>
      </c>
      <c r="D44" s="5">
        <v>80</v>
      </c>
      <c r="E44" s="5">
        <v>17.2</v>
      </c>
      <c r="F44" s="5">
        <v>60</v>
      </c>
      <c r="G44" s="5">
        <v>0</v>
      </c>
      <c r="H44" s="5">
        <v>1.0249999999999999</v>
      </c>
      <c r="L44" s="14" t="str">
        <f t="shared" si="1"/>
        <v>207_2_1</v>
      </c>
      <c r="M44" s="15">
        <f t="shared" si="5"/>
        <v>75.64</v>
      </c>
      <c r="N44" s="15">
        <v>207</v>
      </c>
      <c r="O44" s="15">
        <f t="shared" si="2"/>
        <v>100</v>
      </c>
      <c r="P44" s="14" t="str">
        <f t="shared" si="3"/>
        <v>207_2_2</v>
      </c>
      <c r="Q44" s="15">
        <v>75.64</v>
      </c>
      <c r="R44" s="15">
        <v>207</v>
      </c>
      <c r="S44" s="15">
        <v>100</v>
      </c>
      <c r="T44" s="14" t="str">
        <f t="shared" si="4"/>
        <v>207_2_3</v>
      </c>
      <c r="U44" s="15">
        <v>75.64</v>
      </c>
      <c r="V44" s="15">
        <v>207</v>
      </c>
      <c r="W44" s="16">
        <v>100</v>
      </c>
    </row>
    <row r="45" spans="1:23" x14ac:dyDescent="0.35">
      <c r="A45" s="1">
        <v>207</v>
      </c>
      <c r="B45" s="5" t="s">
        <v>266</v>
      </c>
      <c r="C45" s="5">
        <v>3</v>
      </c>
      <c r="D45" s="5">
        <v>80</v>
      </c>
      <c r="E45" s="5">
        <v>17.2</v>
      </c>
      <c r="F45" s="5">
        <v>60</v>
      </c>
      <c r="G45" s="5">
        <v>0</v>
      </c>
      <c r="H45" s="5">
        <v>1.0249999999999999</v>
      </c>
      <c r="L45" s="14" t="str">
        <f t="shared" si="1"/>
        <v>207_3_1</v>
      </c>
      <c r="M45" s="15">
        <f t="shared" si="5"/>
        <v>75.64</v>
      </c>
      <c r="N45" s="15">
        <v>207</v>
      </c>
      <c r="O45" s="15">
        <f t="shared" si="2"/>
        <v>100</v>
      </c>
      <c r="P45" s="14" t="str">
        <f t="shared" si="3"/>
        <v>207_3_2</v>
      </c>
      <c r="Q45" s="15">
        <v>75.64</v>
      </c>
      <c r="R45" s="15">
        <v>207</v>
      </c>
      <c r="S45" s="15">
        <v>100</v>
      </c>
      <c r="T45" s="14" t="str">
        <f t="shared" si="4"/>
        <v>207_3_3</v>
      </c>
      <c r="U45" s="15">
        <v>75.64</v>
      </c>
      <c r="V45" s="15">
        <v>207</v>
      </c>
      <c r="W45" s="16">
        <v>100</v>
      </c>
    </row>
    <row r="46" spans="1:23" x14ac:dyDescent="0.35">
      <c r="A46" s="1">
        <v>213</v>
      </c>
      <c r="B46" s="5" t="s">
        <v>267</v>
      </c>
      <c r="C46" s="5">
        <v>1</v>
      </c>
      <c r="D46" s="5">
        <v>95.1</v>
      </c>
      <c r="E46" s="5">
        <v>40.700000000000003</v>
      </c>
      <c r="F46" s="5">
        <v>80</v>
      </c>
      <c r="G46" s="5">
        <v>0</v>
      </c>
      <c r="H46" s="5">
        <v>1.02</v>
      </c>
      <c r="L46" s="14" t="str">
        <f t="shared" si="1"/>
        <v>213_1_1</v>
      </c>
      <c r="M46" s="15">
        <f t="shared" si="5"/>
        <v>74.75</v>
      </c>
      <c r="N46" s="15">
        <v>213</v>
      </c>
      <c r="O46" s="15">
        <f t="shared" si="2"/>
        <v>197</v>
      </c>
      <c r="P46" s="14" t="str">
        <f t="shared" si="3"/>
        <v>213_1_2</v>
      </c>
      <c r="Q46" s="15">
        <v>74.75</v>
      </c>
      <c r="R46" s="15">
        <v>213</v>
      </c>
      <c r="S46" s="15">
        <v>197</v>
      </c>
      <c r="T46" s="14" t="str">
        <f t="shared" si="4"/>
        <v>213_1_3</v>
      </c>
      <c r="U46" s="15">
        <v>74.75</v>
      </c>
      <c r="V46" s="15">
        <v>213</v>
      </c>
      <c r="W46" s="16">
        <v>197</v>
      </c>
    </row>
    <row r="47" spans="1:23" x14ac:dyDescent="0.35">
      <c r="A47" s="1">
        <v>213</v>
      </c>
      <c r="B47" s="5" t="s">
        <v>267</v>
      </c>
      <c r="C47" s="5">
        <v>2</v>
      </c>
      <c r="D47" s="5">
        <v>95.1</v>
      </c>
      <c r="E47" s="5">
        <v>40.700000000000003</v>
      </c>
      <c r="F47" s="5">
        <v>80</v>
      </c>
      <c r="G47" s="5">
        <v>0</v>
      </c>
      <c r="H47" s="5">
        <v>1.02</v>
      </c>
      <c r="L47" s="14" t="str">
        <f t="shared" si="1"/>
        <v>213_2_1</v>
      </c>
      <c r="M47" s="15">
        <f t="shared" si="5"/>
        <v>74.75</v>
      </c>
      <c r="N47" s="15">
        <v>213</v>
      </c>
      <c r="O47" s="15">
        <f t="shared" si="2"/>
        <v>197</v>
      </c>
      <c r="P47" s="14" t="str">
        <f t="shared" si="3"/>
        <v>213_2_2</v>
      </c>
      <c r="Q47" s="15">
        <v>74.75</v>
      </c>
      <c r="R47" s="15">
        <v>213</v>
      </c>
      <c r="S47" s="15">
        <v>197</v>
      </c>
      <c r="T47" s="14" t="str">
        <f t="shared" si="4"/>
        <v>213_2_3</v>
      </c>
      <c r="U47" s="15">
        <v>74.75</v>
      </c>
      <c r="V47" s="15">
        <v>213</v>
      </c>
      <c r="W47" s="16">
        <v>197</v>
      </c>
    </row>
    <row r="48" spans="1:23" x14ac:dyDescent="0.35">
      <c r="A48" s="1">
        <v>213</v>
      </c>
      <c r="B48" s="5" t="s">
        <v>267</v>
      </c>
      <c r="C48" s="5">
        <v>3</v>
      </c>
      <c r="D48" s="5">
        <v>95.1</v>
      </c>
      <c r="E48" s="5">
        <v>40.700000000000003</v>
      </c>
      <c r="F48" s="5">
        <v>80</v>
      </c>
      <c r="G48" s="5">
        <v>0</v>
      </c>
      <c r="H48" s="5">
        <v>1.02</v>
      </c>
      <c r="L48" s="14" t="str">
        <f t="shared" si="1"/>
        <v>213_3_1</v>
      </c>
      <c r="M48" s="15">
        <f t="shared" si="5"/>
        <v>74.75</v>
      </c>
      <c r="N48" s="15">
        <v>213</v>
      </c>
      <c r="O48" s="15">
        <f t="shared" si="2"/>
        <v>197</v>
      </c>
      <c r="P48" s="14" t="str">
        <f t="shared" si="3"/>
        <v>213_3_2</v>
      </c>
      <c r="Q48" s="15">
        <v>74.75</v>
      </c>
      <c r="R48" s="15">
        <v>213</v>
      </c>
      <c r="S48" s="15">
        <v>197</v>
      </c>
      <c r="T48" s="14" t="str">
        <f t="shared" si="4"/>
        <v>213_3_3</v>
      </c>
      <c r="U48" s="15">
        <v>74.75</v>
      </c>
      <c r="V48" s="15">
        <v>213</v>
      </c>
      <c r="W48" s="16">
        <v>197</v>
      </c>
    </row>
    <row r="49" spans="1:23" x14ac:dyDescent="0.35">
      <c r="A49" s="1">
        <v>215</v>
      </c>
      <c r="B49" s="5" t="s">
        <v>270</v>
      </c>
      <c r="C49" s="5">
        <v>6</v>
      </c>
      <c r="D49" s="5">
        <v>155</v>
      </c>
      <c r="E49" s="5">
        <v>4.8000000000000001E-2</v>
      </c>
      <c r="F49" s="5">
        <v>80</v>
      </c>
      <c r="G49" s="5" t="s">
        <v>268</v>
      </c>
      <c r="H49" s="5">
        <v>1.014</v>
      </c>
      <c r="L49" s="14" t="str">
        <f t="shared" si="1"/>
        <v>215_6_1</v>
      </c>
      <c r="M49" s="15">
        <f t="shared" si="5"/>
        <v>15.46</v>
      </c>
      <c r="N49" s="15">
        <v>215</v>
      </c>
      <c r="O49" s="15">
        <f t="shared" si="2"/>
        <v>155</v>
      </c>
      <c r="P49" s="14" t="str">
        <f t="shared" si="3"/>
        <v>215_6_2</v>
      </c>
      <c r="Q49" s="15">
        <v>15.46</v>
      </c>
      <c r="R49" s="15">
        <v>215</v>
      </c>
      <c r="S49" s="15">
        <v>155</v>
      </c>
      <c r="T49" s="14" t="str">
        <f t="shared" si="4"/>
        <v>215_6_3</v>
      </c>
      <c r="U49" s="15">
        <v>15.46</v>
      </c>
      <c r="V49" s="15">
        <v>215</v>
      </c>
      <c r="W49" s="16">
        <v>155</v>
      </c>
    </row>
    <row r="50" spans="1:23" x14ac:dyDescent="0.35">
      <c r="A50" s="1">
        <v>215</v>
      </c>
      <c r="B50" s="5" t="s">
        <v>269</v>
      </c>
      <c r="C50" s="5">
        <v>1</v>
      </c>
      <c r="D50" s="5">
        <v>12</v>
      </c>
      <c r="E50" s="5">
        <v>0</v>
      </c>
      <c r="F50" s="5">
        <v>6</v>
      </c>
      <c r="G50" s="5">
        <v>0</v>
      </c>
      <c r="H50" s="5">
        <v>1.014</v>
      </c>
      <c r="L50" s="14" t="str">
        <f t="shared" si="1"/>
        <v>215_1_1</v>
      </c>
      <c r="M50" s="15">
        <f t="shared" si="5"/>
        <v>94.74</v>
      </c>
      <c r="N50" s="15">
        <v>215</v>
      </c>
      <c r="O50" s="15">
        <f t="shared" si="2"/>
        <v>12</v>
      </c>
      <c r="P50" s="14" t="str">
        <f t="shared" si="3"/>
        <v>215_1_2</v>
      </c>
      <c r="Q50" s="15">
        <v>94.74</v>
      </c>
      <c r="R50" s="15">
        <v>215</v>
      </c>
      <c r="S50" s="15">
        <v>12</v>
      </c>
      <c r="T50" s="14" t="str">
        <f t="shared" si="4"/>
        <v>215_1_3</v>
      </c>
      <c r="U50" s="15">
        <v>94.74</v>
      </c>
      <c r="V50" s="15">
        <v>215</v>
      </c>
      <c r="W50" s="16">
        <v>12</v>
      </c>
    </row>
    <row r="51" spans="1:23" x14ac:dyDescent="0.35">
      <c r="A51" s="1">
        <v>215</v>
      </c>
      <c r="B51" s="5" t="s">
        <v>269</v>
      </c>
      <c r="C51" s="5">
        <v>2</v>
      </c>
      <c r="D51" s="5">
        <v>12</v>
      </c>
      <c r="E51" s="5">
        <v>0</v>
      </c>
      <c r="F51" s="5">
        <v>6</v>
      </c>
      <c r="G51" s="5">
        <v>0</v>
      </c>
      <c r="H51" s="5">
        <v>1.014</v>
      </c>
      <c r="L51" s="14" t="str">
        <f t="shared" si="1"/>
        <v>215_2_1</v>
      </c>
      <c r="M51" s="15">
        <f t="shared" si="5"/>
        <v>94.74</v>
      </c>
      <c r="N51" s="15">
        <v>215</v>
      </c>
      <c r="O51" s="15">
        <f t="shared" si="2"/>
        <v>12</v>
      </c>
      <c r="P51" s="14" t="str">
        <f t="shared" si="3"/>
        <v>215_2_2</v>
      </c>
      <c r="Q51" s="15">
        <v>94.74</v>
      </c>
      <c r="R51" s="15">
        <v>215</v>
      </c>
      <c r="S51" s="15">
        <v>12</v>
      </c>
      <c r="T51" s="14" t="str">
        <f t="shared" si="4"/>
        <v>215_2_3</v>
      </c>
      <c r="U51" s="15">
        <v>94.74</v>
      </c>
      <c r="V51" s="15">
        <v>215</v>
      </c>
      <c r="W51" s="16">
        <v>12</v>
      </c>
    </row>
    <row r="52" spans="1:23" x14ac:dyDescent="0.35">
      <c r="A52" s="1">
        <v>215</v>
      </c>
      <c r="B52" s="5" t="s">
        <v>269</v>
      </c>
      <c r="C52" s="5">
        <v>3</v>
      </c>
      <c r="D52" s="5">
        <v>12</v>
      </c>
      <c r="E52" s="5">
        <v>0</v>
      </c>
      <c r="F52" s="5">
        <v>6</v>
      </c>
      <c r="G52" s="5">
        <v>0</v>
      </c>
      <c r="H52" s="5">
        <v>1.014</v>
      </c>
      <c r="L52" s="14" t="str">
        <f t="shared" si="1"/>
        <v>215_3_1</v>
      </c>
      <c r="M52" s="15">
        <f t="shared" si="5"/>
        <v>94.74</v>
      </c>
      <c r="N52" s="15">
        <v>215</v>
      </c>
      <c r="O52" s="15">
        <f t="shared" si="2"/>
        <v>12</v>
      </c>
      <c r="P52" s="14" t="str">
        <f t="shared" si="3"/>
        <v>215_3_2</v>
      </c>
      <c r="Q52" s="15">
        <v>94.74</v>
      </c>
      <c r="R52" s="15">
        <v>215</v>
      </c>
      <c r="S52" s="15">
        <v>12</v>
      </c>
      <c r="T52" s="14" t="str">
        <f t="shared" si="4"/>
        <v>215_3_3</v>
      </c>
      <c r="U52" s="15">
        <v>94.74</v>
      </c>
      <c r="V52" s="15">
        <v>215</v>
      </c>
      <c r="W52" s="16">
        <v>12</v>
      </c>
    </row>
    <row r="53" spans="1:23" x14ac:dyDescent="0.35">
      <c r="A53" s="1">
        <v>215</v>
      </c>
      <c r="B53" s="5" t="s">
        <v>269</v>
      </c>
      <c r="C53" s="5">
        <v>4</v>
      </c>
      <c r="D53" s="5">
        <v>12</v>
      </c>
      <c r="E53" s="5">
        <v>0</v>
      </c>
      <c r="F53" s="5">
        <v>6</v>
      </c>
      <c r="G53" s="5">
        <v>0</v>
      </c>
      <c r="H53" s="5">
        <v>1.014</v>
      </c>
      <c r="L53" s="14" t="str">
        <f t="shared" si="1"/>
        <v>215_4_1</v>
      </c>
      <c r="M53" s="15">
        <f t="shared" si="5"/>
        <v>94.74</v>
      </c>
      <c r="N53" s="15">
        <v>215</v>
      </c>
      <c r="O53" s="15">
        <f t="shared" si="2"/>
        <v>12</v>
      </c>
      <c r="P53" s="14" t="str">
        <f t="shared" si="3"/>
        <v>215_4_2</v>
      </c>
      <c r="Q53" s="15">
        <v>94.74</v>
      </c>
      <c r="R53" s="15">
        <v>215</v>
      </c>
      <c r="S53" s="15">
        <v>12</v>
      </c>
      <c r="T53" s="14" t="str">
        <f t="shared" si="4"/>
        <v>215_4_3</v>
      </c>
      <c r="U53" s="15">
        <v>94.74</v>
      </c>
      <c r="V53" s="15">
        <v>215</v>
      </c>
      <c r="W53" s="16">
        <v>12</v>
      </c>
    </row>
    <row r="54" spans="1:23" x14ac:dyDescent="0.35">
      <c r="A54" s="1">
        <v>215</v>
      </c>
      <c r="B54" s="5" t="s">
        <v>269</v>
      </c>
      <c r="C54" s="5">
        <v>5</v>
      </c>
      <c r="D54" s="5">
        <v>12</v>
      </c>
      <c r="E54" s="5">
        <v>0</v>
      </c>
      <c r="F54" s="5">
        <v>6</v>
      </c>
      <c r="G54" s="5">
        <v>0</v>
      </c>
      <c r="H54" s="5">
        <v>1.014</v>
      </c>
      <c r="L54" s="14" t="str">
        <f t="shared" si="1"/>
        <v>215_5_1</v>
      </c>
      <c r="M54" s="15">
        <f t="shared" si="5"/>
        <v>94.74</v>
      </c>
      <c r="N54" s="15">
        <v>215</v>
      </c>
      <c r="O54" s="15">
        <f t="shared" si="2"/>
        <v>12</v>
      </c>
      <c r="P54" s="14" t="str">
        <f t="shared" si="3"/>
        <v>215_5_2</v>
      </c>
      <c r="Q54" s="15">
        <v>94.74</v>
      </c>
      <c r="R54" s="15">
        <v>215</v>
      </c>
      <c r="S54" s="15">
        <v>12</v>
      </c>
      <c r="T54" s="14" t="str">
        <f t="shared" si="4"/>
        <v>215_5_3</v>
      </c>
      <c r="U54" s="15">
        <v>94.74</v>
      </c>
      <c r="V54" s="15">
        <v>215</v>
      </c>
      <c r="W54" s="16">
        <v>12</v>
      </c>
    </row>
    <row r="55" spans="1:23" x14ac:dyDescent="0.35">
      <c r="A55" s="1">
        <v>216</v>
      </c>
      <c r="B55" s="5" t="s">
        <v>270</v>
      </c>
      <c r="C55" s="5">
        <v>1</v>
      </c>
      <c r="D55" s="5">
        <v>155</v>
      </c>
      <c r="E55" s="5">
        <v>25.22</v>
      </c>
      <c r="F55" s="5">
        <v>80</v>
      </c>
      <c r="G55" s="5" t="s">
        <v>268</v>
      </c>
      <c r="H55" s="5">
        <v>1.0169999999999999</v>
      </c>
      <c r="L55" s="14" t="str">
        <f t="shared" si="1"/>
        <v>216_1_1</v>
      </c>
      <c r="M55" s="15">
        <f t="shared" si="5"/>
        <v>15.46</v>
      </c>
      <c r="N55" s="15">
        <v>216</v>
      </c>
      <c r="O55" s="15">
        <f t="shared" si="2"/>
        <v>155</v>
      </c>
      <c r="P55" s="14" t="str">
        <f t="shared" si="3"/>
        <v>216_1_2</v>
      </c>
      <c r="Q55" s="15">
        <v>15.46</v>
      </c>
      <c r="R55" s="15">
        <v>216</v>
      </c>
      <c r="S55" s="15">
        <v>155</v>
      </c>
      <c r="T55" s="14" t="str">
        <f t="shared" si="4"/>
        <v>216_1_3</v>
      </c>
      <c r="U55" s="15">
        <v>15.46</v>
      </c>
      <c r="V55" s="15">
        <v>216</v>
      </c>
      <c r="W55" s="16">
        <v>155</v>
      </c>
    </row>
    <row r="56" spans="1:23" x14ac:dyDescent="0.35">
      <c r="A56" s="1">
        <v>218</v>
      </c>
      <c r="B56" s="5" t="s">
        <v>271</v>
      </c>
      <c r="C56" s="5">
        <v>1</v>
      </c>
      <c r="D56" s="5">
        <v>400</v>
      </c>
      <c r="E56" s="5">
        <v>137.4</v>
      </c>
      <c r="F56" s="5">
        <v>200</v>
      </c>
      <c r="G56" s="5" t="s">
        <v>268</v>
      </c>
      <c r="H56" s="5">
        <v>1.05</v>
      </c>
      <c r="L56" s="14" t="str">
        <f t="shared" si="1"/>
        <v>218_1_1</v>
      </c>
      <c r="M56" s="15">
        <f t="shared" si="5"/>
        <v>5.46</v>
      </c>
      <c r="N56" s="15">
        <v>218</v>
      </c>
      <c r="O56" s="15">
        <f t="shared" si="2"/>
        <v>400</v>
      </c>
      <c r="P56" s="14" t="str">
        <f t="shared" si="3"/>
        <v>218_1_2</v>
      </c>
      <c r="Q56" s="15">
        <v>5.46</v>
      </c>
      <c r="R56" s="15">
        <v>218</v>
      </c>
      <c r="S56" s="15">
        <v>400</v>
      </c>
      <c r="T56" s="14" t="str">
        <f t="shared" si="4"/>
        <v>218_1_3</v>
      </c>
      <c r="U56" s="15">
        <v>5.46</v>
      </c>
      <c r="V56" s="15">
        <v>218</v>
      </c>
      <c r="W56" s="16">
        <v>400</v>
      </c>
    </row>
    <row r="57" spans="1:23" x14ac:dyDescent="0.35">
      <c r="A57" s="1">
        <v>221</v>
      </c>
      <c r="B57" s="5" t="s">
        <v>271</v>
      </c>
      <c r="C57" s="5">
        <v>1</v>
      </c>
      <c r="D57" s="5">
        <v>400</v>
      </c>
      <c r="E57" s="5">
        <v>108.2</v>
      </c>
      <c r="F57" s="5">
        <v>200</v>
      </c>
      <c r="G57" s="5" t="s">
        <v>268</v>
      </c>
      <c r="H57" s="5">
        <v>1.05</v>
      </c>
      <c r="L57" s="14" t="str">
        <f t="shared" si="1"/>
        <v>221_1_1</v>
      </c>
      <c r="M57" s="15">
        <f t="shared" si="5"/>
        <v>5.46</v>
      </c>
      <c r="N57" s="15">
        <v>221</v>
      </c>
      <c r="O57" s="15">
        <f t="shared" si="2"/>
        <v>400</v>
      </c>
      <c r="P57" s="14" t="str">
        <f t="shared" si="3"/>
        <v>221_1_2</v>
      </c>
      <c r="Q57" s="15">
        <v>5.46</v>
      </c>
      <c r="R57" s="15">
        <v>221</v>
      </c>
      <c r="S57" s="15">
        <v>400</v>
      </c>
      <c r="T57" s="14" t="str">
        <f t="shared" si="4"/>
        <v>221_1_3</v>
      </c>
      <c r="U57" s="15">
        <v>5.46</v>
      </c>
      <c r="V57" s="15">
        <v>221</v>
      </c>
      <c r="W57" s="16">
        <v>400</v>
      </c>
    </row>
    <row r="58" spans="1:23" x14ac:dyDescent="0.35">
      <c r="A58" s="1">
        <v>222</v>
      </c>
      <c r="B58" s="5" t="s">
        <v>272</v>
      </c>
      <c r="C58" s="5">
        <v>1</v>
      </c>
      <c r="D58" s="5">
        <v>50</v>
      </c>
      <c r="E58" s="5" t="s">
        <v>273</v>
      </c>
      <c r="F58" s="5">
        <v>16</v>
      </c>
      <c r="G58" s="5" t="s">
        <v>274</v>
      </c>
      <c r="H58" s="5">
        <v>1.05</v>
      </c>
      <c r="L58" s="14" t="str">
        <f t="shared" si="1"/>
        <v>222_1_1</v>
      </c>
      <c r="M58" s="15">
        <f t="shared" si="5"/>
        <v>0</v>
      </c>
      <c r="N58" s="15">
        <v>222</v>
      </c>
      <c r="O58" s="15">
        <f t="shared" si="2"/>
        <v>50</v>
      </c>
      <c r="P58" s="14" t="str">
        <f t="shared" si="3"/>
        <v>222_1_2</v>
      </c>
      <c r="Q58" s="15">
        <v>0</v>
      </c>
      <c r="R58" s="15">
        <v>222</v>
      </c>
      <c r="S58" s="15">
        <v>50</v>
      </c>
      <c r="T58" s="14" t="str">
        <f t="shared" si="4"/>
        <v>222_1_3</v>
      </c>
      <c r="U58" s="15">
        <v>0</v>
      </c>
      <c r="V58" s="15">
        <v>222</v>
      </c>
      <c r="W58" s="16">
        <v>50</v>
      </c>
    </row>
    <row r="59" spans="1:23" x14ac:dyDescent="0.35">
      <c r="A59" s="1">
        <v>222</v>
      </c>
      <c r="B59" s="5" t="s">
        <v>272</v>
      </c>
      <c r="C59" s="5">
        <v>2</v>
      </c>
      <c r="D59" s="5">
        <v>50</v>
      </c>
      <c r="E59" s="5" t="s">
        <v>273</v>
      </c>
      <c r="F59" s="5">
        <v>16</v>
      </c>
      <c r="G59" s="5" t="s">
        <v>274</v>
      </c>
      <c r="H59" s="5">
        <v>1.05</v>
      </c>
      <c r="L59" s="14" t="str">
        <f t="shared" si="1"/>
        <v>222_2_1</v>
      </c>
      <c r="M59" s="15">
        <f t="shared" si="5"/>
        <v>0</v>
      </c>
      <c r="N59" s="15">
        <v>222</v>
      </c>
      <c r="O59" s="15">
        <f t="shared" si="2"/>
        <v>50</v>
      </c>
      <c r="P59" s="14" t="str">
        <f t="shared" si="3"/>
        <v>222_2_2</v>
      </c>
      <c r="Q59" s="15">
        <v>0</v>
      </c>
      <c r="R59" s="15">
        <v>222</v>
      </c>
      <c r="S59" s="15">
        <v>50</v>
      </c>
      <c r="T59" s="14" t="str">
        <f t="shared" si="4"/>
        <v>222_2_3</v>
      </c>
      <c r="U59" s="15">
        <v>0</v>
      </c>
      <c r="V59" s="15">
        <v>222</v>
      </c>
      <c r="W59" s="16">
        <v>50</v>
      </c>
    </row>
    <row r="60" spans="1:23" x14ac:dyDescent="0.35">
      <c r="A60" s="1">
        <v>222</v>
      </c>
      <c r="B60" s="5" t="s">
        <v>272</v>
      </c>
      <c r="C60" s="5">
        <v>3</v>
      </c>
      <c r="D60" s="5">
        <v>50</v>
      </c>
      <c r="E60" s="5" t="s">
        <v>273</v>
      </c>
      <c r="F60" s="5">
        <v>16</v>
      </c>
      <c r="G60" s="5" t="s">
        <v>274</v>
      </c>
      <c r="H60" s="5">
        <v>1.05</v>
      </c>
      <c r="L60" s="14" t="str">
        <f t="shared" si="1"/>
        <v>222_3_1</v>
      </c>
      <c r="M60" s="15">
        <f t="shared" si="5"/>
        <v>0</v>
      </c>
      <c r="N60" s="15">
        <v>222</v>
      </c>
      <c r="O60" s="15">
        <f t="shared" si="2"/>
        <v>50</v>
      </c>
      <c r="P60" s="14" t="str">
        <f t="shared" si="3"/>
        <v>222_3_2</v>
      </c>
      <c r="Q60" s="15">
        <v>0</v>
      </c>
      <c r="R60" s="15">
        <v>222</v>
      </c>
      <c r="S60" s="15">
        <v>50</v>
      </c>
      <c r="T60" s="14" t="str">
        <f t="shared" si="4"/>
        <v>222_3_3</v>
      </c>
      <c r="U60" s="15">
        <v>0</v>
      </c>
      <c r="V60" s="15">
        <v>222</v>
      </c>
      <c r="W60" s="16">
        <v>50</v>
      </c>
    </row>
    <row r="61" spans="1:23" x14ac:dyDescent="0.35">
      <c r="A61" s="1">
        <v>222</v>
      </c>
      <c r="B61" s="5" t="s">
        <v>272</v>
      </c>
      <c r="C61" s="5">
        <v>4</v>
      </c>
      <c r="D61" s="5">
        <v>50</v>
      </c>
      <c r="E61" s="5" t="s">
        <v>273</v>
      </c>
      <c r="F61" s="5">
        <v>16</v>
      </c>
      <c r="G61" s="5" t="s">
        <v>274</v>
      </c>
      <c r="H61" s="5">
        <v>1.05</v>
      </c>
      <c r="L61" s="14" t="str">
        <f t="shared" si="1"/>
        <v>222_4_1</v>
      </c>
      <c r="M61" s="15">
        <f t="shared" si="5"/>
        <v>0</v>
      </c>
      <c r="N61" s="15">
        <v>222</v>
      </c>
      <c r="O61" s="15">
        <f t="shared" si="2"/>
        <v>50</v>
      </c>
      <c r="P61" s="14" t="str">
        <f t="shared" si="3"/>
        <v>222_4_2</v>
      </c>
      <c r="Q61" s="15">
        <v>0</v>
      </c>
      <c r="R61" s="15">
        <v>222</v>
      </c>
      <c r="S61" s="15">
        <v>50</v>
      </c>
      <c r="T61" s="14" t="str">
        <f t="shared" si="4"/>
        <v>222_4_3</v>
      </c>
      <c r="U61" s="15">
        <v>0</v>
      </c>
      <c r="V61" s="15">
        <v>222</v>
      </c>
      <c r="W61" s="16">
        <v>50</v>
      </c>
    </row>
    <row r="62" spans="1:23" x14ac:dyDescent="0.35">
      <c r="A62" s="1">
        <v>222</v>
      </c>
      <c r="B62" s="5" t="s">
        <v>272</v>
      </c>
      <c r="C62" s="5">
        <v>5</v>
      </c>
      <c r="D62" s="5">
        <v>50</v>
      </c>
      <c r="E62" s="5" t="s">
        <v>273</v>
      </c>
      <c r="F62" s="5">
        <v>16</v>
      </c>
      <c r="G62" s="5" t="s">
        <v>274</v>
      </c>
      <c r="H62" s="5">
        <v>1.05</v>
      </c>
      <c r="L62" s="14" t="str">
        <f t="shared" si="1"/>
        <v>222_5_1</v>
      </c>
      <c r="M62" s="15">
        <f t="shared" si="5"/>
        <v>0</v>
      </c>
      <c r="N62" s="15">
        <v>222</v>
      </c>
      <c r="O62" s="15">
        <f t="shared" si="2"/>
        <v>50</v>
      </c>
      <c r="P62" s="14" t="str">
        <f t="shared" si="3"/>
        <v>222_5_2</v>
      </c>
      <c r="Q62" s="15">
        <v>0</v>
      </c>
      <c r="R62" s="15">
        <v>222</v>
      </c>
      <c r="S62" s="15">
        <v>50</v>
      </c>
      <c r="T62" s="14" t="str">
        <f t="shared" si="4"/>
        <v>222_5_3</v>
      </c>
      <c r="U62" s="15">
        <v>0</v>
      </c>
      <c r="V62" s="15">
        <v>222</v>
      </c>
      <c r="W62" s="16">
        <v>50</v>
      </c>
    </row>
    <row r="63" spans="1:23" x14ac:dyDescent="0.35">
      <c r="A63" s="1">
        <v>222</v>
      </c>
      <c r="B63" s="5" t="s">
        <v>272</v>
      </c>
      <c r="C63" s="5">
        <v>6</v>
      </c>
      <c r="D63" s="5">
        <v>50</v>
      </c>
      <c r="E63" s="5" t="s">
        <v>273</v>
      </c>
      <c r="F63" s="5">
        <v>16</v>
      </c>
      <c r="G63" s="5" t="s">
        <v>274</v>
      </c>
      <c r="H63" s="5">
        <v>1.05</v>
      </c>
      <c r="L63" s="14" t="str">
        <f t="shared" si="1"/>
        <v>222_6_1</v>
      </c>
      <c r="M63" s="15">
        <f t="shared" si="5"/>
        <v>0</v>
      </c>
      <c r="N63" s="15">
        <v>222</v>
      </c>
      <c r="O63" s="15">
        <f t="shared" si="2"/>
        <v>50</v>
      </c>
      <c r="P63" s="14" t="str">
        <f t="shared" si="3"/>
        <v>222_6_2</v>
      </c>
      <c r="Q63" s="15">
        <v>0</v>
      </c>
      <c r="R63" s="15">
        <v>222</v>
      </c>
      <c r="S63" s="15">
        <v>50</v>
      </c>
      <c r="T63" s="14" t="str">
        <f t="shared" si="4"/>
        <v>222_6_3</v>
      </c>
      <c r="U63" s="15">
        <v>0</v>
      </c>
      <c r="V63" s="15">
        <v>222</v>
      </c>
      <c r="W63" s="16">
        <v>50</v>
      </c>
    </row>
    <row r="64" spans="1:23" x14ac:dyDescent="0.35">
      <c r="A64" s="1">
        <v>223</v>
      </c>
      <c r="B64" s="5" t="s">
        <v>270</v>
      </c>
      <c r="C64" s="5">
        <v>1</v>
      </c>
      <c r="D64" s="5">
        <v>155</v>
      </c>
      <c r="E64" s="5">
        <v>31.79</v>
      </c>
      <c r="F64" s="5">
        <v>80</v>
      </c>
      <c r="G64" s="5" t="s">
        <v>268</v>
      </c>
      <c r="H64" s="5">
        <v>1.05</v>
      </c>
      <c r="L64" s="14" t="str">
        <f t="shared" si="1"/>
        <v>223_1_1</v>
      </c>
      <c r="M64" s="15">
        <f t="shared" si="5"/>
        <v>15.46</v>
      </c>
      <c r="N64" s="15">
        <v>223</v>
      </c>
      <c r="O64" s="15">
        <f t="shared" si="2"/>
        <v>155</v>
      </c>
      <c r="P64" s="14" t="str">
        <f t="shared" si="3"/>
        <v>223_1_2</v>
      </c>
      <c r="Q64" s="15">
        <v>15.46</v>
      </c>
      <c r="R64" s="15">
        <v>223</v>
      </c>
      <c r="S64" s="15">
        <v>155</v>
      </c>
      <c r="T64" s="14" t="str">
        <f t="shared" si="4"/>
        <v>223_1_3</v>
      </c>
      <c r="U64" s="15">
        <v>15.46</v>
      </c>
      <c r="V64" s="15">
        <v>223</v>
      </c>
      <c r="W64" s="16">
        <v>155</v>
      </c>
    </row>
    <row r="65" spans="1:23" x14ac:dyDescent="0.35">
      <c r="A65" s="1">
        <v>223</v>
      </c>
      <c r="B65" s="5" t="s">
        <v>270</v>
      </c>
      <c r="C65" s="5">
        <v>2</v>
      </c>
      <c r="D65" s="5">
        <v>155</v>
      </c>
      <c r="E65" s="5">
        <v>31.79</v>
      </c>
      <c r="F65" s="5">
        <v>80</v>
      </c>
      <c r="G65" s="5" t="s">
        <v>268</v>
      </c>
      <c r="H65" s="5">
        <v>1.05</v>
      </c>
      <c r="L65" s="14" t="str">
        <f t="shared" si="1"/>
        <v>223_2_1</v>
      </c>
      <c r="M65" s="15">
        <f t="shared" si="5"/>
        <v>15.46</v>
      </c>
      <c r="N65" s="15">
        <v>223</v>
      </c>
      <c r="O65" s="15">
        <f t="shared" si="2"/>
        <v>155</v>
      </c>
      <c r="P65" s="14" t="str">
        <f t="shared" si="3"/>
        <v>223_2_2</v>
      </c>
      <c r="Q65" s="15">
        <v>15.46</v>
      </c>
      <c r="R65" s="15">
        <v>223</v>
      </c>
      <c r="S65" s="15">
        <v>155</v>
      </c>
      <c r="T65" s="14" t="str">
        <f t="shared" si="4"/>
        <v>223_2_3</v>
      </c>
      <c r="U65" s="15">
        <v>15.46</v>
      </c>
      <c r="V65" s="15">
        <v>223</v>
      </c>
      <c r="W65" s="16">
        <v>155</v>
      </c>
    </row>
    <row r="66" spans="1:23" x14ac:dyDescent="0.35">
      <c r="A66" s="1">
        <v>223</v>
      </c>
      <c r="B66" s="5" t="s">
        <v>275</v>
      </c>
      <c r="C66" s="5">
        <v>3</v>
      </c>
      <c r="D66" s="5">
        <v>350</v>
      </c>
      <c r="E66" s="5">
        <v>71.78</v>
      </c>
      <c r="F66" s="5">
        <v>150</v>
      </c>
      <c r="G66" s="5" t="s">
        <v>265</v>
      </c>
      <c r="H66" s="5">
        <v>1.05</v>
      </c>
      <c r="L66" s="14" t="str">
        <f t="shared" si="1"/>
        <v>223_3_1</v>
      </c>
      <c r="M66" s="15">
        <f t="shared" si="5"/>
        <v>15.89</v>
      </c>
      <c r="N66" s="15">
        <v>223</v>
      </c>
      <c r="O66" s="15">
        <f t="shared" si="2"/>
        <v>350</v>
      </c>
      <c r="P66" s="14" t="str">
        <f t="shared" si="3"/>
        <v>223_3_2</v>
      </c>
      <c r="Q66" s="15">
        <v>15.89</v>
      </c>
      <c r="R66" s="15">
        <v>223</v>
      </c>
      <c r="S66" s="15">
        <v>350</v>
      </c>
      <c r="T66" s="14" t="str">
        <f t="shared" si="4"/>
        <v>223_3_3</v>
      </c>
      <c r="U66" s="15">
        <v>15.89</v>
      </c>
      <c r="V66" s="15">
        <v>223</v>
      </c>
      <c r="W66" s="16">
        <v>350</v>
      </c>
    </row>
    <row r="67" spans="1:23" x14ac:dyDescent="0.35">
      <c r="A67" s="1">
        <v>301</v>
      </c>
      <c r="B67" s="5" t="s">
        <v>264</v>
      </c>
      <c r="C67" s="5">
        <v>3</v>
      </c>
      <c r="D67" s="5">
        <v>76</v>
      </c>
      <c r="E67" s="5">
        <v>14.1</v>
      </c>
      <c r="F67" s="5">
        <v>30</v>
      </c>
      <c r="G67" s="5" t="s">
        <v>265</v>
      </c>
      <c r="H67" s="5">
        <v>1.0349999999999999</v>
      </c>
      <c r="L67" s="14" t="str">
        <f t="shared" si="1"/>
        <v>301_3_1</v>
      </c>
      <c r="M67" s="15">
        <f t="shared" ref="M67:M98" si="6">VLOOKUP(B67, $I$2:$K$11, 3, FALSE)</f>
        <v>19.64</v>
      </c>
      <c r="N67" s="15">
        <v>301</v>
      </c>
      <c r="O67" s="15">
        <f t="shared" si="2"/>
        <v>76</v>
      </c>
      <c r="P67" s="14" t="str">
        <f t="shared" si="3"/>
        <v>301_3_2</v>
      </c>
      <c r="Q67" s="15">
        <v>19.64</v>
      </c>
      <c r="R67" s="15">
        <v>301</v>
      </c>
      <c r="S67" s="15">
        <v>76</v>
      </c>
      <c r="T67" s="14" t="str">
        <f t="shared" si="4"/>
        <v>301_3_3</v>
      </c>
      <c r="U67" s="15">
        <v>19.64</v>
      </c>
      <c r="V67" s="15">
        <v>301</v>
      </c>
      <c r="W67" s="16">
        <v>76</v>
      </c>
    </row>
    <row r="68" spans="1:23" x14ac:dyDescent="0.35">
      <c r="A68" s="1">
        <v>301</v>
      </c>
      <c r="B68" s="5" t="s">
        <v>264</v>
      </c>
      <c r="C68" s="5">
        <v>4</v>
      </c>
      <c r="D68" s="5">
        <v>76</v>
      </c>
      <c r="E68" s="5">
        <v>14.1</v>
      </c>
      <c r="F68" s="5">
        <v>30</v>
      </c>
      <c r="G68" s="5" t="s">
        <v>265</v>
      </c>
      <c r="H68" s="5">
        <v>1.0349999999999999</v>
      </c>
      <c r="L68" s="14" t="str">
        <f t="shared" ref="L68:L98" si="7">_xlfn.CONCAT(A68,"_",C68,"_1")</f>
        <v>301_4_1</v>
      </c>
      <c r="M68" s="15">
        <f t="shared" si="6"/>
        <v>19.64</v>
      </c>
      <c r="N68" s="15">
        <v>301</v>
      </c>
      <c r="O68" s="15">
        <f t="shared" ref="O68:O98" si="8">VLOOKUP(B68, $I$2:$K$11, 2, FALSE)</f>
        <v>76</v>
      </c>
      <c r="P68" s="14" t="str">
        <f t="shared" ref="P68:P98" si="9">_xlfn.CONCAT(A68,"_",C68,"_2")</f>
        <v>301_4_2</v>
      </c>
      <c r="Q68" s="15">
        <v>19.64</v>
      </c>
      <c r="R68" s="15">
        <v>301</v>
      </c>
      <c r="S68" s="15">
        <v>76</v>
      </c>
      <c r="T68" s="14" t="str">
        <f t="shared" ref="T68:T98" si="10">_xlfn.CONCAT(A68,"_",C68,"_3")</f>
        <v>301_4_3</v>
      </c>
      <c r="U68" s="15">
        <v>19.64</v>
      </c>
      <c r="V68" s="15">
        <v>301</v>
      </c>
      <c r="W68" s="16">
        <v>76</v>
      </c>
    </row>
    <row r="69" spans="1:23" x14ac:dyDescent="0.35">
      <c r="A69" s="1">
        <v>301</v>
      </c>
      <c r="B69" s="5" t="s">
        <v>263</v>
      </c>
      <c r="C69" s="5">
        <v>1</v>
      </c>
      <c r="D69" s="5">
        <v>10</v>
      </c>
      <c r="E69" s="5">
        <v>0</v>
      </c>
      <c r="F69" s="5">
        <v>10</v>
      </c>
      <c r="G69" s="5">
        <v>0</v>
      </c>
      <c r="H69" s="5">
        <v>1.0349999999999999</v>
      </c>
      <c r="L69" s="14" t="str">
        <f t="shared" si="7"/>
        <v>301_1_1</v>
      </c>
      <c r="M69" s="15">
        <f t="shared" si="6"/>
        <v>163.02000000000001</v>
      </c>
      <c r="N69" s="15">
        <v>301</v>
      </c>
      <c r="O69" s="15">
        <f t="shared" si="8"/>
        <v>20</v>
      </c>
      <c r="P69" s="14" t="str">
        <f t="shared" si="9"/>
        <v>301_1_2</v>
      </c>
      <c r="Q69" s="15">
        <v>163.02000000000001</v>
      </c>
      <c r="R69" s="15">
        <v>301</v>
      </c>
      <c r="S69" s="15">
        <v>20</v>
      </c>
      <c r="T69" s="14" t="str">
        <f t="shared" si="10"/>
        <v>301_1_3</v>
      </c>
      <c r="U69" s="15">
        <v>163.02000000000001</v>
      </c>
      <c r="V69" s="15">
        <v>301</v>
      </c>
      <c r="W69" s="16">
        <v>20</v>
      </c>
    </row>
    <row r="70" spans="1:23" x14ac:dyDescent="0.35">
      <c r="A70" s="1">
        <v>301</v>
      </c>
      <c r="B70" s="5" t="s">
        <v>263</v>
      </c>
      <c r="C70" s="5">
        <v>2</v>
      </c>
      <c r="D70" s="5">
        <v>10</v>
      </c>
      <c r="E70" s="5">
        <v>0</v>
      </c>
      <c r="F70" s="5">
        <v>10</v>
      </c>
      <c r="G70" s="5">
        <v>0</v>
      </c>
      <c r="H70" s="5">
        <v>1.0349999999999999</v>
      </c>
      <c r="L70" s="14" t="str">
        <f t="shared" si="7"/>
        <v>301_2_1</v>
      </c>
      <c r="M70" s="15">
        <f t="shared" si="6"/>
        <v>163.02000000000001</v>
      </c>
      <c r="N70" s="15">
        <v>301</v>
      </c>
      <c r="O70" s="15">
        <f t="shared" si="8"/>
        <v>20</v>
      </c>
      <c r="P70" s="14" t="str">
        <f t="shared" si="9"/>
        <v>301_2_2</v>
      </c>
      <c r="Q70" s="15">
        <v>163.02000000000001</v>
      </c>
      <c r="R70" s="15">
        <v>301</v>
      </c>
      <c r="S70" s="15">
        <v>20</v>
      </c>
      <c r="T70" s="14" t="str">
        <f t="shared" si="10"/>
        <v>301_2_3</v>
      </c>
      <c r="U70" s="15">
        <v>163.02000000000001</v>
      </c>
      <c r="V70" s="15">
        <v>301</v>
      </c>
      <c r="W70" s="16">
        <v>20</v>
      </c>
    </row>
    <row r="71" spans="1:23" x14ac:dyDescent="0.35">
      <c r="A71" s="1">
        <v>302</v>
      </c>
      <c r="B71" s="5" t="s">
        <v>263</v>
      </c>
      <c r="C71" s="5">
        <v>1</v>
      </c>
      <c r="D71" s="5">
        <v>10</v>
      </c>
      <c r="E71" s="5">
        <v>0</v>
      </c>
      <c r="F71" s="5">
        <v>10</v>
      </c>
      <c r="G71" s="5">
        <v>0</v>
      </c>
      <c r="H71" s="5">
        <v>1.0349999999999999</v>
      </c>
      <c r="L71" s="14" t="str">
        <f t="shared" si="7"/>
        <v>302_1_1</v>
      </c>
      <c r="M71" s="15">
        <f t="shared" si="6"/>
        <v>163.02000000000001</v>
      </c>
      <c r="N71" s="15">
        <v>302</v>
      </c>
      <c r="O71" s="15">
        <f t="shared" si="8"/>
        <v>20</v>
      </c>
      <c r="P71" s="14" t="str">
        <f t="shared" si="9"/>
        <v>302_1_2</v>
      </c>
      <c r="Q71" s="15">
        <v>163.02000000000001</v>
      </c>
      <c r="R71" s="15">
        <v>302</v>
      </c>
      <c r="S71" s="15">
        <v>20</v>
      </c>
      <c r="T71" s="14" t="str">
        <f t="shared" si="10"/>
        <v>302_1_3</v>
      </c>
      <c r="U71" s="15">
        <v>163.02000000000001</v>
      </c>
      <c r="V71" s="15">
        <v>302</v>
      </c>
      <c r="W71" s="16">
        <v>20</v>
      </c>
    </row>
    <row r="72" spans="1:23" x14ac:dyDescent="0.35">
      <c r="A72" s="1">
        <v>302</v>
      </c>
      <c r="B72" s="5" t="s">
        <v>263</v>
      </c>
      <c r="C72" s="5">
        <v>2</v>
      </c>
      <c r="D72" s="5">
        <v>10</v>
      </c>
      <c r="E72" s="5">
        <v>0</v>
      </c>
      <c r="F72" s="5">
        <v>10</v>
      </c>
      <c r="G72" s="5">
        <v>0</v>
      </c>
      <c r="H72" s="5">
        <v>1.0349999999999999</v>
      </c>
      <c r="L72" s="14" t="str">
        <f t="shared" si="7"/>
        <v>302_2_1</v>
      </c>
      <c r="M72" s="15">
        <f t="shared" si="6"/>
        <v>163.02000000000001</v>
      </c>
      <c r="N72" s="15">
        <v>302</v>
      </c>
      <c r="O72" s="15">
        <f t="shared" si="8"/>
        <v>20</v>
      </c>
      <c r="P72" s="14" t="str">
        <f t="shared" si="9"/>
        <v>302_2_2</v>
      </c>
      <c r="Q72" s="15">
        <v>163.02000000000001</v>
      </c>
      <c r="R72" s="15">
        <v>302</v>
      </c>
      <c r="S72" s="15">
        <v>20</v>
      </c>
      <c r="T72" s="14" t="str">
        <f t="shared" si="10"/>
        <v>302_2_3</v>
      </c>
      <c r="U72" s="15">
        <v>163.02000000000001</v>
      </c>
      <c r="V72" s="15">
        <v>302</v>
      </c>
      <c r="W72" s="16">
        <v>20</v>
      </c>
    </row>
    <row r="73" spans="1:23" x14ac:dyDescent="0.35">
      <c r="A73" s="1">
        <v>302</v>
      </c>
      <c r="B73" s="5" t="s">
        <v>264</v>
      </c>
      <c r="C73" s="5">
        <v>3</v>
      </c>
      <c r="D73" s="5">
        <v>76</v>
      </c>
      <c r="E73" s="5">
        <v>7</v>
      </c>
      <c r="F73" s="5">
        <v>30</v>
      </c>
      <c r="G73" s="5" t="s">
        <v>265</v>
      </c>
      <c r="H73" s="5">
        <v>1.0349999999999999</v>
      </c>
      <c r="L73" s="14" t="str">
        <f t="shared" si="7"/>
        <v>302_3_1</v>
      </c>
      <c r="M73" s="15">
        <f t="shared" si="6"/>
        <v>19.64</v>
      </c>
      <c r="N73" s="15">
        <v>302</v>
      </c>
      <c r="O73" s="15">
        <f t="shared" si="8"/>
        <v>76</v>
      </c>
      <c r="P73" s="14" t="str">
        <f t="shared" si="9"/>
        <v>302_3_2</v>
      </c>
      <c r="Q73" s="15">
        <v>19.64</v>
      </c>
      <c r="R73" s="15">
        <v>302</v>
      </c>
      <c r="S73" s="15">
        <v>76</v>
      </c>
      <c r="T73" s="14" t="str">
        <f t="shared" si="10"/>
        <v>302_3_3</v>
      </c>
      <c r="U73" s="15">
        <v>19.64</v>
      </c>
      <c r="V73" s="15">
        <v>302</v>
      </c>
      <c r="W73" s="16">
        <v>76</v>
      </c>
    </row>
    <row r="74" spans="1:23" x14ac:dyDescent="0.35">
      <c r="A74" s="1">
        <v>302</v>
      </c>
      <c r="B74" s="5" t="s">
        <v>264</v>
      </c>
      <c r="C74" s="5">
        <v>4</v>
      </c>
      <c r="D74" s="5">
        <v>76</v>
      </c>
      <c r="E74" s="5">
        <v>7</v>
      </c>
      <c r="F74" s="5">
        <v>30</v>
      </c>
      <c r="G74" s="5" t="s">
        <v>265</v>
      </c>
      <c r="H74" s="5">
        <v>1.0349999999999999</v>
      </c>
      <c r="L74" s="14" t="str">
        <f t="shared" si="7"/>
        <v>302_4_1</v>
      </c>
      <c r="M74" s="15">
        <f t="shared" si="6"/>
        <v>19.64</v>
      </c>
      <c r="N74" s="15">
        <v>302</v>
      </c>
      <c r="O74" s="15">
        <f t="shared" si="8"/>
        <v>76</v>
      </c>
      <c r="P74" s="14" t="str">
        <f t="shared" si="9"/>
        <v>302_4_2</v>
      </c>
      <c r="Q74" s="15">
        <v>19.64</v>
      </c>
      <c r="R74" s="15">
        <v>302</v>
      </c>
      <c r="S74" s="15">
        <v>76</v>
      </c>
      <c r="T74" s="14" t="str">
        <f t="shared" si="10"/>
        <v>302_4_3</v>
      </c>
      <c r="U74" s="15">
        <v>19.64</v>
      </c>
      <c r="V74" s="15">
        <v>302</v>
      </c>
      <c r="W74" s="16">
        <v>76</v>
      </c>
    </row>
    <row r="75" spans="1:23" x14ac:dyDescent="0.35">
      <c r="A75" s="1">
        <v>307</v>
      </c>
      <c r="B75" s="5" t="s">
        <v>266</v>
      </c>
      <c r="C75" s="5">
        <v>1</v>
      </c>
      <c r="D75" s="5">
        <v>80</v>
      </c>
      <c r="E75" s="5">
        <v>17.2</v>
      </c>
      <c r="F75" s="5">
        <v>60</v>
      </c>
      <c r="G75" s="5">
        <v>0</v>
      </c>
      <c r="H75" s="5">
        <v>1.0249999999999999</v>
      </c>
      <c r="L75" s="14" t="str">
        <f t="shared" si="7"/>
        <v>307_1_1</v>
      </c>
      <c r="M75" s="15">
        <f t="shared" si="6"/>
        <v>75.64</v>
      </c>
      <c r="N75" s="15">
        <v>307</v>
      </c>
      <c r="O75" s="15">
        <f t="shared" si="8"/>
        <v>100</v>
      </c>
      <c r="P75" s="14" t="str">
        <f t="shared" si="9"/>
        <v>307_1_2</v>
      </c>
      <c r="Q75" s="15">
        <v>75.64</v>
      </c>
      <c r="R75" s="15">
        <v>307</v>
      </c>
      <c r="S75" s="15">
        <v>100</v>
      </c>
      <c r="T75" s="14" t="str">
        <f t="shared" si="10"/>
        <v>307_1_3</v>
      </c>
      <c r="U75" s="15">
        <v>75.64</v>
      </c>
      <c r="V75" s="15">
        <v>307</v>
      </c>
      <c r="W75" s="16">
        <v>100</v>
      </c>
    </row>
    <row r="76" spans="1:23" x14ac:dyDescent="0.35">
      <c r="A76" s="1">
        <v>307</v>
      </c>
      <c r="B76" s="5" t="s">
        <v>266</v>
      </c>
      <c r="C76" s="5">
        <v>2</v>
      </c>
      <c r="D76" s="5">
        <v>80</v>
      </c>
      <c r="E76" s="5">
        <v>17.2</v>
      </c>
      <c r="F76" s="5">
        <v>60</v>
      </c>
      <c r="G76" s="5">
        <v>0</v>
      </c>
      <c r="H76" s="5">
        <v>1.0249999999999999</v>
      </c>
      <c r="L76" s="14" t="str">
        <f t="shared" si="7"/>
        <v>307_2_1</v>
      </c>
      <c r="M76" s="15">
        <f t="shared" si="6"/>
        <v>75.64</v>
      </c>
      <c r="N76" s="15">
        <v>307</v>
      </c>
      <c r="O76" s="15">
        <f t="shared" si="8"/>
        <v>100</v>
      </c>
      <c r="P76" s="14" t="str">
        <f t="shared" si="9"/>
        <v>307_2_2</v>
      </c>
      <c r="Q76" s="15">
        <v>75.64</v>
      </c>
      <c r="R76" s="15">
        <v>307</v>
      </c>
      <c r="S76" s="15">
        <v>100</v>
      </c>
      <c r="T76" s="14" t="str">
        <f t="shared" si="10"/>
        <v>307_2_3</v>
      </c>
      <c r="U76" s="15">
        <v>75.64</v>
      </c>
      <c r="V76" s="15">
        <v>307</v>
      </c>
      <c r="W76" s="16">
        <v>100</v>
      </c>
    </row>
    <row r="77" spans="1:23" x14ac:dyDescent="0.35">
      <c r="A77" s="1">
        <v>307</v>
      </c>
      <c r="B77" s="5" t="s">
        <v>266</v>
      </c>
      <c r="C77" s="5">
        <v>3</v>
      </c>
      <c r="D77" s="5">
        <v>80</v>
      </c>
      <c r="E77" s="5">
        <v>17.2</v>
      </c>
      <c r="F77" s="5">
        <v>60</v>
      </c>
      <c r="G77" s="5">
        <v>0</v>
      </c>
      <c r="H77" s="5">
        <v>1.0249999999999999</v>
      </c>
      <c r="L77" s="14" t="str">
        <f t="shared" si="7"/>
        <v>307_3_1</v>
      </c>
      <c r="M77" s="15">
        <f t="shared" si="6"/>
        <v>75.64</v>
      </c>
      <c r="N77" s="15">
        <v>307</v>
      </c>
      <c r="O77" s="15">
        <f t="shared" si="8"/>
        <v>100</v>
      </c>
      <c r="P77" s="14" t="str">
        <f t="shared" si="9"/>
        <v>307_3_2</v>
      </c>
      <c r="Q77" s="15">
        <v>75.64</v>
      </c>
      <c r="R77" s="15">
        <v>307</v>
      </c>
      <c r="S77" s="15">
        <v>100</v>
      </c>
      <c r="T77" s="14" t="str">
        <f t="shared" si="10"/>
        <v>307_3_3</v>
      </c>
      <c r="U77" s="15">
        <v>75.64</v>
      </c>
      <c r="V77" s="15">
        <v>307</v>
      </c>
      <c r="W77" s="16">
        <v>100</v>
      </c>
    </row>
    <row r="78" spans="1:23" x14ac:dyDescent="0.35">
      <c r="A78" s="1">
        <v>313</v>
      </c>
      <c r="B78" s="5" t="s">
        <v>267</v>
      </c>
      <c r="C78" s="5">
        <v>1</v>
      </c>
      <c r="D78" s="5">
        <v>95.1</v>
      </c>
      <c r="E78" s="5">
        <v>40.700000000000003</v>
      </c>
      <c r="F78" s="5">
        <v>80</v>
      </c>
      <c r="G78" s="5">
        <v>0</v>
      </c>
      <c r="H78" s="5">
        <v>1.02</v>
      </c>
      <c r="L78" s="14" t="str">
        <f t="shared" si="7"/>
        <v>313_1_1</v>
      </c>
      <c r="M78" s="15">
        <f t="shared" si="6"/>
        <v>74.75</v>
      </c>
      <c r="N78" s="15">
        <v>313</v>
      </c>
      <c r="O78" s="15">
        <f t="shared" si="8"/>
        <v>197</v>
      </c>
      <c r="P78" s="14" t="str">
        <f t="shared" si="9"/>
        <v>313_1_2</v>
      </c>
      <c r="Q78" s="15">
        <v>74.75</v>
      </c>
      <c r="R78" s="15">
        <v>313</v>
      </c>
      <c r="S78" s="15">
        <v>197</v>
      </c>
      <c r="T78" s="14" t="str">
        <f t="shared" si="10"/>
        <v>313_1_3</v>
      </c>
      <c r="U78" s="15">
        <v>74.75</v>
      </c>
      <c r="V78" s="15">
        <v>313</v>
      </c>
      <c r="W78" s="16">
        <v>197</v>
      </c>
    </row>
    <row r="79" spans="1:23" x14ac:dyDescent="0.35">
      <c r="A79" s="1">
        <v>313</v>
      </c>
      <c r="B79" s="5" t="s">
        <v>267</v>
      </c>
      <c r="C79" s="5">
        <v>2</v>
      </c>
      <c r="D79" s="5">
        <v>95.1</v>
      </c>
      <c r="E79" s="5">
        <v>40.700000000000003</v>
      </c>
      <c r="F79" s="5">
        <v>80</v>
      </c>
      <c r="G79" s="5">
        <v>0</v>
      </c>
      <c r="H79" s="5">
        <v>1.02</v>
      </c>
      <c r="L79" s="14" t="str">
        <f t="shared" si="7"/>
        <v>313_2_1</v>
      </c>
      <c r="M79" s="15">
        <f t="shared" si="6"/>
        <v>74.75</v>
      </c>
      <c r="N79" s="15">
        <v>313</v>
      </c>
      <c r="O79" s="15">
        <f t="shared" si="8"/>
        <v>197</v>
      </c>
      <c r="P79" s="14" t="str">
        <f t="shared" si="9"/>
        <v>313_2_2</v>
      </c>
      <c r="Q79" s="15">
        <v>74.75</v>
      </c>
      <c r="R79" s="15">
        <v>313</v>
      </c>
      <c r="S79" s="15">
        <v>197</v>
      </c>
      <c r="T79" s="14" t="str">
        <f t="shared" si="10"/>
        <v>313_2_3</v>
      </c>
      <c r="U79" s="15">
        <v>74.75</v>
      </c>
      <c r="V79" s="15">
        <v>313</v>
      </c>
      <c r="W79" s="16">
        <v>197</v>
      </c>
    </row>
    <row r="80" spans="1:23" x14ac:dyDescent="0.35">
      <c r="A80" s="1">
        <v>313</v>
      </c>
      <c r="B80" s="5" t="s">
        <v>267</v>
      </c>
      <c r="C80" s="5">
        <v>3</v>
      </c>
      <c r="D80" s="5">
        <v>95.1</v>
      </c>
      <c r="E80" s="5">
        <v>40.700000000000003</v>
      </c>
      <c r="F80" s="5">
        <v>80</v>
      </c>
      <c r="G80" s="5">
        <v>0</v>
      </c>
      <c r="H80" s="5">
        <v>1.02</v>
      </c>
      <c r="L80" s="14" t="str">
        <f t="shared" si="7"/>
        <v>313_3_1</v>
      </c>
      <c r="M80" s="15">
        <f t="shared" si="6"/>
        <v>74.75</v>
      </c>
      <c r="N80" s="15">
        <v>313</v>
      </c>
      <c r="O80" s="15">
        <f t="shared" si="8"/>
        <v>197</v>
      </c>
      <c r="P80" s="14" t="str">
        <f t="shared" si="9"/>
        <v>313_3_2</v>
      </c>
      <c r="Q80" s="15">
        <v>74.75</v>
      </c>
      <c r="R80" s="15">
        <v>313</v>
      </c>
      <c r="S80" s="15">
        <v>197</v>
      </c>
      <c r="T80" s="14" t="str">
        <f t="shared" si="10"/>
        <v>313_3_3</v>
      </c>
      <c r="U80" s="15">
        <v>74.75</v>
      </c>
      <c r="V80" s="15">
        <v>313</v>
      </c>
      <c r="W80" s="16">
        <v>197</v>
      </c>
    </row>
    <row r="81" spans="1:23" x14ac:dyDescent="0.35">
      <c r="A81" s="1">
        <v>315</v>
      </c>
      <c r="B81" s="5" t="s">
        <v>270</v>
      </c>
      <c r="C81" s="5">
        <v>6</v>
      </c>
      <c r="D81" s="5">
        <v>155</v>
      </c>
      <c r="E81" s="5">
        <v>4.8000000000000001E-2</v>
      </c>
      <c r="F81" s="5">
        <v>80</v>
      </c>
      <c r="G81" s="5" t="s">
        <v>268</v>
      </c>
      <c r="H81" s="5">
        <v>1.014</v>
      </c>
      <c r="L81" s="14" t="str">
        <f t="shared" si="7"/>
        <v>315_6_1</v>
      </c>
      <c r="M81" s="15">
        <f t="shared" si="6"/>
        <v>15.46</v>
      </c>
      <c r="N81" s="15">
        <v>315</v>
      </c>
      <c r="O81" s="15">
        <f t="shared" si="8"/>
        <v>155</v>
      </c>
      <c r="P81" s="14" t="str">
        <f t="shared" si="9"/>
        <v>315_6_2</v>
      </c>
      <c r="Q81" s="15">
        <v>15.46</v>
      </c>
      <c r="R81" s="15">
        <v>315</v>
      </c>
      <c r="S81" s="15">
        <v>155</v>
      </c>
      <c r="T81" s="14" t="str">
        <f t="shared" si="10"/>
        <v>315_6_3</v>
      </c>
      <c r="U81" s="15">
        <v>15.46</v>
      </c>
      <c r="V81" s="15">
        <v>315</v>
      </c>
      <c r="W81" s="16">
        <v>155</v>
      </c>
    </row>
    <row r="82" spans="1:23" x14ac:dyDescent="0.35">
      <c r="A82" s="1">
        <v>315</v>
      </c>
      <c r="B82" s="5" t="s">
        <v>269</v>
      </c>
      <c r="C82" s="5">
        <v>1</v>
      </c>
      <c r="D82" s="5">
        <v>12</v>
      </c>
      <c r="E82" s="5">
        <v>0</v>
      </c>
      <c r="F82" s="5">
        <v>6</v>
      </c>
      <c r="G82" s="5">
        <v>0</v>
      </c>
      <c r="H82" s="5">
        <v>1.014</v>
      </c>
      <c r="L82" s="14" t="str">
        <f t="shared" si="7"/>
        <v>315_1_1</v>
      </c>
      <c r="M82" s="15">
        <f t="shared" si="6"/>
        <v>94.74</v>
      </c>
      <c r="N82" s="15">
        <v>315</v>
      </c>
      <c r="O82" s="15">
        <f t="shared" si="8"/>
        <v>12</v>
      </c>
      <c r="P82" s="14" t="str">
        <f t="shared" si="9"/>
        <v>315_1_2</v>
      </c>
      <c r="Q82" s="15">
        <v>94.74</v>
      </c>
      <c r="R82" s="15">
        <v>315</v>
      </c>
      <c r="S82" s="15">
        <v>12</v>
      </c>
      <c r="T82" s="14" t="str">
        <f t="shared" si="10"/>
        <v>315_1_3</v>
      </c>
      <c r="U82" s="15">
        <v>94.74</v>
      </c>
      <c r="V82" s="15">
        <v>315</v>
      </c>
      <c r="W82" s="16">
        <v>12</v>
      </c>
    </row>
    <row r="83" spans="1:23" x14ac:dyDescent="0.35">
      <c r="A83" s="1">
        <v>315</v>
      </c>
      <c r="B83" s="5" t="s">
        <v>269</v>
      </c>
      <c r="C83" s="5">
        <v>2</v>
      </c>
      <c r="D83" s="5">
        <v>12</v>
      </c>
      <c r="E83" s="5">
        <v>0</v>
      </c>
      <c r="F83" s="5">
        <v>6</v>
      </c>
      <c r="G83" s="5">
        <v>0</v>
      </c>
      <c r="H83" s="5">
        <v>1.014</v>
      </c>
      <c r="L83" s="14" t="str">
        <f t="shared" si="7"/>
        <v>315_2_1</v>
      </c>
      <c r="M83" s="15">
        <f t="shared" si="6"/>
        <v>94.74</v>
      </c>
      <c r="N83" s="15">
        <v>315</v>
      </c>
      <c r="O83" s="15">
        <f t="shared" si="8"/>
        <v>12</v>
      </c>
      <c r="P83" s="14" t="str">
        <f t="shared" si="9"/>
        <v>315_2_2</v>
      </c>
      <c r="Q83" s="15">
        <v>94.74</v>
      </c>
      <c r="R83" s="15">
        <v>315</v>
      </c>
      <c r="S83" s="15">
        <v>12</v>
      </c>
      <c r="T83" s="14" t="str">
        <f t="shared" si="10"/>
        <v>315_2_3</v>
      </c>
      <c r="U83" s="15">
        <v>94.74</v>
      </c>
      <c r="V83" s="15">
        <v>315</v>
      </c>
      <c r="W83" s="16">
        <v>12</v>
      </c>
    </row>
    <row r="84" spans="1:23" x14ac:dyDescent="0.35">
      <c r="A84" s="1">
        <v>315</v>
      </c>
      <c r="B84" s="5" t="s">
        <v>269</v>
      </c>
      <c r="C84" s="5">
        <v>3</v>
      </c>
      <c r="D84" s="5">
        <v>12</v>
      </c>
      <c r="E84" s="5">
        <v>0</v>
      </c>
      <c r="F84" s="5">
        <v>6</v>
      </c>
      <c r="G84" s="5">
        <v>0</v>
      </c>
      <c r="H84" s="5">
        <v>1.014</v>
      </c>
      <c r="L84" s="14" t="str">
        <f t="shared" si="7"/>
        <v>315_3_1</v>
      </c>
      <c r="M84" s="15">
        <f t="shared" si="6"/>
        <v>94.74</v>
      </c>
      <c r="N84" s="15">
        <v>315</v>
      </c>
      <c r="O84" s="15">
        <f t="shared" si="8"/>
        <v>12</v>
      </c>
      <c r="P84" s="14" t="str">
        <f t="shared" si="9"/>
        <v>315_3_2</v>
      </c>
      <c r="Q84" s="15">
        <v>94.74</v>
      </c>
      <c r="R84" s="15">
        <v>315</v>
      </c>
      <c r="S84" s="15">
        <v>12</v>
      </c>
      <c r="T84" s="14" t="str">
        <f t="shared" si="10"/>
        <v>315_3_3</v>
      </c>
      <c r="U84" s="15">
        <v>94.74</v>
      </c>
      <c r="V84" s="15">
        <v>315</v>
      </c>
      <c r="W84" s="16">
        <v>12</v>
      </c>
    </row>
    <row r="85" spans="1:23" x14ac:dyDescent="0.35">
      <c r="A85" s="1">
        <v>315</v>
      </c>
      <c r="B85" s="5" t="s">
        <v>269</v>
      </c>
      <c r="C85" s="5">
        <v>4</v>
      </c>
      <c r="D85" s="5">
        <v>12</v>
      </c>
      <c r="E85" s="5">
        <v>0</v>
      </c>
      <c r="F85" s="5">
        <v>6</v>
      </c>
      <c r="G85" s="5">
        <v>0</v>
      </c>
      <c r="H85" s="5">
        <v>1.014</v>
      </c>
      <c r="L85" s="14" t="str">
        <f t="shared" si="7"/>
        <v>315_4_1</v>
      </c>
      <c r="M85" s="15">
        <f t="shared" si="6"/>
        <v>94.74</v>
      </c>
      <c r="N85" s="15">
        <v>315</v>
      </c>
      <c r="O85" s="15">
        <f t="shared" si="8"/>
        <v>12</v>
      </c>
      <c r="P85" s="14" t="str">
        <f t="shared" si="9"/>
        <v>315_4_2</v>
      </c>
      <c r="Q85" s="15">
        <v>94.74</v>
      </c>
      <c r="R85" s="15">
        <v>315</v>
      </c>
      <c r="S85" s="15">
        <v>12</v>
      </c>
      <c r="T85" s="14" t="str">
        <f t="shared" si="10"/>
        <v>315_4_3</v>
      </c>
      <c r="U85" s="15">
        <v>94.74</v>
      </c>
      <c r="V85" s="15">
        <v>315</v>
      </c>
      <c r="W85" s="16">
        <v>12</v>
      </c>
    </row>
    <row r="86" spans="1:23" x14ac:dyDescent="0.35">
      <c r="A86" s="1">
        <v>315</v>
      </c>
      <c r="B86" s="5" t="s">
        <v>269</v>
      </c>
      <c r="C86" s="5">
        <v>5</v>
      </c>
      <c r="D86" s="5">
        <v>12</v>
      </c>
      <c r="E86" s="5">
        <v>0</v>
      </c>
      <c r="F86" s="5">
        <v>6</v>
      </c>
      <c r="G86" s="5">
        <v>0</v>
      </c>
      <c r="H86" s="5">
        <v>1.014</v>
      </c>
      <c r="L86" s="14" t="str">
        <f t="shared" si="7"/>
        <v>315_5_1</v>
      </c>
      <c r="M86" s="15">
        <f t="shared" si="6"/>
        <v>94.74</v>
      </c>
      <c r="N86" s="15">
        <v>315</v>
      </c>
      <c r="O86" s="15">
        <f t="shared" si="8"/>
        <v>12</v>
      </c>
      <c r="P86" s="14" t="str">
        <f t="shared" si="9"/>
        <v>315_5_2</v>
      </c>
      <c r="Q86" s="15">
        <v>94.74</v>
      </c>
      <c r="R86" s="15">
        <v>315</v>
      </c>
      <c r="S86" s="15">
        <v>12</v>
      </c>
      <c r="T86" s="14" t="str">
        <f t="shared" si="10"/>
        <v>315_5_3</v>
      </c>
      <c r="U86" s="15">
        <v>94.74</v>
      </c>
      <c r="V86" s="15">
        <v>315</v>
      </c>
      <c r="W86" s="16">
        <v>12</v>
      </c>
    </row>
    <row r="87" spans="1:23" x14ac:dyDescent="0.35">
      <c r="A87" s="1">
        <v>316</v>
      </c>
      <c r="B87" s="5" t="s">
        <v>270</v>
      </c>
      <c r="C87" s="5">
        <v>1</v>
      </c>
      <c r="D87" s="5">
        <v>155</v>
      </c>
      <c r="E87" s="5">
        <v>25.22</v>
      </c>
      <c r="F87" s="5">
        <v>80</v>
      </c>
      <c r="G87" s="5" t="s">
        <v>268</v>
      </c>
      <c r="H87" s="5">
        <v>1.0169999999999999</v>
      </c>
      <c r="L87" s="14" t="str">
        <f t="shared" si="7"/>
        <v>316_1_1</v>
      </c>
      <c r="M87" s="15">
        <f t="shared" si="6"/>
        <v>15.46</v>
      </c>
      <c r="N87" s="15">
        <v>316</v>
      </c>
      <c r="O87" s="15">
        <f t="shared" si="8"/>
        <v>155</v>
      </c>
      <c r="P87" s="14" t="str">
        <f t="shared" si="9"/>
        <v>316_1_2</v>
      </c>
      <c r="Q87" s="15">
        <v>15.46</v>
      </c>
      <c r="R87" s="15">
        <v>316</v>
      </c>
      <c r="S87" s="15">
        <v>155</v>
      </c>
      <c r="T87" s="14" t="str">
        <f t="shared" si="10"/>
        <v>316_1_3</v>
      </c>
      <c r="U87" s="15">
        <v>15.46</v>
      </c>
      <c r="V87" s="15">
        <v>316</v>
      </c>
      <c r="W87" s="16">
        <v>155</v>
      </c>
    </row>
    <row r="88" spans="1:23" x14ac:dyDescent="0.35">
      <c r="A88" s="1">
        <v>318</v>
      </c>
      <c r="B88" s="5" t="s">
        <v>271</v>
      </c>
      <c r="C88" s="5">
        <v>1</v>
      </c>
      <c r="D88" s="5">
        <v>400</v>
      </c>
      <c r="E88" s="5">
        <v>137.4</v>
      </c>
      <c r="F88" s="5">
        <v>200</v>
      </c>
      <c r="G88" s="5" t="s">
        <v>268</v>
      </c>
      <c r="H88" s="5">
        <v>1.05</v>
      </c>
      <c r="L88" s="14" t="str">
        <f t="shared" si="7"/>
        <v>318_1_1</v>
      </c>
      <c r="M88" s="15">
        <f t="shared" si="6"/>
        <v>5.46</v>
      </c>
      <c r="N88" s="15">
        <v>318</v>
      </c>
      <c r="O88" s="15">
        <f t="shared" si="8"/>
        <v>400</v>
      </c>
      <c r="P88" s="14" t="str">
        <f t="shared" si="9"/>
        <v>318_1_2</v>
      </c>
      <c r="Q88" s="15">
        <v>5.46</v>
      </c>
      <c r="R88" s="15">
        <v>318</v>
      </c>
      <c r="S88" s="15">
        <v>400</v>
      </c>
      <c r="T88" s="14" t="str">
        <f t="shared" si="10"/>
        <v>318_1_3</v>
      </c>
      <c r="U88" s="15">
        <v>5.46</v>
      </c>
      <c r="V88" s="15">
        <v>318</v>
      </c>
      <c r="W88" s="16">
        <v>400</v>
      </c>
    </row>
    <row r="89" spans="1:23" x14ac:dyDescent="0.35">
      <c r="A89" s="1">
        <v>321</v>
      </c>
      <c r="B89" s="5" t="s">
        <v>271</v>
      </c>
      <c r="C89" s="5">
        <v>1</v>
      </c>
      <c r="D89" s="5">
        <v>400</v>
      </c>
      <c r="E89" s="5">
        <v>108.2</v>
      </c>
      <c r="F89" s="5">
        <v>200</v>
      </c>
      <c r="G89" s="5" t="s">
        <v>268</v>
      </c>
      <c r="H89" s="5">
        <v>1.05</v>
      </c>
      <c r="L89" s="14" t="str">
        <f t="shared" si="7"/>
        <v>321_1_1</v>
      </c>
      <c r="M89" s="15">
        <f t="shared" si="6"/>
        <v>5.46</v>
      </c>
      <c r="N89" s="15">
        <v>321</v>
      </c>
      <c r="O89" s="15">
        <f t="shared" si="8"/>
        <v>400</v>
      </c>
      <c r="P89" s="14" t="str">
        <f t="shared" si="9"/>
        <v>321_1_2</v>
      </c>
      <c r="Q89" s="15">
        <v>5.46</v>
      </c>
      <c r="R89" s="15">
        <v>321</v>
      </c>
      <c r="S89" s="15">
        <v>400</v>
      </c>
      <c r="T89" s="14" t="str">
        <f t="shared" si="10"/>
        <v>321_1_3</v>
      </c>
      <c r="U89" s="15">
        <v>5.46</v>
      </c>
      <c r="V89" s="15">
        <v>321</v>
      </c>
      <c r="W89" s="16">
        <v>400</v>
      </c>
    </row>
    <row r="90" spans="1:23" x14ac:dyDescent="0.35">
      <c r="A90" s="1">
        <v>322</v>
      </c>
      <c r="B90" s="5" t="s">
        <v>272</v>
      </c>
      <c r="C90" s="5">
        <v>1</v>
      </c>
      <c r="D90" s="5">
        <v>50</v>
      </c>
      <c r="E90" s="5" t="s">
        <v>273</v>
      </c>
      <c r="F90" s="5">
        <v>16</v>
      </c>
      <c r="G90" s="5" t="s">
        <v>274</v>
      </c>
      <c r="H90" s="5">
        <v>1.05</v>
      </c>
      <c r="L90" s="14" t="str">
        <f t="shared" si="7"/>
        <v>322_1_1</v>
      </c>
      <c r="M90" s="15">
        <f t="shared" si="6"/>
        <v>0</v>
      </c>
      <c r="N90" s="15">
        <v>322</v>
      </c>
      <c r="O90" s="15">
        <f t="shared" si="8"/>
        <v>50</v>
      </c>
      <c r="P90" s="14" t="str">
        <f t="shared" si="9"/>
        <v>322_1_2</v>
      </c>
      <c r="Q90" s="15">
        <v>0</v>
      </c>
      <c r="R90" s="15">
        <v>322</v>
      </c>
      <c r="S90" s="15">
        <v>50</v>
      </c>
      <c r="T90" s="14" t="str">
        <f t="shared" si="10"/>
        <v>322_1_3</v>
      </c>
      <c r="U90" s="15">
        <v>0</v>
      </c>
      <c r="V90" s="15">
        <v>322</v>
      </c>
      <c r="W90" s="16">
        <v>50</v>
      </c>
    </row>
    <row r="91" spans="1:23" x14ac:dyDescent="0.35">
      <c r="A91" s="1">
        <v>322</v>
      </c>
      <c r="B91" s="5" t="s">
        <v>272</v>
      </c>
      <c r="C91" s="5">
        <v>2</v>
      </c>
      <c r="D91" s="5">
        <v>50</v>
      </c>
      <c r="E91" s="5" t="s">
        <v>273</v>
      </c>
      <c r="F91" s="5">
        <v>16</v>
      </c>
      <c r="G91" s="5" t="s">
        <v>274</v>
      </c>
      <c r="H91" s="5">
        <v>1.05</v>
      </c>
      <c r="L91" s="14" t="str">
        <f t="shared" si="7"/>
        <v>322_2_1</v>
      </c>
      <c r="M91" s="15">
        <f t="shared" si="6"/>
        <v>0</v>
      </c>
      <c r="N91" s="15">
        <v>322</v>
      </c>
      <c r="O91" s="15">
        <f t="shared" si="8"/>
        <v>50</v>
      </c>
      <c r="P91" s="14" t="str">
        <f t="shared" si="9"/>
        <v>322_2_2</v>
      </c>
      <c r="Q91" s="15">
        <v>0</v>
      </c>
      <c r="R91" s="15">
        <v>322</v>
      </c>
      <c r="S91" s="15">
        <v>50</v>
      </c>
      <c r="T91" s="14" t="str">
        <f t="shared" si="10"/>
        <v>322_2_3</v>
      </c>
      <c r="U91" s="15">
        <v>0</v>
      </c>
      <c r="V91" s="15">
        <v>322</v>
      </c>
      <c r="W91" s="16">
        <v>50</v>
      </c>
    </row>
    <row r="92" spans="1:23" x14ac:dyDescent="0.35">
      <c r="A92" s="1">
        <v>322</v>
      </c>
      <c r="B92" s="5" t="s">
        <v>272</v>
      </c>
      <c r="C92" s="5">
        <v>3</v>
      </c>
      <c r="D92" s="5">
        <v>50</v>
      </c>
      <c r="E92" s="5" t="s">
        <v>273</v>
      </c>
      <c r="F92" s="5">
        <v>16</v>
      </c>
      <c r="G92" s="5" t="s">
        <v>274</v>
      </c>
      <c r="H92" s="5">
        <v>1.05</v>
      </c>
      <c r="L92" s="14" t="str">
        <f t="shared" si="7"/>
        <v>322_3_1</v>
      </c>
      <c r="M92" s="15">
        <f t="shared" si="6"/>
        <v>0</v>
      </c>
      <c r="N92" s="15">
        <v>322</v>
      </c>
      <c r="O92" s="15">
        <f t="shared" si="8"/>
        <v>50</v>
      </c>
      <c r="P92" s="14" t="str">
        <f t="shared" si="9"/>
        <v>322_3_2</v>
      </c>
      <c r="Q92" s="15">
        <v>0</v>
      </c>
      <c r="R92" s="15">
        <v>322</v>
      </c>
      <c r="S92" s="15">
        <v>50</v>
      </c>
      <c r="T92" s="14" t="str">
        <f t="shared" si="10"/>
        <v>322_3_3</v>
      </c>
      <c r="U92" s="15">
        <v>0</v>
      </c>
      <c r="V92" s="15">
        <v>322</v>
      </c>
      <c r="W92" s="16">
        <v>50</v>
      </c>
    </row>
    <row r="93" spans="1:23" x14ac:dyDescent="0.35">
      <c r="A93" s="1">
        <v>322</v>
      </c>
      <c r="B93" s="5" t="s">
        <v>272</v>
      </c>
      <c r="C93" s="5">
        <v>4</v>
      </c>
      <c r="D93" s="5">
        <v>50</v>
      </c>
      <c r="E93" s="5" t="s">
        <v>273</v>
      </c>
      <c r="F93" s="5">
        <v>16</v>
      </c>
      <c r="G93" s="5" t="s">
        <v>274</v>
      </c>
      <c r="H93" s="5">
        <v>1.05</v>
      </c>
      <c r="L93" s="14" t="str">
        <f t="shared" si="7"/>
        <v>322_4_1</v>
      </c>
      <c r="M93" s="15">
        <f t="shared" si="6"/>
        <v>0</v>
      </c>
      <c r="N93" s="15">
        <v>322</v>
      </c>
      <c r="O93" s="15">
        <f t="shared" si="8"/>
        <v>50</v>
      </c>
      <c r="P93" s="14" t="str">
        <f t="shared" si="9"/>
        <v>322_4_2</v>
      </c>
      <c r="Q93" s="15">
        <v>0</v>
      </c>
      <c r="R93" s="15">
        <v>322</v>
      </c>
      <c r="S93" s="15">
        <v>50</v>
      </c>
      <c r="T93" s="14" t="str">
        <f t="shared" si="10"/>
        <v>322_4_3</v>
      </c>
      <c r="U93" s="15">
        <v>0</v>
      </c>
      <c r="V93" s="15">
        <v>322</v>
      </c>
      <c r="W93" s="16">
        <v>50</v>
      </c>
    </row>
    <row r="94" spans="1:23" x14ac:dyDescent="0.35">
      <c r="A94" s="1">
        <v>322</v>
      </c>
      <c r="B94" s="5" t="s">
        <v>272</v>
      </c>
      <c r="C94" s="5">
        <v>5</v>
      </c>
      <c r="D94" s="5">
        <v>50</v>
      </c>
      <c r="E94" s="5" t="s">
        <v>273</v>
      </c>
      <c r="F94" s="5">
        <v>16</v>
      </c>
      <c r="G94" s="5" t="s">
        <v>274</v>
      </c>
      <c r="H94" s="5">
        <v>1.05</v>
      </c>
      <c r="L94" s="14" t="str">
        <f t="shared" si="7"/>
        <v>322_5_1</v>
      </c>
      <c r="M94" s="15">
        <f t="shared" si="6"/>
        <v>0</v>
      </c>
      <c r="N94" s="15">
        <v>322</v>
      </c>
      <c r="O94" s="15">
        <f t="shared" si="8"/>
        <v>50</v>
      </c>
      <c r="P94" s="14" t="str">
        <f t="shared" si="9"/>
        <v>322_5_2</v>
      </c>
      <c r="Q94" s="15">
        <v>0</v>
      </c>
      <c r="R94" s="15">
        <v>322</v>
      </c>
      <c r="S94" s="15">
        <v>50</v>
      </c>
      <c r="T94" s="14" t="str">
        <f t="shared" si="10"/>
        <v>322_5_3</v>
      </c>
      <c r="U94" s="15">
        <v>0</v>
      </c>
      <c r="V94" s="15">
        <v>322</v>
      </c>
      <c r="W94" s="16">
        <v>50</v>
      </c>
    </row>
    <row r="95" spans="1:23" x14ac:dyDescent="0.35">
      <c r="A95" s="1">
        <v>322</v>
      </c>
      <c r="B95" s="5" t="s">
        <v>272</v>
      </c>
      <c r="C95" s="5">
        <v>6</v>
      </c>
      <c r="D95" s="5">
        <v>50</v>
      </c>
      <c r="E95" s="5" t="s">
        <v>273</v>
      </c>
      <c r="F95" s="5">
        <v>16</v>
      </c>
      <c r="G95" s="5" t="s">
        <v>274</v>
      </c>
      <c r="H95" s="5">
        <v>1.05</v>
      </c>
      <c r="L95" s="14" t="str">
        <f t="shared" si="7"/>
        <v>322_6_1</v>
      </c>
      <c r="M95" s="15">
        <f t="shared" si="6"/>
        <v>0</v>
      </c>
      <c r="N95" s="15">
        <v>322</v>
      </c>
      <c r="O95" s="15">
        <f t="shared" si="8"/>
        <v>50</v>
      </c>
      <c r="P95" s="14" t="str">
        <f t="shared" si="9"/>
        <v>322_6_2</v>
      </c>
      <c r="Q95" s="15">
        <v>0</v>
      </c>
      <c r="R95" s="15">
        <v>322</v>
      </c>
      <c r="S95" s="15">
        <v>50</v>
      </c>
      <c r="T95" s="14" t="str">
        <f t="shared" si="10"/>
        <v>322_6_3</v>
      </c>
      <c r="U95" s="15">
        <v>0</v>
      </c>
      <c r="V95" s="15">
        <v>322</v>
      </c>
      <c r="W95" s="16">
        <v>50</v>
      </c>
    </row>
    <row r="96" spans="1:23" x14ac:dyDescent="0.35">
      <c r="A96" s="1">
        <v>323</v>
      </c>
      <c r="B96" s="5" t="s">
        <v>270</v>
      </c>
      <c r="C96" s="5">
        <v>1</v>
      </c>
      <c r="D96" s="5">
        <v>155</v>
      </c>
      <c r="E96" s="5">
        <v>31.79</v>
      </c>
      <c r="F96" s="5">
        <v>80</v>
      </c>
      <c r="G96" s="5" t="s">
        <v>268</v>
      </c>
      <c r="H96" s="5">
        <v>1.05</v>
      </c>
      <c r="L96" s="14" t="str">
        <f t="shared" si="7"/>
        <v>323_1_1</v>
      </c>
      <c r="M96" s="15">
        <f t="shared" si="6"/>
        <v>15.46</v>
      </c>
      <c r="N96" s="15">
        <v>323</v>
      </c>
      <c r="O96" s="15">
        <f t="shared" si="8"/>
        <v>155</v>
      </c>
      <c r="P96" s="14" t="str">
        <f t="shared" si="9"/>
        <v>323_1_2</v>
      </c>
      <c r="Q96" s="15">
        <v>15.46</v>
      </c>
      <c r="R96" s="15">
        <v>323</v>
      </c>
      <c r="S96" s="15">
        <v>155</v>
      </c>
      <c r="T96" s="14" t="str">
        <f t="shared" si="10"/>
        <v>323_1_3</v>
      </c>
      <c r="U96" s="15">
        <v>15.46</v>
      </c>
      <c r="V96" s="15">
        <v>323</v>
      </c>
      <c r="W96" s="16">
        <v>155</v>
      </c>
    </row>
    <row r="97" spans="1:23" x14ac:dyDescent="0.35">
      <c r="A97" s="1">
        <v>323</v>
      </c>
      <c r="B97" s="5" t="s">
        <v>270</v>
      </c>
      <c r="C97" s="5">
        <v>2</v>
      </c>
      <c r="D97" s="5">
        <v>155</v>
      </c>
      <c r="E97" s="5">
        <v>31.79</v>
      </c>
      <c r="F97" s="5">
        <v>80</v>
      </c>
      <c r="G97" s="5" t="s">
        <v>268</v>
      </c>
      <c r="H97" s="5">
        <v>1.05</v>
      </c>
      <c r="L97" s="14" t="str">
        <f t="shared" si="7"/>
        <v>323_2_1</v>
      </c>
      <c r="M97" s="15">
        <f t="shared" si="6"/>
        <v>15.46</v>
      </c>
      <c r="N97" s="15">
        <v>323</v>
      </c>
      <c r="O97" s="15">
        <f t="shared" si="8"/>
        <v>155</v>
      </c>
      <c r="P97" s="14" t="str">
        <f t="shared" si="9"/>
        <v>323_2_2</v>
      </c>
      <c r="Q97" s="15">
        <v>15.46</v>
      </c>
      <c r="R97" s="15">
        <v>323</v>
      </c>
      <c r="S97" s="15">
        <v>155</v>
      </c>
      <c r="T97" s="14" t="str">
        <f t="shared" si="10"/>
        <v>323_2_3</v>
      </c>
      <c r="U97" s="15">
        <v>15.46</v>
      </c>
      <c r="V97" s="15">
        <v>323</v>
      </c>
      <c r="W97" s="16">
        <v>155</v>
      </c>
    </row>
    <row r="98" spans="1:23" ht="15" thickBot="1" x14ac:dyDescent="0.4">
      <c r="A98" s="3">
        <v>323</v>
      </c>
      <c r="B98" s="6" t="s">
        <v>275</v>
      </c>
      <c r="C98" s="6">
        <v>3</v>
      </c>
      <c r="D98" s="6">
        <v>350</v>
      </c>
      <c r="E98" s="6">
        <v>71.78</v>
      </c>
      <c r="F98" s="6">
        <v>150</v>
      </c>
      <c r="G98" s="6" t="s">
        <v>265</v>
      </c>
      <c r="H98" s="6">
        <v>1.05</v>
      </c>
      <c r="L98" s="17" t="str">
        <f t="shared" si="7"/>
        <v>323_3_1</v>
      </c>
      <c r="M98" s="18">
        <f t="shared" si="6"/>
        <v>15.89</v>
      </c>
      <c r="N98" s="18">
        <v>323</v>
      </c>
      <c r="O98" s="18">
        <f t="shared" si="8"/>
        <v>350</v>
      </c>
      <c r="P98" s="17" t="str">
        <f t="shared" si="9"/>
        <v>323_3_2</v>
      </c>
      <c r="Q98" s="18">
        <v>15.89</v>
      </c>
      <c r="R98" s="18">
        <v>323</v>
      </c>
      <c r="S98" s="18">
        <v>350</v>
      </c>
      <c r="T98" s="17" t="str">
        <f t="shared" si="10"/>
        <v>323_3_3</v>
      </c>
      <c r="U98" s="18">
        <v>15.89</v>
      </c>
      <c r="V98" s="18">
        <v>323</v>
      </c>
      <c r="W98" s="19">
        <v>350</v>
      </c>
    </row>
  </sheetData>
  <sortState xmlns:xlrd2="http://schemas.microsoft.com/office/spreadsheetml/2017/richdata2" ref="A3:H98">
    <sortCondition ref="A3:A98"/>
  </sortState>
  <mergeCells count="4">
    <mergeCell ref="A1:H1"/>
    <mergeCell ref="L1:O1"/>
    <mergeCell ref="P2:S2"/>
    <mergeCell ref="T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56F9-78FF-4C5E-9806-0A5797E31522}">
  <dimension ref="A1:T122"/>
  <sheetViews>
    <sheetView topLeftCell="B83" workbookViewId="0">
      <selection activeCell="O3" sqref="O3:S122"/>
    </sheetView>
  </sheetViews>
  <sheetFormatPr defaultRowHeight="14.5" x14ac:dyDescent="0.35"/>
  <cols>
    <col min="1" max="1" width="5.6328125" style="22" bestFit="1" customWidth="1"/>
    <col min="2" max="2" width="8.6328125" style="22" bestFit="1" customWidth="1"/>
    <col min="3" max="3" width="6.36328125" style="22" bestFit="1" customWidth="1"/>
    <col min="4" max="4" width="6.54296875" style="22" bestFit="1" customWidth="1"/>
    <col min="5" max="5" width="8.6328125" style="22" bestFit="1" customWidth="1"/>
    <col min="6" max="6" width="3.81640625" style="22" bestFit="1" customWidth="1"/>
    <col min="7" max="7" width="8.1796875" style="22" bestFit="1" customWidth="1"/>
    <col min="8" max="10" width="5.81640625" style="22" bestFit="1" customWidth="1"/>
    <col min="11" max="11" width="8.08984375" style="22" bestFit="1" customWidth="1"/>
    <col min="12" max="12" width="7.7265625" style="22" bestFit="1" customWidth="1"/>
    <col min="13" max="13" width="7.81640625" style="22" bestFit="1" customWidth="1"/>
    <col min="14" max="14" width="5.81640625" style="22" bestFit="1" customWidth="1"/>
    <col min="15" max="15" width="5.6328125" style="22" bestFit="1" customWidth="1"/>
    <col min="16" max="16" width="9.1796875" style="22" bestFit="1" customWidth="1"/>
    <col min="17" max="17" width="11.08984375" style="22" bestFit="1" customWidth="1"/>
    <col min="18" max="18" width="10.81640625" style="22" bestFit="1" customWidth="1"/>
    <col min="19" max="19" width="12" style="22" bestFit="1" customWidth="1"/>
    <col min="20" max="20" width="12.08984375" style="22" bestFit="1" customWidth="1"/>
    <col min="21" max="16384" width="8.7265625" style="22"/>
  </cols>
  <sheetData>
    <row r="1" spans="1:20" x14ac:dyDescent="0.35">
      <c r="A1" s="46" t="s">
        <v>221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 t="s">
        <v>226</v>
      </c>
      <c r="P1" s="48"/>
      <c r="Q1" s="48"/>
      <c r="R1" s="48"/>
      <c r="S1" s="49"/>
    </row>
    <row r="2" spans="1:20" x14ac:dyDescent="0.35">
      <c r="A2" s="22" t="s">
        <v>207</v>
      </c>
      <c r="B2" s="22" t="s">
        <v>208</v>
      </c>
      <c r="C2" s="22" t="s">
        <v>209</v>
      </c>
      <c r="D2" s="22" t="s">
        <v>299</v>
      </c>
      <c r="E2" s="22" t="s">
        <v>211</v>
      </c>
      <c r="F2" s="22" t="s">
        <v>212</v>
      </c>
      <c r="G2" s="22" t="s">
        <v>300</v>
      </c>
      <c r="H2" s="22" t="s">
        <v>214</v>
      </c>
      <c r="I2" s="22" t="s">
        <v>215</v>
      </c>
      <c r="J2" s="22" t="s">
        <v>216</v>
      </c>
      <c r="K2" s="22" t="s">
        <v>301</v>
      </c>
      <c r="L2" s="22" t="s">
        <v>302</v>
      </c>
      <c r="M2" s="22" t="s">
        <v>303</v>
      </c>
      <c r="N2" s="22" t="s">
        <v>220</v>
      </c>
      <c r="O2" s="23" t="s">
        <v>207</v>
      </c>
      <c r="P2" s="24" t="s">
        <v>222</v>
      </c>
      <c r="Q2" s="24" t="s">
        <v>223</v>
      </c>
      <c r="R2" s="24" t="s">
        <v>224</v>
      </c>
      <c r="S2" s="25" t="s">
        <v>225</v>
      </c>
    </row>
    <row r="3" spans="1:20" x14ac:dyDescent="0.35">
      <c r="A3" s="22" t="s">
        <v>101</v>
      </c>
      <c r="B3" s="22">
        <v>109</v>
      </c>
      <c r="C3" s="22">
        <v>111</v>
      </c>
      <c r="D3" s="22">
        <v>0</v>
      </c>
      <c r="E3" s="22">
        <v>0.02</v>
      </c>
      <c r="F3" s="22">
        <v>768</v>
      </c>
      <c r="G3" s="22">
        <v>0</v>
      </c>
      <c r="H3" s="22">
        <v>2E-3</v>
      </c>
      <c r="I3" s="22">
        <v>8.4000000000000005E-2</v>
      </c>
      <c r="J3" s="22">
        <v>0</v>
      </c>
      <c r="K3" s="22">
        <v>400</v>
      </c>
      <c r="L3" s="22">
        <v>510</v>
      </c>
      <c r="M3" s="22">
        <v>600</v>
      </c>
      <c r="N3" s="22">
        <v>1.03</v>
      </c>
      <c r="O3" s="26" t="str">
        <f>A3</f>
        <v>A14</v>
      </c>
      <c r="P3" s="27">
        <v>30000</v>
      </c>
      <c r="Q3" s="27">
        <f>1/I3</f>
        <v>11.904761904761903</v>
      </c>
      <c r="R3" s="27">
        <f>B3</f>
        <v>109</v>
      </c>
      <c r="S3" s="28">
        <f>C3</f>
        <v>111</v>
      </c>
      <c r="T3" s="46" t="s">
        <v>304</v>
      </c>
    </row>
    <row r="4" spans="1:20" x14ac:dyDescent="0.35">
      <c r="A4" s="22" t="s">
        <v>102</v>
      </c>
      <c r="B4" s="22">
        <v>109</v>
      </c>
      <c r="C4" s="22">
        <v>112</v>
      </c>
      <c r="D4" s="22">
        <v>0</v>
      </c>
      <c r="E4" s="22">
        <v>0.02</v>
      </c>
      <c r="F4" s="22">
        <v>768</v>
      </c>
      <c r="G4" s="22">
        <v>0</v>
      </c>
      <c r="H4" s="22">
        <v>2E-3</v>
      </c>
      <c r="I4" s="22">
        <v>8.4000000000000005E-2</v>
      </c>
      <c r="J4" s="22">
        <v>0</v>
      </c>
      <c r="K4" s="22">
        <v>400</v>
      </c>
      <c r="L4" s="22">
        <v>510</v>
      </c>
      <c r="M4" s="22">
        <v>600</v>
      </c>
      <c r="N4" s="22">
        <v>1.03</v>
      </c>
      <c r="O4" s="26" t="str">
        <f t="shared" ref="O4:O67" si="0">A4</f>
        <v>A15</v>
      </c>
      <c r="P4" s="27">
        <v>30000</v>
      </c>
      <c r="Q4" s="27">
        <f t="shared" ref="Q4:Q67" si="1">1/I4</f>
        <v>11.904761904761903</v>
      </c>
      <c r="R4" s="27">
        <f t="shared" ref="R4:R67" si="2">B4</f>
        <v>109</v>
      </c>
      <c r="S4" s="28">
        <f t="shared" ref="S4:S67" si="3">C4</f>
        <v>112</v>
      </c>
      <c r="T4" s="46"/>
    </row>
    <row r="5" spans="1:20" x14ac:dyDescent="0.35">
      <c r="A5" s="22" t="s">
        <v>103</v>
      </c>
      <c r="B5" s="22">
        <v>110</v>
      </c>
      <c r="C5" s="22">
        <v>111</v>
      </c>
      <c r="D5" s="22">
        <v>0</v>
      </c>
      <c r="E5" s="22">
        <v>0.02</v>
      </c>
      <c r="F5" s="22">
        <v>768</v>
      </c>
      <c r="G5" s="22">
        <v>0</v>
      </c>
      <c r="H5" s="22">
        <v>2E-3</v>
      </c>
      <c r="I5" s="22">
        <v>8.4000000000000005E-2</v>
      </c>
      <c r="J5" s="22">
        <v>0</v>
      </c>
      <c r="K5" s="22">
        <v>400</v>
      </c>
      <c r="L5" s="22">
        <v>510</v>
      </c>
      <c r="M5" s="22">
        <v>600</v>
      </c>
      <c r="N5" s="22">
        <v>1.0149999999999999</v>
      </c>
      <c r="O5" s="26" t="str">
        <f t="shared" si="0"/>
        <v>A16</v>
      </c>
      <c r="P5" s="27">
        <v>30000</v>
      </c>
      <c r="Q5" s="27">
        <f t="shared" si="1"/>
        <v>11.904761904761903</v>
      </c>
      <c r="R5" s="27">
        <f t="shared" si="2"/>
        <v>110</v>
      </c>
      <c r="S5" s="28">
        <f t="shared" si="3"/>
        <v>111</v>
      </c>
      <c r="T5" s="46"/>
    </row>
    <row r="6" spans="1:20" x14ac:dyDescent="0.35">
      <c r="A6" s="22" t="s">
        <v>104</v>
      </c>
      <c r="B6" s="22">
        <v>110</v>
      </c>
      <c r="C6" s="22">
        <v>112</v>
      </c>
      <c r="D6" s="22">
        <v>0</v>
      </c>
      <c r="E6" s="22">
        <v>0.02</v>
      </c>
      <c r="F6" s="22">
        <v>768</v>
      </c>
      <c r="G6" s="22">
        <v>0</v>
      </c>
      <c r="H6" s="22">
        <v>2E-3</v>
      </c>
      <c r="I6" s="22">
        <v>8.4000000000000005E-2</v>
      </c>
      <c r="J6" s="22">
        <v>0</v>
      </c>
      <c r="K6" s="22">
        <v>400</v>
      </c>
      <c r="L6" s="22">
        <v>510</v>
      </c>
      <c r="M6" s="22">
        <v>600</v>
      </c>
      <c r="N6" s="22">
        <v>1.0149999999999999</v>
      </c>
      <c r="O6" s="26" t="str">
        <f t="shared" si="0"/>
        <v>A17</v>
      </c>
      <c r="P6" s="27">
        <v>30000</v>
      </c>
      <c r="Q6" s="27">
        <f t="shared" si="1"/>
        <v>11.904761904761903</v>
      </c>
      <c r="R6" s="27">
        <f t="shared" si="2"/>
        <v>110</v>
      </c>
      <c r="S6" s="28">
        <f t="shared" si="3"/>
        <v>112</v>
      </c>
      <c r="T6" s="46"/>
    </row>
    <row r="7" spans="1:20" x14ac:dyDescent="0.35">
      <c r="A7" s="22" t="s">
        <v>93</v>
      </c>
      <c r="B7" s="22">
        <v>103</v>
      </c>
      <c r="C7" s="22">
        <v>124</v>
      </c>
      <c r="D7" s="22">
        <v>0</v>
      </c>
      <c r="E7" s="22">
        <v>0.02</v>
      </c>
      <c r="F7" s="22">
        <v>768</v>
      </c>
      <c r="G7" s="22">
        <v>0</v>
      </c>
      <c r="H7" s="22">
        <v>2E-3</v>
      </c>
      <c r="I7" s="22">
        <v>8.4000000000000005E-2</v>
      </c>
      <c r="J7" s="22">
        <v>0</v>
      </c>
      <c r="K7" s="22">
        <v>400</v>
      </c>
      <c r="L7" s="22">
        <v>510</v>
      </c>
      <c r="M7" s="22">
        <v>600</v>
      </c>
      <c r="N7" s="22">
        <v>1.0149999999999999</v>
      </c>
      <c r="O7" s="26" t="str">
        <f t="shared" si="0"/>
        <v>A7</v>
      </c>
      <c r="P7" s="27">
        <v>30000</v>
      </c>
      <c r="Q7" s="27">
        <f t="shared" si="1"/>
        <v>11.904761904761903</v>
      </c>
      <c r="R7" s="27">
        <f t="shared" si="2"/>
        <v>103</v>
      </c>
      <c r="S7" s="28">
        <f t="shared" si="3"/>
        <v>124</v>
      </c>
      <c r="T7" s="46"/>
    </row>
    <row r="8" spans="1:20" x14ac:dyDescent="0.35">
      <c r="A8" s="22" t="s">
        <v>141</v>
      </c>
      <c r="B8" s="22">
        <v>209</v>
      </c>
      <c r="C8" s="22">
        <v>211</v>
      </c>
      <c r="D8" s="22">
        <v>0</v>
      </c>
      <c r="E8" s="22">
        <v>0.02</v>
      </c>
      <c r="F8" s="22">
        <v>768</v>
      </c>
      <c r="G8" s="22">
        <v>0</v>
      </c>
      <c r="H8" s="22">
        <v>2E-3</v>
      </c>
      <c r="I8" s="22">
        <v>8.4000000000000005E-2</v>
      </c>
      <c r="J8" s="22">
        <v>0</v>
      </c>
      <c r="K8" s="22">
        <v>400</v>
      </c>
      <c r="L8" s="22">
        <v>510</v>
      </c>
      <c r="M8" s="22">
        <v>600</v>
      </c>
      <c r="N8" s="22">
        <v>1.03</v>
      </c>
      <c r="O8" s="26" t="str">
        <f t="shared" si="0"/>
        <v>B14</v>
      </c>
      <c r="P8" s="27">
        <v>30000</v>
      </c>
      <c r="Q8" s="27">
        <f t="shared" si="1"/>
        <v>11.904761904761903</v>
      </c>
      <c r="R8" s="27">
        <f t="shared" si="2"/>
        <v>209</v>
      </c>
      <c r="S8" s="28">
        <f t="shared" si="3"/>
        <v>211</v>
      </c>
      <c r="T8" s="46"/>
    </row>
    <row r="9" spans="1:20" x14ac:dyDescent="0.35">
      <c r="A9" s="22" t="s">
        <v>142</v>
      </c>
      <c r="B9" s="22">
        <v>209</v>
      </c>
      <c r="C9" s="22">
        <v>212</v>
      </c>
      <c r="D9" s="22">
        <v>0</v>
      </c>
      <c r="E9" s="22">
        <v>0.02</v>
      </c>
      <c r="F9" s="22">
        <v>768</v>
      </c>
      <c r="G9" s="22">
        <v>0</v>
      </c>
      <c r="H9" s="22">
        <v>2E-3</v>
      </c>
      <c r="I9" s="22">
        <v>8.4000000000000005E-2</v>
      </c>
      <c r="J9" s="22">
        <v>0</v>
      </c>
      <c r="K9" s="22">
        <v>400</v>
      </c>
      <c r="L9" s="22">
        <v>510</v>
      </c>
      <c r="M9" s="22">
        <v>600</v>
      </c>
      <c r="N9" s="22">
        <v>1.03</v>
      </c>
      <c r="O9" s="26" t="str">
        <f t="shared" si="0"/>
        <v>B15</v>
      </c>
      <c r="P9" s="27">
        <v>30000</v>
      </c>
      <c r="Q9" s="27">
        <f t="shared" si="1"/>
        <v>11.904761904761903</v>
      </c>
      <c r="R9" s="27">
        <f t="shared" si="2"/>
        <v>209</v>
      </c>
      <c r="S9" s="28">
        <f t="shared" si="3"/>
        <v>212</v>
      </c>
      <c r="T9" s="46"/>
    </row>
    <row r="10" spans="1:20" x14ac:dyDescent="0.35">
      <c r="A10" s="22" t="s">
        <v>143</v>
      </c>
      <c r="B10" s="22">
        <v>210</v>
      </c>
      <c r="C10" s="22">
        <v>211</v>
      </c>
      <c r="D10" s="22">
        <v>0</v>
      </c>
      <c r="E10" s="22">
        <v>0.02</v>
      </c>
      <c r="F10" s="22">
        <v>768</v>
      </c>
      <c r="G10" s="22">
        <v>0</v>
      </c>
      <c r="H10" s="22">
        <v>2E-3</v>
      </c>
      <c r="I10" s="22">
        <v>8.4000000000000005E-2</v>
      </c>
      <c r="J10" s="22">
        <v>0</v>
      </c>
      <c r="K10" s="22">
        <v>400</v>
      </c>
      <c r="L10" s="22">
        <v>510</v>
      </c>
      <c r="M10" s="22">
        <v>600</v>
      </c>
      <c r="N10" s="22">
        <v>1.0149999999999999</v>
      </c>
      <c r="O10" s="26" t="str">
        <f t="shared" si="0"/>
        <v>B16</v>
      </c>
      <c r="P10" s="27">
        <v>30000</v>
      </c>
      <c r="Q10" s="27">
        <f t="shared" si="1"/>
        <v>11.904761904761903</v>
      </c>
      <c r="R10" s="27">
        <f t="shared" si="2"/>
        <v>210</v>
      </c>
      <c r="S10" s="28">
        <f t="shared" si="3"/>
        <v>211</v>
      </c>
      <c r="T10" s="46"/>
    </row>
    <row r="11" spans="1:20" x14ac:dyDescent="0.35">
      <c r="A11" s="22" t="s">
        <v>144</v>
      </c>
      <c r="B11" s="22">
        <v>210</v>
      </c>
      <c r="C11" s="22">
        <v>212</v>
      </c>
      <c r="D11" s="22">
        <v>0</v>
      </c>
      <c r="E11" s="22">
        <v>0.02</v>
      </c>
      <c r="F11" s="22">
        <v>768</v>
      </c>
      <c r="G11" s="22">
        <v>0</v>
      </c>
      <c r="H11" s="22">
        <v>2E-3</v>
      </c>
      <c r="I11" s="22">
        <v>8.4000000000000005E-2</v>
      </c>
      <c r="J11" s="22">
        <v>0</v>
      </c>
      <c r="K11" s="22">
        <v>400</v>
      </c>
      <c r="L11" s="22">
        <v>510</v>
      </c>
      <c r="M11" s="22">
        <v>600</v>
      </c>
      <c r="N11" s="22">
        <v>1.0149999999999999</v>
      </c>
      <c r="O11" s="26" t="str">
        <f t="shared" si="0"/>
        <v>B17</v>
      </c>
      <c r="P11" s="27">
        <v>30000</v>
      </c>
      <c r="Q11" s="27">
        <f t="shared" si="1"/>
        <v>11.904761904761903</v>
      </c>
      <c r="R11" s="27">
        <f t="shared" si="2"/>
        <v>210</v>
      </c>
      <c r="S11" s="28">
        <f t="shared" si="3"/>
        <v>212</v>
      </c>
      <c r="T11" s="46"/>
    </row>
    <row r="12" spans="1:20" x14ac:dyDescent="0.35">
      <c r="A12" s="22" t="s">
        <v>134</v>
      </c>
      <c r="B12" s="22">
        <v>203</v>
      </c>
      <c r="C12" s="22">
        <v>224</v>
      </c>
      <c r="D12" s="22">
        <v>0</v>
      </c>
      <c r="E12" s="22">
        <v>0.02</v>
      </c>
      <c r="F12" s="22">
        <v>768</v>
      </c>
      <c r="G12" s="22">
        <v>0</v>
      </c>
      <c r="H12" s="22">
        <v>2E-3</v>
      </c>
      <c r="I12" s="22">
        <v>8.4000000000000005E-2</v>
      </c>
      <c r="J12" s="22">
        <v>0</v>
      </c>
      <c r="K12" s="22">
        <v>400</v>
      </c>
      <c r="L12" s="22">
        <v>510</v>
      </c>
      <c r="M12" s="22">
        <v>600</v>
      </c>
      <c r="N12" s="22">
        <v>1.0149999999999999</v>
      </c>
      <c r="O12" s="26" t="str">
        <f t="shared" si="0"/>
        <v>B7</v>
      </c>
      <c r="P12" s="27">
        <v>30000</v>
      </c>
      <c r="Q12" s="27">
        <f t="shared" si="1"/>
        <v>11.904761904761903</v>
      </c>
      <c r="R12" s="27">
        <f t="shared" si="2"/>
        <v>203</v>
      </c>
      <c r="S12" s="28">
        <f t="shared" si="3"/>
        <v>224</v>
      </c>
      <c r="T12" s="46"/>
    </row>
    <row r="13" spans="1:20" x14ac:dyDescent="0.35">
      <c r="A13" s="22" t="s">
        <v>179</v>
      </c>
      <c r="B13" s="22">
        <v>309</v>
      </c>
      <c r="C13" s="22">
        <v>311</v>
      </c>
      <c r="D13" s="22">
        <v>0</v>
      </c>
      <c r="E13" s="22">
        <v>0.02</v>
      </c>
      <c r="F13" s="22">
        <v>768</v>
      </c>
      <c r="G13" s="22">
        <v>0</v>
      </c>
      <c r="H13" s="22">
        <v>2E-3</v>
      </c>
      <c r="I13" s="22">
        <v>8.4000000000000005E-2</v>
      </c>
      <c r="J13" s="22">
        <v>0</v>
      </c>
      <c r="K13" s="22">
        <v>400</v>
      </c>
      <c r="L13" s="22">
        <v>510</v>
      </c>
      <c r="M13" s="22">
        <v>600</v>
      </c>
      <c r="N13" s="22">
        <v>1.03</v>
      </c>
      <c r="O13" s="26" t="str">
        <f t="shared" si="0"/>
        <v>C14</v>
      </c>
      <c r="P13" s="27">
        <v>30000</v>
      </c>
      <c r="Q13" s="27">
        <f t="shared" si="1"/>
        <v>11.904761904761903</v>
      </c>
      <c r="R13" s="27">
        <f t="shared" si="2"/>
        <v>309</v>
      </c>
      <c r="S13" s="28">
        <f t="shared" si="3"/>
        <v>311</v>
      </c>
      <c r="T13" s="46"/>
    </row>
    <row r="14" spans="1:20" x14ac:dyDescent="0.35">
      <c r="A14" s="22" t="s">
        <v>180</v>
      </c>
      <c r="B14" s="22">
        <v>309</v>
      </c>
      <c r="C14" s="22">
        <v>312</v>
      </c>
      <c r="D14" s="22">
        <v>0</v>
      </c>
      <c r="E14" s="22">
        <v>0.02</v>
      </c>
      <c r="F14" s="22">
        <v>768</v>
      </c>
      <c r="G14" s="22">
        <v>0</v>
      </c>
      <c r="H14" s="22">
        <v>2E-3</v>
      </c>
      <c r="I14" s="22">
        <v>8.4000000000000005E-2</v>
      </c>
      <c r="J14" s="22">
        <v>0</v>
      </c>
      <c r="K14" s="22">
        <v>400</v>
      </c>
      <c r="L14" s="22">
        <v>510</v>
      </c>
      <c r="M14" s="22">
        <v>600</v>
      </c>
      <c r="N14" s="22">
        <v>1.03</v>
      </c>
      <c r="O14" s="26" t="str">
        <f t="shared" si="0"/>
        <v>C15</v>
      </c>
      <c r="P14" s="27">
        <v>30000</v>
      </c>
      <c r="Q14" s="27">
        <f t="shared" si="1"/>
        <v>11.904761904761903</v>
      </c>
      <c r="R14" s="27">
        <f t="shared" si="2"/>
        <v>309</v>
      </c>
      <c r="S14" s="28">
        <f t="shared" si="3"/>
        <v>312</v>
      </c>
      <c r="T14" s="46"/>
    </row>
    <row r="15" spans="1:20" x14ac:dyDescent="0.35">
      <c r="A15" s="22" t="s">
        <v>181</v>
      </c>
      <c r="B15" s="22">
        <v>310</v>
      </c>
      <c r="C15" s="22">
        <v>311</v>
      </c>
      <c r="D15" s="22">
        <v>0</v>
      </c>
      <c r="E15" s="22">
        <v>0.02</v>
      </c>
      <c r="F15" s="22">
        <v>768</v>
      </c>
      <c r="G15" s="22">
        <v>0</v>
      </c>
      <c r="H15" s="22">
        <v>2E-3</v>
      </c>
      <c r="I15" s="22">
        <v>8.4000000000000005E-2</v>
      </c>
      <c r="J15" s="22">
        <v>0</v>
      </c>
      <c r="K15" s="22">
        <v>400</v>
      </c>
      <c r="L15" s="22">
        <v>510</v>
      </c>
      <c r="M15" s="22">
        <v>600</v>
      </c>
      <c r="N15" s="22">
        <v>1.0149999999999999</v>
      </c>
      <c r="O15" s="26" t="str">
        <f t="shared" si="0"/>
        <v>C16</v>
      </c>
      <c r="P15" s="27">
        <v>30000</v>
      </c>
      <c r="Q15" s="27">
        <f t="shared" si="1"/>
        <v>11.904761904761903</v>
      </c>
      <c r="R15" s="27">
        <f t="shared" si="2"/>
        <v>310</v>
      </c>
      <c r="S15" s="28">
        <f t="shared" si="3"/>
        <v>311</v>
      </c>
      <c r="T15" s="46"/>
    </row>
    <row r="16" spans="1:20" x14ac:dyDescent="0.35">
      <c r="A16" s="22" t="s">
        <v>182</v>
      </c>
      <c r="B16" s="22">
        <v>310</v>
      </c>
      <c r="C16" s="22">
        <v>312</v>
      </c>
      <c r="D16" s="22">
        <v>0</v>
      </c>
      <c r="E16" s="22">
        <v>0.02</v>
      </c>
      <c r="F16" s="22">
        <v>768</v>
      </c>
      <c r="G16" s="22">
        <v>0</v>
      </c>
      <c r="H16" s="22">
        <v>2E-3</v>
      </c>
      <c r="I16" s="22">
        <v>8.4000000000000005E-2</v>
      </c>
      <c r="J16" s="22">
        <v>0</v>
      </c>
      <c r="K16" s="22">
        <v>400</v>
      </c>
      <c r="L16" s="22">
        <v>510</v>
      </c>
      <c r="M16" s="22">
        <v>600</v>
      </c>
      <c r="N16" s="22">
        <v>1.0149999999999999</v>
      </c>
      <c r="O16" s="26" t="str">
        <f t="shared" si="0"/>
        <v>C17</v>
      </c>
      <c r="P16" s="27">
        <v>30000</v>
      </c>
      <c r="Q16" s="27">
        <f t="shared" si="1"/>
        <v>11.904761904761903</v>
      </c>
      <c r="R16" s="27">
        <f t="shared" si="2"/>
        <v>310</v>
      </c>
      <c r="S16" s="28">
        <f t="shared" si="3"/>
        <v>312</v>
      </c>
      <c r="T16" s="46"/>
    </row>
    <row r="17" spans="1:20" x14ac:dyDescent="0.35">
      <c r="A17" s="22" t="s">
        <v>206</v>
      </c>
      <c r="B17" s="22">
        <v>323</v>
      </c>
      <c r="C17" s="22">
        <v>325</v>
      </c>
      <c r="D17" s="22">
        <v>0</v>
      </c>
      <c r="E17" s="22">
        <v>0.02</v>
      </c>
      <c r="F17" s="22">
        <v>768</v>
      </c>
      <c r="G17" s="22">
        <v>0</v>
      </c>
      <c r="H17" s="22">
        <v>0</v>
      </c>
      <c r="I17" s="22">
        <v>8.9999999999999993E-3</v>
      </c>
      <c r="J17" s="22">
        <v>0</v>
      </c>
      <c r="K17" s="22">
        <v>722</v>
      </c>
      <c r="L17" s="22">
        <v>893</v>
      </c>
      <c r="M17" s="22">
        <v>893</v>
      </c>
      <c r="N17" s="22">
        <v>1</v>
      </c>
      <c r="O17" s="26" t="str">
        <f t="shared" si="0"/>
        <v>C35</v>
      </c>
      <c r="P17" s="27">
        <v>30000</v>
      </c>
      <c r="Q17" s="27">
        <f t="shared" si="1"/>
        <v>111.11111111111111</v>
      </c>
      <c r="R17" s="27">
        <f t="shared" si="2"/>
        <v>323</v>
      </c>
      <c r="S17" s="28">
        <f t="shared" si="3"/>
        <v>325</v>
      </c>
      <c r="T17" s="46"/>
    </row>
    <row r="18" spans="1:20" x14ac:dyDescent="0.35">
      <c r="A18" s="22" t="s">
        <v>172</v>
      </c>
      <c r="B18" s="22">
        <v>303</v>
      </c>
      <c r="C18" s="22">
        <v>324</v>
      </c>
      <c r="D18" s="22">
        <v>0</v>
      </c>
      <c r="E18" s="22">
        <v>0.02</v>
      </c>
      <c r="F18" s="22">
        <v>768</v>
      </c>
      <c r="G18" s="22">
        <v>0</v>
      </c>
      <c r="H18" s="22">
        <v>2E-3</v>
      </c>
      <c r="I18" s="22">
        <v>8.4000000000000005E-2</v>
      </c>
      <c r="J18" s="22">
        <v>0</v>
      </c>
      <c r="K18" s="22">
        <v>400</v>
      </c>
      <c r="L18" s="22">
        <v>510</v>
      </c>
      <c r="M18" s="22">
        <v>600</v>
      </c>
      <c r="N18" s="22">
        <v>1.0149999999999999</v>
      </c>
      <c r="O18" s="26" t="str">
        <f t="shared" si="0"/>
        <v>C7</v>
      </c>
      <c r="P18" s="27">
        <v>30000</v>
      </c>
      <c r="Q18" s="27">
        <f t="shared" si="1"/>
        <v>11.904761904761903</v>
      </c>
      <c r="R18" s="27">
        <f t="shared" si="2"/>
        <v>303</v>
      </c>
      <c r="S18" s="28">
        <f t="shared" si="3"/>
        <v>324</v>
      </c>
      <c r="T18" s="46"/>
    </row>
    <row r="19" spans="1:20" x14ac:dyDescent="0.35">
      <c r="A19" s="22" t="s">
        <v>87</v>
      </c>
      <c r="B19" s="22">
        <v>101</v>
      </c>
      <c r="C19" s="22">
        <v>102</v>
      </c>
      <c r="D19" s="22">
        <v>3</v>
      </c>
      <c r="E19" s="22">
        <v>0.24</v>
      </c>
      <c r="F19" s="22">
        <v>16</v>
      </c>
      <c r="G19" s="22">
        <v>0</v>
      </c>
      <c r="H19" s="22">
        <v>3.0000000000000001E-3</v>
      </c>
      <c r="I19" s="22">
        <v>1.4E-2</v>
      </c>
      <c r="J19" s="22">
        <v>0.46100000000000002</v>
      </c>
      <c r="K19" s="22">
        <v>175</v>
      </c>
      <c r="L19" s="22">
        <v>193</v>
      </c>
      <c r="M19" s="22">
        <v>200</v>
      </c>
      <c r="N19" s="22">
        <v>0</v>
      </c>
      <c r="O19" s="26" t="str">
        <f t="shared" si="0"/>
        <v>A1</v>
      </c>
      <c r="P19" s="27">
        <f t="shared" ref="P19:P67" si="4">K19</f>
        <v>175</v>
      </c>
      <c r="Q19" s="27">
        <f t="shared" si="1"/>
        <v>71.428571428571431</v>
      </c>
      <c r="R19" s="27">
        <f t="shared" si="2"/>
        <v>101</v>
      </c>
      <c r="S19" s="28">
        <f t="shared" si="3"/>
        <v>102</v>
      </c>
    </row>
    <row r="20" spans="1:20" x14ac:dyDescent="0.35">
      <c r="A20" s="22" t="s">
        <v>128</v>
      </c>
      <c r="B20" s="22">
        <v>201</v>
      </c>
      <c r="C20" s="22">
        <v>202</v>
      </c>
      <c r="D20" s="22">
        <v>3</v>
      </c>
      <c r="E20" s="22">
        <v>0.24</v>
      </c>
      <c r="F20" s="22">
        <v>16</v>
      </c>
      <c r="G20" s="22">
        <v>0</v>
      </c>
      <c r="H20" s="22">
        <v>3.0000000000000001E-3</v>
      </c>
      <c r="I20" s="22">
        <v>1.4E-2</v>
      </c>
      <c r="J20" s="22">
        <v>0.46100000000000002</v>
      </c>
      <c r="K20" s="22">
        <v>175</v>
      </c>
      <c r="L20" s="22">
        <v>193</v>
      </c>
      <c r="M20" s="22">
        <v>200</v>
      </c>
      <c r="N20" s="22">
        <v>0</v>
      </c>
      <c r="O20" s="26" t="str">
        <f t="shared" si="0"/>
        <v>B1</v>
      </c>
      <c r="P20" s="27">
        <f t="shared" si="4"/>
        <v>175</v>
      </c>
      <c r="Q20" s="27">
        <f t="shared" si="1"/>
        <v>71.428571428571431</v>
      </c>
      <c r="R20" s="27">
        <f t="shared" si="2"/>
        <v>201</v>
      </c>
      <c r="S20" s="28">
        <f t="shared" si="3"/>
        <v>202</v>
      </c>
    </row>
    <row r="21" spans="1:20" x14ac:dyDescent="0.35">
      <c r="A21" s="22" t="s">
        <v>166</v>
      </c>
      <c r="B21" s="22">
        <v>301</v>
      </c>
      <c r="C21" s="22">
        <v>302</v>
      </c>
      <c r="D21" s="22">
        <v>3</v>
      </c>
      <c r="E21" s="22">
        <v>0.24</v>
      </c>
      <c r="F21" s="22">
        <v>16</v>
      </c>
      <c r="G21" s="22">
        <v>0</v>
      </c>
      <c r="H21" s="22">
        <v>3.0000000000000001E-3</v>
      </c>
      <c r="I21" s="22">
        <v>1.4E-2</v>
      </c>
      <c r="J21" s="22">
        <v>0.46100000000000002</v>
      </c>
      <c r="K21" s="22">
        <v>175</v>
      </c>
      <c r="L21" s="22">
        <v>193</v>
      </c>
      <c r="M21" s="22">
        <v>200</v>
      </c>
      <c r="N21" s="22">
        <v>0</v>
      </c>
      <c r="O21" s="26" t="str">
        <f t="shared" si="0"/>
        <v>C1</v>
      </c>
      <c r="P21" s="27">
        <f t="shared" si="4"/>
        <v>175</v>
      </c>
      <c r="Q21" s="27">
        <f t="shared" si="1"/>
        <v>71.428571428571431</v>
      </c>
      <c r="R21" s="27">
        <f t="shared" si="2"/>
        <v>301</v>
      </c>
      <c r="S21" s="28">
        <f t="shared" si="3"/>
        <v>302</v>
      </c>
    </row>
    <row r="22" spans="1:20" x14ac:dyDescent="0.35">
      <c r="A22" s="22" t="s">
        <v>118</v>
      </c>
      <c r="B22" s="22">
        <v>117</v>
      </c>
      <c r="C22" s="22">
        <v>118</v>
      </c>
      <c r="D22" s="22">
        <v>10</v>
      </c>
      <c r="E22" s="22">
        <v>0.32</v>
      </c>
      <c r="F22" s="22">
        <v>11</v>
      </c>
      <c r="G22" s="22">
        <v>0.2</v>
      </c>
      <c r="H22" s="22">
        <v>2E-3</v>
      </c>
      <c r="I22" s="22">
        <v>1.4E-2</v>
      </c>
      <c r="J22" s="22">
        <v>0.03</v>
      </c>
      <c r="K22" s="22">
        <v>500</v>
      </c>
      <c r="L22" s="22">
        <v>600</v>
      </c>
      <c r="M22" s="22">
        <v>625</v>
      </c>
      <c r="N22" s="22">
        <v>0</v>
      </c>
      <c r="O22" s="26" t="str">
        <f t="shared" si="0"/>
        <v>A29</v>
      </c>
      <c r="P22" s="27">
        <f t="shared" si="4"/>
        <v>500</v>
      </c>
      <c r="Q22" s="27">
        <f t="shared" si="1"/>
        <v>71.428571428571431</v>
      </c>
      <c r="R22" s="27">
        <f t="shared" si="2"/>
        <v>117</v>
      </c>
      <c r="S22" s="28">
        <f t="shared" si="3"/>
        <v>118</v>
      </c>
    </row>
    <row r="23" spans="1:20" x14ac:dyDescent="0.35">
      <c r="A23" s="22" t="s">
        <v>157</v>
      </c>
      <c r="B23" s="22">
        <v>217</v>
      </c>
      <c r="C23" s="22">
        <v>218</v>
      </c>
      <c r="D23" s="22">
        <v>10</v>
      </c>
      <c r="E23" s="22">
        <v>0.32</v>
      </c>
      <c r="F23" s="22">
        <v>11</v>
      </c>
      <c r="G23" s="22">
        <v>0.2</v>
      </c>
      <c r="H23" s="22">
        <v>2E-3</v>
      </c>
      <c r="I23" s="22">
        <v>1.4E-2</v>
      </c>
      <c r="J23" s="22">
        <v>0.03</v>
      </c>
      <c r="K23" s="22">
        <v>500</v>
      </c>
      <c r="L23" s="22">
        <v>600</v>
      </c>
      <c r="M23" s="22">
        <v>625</v>
      </c>
      <c r="N23" s="22">
        <v>0</v>
      </c>
      <c r="O23" s="26" t="str">
        <f t="shared" si="0"/>
        <v>B29</v>
      </c>
      <c r="P23" s="27">
        <f t="shared" si="4"/>
        <v>500</v>
      </c>
      <c r="Q23" s="27">
        <f t="shared" si="1"/>
        <v>71.428571428571431</v>
      </c>
      <c r="R23" s="27">
        <f t="shared" si="2"/>
        <v>217</v>
      </c>
      <c r="S23" s="28">
        <f t="shared" si="3"/>
        <v>218</v>
      </c>
    </row>
    <row r="24" spans="1:20" x14ac:dyDescent="0.35">
      <c r="A24" s="22" t="s">
        <v>195</v>
      </c>
      <c r="B24" s="22">
        <v>317</v>
      </c>
      <c r="C24" s="22">
        <v>318</v>
      </c>
      <c r="D24" s="22">
        <v>10</v>
      </c>
      <c r="E24" s="22">
        <v>0.32</v>
      </c>
      <c r="F24" s="22">
        <v>11</v>
      </c>
      <c r="G24" s="22">
        <v>0.2</v>
      </c>
      <c r="H24" s="22">
        <v>2E-3</v>
      </c>
      <c r="I24" s="22">
        <v>1.4E-2</v>
      </c>
      <c r="J24" s="22">
        <v>0.03</v>
      </c>
      <c r="K24" s="22">
        <v>500</v>
      </c>
      <c r="L24" s="22">
        <v>600</v>
      </c>
      <c r="M24" s="22">
        <v>625</v>
      </c>
      <c r="N24" s="22">
        <v>0</v>
      </c>
      <c r="O24" s="26" t="str">
        <f t="shared" si="0"/>
        <v>C29</v>
      </c>
      <c r="P24" s="27">
        <f t="shared" si="4"/>
        <v>500</v>
      </c>
      <c r="Q24" s="27">
        <f t="shared" si="1"/>
        <v>71.428571428571431</v>
      </c>
      <c r="R24" s="27">
        <f t="shared" si="2"/>
        <v>317</v>
      </c>
      <c r="S24" s="28">
        <f t="shared" si="3"/>
        <v>318</v>
      </c>
    </row>
    <row r="25" spans="1:20" x14ac:dyDescent="0.35">
      <c r="A25" s="22" t="s">
        <v>112</v>
      </c>
      <c r="B25" s="22">
        <v>115</v>
      </c>
      <c r="C25" s="22">
        <v>116</v>
      </c>
      <c r="D25" s="22">
        <v>12</v>
      </c>
      <c r="E25" s="22">
        <v>0.33</v>
      </c>
      <c r="F25" s="22">
        <v>11</v>
      </c>
      <c r="G25" s="22">
        <v>0.3</v>
      </c>
      <c r="H25" s="22">
        <v>2E-3</v>
      </c>
      <c r="I25" s="22">
        <v>1.7000000000000001E-2</v>
      </c>
      <c r="J25" s="22">
        <v>3.5999999999999997E-2</v>
      </c>
      <c r="K25" s="22">
        <v>500</v>
      </c>
      <c r="L25" s="22">
        <v>600</v>
      </c>
      <c r="M25" s="22">
        <v>625</v>
      </c>
      <c r="N25" s="22">
        <v>0</v>
      </c>
      <c r="O25" s="26" t="str">
        <f t="shared" si="0"/>
        <v>A24</v>
      </c>
      <c r="P25" s="27">
        <f t="shared" si="4"/>
        <v>500</v>
      </c>
      <c r="Q25" s="27">
        <f t="shared" si="1"/>
        <v>58.823529411764703</v>
      </c>
      <c r="R25" s="27">
        <f t="shared" si="2"/>
        <v>115</v>
      </c>
      <c r="S25" s="28">
        <f t="shared" si="3"/>
        <v>116</v>
      </c>
    </row>
    <row r="26" spans="1:20" x14ac:dyDescent="0.35">
      <c r="A26" s="22" t="s">
        <v>151</v>
      </c>
      <c r="B26" s="22">
        <v>215</v>
      </c>
      <c r="C26" s="22">
        <v>216</v>
      </c>
      <c r="D26" s="22">
        <v>12</v>
      </c>
      <c r="E26" s="22">
        <v>0.33</v>
      </c>
      <c r="F26" s="22">
        <v>11</v>
      </c>
      <c r="G26" s="22">
        <v>0.3</v>
      </c>
      <c r="H26" s="22">
        <v>2E-3</v>
      </c>
      <c r="I26" s="22">
        <v>1.7000000000000001E-2</v>
      </c>
      <c r="J26" s="22">
        <v>3.5999999999999997E-2</v>
      </c>
      <c r="K26" s="22">
        <v>500</v>
      </c>
      <c r="L26" s="22">
        <v>600</v>
      </c>
      <c r="M26" s="22">
        <v>625</v>
      </c>
      <c r="N26" s="22">
        <v>0</v>
      </c>
      <c r="O26" s="26" t="str">
        <f t="shared" si="0"/>
        <v>B24</v>
      </c>
      <c r="P26" s="27">
        <f t="shared" si="4"/>
        <v>500</v>
      </c>
      <c r="Q26" s="27">
        <f t="shared" si="1"/>
        <v>58.823529411764703</v>
      </c>
      <c r="R26" s="27">
        <f t="shared" si="2"/>
        <v>215</v>
      </c>
      <c r="S26" s="28">
        <f t="shared" si="3"/>
        <v>216</v>
      </c>
    </row>
    <row r="27" spans="1:20" x14ac:dyDescent="0.35">
      <c r="A27" s="22" t="s">
        <v>189</v>
      </c>
      <c r="B27" s="22">
        <v>315</v>
      </c>
      <c r="C27" s="22">
        <v>316</v>
      </c>
      <c r="D27" s="22">
        <v>12</v>
      </c>
      <c r="E27" s="22">
        <v>0.33</v>
      </c>
      <c r="F27" s="22">
        <v>11</v>
      </c>
      <c r="G27" s="22">
        <v>0.3</v>
      </c>
      <c r="H27" s="22">
        <v>2E-3</v>
      </c>
      <c r="I27" s="22">
        <v>1.7000000000000001E-2</v>
      </c>
      <c r="J27" s="22">
        <v>3.5999999999999997E-2</v>
      </c>
      <c r="K27" s="22">
        <v>500</v>
      </c>
      <c r="L27" s="22">
        <v>600</v>
      </c>
      <c r="M27" s="22">
        <v>625</v>
      </c>
      <c r="N27" s="22">
        <v>0</v>
      </c>
      <c r="O27" s="26" t="str">
        <f t="shared" si="0"/>
        <v>C24</v>
      </c>
      <c r="P27" s="27">
        <f t="shared" si="4"/>
        <v>500</v>
      </c>
      <c r="Q27" s="27">
        <f t="shared" si="1"/>
        <v>58.823529411764703</v>
      </c>
      <c r="R27" s="27">
        <f t="shared" si="2"/>
        <v>315</v>
      </c>
      <c r="S27" s="28">
        <f t="shared" si="3"/>
        <v>316</v>
      </c>
    </row>
    <row r="28" spans="1:20" x14ac:dyDescent="0.35">
      <c r="A28" s="22" t="s">
        <v>240</v>
      </c>
      <c r="B28" s="22">
        <v>120</v>
      </c>
      <c r="C28" s="22">
        <v>123</v>
      </c>
      <c r="D28" s="22">
        <v>15</v>
      </c>
      <c r="E28" s="22">
        <v>0.34</v>
      </c>
      <c r="F28" s="22">
        <v>11</v>
      </c>
      <c r="G28" s="22">
        <v>0.4</v>
      </c>
      <c r="H28" s="22">
        <v>3.0000000000000001E-3</v>
      </c>
      <c r="I28" s="22">
        <v>2.1999999999999999E-2</v>
      </c>
      <c r="J28" s="22">
        <v>4.5999999999999999E-2</v>
      </c>
      <c r="K28" s="22">
        <v>500</v>
      </c>
      <c r="L28" s="22">
        <v>600</v>
      </c>
      <c r="M28" s="22">
        <v>625</v>
      </c>
      <c r="N28" s="22">
        <v>0</v>
      </c>
      <c r="O28" s="26" t="str">
        <f t="shared" si="0"/>
        <v>A33_1</v>
      </c>
      <c r="P28" s="27">
        <f t="shared" si="4"/>
        <v>500</v>
      </c>
      <c r="Q28" s="27">
        <f t="shared" si="1"/>
        <v>45.45454545454546</v>
      </c>
      <c r="R28" s="27">
        <f t="shared" si="2"/>
        <v>120</v>
      </c>
      <c r="S28" s="28">
        <f t="shared" si="3"/>
        <v>123</v>
      </c>
    </row>
    <row r="29" spans="1:20" x14ac:dyDescent="0.35">
      <c r="A29" s="22" t="s">
        <v>241</v>
      </c>
      <c r="B29" s="22">
        <v>120</v>
      </c>
      <c r="C29" s="22">
        <v>123</v>
      </c>
      <c r="D29" s="22">
        <v>15</v>
      </c>
      <c r="E29" s="22">
        <v>0.34</v>
      </c>
      <c r="F29" s="22">
        <v>11</v>
      </c>
      <c r="G29" s="22">
        <v>0.4</v>
      </c>
      <c r="H29" s="22">
        <v>3.0000000000000001E-3</v>
      </c>
      <c r="I29" s="22">
        <v>2.1999999999999999E-2</v>
      </c>
      <c r="J29" s="22">
        <v>4.5999999999999999E-2</v>
      </c>
      <c r="K29" s="22">
        <v>500</v>
      </c>
      <c r="L29" s="22">
        <v>600</v>
      </c>
      <c r="M29" s="22">
        <v>625</v>
      </c>
      <c r="N29" s="22">
        <v>0</v>
      </c>
      <c r="O29" s="26" t="str">
        <f t="shared" si="0"/>
        <v>A33_2</v>
      </c>
      <c r="P29" s="27">
        <f t="shared" si="4"/>
        <v>500</v>
      </c>
      <c r="Q29" s="27">
        <f t="shared" si="1"/>
        <v>45.45454545454546</v>
      </c>
      <c r="R29" s="27">
        <f t="shared" si="2"/>
        <v>120</v>
      </c>
      <c r="S29" s="28">
        <f t="shared" si="3"/>
        <v>123</v>
      </c>
    </row>
    <row r="30" spans="1:20" x14ac:dyDescent="0.35">
      <c r="A30" s="22" t="s">
        <v>248</v>
      </c>
      <c r="B30" s="22">
        <v>220</v>
      </c>
      <c r="C30" s="22">
        <v>223</v>
      </c>
      <c r="D30" s="22">
        <v>15</v>
      </c>
      <c r="E30" s="22">
        <v>0.34</v>
      </c>
      <c r="F30" s="22">
        <v>11</v>
      </c>
      <c r="G30" s="22">
        <v>0.4</v>
      </c>
      <c r="H30" s="22">
        <v>3.0000000000000001E-3</v>
      </c>
      <c r="I30" s="22">
        <v>2.1999999999999999E-2</v>
      </c>
      <c r="J30" s="22">
        <v>4.5999999999999999E-2</v>
      </c>
      <c r="K30" s="22">
        <v>500</v>
      </c>
      <c r="L30" s="22">
        <v>600</v>
      </c>
      <c r="M30" s="22">
        <v>625</v>
      </c>
      <c r="N30" s="22">
        <v>0</v>
      </c>
      <c r="O30" s="26" t="str">
        <f t="shared" si="0"/>
        <v>B33_1</v>
      </c>
      <c r="P30" s="27">
        <f t="shared" si="4"/>
        <v>500</v>
      </c>
      <c r="Q30" s="27">
        <f t="shared" si="1"/>
        <v>45.45454545454546</v>
      </c>
      <c r="R30" s="27">
        <f t="shared" si="2"/>
        <v>220</v>
      </c>
      <c r="S30" s="28">
        <f t="shared" si="3"/>
        <v>223</v>
      </c>
    </row>
    <row r="31" spans="1:20" x14ac:dyDescent="0.35">
      <c r="A31" s="22" t="s">
        <v>249</v>
      </c>
      <c r="B31" s="22">
        <v>220</v>
      </c>
      <c r="C31" s="22">
        <v>223</v>
      </c>
      <c r="D31" s="22">
        <v>15</v>
      </c>
      <c r="E31" s="22">
        <v>0.34</v>
      </c>
      <c r="F31" s="22">
        <v>11</v>
      </c>
      <c r="G31" s="22">
        <v>0.4</v>
      </c>
      <c r="H31" s="22">
        <v>3.0000000000000001E-3</v>
      </c>
      <c r="I31" s="22">
        <v>2.1999999999999999E-2</v>
      </c>
      <c r="J31" s="22">
        <v>4.5999999999999999E-2</v>
      </c>
      <c r="K31" s="22">
        <v>500</v>
      </c>
      <c r="L31" s="22">
        <v>600</v>
      </c>
      <c r="M31" s="22">
        <v>625</v>
      </c>
      <c r="N31" s="22">
        <v>0</v>
      </c>
      <c r="O31" s="26" t="str">
        <f t="shared" si="0"/>
        <v>B33_2</v>
      </c>
      <c r="P31" s="27">
        <f t="shared" si="4"/>
        <v>500</v>
      </c>
      <c r="Q31" s="27">
        <f t="shared" si="1"/>
        <v>45.45454545454546</v>
      </c>
      <c r="R31" s="27">
        <f t="shared" si="2"/>
        <v>220</v>
      </c>
      <c r="S31" s="28">
        <f t="shared" si="3"/>
        <v>223</v>
      </c>
    </row>
    <row r="32" spans="1:20" x14ac:dyDescent="0.35">
      <c r="A32" s="22" t="s">
        <v>257</v>
      </c>
      <c r="B32" s="22">
        <v>320</v>
      </c>
      <c r="C32" s="22">
        <v>323</v>
      </c>
      <c r="D32" s="22">
        <v>15</v>
      </c>
      <c r="E32" s="22">
        <v>0.34</v>
      </c>
      <c r="F32" s="22">
        <v>11</v>
      </c>
      <c r="G32" s="22">
        <v>0.4</v>
      </c>
      <c r="H32" s="22">
        <v>3.0000000000000001E-3</v>
      </c>
      <c r="I32" s="22">
        <v>2.1999999999999999E-2</v>
      </c>
      <c r="J32" s="22">
        <v>4.5999999999999999E-2</v>
      </c>
      <c r="K32" s="22">
        <v>500</v>
      </c>
      <c r="L32" s="22">
        <v>600</v>
      </c>
      <c r="M32" s="22">
        <v>625</v>
      </c>
      <c r="N32" s="22">
        <v>0</v>
      </c>
      <c r="O32" s="26" t="str">
        <f t="shared" si="0"/>
        <v>C33_1</v>
      </c>
      <c r="P32" s="27">
        <f t="shared" si="4"/>
        <v>500</v>
      </c>
      <c r="Q32" s="27">
        <f t="shared" si="1"/>
        <v>45.45454545454546</v>
      </c>
      <c r="R32" s="27">
        <f t="shared" si="2"/>
        <v>320</v>
      </c>
      <c r="S32" s="28">
        <f t="shared" si="3"/>
        <v>323</v>
      </c>
    </row>
    <row r="33" spans="1:19" x14ac:dyDescent="0.35">
      <c r="A33" s="22" t="s">
        <v>258</v>
      </c>
      <c r="B33" s="22">
        <v>320</v>
      </c>
      <c r="C33" s="22">
        <v>323</v>
      </c>
      <c r="D33" s="22">
        <v>15</v>
      </c>
      <c r="E33" s="22">
        <v>0.34</v>
      </c>
      <c r="F33" s="22">
        <v>11</v>
      </c>
      <c r="G33" s="22">
        <v>0.4</v>
      </c>
      <c r="H33" s="22">
        <v>3.0000000000000001E-3</v>
      </c>
      <c r="I33" s="22">
        <v>2.1999999999999999E-2</v>
      </c>
      <c r="J33" s="22">
        <v>4.5999999999999999E-2</v>
      </c>
      <c r="K33" s="22">
        <v>500</v>
      </c>
      <c r="L33" s="22">
        <v>600</v>
      </c>
      <c r="M33" s="22">
        <v>625</v>
      </c>
      <c r="N33" s="22">
        <v>0</v>
      </c>
      <c r="O33" s="26" t="str">
        <f t="shared" si="0"/>
        <v>C33_2</v>
      </c>
      <c r="P33" s="27">
        <f t="shared" si="4"/>
        <v>500</v>
      </c>
      <c r="Q33" s="27">
        <f t="shared" si="1"/>
        <v>45.45454545454546</v>
      </c>
      <c r="R33" s="27">
        <f t="shared" si="2"/>
        <v>320</v>
      </c>
      <c r="S33" s="28">
        <f t="shared" si="3"/>
        <v>323</v>
      </c>
    </row>
    <row r="34" spans="1:19" x14ac:dyDescent="0.35">
      <c r="A34" s="22" t="s">
        <v>96</v>
      </c>
      <c r="B34" s="22">
        <v>106</v>
      </c>
      <c r="C34" s="22">
        <v>110</v>
      </c>
      <c r="D34" s="22">
        <v>16</v>
      </c>
      <c r="E34" s="22">
        <v>0.33</v>
      </c>
      <c r="F34" s="22">
        <v>35</v>
      </c>
      <c r="G34" s="22">
        <v>0</v>
      </c>
      <c r="H34" s="22">
        <v>1.4E-2</v>
      </c>
      <c r="I34" s="22">
        <v>6.0999999999999999E-2</v>
      </c>
      <c r="J34" s="22">
        <v>2.4590000000000001</v>
      </c>
      <c r="K34" s="22">
        <v>175</v>
      </c>
      <c r="L34" s="22">
        <v>193</v>
      </c>
      <c r="M34" s="22">
        <v>200</v>
      </c>
      <c r="N34" s="22">
        <v>0</v>
      </c>
      <c r="O34" s="26" t="str">
        <f t="shared" si="0"/>
        <v>A10</v>
      </c>
      <c r="P34" s="27">
        <f t="shared" si="4"/>
        <v>175</v>
      </c>
      <c r="Q34" s="27">
        <f t="shared" si="1"/>
        <v>16.393442622950818</v>
      </c>
      <c r="R34" s="27">
        <f t="shared" si="2"/>
        <v>106</v>
      </c>
      <c r="S34" s="28">
        <f t="shared" si="3"/>
        <v>110</v>
      </c>
    </row>
    <row r="35" spans="1:19" x14ac:dyDescent="0.35">
      <c r="A35" s="22" t="s">
        <v>97</v>
      </c>
      <c r="B35" s="22">
        <v>107</v>
      </c>
      <c r="C35" s="22">
        <v>108</v>
      </c>
      <c r="D35" s="22">
        <v>16</v>
      </c>
      <c r="E35" s="22">
        <v>0.3</v>
      </c>
      <c r="F35" s="22">
        <v>10</v>
      </c>
      <c r="G35" s="22">
        <v>0.8</v>
      </c>
      <c r="H35" s="22">
        <v>1.6E-2</v>
      </c>
      <c r="I35" s="22">
        <v>6.0999999999999999E-2</v>
      </c>
      <c r="J35" s="22">
        <v>1.7000000000000001E-2</v>
      </c>
      <c r="K35" s="22">
        <v>175</v>
      </c>
      <c r="L35" s="22">
        <v>208</v>
      </c>
      <c r="M35" s="22">
        <v>220</v>
      </c>
      <c r="N35" s="22">
        <v>0</v>
      </c>
      <c r="O35" s="26" t="str">
        <f t="shared" si="0"/>
        <v>A11</v>
      </c>
      <c r="P35" s="27">
        <f t="shared" si="4"/>
        <v>175</v>
      </c>
      <c r="Q35" s="27">
        <f t="shared" si="1"/>
        <v>16.393442622950818</v>
      </c>
      <c r="R35" s="27">
        <f t="shared" si="2"/>
        <v>107</v>
      </c>
      <c r="S35" s="28">
        <f t="shared" si="3"/>
        <v>108</v>
      </c>
    </row>
    <row r="36" spans="1:19" x14ac:dyDescent="0.35">
      <c r="A36" s="22" t="s">
        <v>117</v>
      </c>
      <c r="B36" s="22">
        <v>116</v>
      </c>
      <c r="C36" s="22">
        <v>119</v>
      </c>
      <c r="D36" s="22">
        <v>16</v>
      </c>
      <c r="E36" s="22">
        <v>0.34</v>
      </c>
      <c r="F36" s="22">
        <v>11</v>
      </c>
      <c r="G36" s="22">
        <v>0.4</v>
      </c>
      <c r="H36" s="22">
        <v>3.0000000000000001E-3</v>
      </c>
      <c r="I36" s="22">
        <v>2.3E-2</v>
      </c>
      <c r="J36" s="22">
        <v>4.9000000000000002E-2</v>
      </c>
      <c r="K36" s="22">
        <v>500</v>
      </c>
      <c r="L36" s="22">
        <v>600</v>
      </c>
      <c r="M36" s="22">
        <v>625</v>
      </c>
      <c r="N36" s="22">
        <v>0</v>
      </c>
      <c r="O36" s="26" t="str">
        <f t="shared" si="0"/>
        <v>A28</v>
      </c>
      <c r="P36" s="27">
        <f t="shared" si="4"/>
        <v>500</v>
      </c>
      <c r="Q36" s="27">
        <f t="shared" si="1"/>
        <v>43.478260869565219</v>
      </c>
      <c r="R36" s="27">
        <f t="shared" si="2"/>
        <v>116</v>
      </c>
      <c r="S36" s="28">
        <f t="shared" si="3"/>
        <v>119</v>
      </c>
    </row>
    <row r="37" spans="1:19" x14ac:dyDescent="0.35">
      <c r="A37" s="22" t="s">
        <v>137</v>
      </c>
      <c r="B37" s="22">
        <v>206</v>
      </c>
      <c r="C37" s="22">
        <v>210</v>
      </c>
      <c r="D37" s="22">
        <v>16</v>
      </c>
      <c r="E37" s="22">
        <v>0.33</v>
      </c>
      <c r="F37" s="22">
        <v>35</v>
      </c>
      <c r="G37" s="22">
        <v>0</v>
      </c>
      <c r="H37" s="22">
        <v>1.4E-2</v>
      </c>
      <c r="I37" s="22">
        <v>6.0999999999999999E-2</v>
      </c>
      <c r="J37" s="22">
        <v>2.4590000000000001</v>
      </c>
      <c r="K37" s="22">
        <v>175</v>
      </c>
      <c r="L37" s="22">
        <v>193</v>
      </c>
      <c r="M37" s="22">
        <v>200</v>
      </c>
      <c r="N37" s="22">
        <v>0</v>
      </c>
      <c r="O37" s="26" t="str">
        <f t="shared" si="0"/>
        <v>B10</v>
      </c>
      <c r="P37" s="27">
        <f t="shared" si="4"/>
        <v>175</v>
      </c>
      <c r="Q37" s="27">
        <f t="shared" si="1"/>
        <v>16.393442622950818</v>
      </c>
      <c r="R37" s="27">
        <f t="shared" si="2"/>
        <v>206</v>
      </c>
      <c r="S37" s="28">
        <f t="shared" si="3"/>
        <v>210</v>
      </c>
    </row>
    <row r="38" spans="1:19" x14ac:dyDescent="0.35">
      <c r="A38" s="22" t="s">
        <v>138</v>
      </c>
      <c r="B38" s="22">
        <v>207</v>
      </c>
      <c r="C38" s="22">
        <v>208</v>
      </c>
      <c r="D38" s="22">
        <v>16</v>
      </c>
      <c r="E38" s="22">
        <v>0.3</v>
      </c>
      <c r="F38" s="22">
        <v>10</v>
      </c>
      <c r="G38" s="22">
        <v>0.8</v>
      </c>
      <c r="H38" s="22">
        <v>1.6E-2</v>
      </c>
      <c r="I38" s="22">
        <v>6.0999999999999999E-2</v>
      </c>
      <c r="J38" s="22">
        <v>1.7000000000000001E-2</v>
      </c>
      <c r="K38" s="22">
        <v>175</v>
      </c>
      <c r="L38" s="22">
        <v>208</v>
      </c>
      <c r="M38" s="22">
        <v>220</v>
      </c>
      <c r="N38" s="22">
        <v>0</v>
      </c>
      <c r="O38" s="26" t="str">
        <f t="shared" si="0"/>
        <v>B11</v>
      </c>
      <c r="P38" s="27">
        <f t="shared" si="4"/>
        <v>175</v>
      </c>
      <c r="Q38" s="27">
        <f t="shared" si="1"/>
        <v>16.393442622950818</v>
      </c>
      <c r="R38" s="27">
        <f t="shared" si="2"/>
        <v>207</v>
      </c>
      <c r="S38" s="28">
        <f t="shared" si="3"/>
        <v>208</v>
      </c>
    </row>
    <row r="39" spans="1:19" x14ac:dyDescent="0.35">
      <c r="A39" s="22" t="s">
        <v>156</v>
      </c>
      <c r="B39" s="22">
        <v>216</v>
      </c>
      <c r="C39" s="22">
        <v>219</v>
      </c>
      <c r="D39" s="22">
        <v>16</v>
      </c>
      <c r="E39" s="22">
        <v>0.34</v>
      </c>
      <c r="F39" s="22">
        <v>11</v>
      </c>
      <c r="G39" s="22">
        <v>0.4</v>
      </c>
      <c r="H39" s="22">
        <v>3.0000000000000001E-3</v>
      </c>
      <c r="I39" s="22">
        <v>2.3E-2</v>
      </c>
      <c r="J39" s="22">
        <v>4.9000000000000002E-2</v>
      </c>
      <c r="K39" s="22">
        <v>500</v>
      </c>
      <c r="L39" s="22">
        <v>600</v>
      </c>
      <c r="M39" s="22">
        <v>625</v>
      </c>
      <c r="N39" s="22">
        <v>0</v>
      </c>
      <c r="O39" s="26" t="str">
        <f t="shared" si="0"/>
        <v>B28</v>
      </c>
      <c r="P39" s="27">
        <f t="shared" si="4"/>
        <v>500</v>
      </c>
      <c r="Q39" s="27">
        <f t="shared" si="1"/>
        <v>43.478260869565219</v>
      </c>
      <c r="R39" s="27">
        <f t="shared" si="2"/>
        <v>216</v>
      </c>
      <c r="S39" s="28">
        <f t="shared" si="3"/>
        <v>219</v>
      </c>
    </row>
    <row r="40" spans="1:19" x14ac:dyDescent="0.35">
      <c r="A40" s="22" t="s">
        <v>175</v>
      </c>
      <c r="B40" s="22">
        <v>306</v>
      </c>
      <c r="C40" s="22">
        <v>310</v>
      </c>
      <c r="D40" s="22">
        <v>16</v>
      </c>
      <c r="E40" s="22">
        <v>0.33</v>
      </c>
      <c r="F40" s="22">
        <v>35</v>
      </c>
      <c r="G40" s="22">
        <v>0</v>
      </c>
      <c r="H40" s="22">
        <v>1.4E-2</v>
      </c>
      <c r="I40" s="22">
        <v>6.0999999999999999E-2</v>
      </c>
      <c r="J40" s="22">
        <v>2.4590000000000001</v>
      </c>
      <c r="K40" s="22">
        <v>175</v>
      </c>
      <c r="L40" s="22">
        <v>193</v>
      </c>
      <c r="M40" s="22">
        <v>200</v>
      </c>
      <c r="N40" s="22">
        <v>0</v>
      </c>
      <c r="O40" s="26" t="str">
        <f t="shared" si="0"/>
        <v>C10</v>
      </c>
      <c r="P40" s="27">
        <f t="shared" si="4"/>
        <v>175</v>
      </c>
      <c r="Q40" s="27">
        <f t="shared" si="1"/>
        <v>16.393442622950818</v>
      </c>
      <c r="R40" s="27">
        <f t="shared" si="2"/>
        <v>306</v>
      </c>
      <c r="S40" s="28">
        <f t="shared" si="3"/>
        <v>310</v>
      </c>
    </row>
    <row r="41" spans="1:19" x14ac:dyDescent="0.35">
      <c r="A41" s="22" t="s">
        <v>176</v>
      </c>
      <c r="B41" s="22">
        <v>307</v>
      </c>
      <c r="C41" s="22">
        <v>308</v>
      </c>
      <c r="D41" s="22">
        <v>16</v>
      </c>
      <c r="E41" s="22">
        <v>0.3</v>
      </c>
      <c r="F41" s="22">
        <v>10</v>
      </c>
      <c r="G41" s="22">
        <v>0.8</v>
      </c>
      <c r="H41" s="22">
        <v>1.6E-2</v>
      </c>
      <c r="I41" s="22">
        <v>6.0999999999999999E-2</v>
      </c>
      <c r="J41" s="22">
        <v>1.7000000000000001E-2</v>
      </c>
      <c r="K41" s="22">
        <v>175</v>
      </c>
      <c r="L41" s="22">
        <v>208</v>
      </c>
      <c r="M41" s="22">
        <v>220</v>
      </c>
      <c r="N41" s="22">
        <v>0</v>
      </c>
      <c r="O41" s="26" t="str">
        <f t="shared" si="0"/>
        <v>C11</v>
      </c>
      <c r="P41" s="27">
        <f t="shared" si="4"/>
        <v>175</v>
      </c>
      <c r="Q41" s="27">
        <f t="shared" si="1"/>
        <v>16.393442622950818</v>
      </c>
      <c r="R41" s="27">
        <f t="shared" si="2"/>
        <v>307</v>
      </c>
      <c r="S41" s="28">
        <f t="shared" si="3"/>
        <v>308</v>
      </c>
    </row>
    <row r="42" spans="1:19" x14ac:dyDescent="0.35">
      <c r="A42" s="22" t="s">
        <v>194</v>
      </c>
      <c r="B42" s="22">
        <v>316</v>
      </c>
      <c r="C42" s="22">
        <v>319</v>
      </c>
      <c r="D42" s="22">
        <v>16</v>
      </c>
      <c r="E42" s="22">
        <v>0.34</v>
      </c>
      <c r="F42" s="22">
        <v>11</v>
      </c>
      <c r="G42" s="22">
        <v>0.4</v>
      </c>
      <c r="H42" s="22">
        <v>3.0000000000000001E-3</v>
      </c>
      <c r="I42" s="22">
        <v>2.3E-2</v>
      </c>
      <c r="J42" s="22">
        <v>4.9000000000000002E-2</v>
      </c>
      <c r="K42" s="22">
        <v>500</v>
      </c>
      <c r="L42" s="22">
        <v>600</v>
      </c>
      <c r="M42" s="22">
        <v>625</v>
      </c>
      <c r="N42" s="22">
        <v>0</v>
      </c>
      <c r="O42" s="26" t="str">
        <f t="shared" si="0"/>
        <v>C28</v>
      </c>
      <c r="P42" s="27">
        <f t="shared" si="4"/>
        <v>500</v>
      </c>
      <c r="Q42" s="27">
        <f t="shared" si="1"/>
        <v>43.478260869565219</v>
      </c>
      <c r="R42" s="27">
        <f t="shared" si="2"/>
        <v>316</v>
      </c>
      <c r="S42" s="28">
        <f t="shared" si="3"/>
        <v>319</v>
      </c>
    </row>
    <row r="43" spans="1:19" x14ac:dyDescent="0.35">
      <c r="A43" s="22" t="s">
        <v>116</v>
      </c>
      <c r="B43" s="22">
        <v>116</v>
      </c>
      <c r="C43" s="22">
        <v>117</v>
      </c>
      <c r="D43" s="22">
        <v>18</v>
      </c>
      <c r="E43" s="22">
        <v>0.35</v>
      </c>
      <c r="F43" s="22">
        <v>11</v>
      </c>
      <c r="G43" s="22">
        <v>0.4</v>
      </c>
      <c r="H43" s="22">
        <v>3.0000000000000001E-3</v>
      </c>
      <c r="I43" s="22">
        <v>2.5999999999999999E-2</v>
      </c>
      <c r="J43" s="22">
        <v>5.5E-2</v>
      </c>
      <c r="K43" s="22">
        <v>500</v>
      </c>
      <c r="L43" s="22">
        <v>600</v>
      </c>
      <c r="M43" s="22">
        <v>625</v>
      </c>
      <c r="N43" s="22">
        <v>0</v>
      </c>
      <c r="O43" s="26" t="str">
        <f t="shared" si="0"/>
        <v>A27</v>
      </c>
      <c r="P43" s="27">
        <f t="shared" si="4"/>
        <v>500</v>
      </c>
      <c r="Q43" s="27">
        <f t="shared" si="1"/>
        <v>38.46153846153846</v>
      </c>
      <c r="R43" s="27">
        <f t="shared" si="2"/>
        <v>116</v>
      </c>
      <c r="S43" s="28">
        <f t="shared" si="3"/>
        <v>117</v>
      </c>
    </row>
    <row r="44" spans="1:19" x14ac:dyDescent="0.35">
      <c r="A44" s="22" t="s">
        <v>236</v>
      </c>
      <c r="B44" s="22">
        <v>118</v>
      </c>
      <c r="C44" s="22">
        <v>121</v>
      </c>
      <c r="D44" s="22">
        <v>18</v>
      </c>
      <c r="E44" s="22">
        <v>0.35</v>
      </c>
      <c r="F44" s="22">
        <v>11</v>
      </c>
      <c r="G44" s="22">
        <v>0.4</v>
      </c>
      <c r="H44" s="22">
        <v>3.0000000000000001E-3</v>
      </c>
      <c r="I44" s="22">
        <v>2.5999999999999999E-2</v>
      </c>
      <c r="J44" s="22">
        <v>5.5E-2</v>
      </c>
      <c r="K44" s="22">
        <v>500</v>
      </c>
      <c r="L44" s="22">
        <v>600</v>
      </c>
      <c r="M44" s="22">
        <v>625</v>
      </c>
      <c r="N44" s="22">
        <v>0</v>
      </c>
      <c r="O44" s="26" t="str">
        <f t="shared" si="0"/>
        <v>A31_1</v>
      </c>
      <c r="P44" s="27">
        <f t="shared" si="4"/>
        <v>500</v>
      </c>
      <c r="Q44" s="27">
        <f t="shared" si="1"/>
        <v>38.46153846153846</v>
      </c>
      <c r="R44" s="27">
        <f t="shared" si="2"/>
        <v>118</v>
      </c>
      <c r="S44" s="28">
        <f t="shared" si="3"/>
        <v>121</v>
      </c>
    </row>
    <row r="45" spans="1:19" x14ac:dyDescent="0.35">
      <c r="A45" s="22" t="s">
        <v>237</v>
      </c>
      <c r="B45" s="22">
        <v>118</v>
      </c>
      <c r="C45" s="22">
        <v>121</v>
      </c>
      <c r="D45" s="22">
        <v>18</v>
      </c>
      <c r="E45" s="22">
        <v>0.35</v>
      </c>
      <c r="F45" s="22">
        <v>11</v>
      </c>
      <c r="G45" s="22">
        <v>0.4</v>
      </c>
      <c r="H45" s="22">
        <v>3.0000000000000001E-3</v>
      </c>
      <c r="I45" s="22">
        <v>2.5999999999999999E-2</v>
      </c>
      <c r="J45" s="22">
        <v>5.5E-2</v>
      </c>
      <c r="K45" s="22">
        <v>500</v>
      </c>
      <c r="L45" s="22">
        <v>600</v>
      </c>
      <c r="M45" s="22">
        <v>625</v>
      </c>
      <c r="N45" s="22">
        <v>0</v>
      </c>
      <c r="O45" s="26" t="str">
        <f t="shared" si="0"/>
        <v>A31_2</v>
      </c>
      <c r="P45" s="27">
        <f t="shared" si="4"/>
        <v>500</v>
      </c>
      <c r="Q45" s="27">
        <f t="shared" si="1"/>
        <v>38.46153846153846</v>
      </c>
      <c r="R45" s="27">
        <f t="shared" si="2"/>
        <v>118</v>
      </c>
      <c r="S45" s="28">
        <f t="shared" si="3"/>
        <v>121</v>
      </c>
    </row>
    <row r="46" spans="1:19" x14ac:dyDescent="0.35">
      <c r="A46" s="22" t="s">
        <v>155</v>
      </c>
      <c r="B46" s="22">
        <v>216</v>
      </c>
      <c r="C46" s="22">
        <v>217</v>
      </c>
      <c r="D46" s="22">
        <v>18</v>
      </c>
      <c r="E46" s="22">
        <v>0.35</v>
      </c>
      <c r="F46" s="22">
        <v>11</v>
      </c>
      <c r="G46" s="22">
        <v>0.4</v>
      </c>
      <c r="H46" s="22">
        <v>3.0000000000000001E-3</v>
      </c>
      <c r="I46" s="22">
        <v>2.5999999999999999E-2</v>
      </c>
      <c r="J46" s="22">
        <v>5.5E-2</v>
      </c>
      <c r="K46" s="22">
        <v>500</v>
      </c>
      <c r="L46" s="22">
        <v>600</v>
      </c>
      <c r="M46" s="22">
        <v>625</v>
      </c>
      <c r="N46" s="22">
        <v>0</v>
      </c>
      <c r="O46" s="26" t="str">
        <f t="shared" si="0"/>
        <v>B27</v>
      </c>
      <c r="P46" s="27">
        <f t="shared" si="4"/>
        <v>500</v>
      </c>
      <c r="Q46" s="27">
        <f t="shared" si="1"/>
        <v>38.46153846153846</v>
      </c>
      <c r="R46" s="27">
        <f t="shared" si="2"/>
        <v>216</v>
      </c>
      <c r="S46" s="28">
        <f t="shared" si="3"/>
        <v>217</v>
      </c>
    </row>
    <row r="47" spans="1:19" x14ac:dyDescent="0.35">
      <c r="A47" s="22" t="s">
        <v>244</v>
      </c>
      <c r="B47" s="22">
        <v>218</v>
      </c>
      <c r="C47" s="22">
        <v>221</v>
      </c>
      <c r="D47" s="22">
        <v>18</v>
      </c>
      <c r="E47" s="22">
        <v>0.35</v>
      </c>
      <c r="F47" s="22">
        <v>11</v>
      </c>
      <c r="G47" s="22">
        <v>0.4</v>
      </c>
      <c r="H47" s="22">
        <v>3.0000000000000001E-3</v>
      </c>
      <c r="I47" s="22">
        <v>2.5999999999999999E-2</v>
      </c>
      <c r="J47" s="22">
        <v>5.5E-2</v>
      </c>
      <c r="K47" s="22">
        <v>500</v>
      </c>
      <c r="L47" s="22">
        <v>600</v>
      </c>
      <c r="M47" s="22">
        <v>625</v>
      </c>
      <c r="N47" s="22">
        <v>0</v>
      </c>
      <c r="O47" s="26" t="str">
        <f t="shared" si="0"/>
        <v>B31_1</v>
      </c>
      <c r="P47" s="27">
        <f t="shared" si="4"/>
        <v>500</v>
      </c>
      <c r="Q47" s="27">
        <f t="shared" si="1"/>
        <v>38.46153846153846</v>
      </c>
      <c r="R47" s="27">
        <f t="shared" si="2"/>
        <v>218</v>
      </c>
      <c r="S47" s="28">
        <f t="shared" si="3"/>
        <v>221</v>
      </c>
    </row>
    <row r="48" spans="1:19" x14ac:dyDescent="0.35">
      <c r="A48" s="22" t="s">
        <v>245</v>
      </c>
      <c r="B48" s="22">
        <v>218</v>
      </c>
      <c r="C48" s="22">
        <v>221</v>
      </c>
      <c r="D48" s="22">
        <v>18</v>
      </c>
      <c r="E48" s="22">
        <v>0.35</v>
      </c>
      <c r="F48" s="22">
        <v>11</v>
      </c>
      <c r="G48" s="22">
        <v>0.4</v>
      </c>
      <c r="H48" s="22">
        <v>3.0000000000000001E-3</v>
      </c>
      <c r="I48" s="22">
        <v>2.5999999999999999E-2</v>
      </c>
      <c r="J48" s="22">
        <v>5.5E-2</v>
      </c>
      <c r="K48" s="22">
        <v>500</v>
      </c>
      <c r="L48" s="22">
        <v>600</v>
      </c>
      <c r="M48" s="22">
        <v>625</v>
      </c>
      <c r="N48" s="22">
        <v>0</v>
      </c>
      <c r="O48" s="26" t="str">
        <f t="shared" si="0"/>
        <v>B31_2</v>
      </c>
      <c r="P48" s="27">
        <f t="shared" si="4"/>
        <v>500</v>
      </c>
      <c r="Q48" s="27">
        <f t="shared" si="1"/>
        <v>38.46153846153846</v>
      </c>
      <c r="R48" s="27">
        <f t="shared" si="2"/>
        <v>218</v>
      </c>
      <c r="S48" s="28">
        <f t="shared" si="3"/>
        <v>221</v>
      </c>
    </row>
    <row r="49" spans="1:19" x14ac:dyDescent="0.35">
      <c r="A49" s="22" t="s">
        <v>193</v>
      </c>
      <c r="B49" s="22">
        <v>316</v>
      </c>
      <c r="C49" s="22">
        <v>317</v>
      </c>
      <c r="D49" s="22">
        <v>18</v>
      </c>
      <c r="E49" s="22">
        <v>0.35</v>
      </c>
      <c r="F49" s="22">
        <v>11</v>
      </c>
      <c r="G49" s="22">
        <v>0.4</v>
      </c>
      <c r="H49" s="22">
        <v>3.0000000000000001E-3</v>
      </c>
      <c r="I49" s="22">
        <v>2.5999999999999999E-2</v>
      </c>
      <c r="J49" s="22">
        <v>5.5E-2</v>
      </c>
      <c r="K49" s="22">
        <v>500</v>
      </c>
      <c r="L49" s="22">
        <v>600</v>
      </c>
      <c r="M49" s="22">
        <v>625</v>
      </c>
      <c r="N49" s="22">
        <v>0</v>
      </c>
      <c r="O49" s="26" t="str">
        <f t="shared" si="0"/>
        <v>C27</v>
      </c>
      <c r="P49" s="27">
        <f t="shared" si="4"/>
        <v>500</v>
      </c>
      <c r="Q49" s="27">
        <f t="shared" si="1"/>
        <v>38.46153846153846</v>
      </c>
      <c r="R49" s="27">
        <f t="shared" si="2"/>
        <v>316</v>
      </c>
      <c r="S49" s="28">
        <f t="shared" si="3"/>
        <v>317</v>
      </c>
    </row>
    <row r="50" spans="1:19" x14ac:dyDescent="0.35">
      <c r="A50" s="22" t="s">
        <v>252</v>
      </c>
      <c r="B50" s="22">
        <v>318</v>
      </c>
      <c r="C50" s="22">
        <v>321</v>
      </c>
      <c r="D50" s="22">
        <v>18</v>
      </c>
      <c r="E50" s="22">
        <v>0.35</v>
      </c>
      <c r="F50" s="22">
        <v>11</v>
      </c>
      <c r="G50" s="22">
        <v>0.4</v>
      </c>
      <c r="H50" s="22">
        <v>3.0000000000000001E-3</v>
      </c>
      <c r="I50" s="22">
        <v>2.5999999999999999E-2</v>
      </c>
      <c r="J50" s="22">
        <v>5.5E-2</v>
      </c>
      <c r="K50" s="22">
        <v>500</v>
      </c>
      <c r="L50" s="22">
        <v>600</v>
      </c>
      <c r="M50" s="22">
        <v>625</v>
      </c>
      <c r="N50" s="22">
        <v>0</v>
      </c>
      <c r="O50" s="26" t="str">
        <f t="shared" si="0"/>
        <v>C31_1</v>
      </c>
      <c r="P50" s="27">
        <f t="shared" si="4"/>
        <v>500</v>
      </c>
      <c r="Q50" s="27">
        <f t="shared" si="1"/>
        <v>38.46153846153846</v>
      </c>
      <c r="R50" s="27">
        <f t="shared" si="2"/>
        <v>318</v>
      </c>
      <c r="S50" s="28">
        <f t="shared" si="3"/>
        <v>321</v>
      </c>
    </row>
    <row r="51" spans="1:19" x14ac:dyDescent="0.35">
      <c r="A51" s="22" t="s">
        <v>253</v>
      </c>
      <c r="B51" s="22">
        <v>318</v>
      </c>
      <c r="C51" s="22">
        <v>321</v>
      </c>
      <c r="D51" s="22">
        <v>18</v>
      </c>
      <c r="E51" s="22">
        <v>0.35</v>
      </c>
      <c r="F51" s="22">
        <v>11</v>
      </c>
      <c r="G51" s="22">
        <v>0.4</v>
      </c>
      <c r="H51" s="22">
        <v>3.0000000000000001E-3</v>
      </c>
      <c r="I51" s="22">
        <v>2.5999999999999999E-2</v>
      </c>
      <c r="J51" s="22">
        <v>5.5E-2</v>
      </c>
      <c r="K51" s="22">
        <v>500</v>
      </c>
      <c r="L51" s="22">
        <v>600</v>
      </c>
      <c r="M51" s="22">
        <v>625</v>
      </c>
      <c r="N51" s="22">
        <v>0</v>
      </c>
      <c r="O51" s="26" t="str">
        <f t="shared" si="0"/>
        <v>C31_2</v>
      </c>
      <c r="P51" s="27">
        <f t="shared" si="4"/>
        <v>500</v>
      </c>
      <c r="Q51" s="27">
        <f t="shared" si="1"/>
        <v>38.46153846153846</v>
      </c>
      <c r="R51" s="27">
        <f t="shared" si="2"/>
        <v>318</v>
      </c>
      <c r="S51" s="28">
        <f t="shared" si="3"/>
        <v>321</v>
      </c>
    </row>
    <row r="52" spans="1:19" x14ac:dyDescent="0.35">
      <c r="A52" s="22" t="s">
        <v>89</v>
      </c>
      <c r="B52" s="22">
        <v>101</v>
      </c>
      <c r="C52" s="22">
        <v>105</v>
      </c>
      <c r="D52" s="22">
        <v>22</v>
      </c>
      <c r="E52" s="22">
        <v>0.33</v>
      </c>
      <c r="F52" s="22">
        <v>10</v>
      </c>
      <c r="G52" s="22">
        <v>1.2</v>
      </c>
      <c r="H52" s="22">
        <v>2.1999999999999999E-2</v>
      </c>
      <c r="I52" s="22">
        <v>8.5000000000000006E-2</v>
      </c>
      <c r="J52" s="22">
        <v>2.3E-2</v>
      </c>
      <c r="K52" s="22">
        <v>175</v>
      </c>
      <c r="L52" s="22">
        <v>208</v>
      </c>
      <c r="M52" s="22">
        <v>220</v>
      </c>
      <c r="N52" s="22">
        <v>0</v>
      </c>
      <c r="O52" s="26" t="str">
        <f t="shared" si="0"/>
        <v>A3</v>
      </c>
      <c r="P52" s="27">
        <f t="shared" si="4"/>
        <v>175</v>
      </c>
      <c r="Q52" s="27">
        <f t="shared" si="1"/>
        <v>11.76470588235294</v>
      </c>
      <c r="R52" s="27">
        <f t="shared" si="2"/>
        <v>101</v>
      </c>
      <c r="S52" s="28">
        <f t="shared" si="3"/>
        <v>105</v>
      </c>
    </row>
    <row r="53" spans="1:19" x14ac:dyDescent="0.35">
      <c r="A53" s="22" t="s">
        <v>130</v>
      </c>
      <c r="B53" s="22">
        <v>201</v>
      </c>
      <c r="C53" s="22">
        <v>205</v>
      </c>
      <c r="D53" s="22">
        <v>22</v>
      </c>
      <c r="E53" s="22">
        <v>0.33</v>
      </c>
      <c r="F53" s="22">
        <v>10</v>
      </c>
      <c r="G53" s="22">
        <v>1.2</v>
      </c>
      <c r="H53" s="22">
        <v>2.1999999999999999E-2</v>
      </c>
      <c r="I53" s="22">
        <v>8.5000000000000006E-2</v>
      </c>
      <c r="J53" s="22">
        <v>2.3E-2</v>
      </c>
      <c r="K53" s="22">
        <v>175</v>
      </c>
      <c r="L53" s="22">
        <v>208</v>
      </c>
      <c r="M53" s="22">
        <v>220</v>
      </c>
      <c r="N53" s="22">
        <v>0</v>
      </c>
      <c r="O53" s="26" t="str">
        <f t="shared" si="0"/>
        <v>B3</v>
      </c>
      <c r="P53" s="27">
        <f t="shared" si="4"/>
        <v>175</v>
      </c>
      <c r="Q53" s="27">
        <f t="shared" si="1"/>
        <v>11.76470588235294</v>
      </c>
      <c r="R53" s="27">
        <f t="shared" si="2"/>
        <v>201</v>
      </c>
      <c r="S53" s="28">
        <f t="shared" si="3"/>
        <v>205</v>
      </c>
    </row>
    <row r="54" spans="1:19" x14ac:dyDescent="0.35">
      <c r="A54" s="22" t="s">
        <v>168</v>
      </c>
      <c r="B54" s="22">
        <v>301</v>
      </c>
      <c r="C54" s="22">
        <v>305</v>
      </c>
      <c r="D54" s="22">
        <v>22</v>
      </c>
      <c r="E54" s="22">
        <v>0.33</v>
      </c>
      <c r="F54" s="22">
        <v>10</v>
      </c>
      <c r="G54" s="22">
        <v>1.2</v>
      </c>
      <c r="H54" s="22">
        <v>2.1999999999999999E-2</v>
      </c>
      <c r="I54" s="22">
        <v>8.5000000000000006E-2</v>
      </c>
      <c r="J54" s="22">
        <v>2.3E-2</v>
      </c>
      <c r="K54" s="22">
        <v>175</v>
      </c>
      <c r="L54" s="22">
        <v>208</v>
      </c>
      <c r="M54" s="22">
        <v>220</v>
      </c>
      <c r="N54" s="22">
        <v>0</v>
      </c>
      <c r="O54" s="26" t="str">
        <f t="shared" si="0"/>
        <v>C3</v>
      </c>
      <c r="P54" s="27">
        <f t="shared" si="4"/>
        <v>175</v>
      </c>
      <c r="Q54" s="27">
        <f t="shared" si="1"/>
        <v>11.76470588235294</v>
      </c>
      <c r="R54" s="27">
        <f t="shared" si="2"/>
        <v>301</v>
      </c>
      <c r="S54" s="28">
        <f t="shared" si="3"/>
        <v>305</v>
      </c>
    </row>
    <row r="55" spans="1:19" x14ac:dyDescent="0.35">
      <c r="A55" s="22" t="s">
        <v>95</v>
      </c>
      <c r="B55" s="22">
        <v>105</v>
      </c>
      <c r="C55" s="22">
        <v>110</v>
      </c>
      <c r="D55" s="22">
        <v>23</v>
      </c>
      <c r="E55" s="22">
        <v>0.34</v>
      </c>
      <c r="F55" s="22">
        <v>10</v>
      </c>
      <c r="G55" s="22">
        <v>1.2</v>
      </c>
      <c r="H55" s="22">
        <v>2.3E-2</v>
      </c>
      <c r="I55" s="22">
        <v>8.7999999999999995E-2</v>
      </c>
      <c r="J55" s="22">
        <v>2.4E-2</v>
      </c>
      <c r="K55" s="22">
        <v>175</v>
      </c>
      <c r="L55" s="22">
        <v>208</v>
      </c>
      <c r="M55" s="22">
        <v>220</v>
      </c>
      <c r="N55" s="22">
        <v>0</v>
      </c>
      <c r="O55" s="26" t="str">
        <f t="shared" si="0"/>
        <v>A9</v>
      </c>
      <c r="P55" s="27">
        <f t="shared" si="4"/>
        <v>175</v>
      </c>
      <c r="Q55" s="27">
        <f t="shared" si="1"/>
        <v>11.363636363636365</v>
      </c>
      <c r="R55" s="27">
        <f t="shared" si="2"/>
        <v>105</v>
      </c>
      <c r="S55" s="28">
        <f t="shared" si="3"/>
        <v>110</v>
      </c>
    </row>
    <row r="56" spans="1:19" x14ac:dyDescent="0.35">
      <c r="A56" s="22" t="s">
        <v>136</v>
      </c>
      <c r="B56" s="22">
        <v>205</v>
      </c>
      <c r="C56" s="22">
        <v>210</v>
      </c>
      <c r="D56" s="22">
        <v>23</v>
      </c>
      <c r="E56" s="22">
        <v>0.34</v>
      </c>
      <c r="F56" s="22">
        <v>10</v>
      </c>
      <c r="G56" s="22">
        <v>1.2</v>
      </c>
      <c r="H56" s="22">
        <v>2.3E-2</v>
      </c>
      <c r="I56" s="22">
        <v>8.7999999999999995E-2</v>
      </c>
      <c r="J56" s="22">
        <v>2.4E-2</v>
      </c>
      <c r="K56" s="22">
        <v>175</v>
      </c>
      <c r="L56" s="22">
        <v>208</v>
      </c>
      <c r="M56" s="22">
        <v>220</v>
      </c>
      <c r="N56" s="22">
        <v>0</v>
      </c>
      <c r="O56" s="26" t="str">
        <f t="shared" si="0"/>
        <v>B9</v>
      </c>
      <c r="P56" s="27">
        <f t="shared" si="4"/>
        <v>175</v>
      </c>
      <c r="Q56" s="27">
        <f t="shared" si="1"/>
        <v>11.363636363636365</v>
      </c>
      <c r="R56" s="27">
        <f t="shared" si="2"/>
        <v>205</v>
      </c>
      <c r="S56" s="28">
        <f t="shared" si="3"/>
        <v>210</v>
      </c>
    </row>
    <row r="57" spans="1:19" x14ac:dyDescent="0.35">
      <c r="A57" s="22" t="s">
        <v>174</v>
      </c>
      <c r="B57" s="22">
        <v>305</v>
      </c>
      <c r="C57" s="22">
        <v>310</v>
      </c>
      <c r="D57" s="22">
        <v>23</v>
      </c>
      <c r="E57" s="22">
        <v>0.34</v>
      </c>
      <c r="F57" s="22">
        <v>10</v>
      </c>
      <c r="G57" s="22">
        <v>1.2</v>
      </c>
      <c r="H57" s="22">
        <v>2.3E-2</v>
      </c>
      <c r="I57" s="22">
        <v>8.7999999999999995E-2</v>
      </c>
      <c r="J57" s="22">
        <v>2.4E-2</v>
      </c>
      <c r="K57" s="22">
        <v>175</v>
      </c>
      <c r="L57" s="22">
        <v>208</v>
      </c>
      <c r="M57" s="22">
        <v>220</v>
      </c>
      <c r="N57" s="22">
        <v>0</v>
      </c>
      <c r="O57" s="26" t="str">
        <f t="shared" si="0"/>
        <v>C9</v>
      </c>
      <c r="P57" s="27">
        <f t="shared" si="4"/>
        <v>175</v>
      </c>
      <c r="Q57" s="27">
        <f t="shared" si="1"/>
        <v>11.363636363636365</v>
      </c>
      <c r="R57" s="27">
        <f t="shared" si="2"/>
        <v>305</v>
      </c>
      <c r="S57" s="28">
        <f t="shared" si="3"/>
        <v>310</v>
      </c>
    </row>
    <row r="58" spans="1:19" x14ac:dyDescent="0.35">
      <c r="A58" s="22" t="s">
        <v>111</v>
      </c>
      <c r="B58" s="22">
        <v>114</v>
      </c>
      <c r="C58" s="22">
        <v>116</v>
      </c>
      <c r="D58" s="22">
        <v>27</v>
      </c>
      <c r="E58" s="22">
        <v>0.38</v>
      </c>
      <c r="F58" s="22">
        <v>11</v>
      </c>
      <c r="G58" s="22">
        <v>0.7</v>
      </c>
      <c r="H58" s="22">
        <v>5.0000000000000001E-3</v>
      </c>
      <c r="I58" s="22">
        <v>5.8999999999999997E-2</v>
      </c>
      <c r="J58" s="22">
        <v>8.2000000000000003E-2</v>
      </c>
      <c r="K58" s="22">
        <v>500</v>
      </c>
      <c r="L58" s="22">
        <v>600</v>
      </c>
      <c r="M58" s="22">
        <v>625</v>
      </c>
      <c r="N58" s="22">
        <v>0</v>
      </c>
      <c r="O58" s="26" t="str">
        <f t="shared" si="0"/>
        <v>A23</v>
      </c>
      <c r="P58" s="27">
        <f t="shared" si="4"/>
        <v>500</v>
      </c>
      <c r="Q58" s="27">
        <f t="shared" si="1"/>
        <v>16.949152542372882</v>
      </c>
      <c r="R58" s="27">
        <f t="shared" si="2"/>
        <v>114</v>
      </c>
      <c r="S58" s="28">
        <f t="shared" si="3"/>
        <v>116</v>
      </c>
    </row>
    <row r="59" spans="1:19" x14ac:dyDescent="0.35">
      <c r="A59" s="22" t="s">
        <v>94</v>
      </c>
      <c r="B59" s="22">
        <v>104</v>
      </c>
      <c r="C59" s="22">
        <v>109</v>
      </c>
      <c r="D59" s="22">
        <v>27</v>
      </c>
      <c r="E59" s="22">
        <v>0.36</v>
      </c>
      <c r="F59" s="22">
        <v>10</v>
      </c>
      <c r="G59" s="22">
        <v>1.4</v>
      </c>
      <c r="H59" s="22">
        <v>2.7E-2</v>
      </c>
      <c r="I59" s="22">
        <v>0.104</v>
      </c>
      <c r="J59" s="22">
        <v>2.8000000000000001E-2</v>
      </c>
      <c r="K59" s="22">
        <v>175</v>
      </c>
      <c r="L59" s="22">
        <v>208</v>
      </c>
      <c r="M59" s="22">
        <v>220</v>
      </c>
      <c r="N59" s="22">
        <v>0</v>
      </c>
      <c r="O59" s="26" t="str">
        <f t="shared" si="0"/>
        <v>A8</v>
      </c>
      <c r="P59" s="27">
        <f t="shared" si="4"/>
        <v>175</v>
      </c>
      <c r="Q59" s="27">
        <f t="shared" si="1"/>
        <v>9.615384615384615</v>
      </c>
      <c r="R59" s="27">
        <f t="shared" si="2"/>
        <v>104</v>
      </c>
      <c r="S59" s="28">
        <f t="shared" si="3"/>
        <v>109</v>
      </c>
    </row>
    <row r="60" spans="1:19" x14ac:dyDescent="0.35">
      <c r="A60" s="22" t="s">
        <v>150</v>
      </c>
      <c r="B60" s="22">
        <v>214</v>
      </c>
      <c r="C60" s="22">
        <v>216</v>
      </c>
      <c r="D60" s="22">
        <v>27</v>
      </c>
      <c r="E60" s="22">
        <v>0.38</v>
      </c>
      <c r="F60" s="22">
        <v>11</v>
      </c>
      <c r="G60" s="22">
        <v>0.7</v>
      </c>
      <c r="H60" s="22">
        <v>5.0000000000000001E-3</v>
      </c>
      <c r="I60" s="22">
        <v>5.8999999999999997E-2</v>
      </c>
      <c r="J60" s="22">
        <v>8.2000000000000003E-2</v>
      </c>
      <c r="K60" s="22">
        <v>500</v>
      </c>
      <c r="L60" s="22">
        <v>600</v>
      </c>
      <c r="M60" s="22">
        <v>625</v>
      </c>
      <c r="N60" s="22">
        <v>0</v>
      </c>
      <c r="O60" s="26" t="str">
        <f t="shared" si="0"/>
        <v>B23</v>
      </c>
      <c r="P60" s="27">
        <f t="shared" si="4"/>
        <v>500</v>
      </c>
      <c r="Q60" s="27">
        <f t="shared" si="1"/>
        <v>16.949152542372882</v>
      </c>
      <c r="R60" s="27">
        <f t="shared" si="2"/>
        <v>214</v>
      </c>
      <c r="S60" s="28">
        <f t="shared" si="3"/>
        <v>216</v>
      </c>
    </row>
    <row r="61" spans="1:19" x14ac:dyDescent="0.35">
      <c r="A61" s="22" t="s">
        <v>135</v>
      </c>
      <c r="B61" s="22">
        <v>204</v>
      </c>
      <c r="C61" s="22">
        <v>209</v>
      </c>
      <c r="D61" s="22">
        <v>27</v>
      </c>
      <c r="E61" s="22">
        <v>0.36</v>
      </c>
      <c r="F61" s="22">
        <v>10</v>
      </c>
      <c r="G61" s="22">
        <v>1.4</v>
      </c>
      <c r="H61" s="22">
        <v>2.7E-2</v>
      </c>
      <c r="I61" s="22">
        <v>0.104</v>
      </c>
      <c r="J61" s="22">
        <v>2.8000000000000001E-2</v>
      </c>
      <c r="K61" s="22">
        <v>175</v>
      </c>
      <c r="L61" s="22">
        <v>208</v>
      </c>
      <c r="M61" s="22">
        <v>220</v>
      </c>
      <c r="N61" s="22">
        <v>0</v>
      </c>
      <c r="O61" s="26" t="str">
        <f t="shared" si="0"/>
        <v>B8</v>
      </c>
      <c r="P61" s="27">
        <f t="shared" si="4"/>
        <v>175</v>
      </c>
      <c r="Q61" s="27">
        <f t="shared" si="1"/>
        <v>9.615384615384615</v>
      </c>
      <c r="R61" s="27">
        <f t="shared" si="2"/>
        <v>204</v>
      </c>
      <c r="S61" s="28">
        <f t="shared" si="3"/>
        <v>209</v>
      </c>
    </row>
    <row r="62" spans="1:19" x14ac:dyDescent="0.35">
      <c r="A62" s="22" t="s">
        <v>188</v>
      </c>
      <c r="B62" s="22">
        <v>314</v>
      </c>
      <c r="C62" s="22">
        <v>316</v>
      </c>
      <c r="D62" s="22">
        <v>27</v>
      </c>
      <c r="E62" s="22">
        <v>0.38</v>
      </c>
      <c r="F62" s="22">
        <v>11</v>
      </c>
      <c r="G62" s="22">
        <v>0.7</v>
      </c>
      <c r="H62" s="22">
        <v>5.0000000000000001E-3</v>
      </c>
      <c r="I62" s="22">
        <v>5.8999999999999997E-2</v>
      </c>
      <c r="J62" s="22">
        <v>8.2000000000000003E-2</v>
      </c>
      <c r="K62" s="22">
        <v>500</v>
      </c>
      <c r="L62" s="22">
        <v>600</v>
      </c>
      <c r="M62" s="22">
        <v>625</v>
      </c>
      <c r="N62" s="22">
        <v>0</v>
      </c>
      <c r="O62" s="26" t="str">
        <f t="shared" si="0"/>
        <v>C23</v>
      </c>
      <c r="P62" s="27">
        <f t="shared" si="4"/>
        <v>500</v>
      </c>
      <c r="Q62" s="27">
        <f t="shared" si="1"/>
        <v>16.949152542372882</v>
      </c>
      <c r="R62" s="27">
        <f t="shared" si="2"/>
        <v>314</v>
      </c>
      <c r="S62" s="28">
        <f t="shared" si="3"/>
        <v>316</v>
      </c>
    </row>
    <row r="63" spans="1:19" x14ac:dyDescent="0.35">
      <c r="A63" s="22" t="s">
        <v>173</v>
      </c>
      <c r="B63" s="22">
        <v>304</v>
      </c>
      <c r="C63" s="22">
        <v>309</v>
      </c>
      <c r="D63" s="22">
        <v>27</v>
      </c>
      <c r="E63" s="22">
        <v>0.36</v>
      </c>
      <c r="F63" s="22">
        <v>10</v>
      </c>
      <c r="G63" s="22">
        <v>1.4</v>
      </c>
      <c r="H63" s="22">
        <v>2.7E-2</v>
      </c>
      <c r="I63" s="22">
        <v>0.104</v>
      </c>
      <c r="J63" s="22">
        <v>2.8000000000000001E-2</v>
      </c>
      <c r="K63" s="22">
        <v>175</v>
      </c>
      <c r="L63" s="22">
        <v>208</v>
      </c>
      <c r="M63" s="22">
        <v>220</v>
      </c>
      <c r="N63" s="22">
        <v>0</v>
      </c>
      <c r="O63" s="26" t="str">
        <f t="shared" si="0"/>
        <v>C8</v>
      </c>
      <c r="P63" s="27">
        <f t="shared" si="4"/>
        <v>175</v>
      </c>
      <c r="Q63" s="27">
        <f t="shared" si="1"/>
        <v>9.615384615384615</v>
      </c>
      <c r="R63" s="27">
        <f t="shared" si="2"/>
        <v>304</v>
      </c>
      <c r="S63" s="28">
        <f t="shared" si="3"/>
        <v>309</v>
      </c>
    </row>
    <row r="64" spans="1:19" x14ac:dyDescent="0.35">
      <c r="A64" s="22" t="s">
        <v>238</v>
      </c>
      <c r="B64" s="22">
        <v>119</v>
      </c>
      <c r="C64" s="22">
        <v>120</v>
      </c>
      <c r="D64" s="22">
        <v>27.5</v>
      </c>
      <c r="E64" s="22">
        <v>0.38</v>
      </c>
      <c r="F64" s="22">
        <v>11</v>
      </c>
      <c r="G64" s="22">
        <v>0.7</v>
      </c>
      <c r="H64" s="22">
        <v>5.0000000000000001E-3</v>
      </c>
      <c r="I64" s="22">
        <v>0.04</v>
      </c>
      <c r="J64" s="22">
        <v>8.3000000000000004E-2</v>
      </c>
      <c r="K64" s="22">
        <v>500</v>
      </c>
      <c r="L64" s="22">
        <v>600</v>
      </c>
      <c r="M64" s="22">
        <v>625</v>
      </c>
      <c r="N64" s="22">
        <v>0</v>
      </c>
      <c r="O64" s="26" t="str">
        <f t="shared" si="0"/>
        <v>A32_1</v>
      </c>
      <c r="P64" s="27">
        <f t="shared" si="4"/>
        <v>500</v>
      </c>
      <c r="Q64" s="27">
        <f t="shared" si="1"/>
        <v>25</v>
      </c>
      <c r="R64" s="27">
        <f t="shared" si="2"/>
        <v>119</v>
      </c>
      <c r="S64" s="28">
        <f t="shared" si="3"/>
        <v>120</v>
      </c>
    </row>
    <row r="65" spans="1:19" x14ac:dyDescent="0.35">
      <c r="A65" s="22" t="s">
        <v>239</v>
      </c>
      <c r="B65" s="22">
        <v>119</v>
      </c>
      <c r="C65" s="22">
        <v>120</v>
      </c>
      <c r="D65" s="22">
        <v>27.5</v>
      </c>
      <c r="E65" s="22">
        <v>0.38</v>
      </c>
      <c r="F65" s="22">
        <v>11</v>
      </c>
      <c r="G65" s="22">
        <v>0.7</v>
      </c>
      <c r="H65" s="22">
        <v>5.0000000000000001E-3</v>
      </c>
      <c r="I65" s="22">
        <v>0.04</v>
      </c>
      <c r="J65" s="22">
        <v>8.3000000000000004E-2</v>
      </c>
      <c r="K65" s="22">
        <v>500</v>
      </c>
      <c r="L65" s="22">
        <v>600</v>
      </c>
      <c r="M65" s="22">
        <v>625</v>
      </c>
      <c r="N65" s="22">
        <v>0</v>
      </c>
      <c r="O65" s="26" t="str">
        <f t="shared" si="0"/>
        <v>A32_2</v>
      </c>
      <c r="P65" s="27">
        <f t="shared" si="4"/>
        <v>500</v>
      </c>
      <c r="Q65" s="27">
        <f t="shared" si="1"/>
        <v>25</v>
      </c>
      <c r="R65" s="27">
        <f t="shared" si="2"/>
        <v>119</v>
      </c>
      <c r="S65" s="28">
        <f t="shared" si="3"/>
        <v>120</v>
      </c>
    </row>
    <row r="66" spans="1:19" x14ac:dyDescent="0.35">
      <c r="A66" s="22" t="s">
        <v>246</v>
      </c>
      <c r="B66" s="22">
        <v>219</v>
      </c>
      <c r="C66" s="22">
        <v>220</v>
      </c>
      <c r="D66" s="22">
        <v>27.5</v>
      </c>
      <c r="E66" s="22">
        <v>0.38</v>
      </c>
      <c r="F66" s="22">
        <v>11</v>
      </c>
      <c r="G66" s="22">
        <v>0.7</v>
      </c>
      <c r="H66" s="22">
        <v>5.0000000000000001E-3</v>
      </c>
      <c r="I66" s="22">
        <v>0.04</v>
      </c>
      <c r="J66" s="22">
        <v>8.3000000000000004E-2</v>
      </c>
      <c r="K66" s="22">
        <v>500</v>
      </c>
      <c r="L66" s="22">
        <v>600</v>
      </c>
      <c r="M66" s="22">
        <v>625</v>
      </c>
      <c r="N66" s="22">
        <v>0</v>
      </c>
      <c r="O66" s="26" t="str">
        <f t="shared" si="0"/>
        <v>B32_1</v>
      </c>
      <c r="P66" s="27">
        <f t="shared" si="4"/>
        <v>500</v>
      </c>
      <c r="Q66" s="27">
        <f t="shared" si="1"/>
        <v>25</v>
      </c>
      <c r="R66" s="27">
        <f t="shared" si="2"/>
        <v>219</v>
      </c>
      <c r="S66" s="28">
        <f t="shared" si="3"/>
        <v>220</v>
      </c>
    </row>
    <row r="67" spans="1:19" x14ac:dyDescent="0.35">
      <c r="A67" s="22" t="s">
        <v>247</v>
      </c>
      <c r="B67" s="22">
        <v>219</v>
      </c>
      <c r="C67" s="22">
        <v>220</v>
      </c>
      <c r="D67" s="22">
        <v>27.5</v>
      </c>
      <c r="E67" s="22">
        <v>0.38</v>
      </c>
      <c r="F67" s="22">
        <v>11</v>
      </c>
      <c r="G67" s="22">
        <v>0.7</v>
      </c>
      <c r="H67" s="22">
        <v>5.0000000000000001E-3</v>
      </c>
      <c r="I67" s="22">
        <v>0.04</v>
      </c>
      <c r="J67" s="22">
        <v>8.3000000000000004E-2</v>
      </c>
      <c r="K67" s="22">
        <v>500</v>
      </c>
      <c r="L67" s="22">
        <v>600</v>
      </c>
      <c r="M67" s="22">
        <v>625</v>
      </c>
      <c r="N67" s="22">
        <v>0</v>
      </c>
      <c r="O67" s="26" t="str">
        <f t="shared" si="0"/>
        <v>B32_2</v>
      </c>
      <c r="P67" s="27">
        <f t="shared" si="4"/>
        <v>500</v>
      </c>
      <c r="Q67" s="27">
        <f t="shared" si="1"/>
        <v>25</v>
      </c>
      <c r="R67" s="27">
        <f t="shared" si="2"/>
        <v>219</v>
      </c>
      <c r="S67" s="28">
        <f t="shared" si="3"/>
        <v>220</v>
      </c>
    </row>
    <row r="68" spans="1:19" x14ac:dyDescent="0.35">
      <c r="A68" s="22" t="s">
        <v>255</v>
      </c>
      <c r="B68" s="22">
        <v>319</v>
      </c>
      <c r="C68" s="22">
        <v>320</v>
      </c>
      <c r="D68" s="22">
        <v>27.5</v>
      </c>
      <c r="E68" s="22">
        <v>0.38</v>
      </c>
      <c r="F68" s="22">
        <v>11</v>
      </c>
      <c r="G68" s="22">
        <v>0.7</v>
      </c>
      <c r="H68" s="22">
        <v>5.0000000000000001E-3</v>
      </c>
      <c r="I68" s="22">
        <v>0.04</v>
      </c>
      <c r="J68" s="22">
        <v>8.3000000000000004E-2</v>
      </c>
      <c r="K68" s="22">
        <v>500</v>
      </c>
      <c r="L68" s="22">
        <v>600</v>
      </c>
      <c r="M68" s="22">
        <v>625</v>
      </c>
      <c r="N68" s="22">
        <v>0</v>
      </c>
      <c r="O68" s="26" t="str">
        <f t="shared" ref="O68:O122" si="5">A68</f>
        <v>C32_1</v>
      </c>
      <c r="P68" s="27">
        <f t="shared" ref="P68:P122" si="6">K68</f>
        <v>500</v>
      </c>
      <c r="Q68" s="27">
        <f t="shared" ref="Q68:Q122" si="7">1/I68</f>
        <v>25</v>
      </c>
      <c r="R68" s="27">
        <f t="shared" ref="R68:R122" si="8">B68</f>
        <v>319</v>
      </c>
      <c r="S68" s="28">
        <f t="shared" ref="S68:S122" si="9">C68</f>
        <v>320</v>
      </c>
    </row>
    <row r="69" spans="1:19" x14ac:dyDescent="0.35">
      <c r="A69" s="22" t="s">
        <v>256</v>
      </c>
      <c r="B69" s="22">
        <v>319</v>
      </c>
      <c r="C69" s="22">
        <v>320</v>
      </c>
      <c r="D69" s="22">
        <v>27.5</v>
      </c>
      <c r="E69" s="22">
        <v>0.38</v>
      </c>
      <c r="F69" s="22">
        <v>11</v>
      </c>
      <c r="G69" s="22">
        <v>0.7</v>
      </c>
      <c r="H69" s="22">
        <v>5.0000000000000001E-3</v>
      </c>
      <c r="I69" s="22">
        <v>0.04</v>
      </c>
      <c r="J69" s="22">
        <v>8.3000000000000004E-2</v>
      </c>
      <c r="K69" s="22">
        <v>500</v>
      </c>
      <c r="L69" s="22">
        <v>600</v>
      </c>
      <c r="M69" s="22">
        <v>625</v>
      </c>
      <c r="N69" s="22">
        <v>0</v>
      </c>
      <c r="O69" s="26" t="str">
        <f t="shared" si="5"/>
        <v>C32_2</v>
      </c>
      <c r="P69" s="27">
        <f t="shared" si="6"/>
        <v>500</v>
      </c>
      <c r="Q69" s="27">
        <f t="shared" si="7"/>
        <v>25</v>
      </c>
      <c r="R69" s="27">
        <f t="shared" si="8"/>
        <v>319</v>
      </c>
      <c r="S69" s="28">
        <f t="shared" si="9"/>
        <v>320</v>
      </c>
    </row>
    <row r="70" spans="1:19" x14ac:dyDescent="0.35">
      <c r="A70" s="22" t="s">
        <v>106</v>
      </c>
      <c r="B70" s="22">
        <v>111</v>
      </c>
      <c r="C70" s="22">
        <v>114</v>
      </c>
      <c r="D70" s="22">
        <v>29</v>
      </c>
      <c r="E70" s="22">
        <v>0.39</v>
      </c>
      <c r="F70" s="22">
        <v>11</v>
      </c>
      <c r="G70" s="22">
        <v>0.7</v>
      </c>
      <c r="H70" s="22">
        <v>5.0000000000000001E-3</v>
      </c>
      <c r="I70" s="22">
        <v>4.2000000000000003E-2</v>
      </c>
      <c r="J70" s="22">
        <v>8.7999999999999995E-2</v>
      </c>
      <c r="K70" s="22">
        <v>500</v>
      </c>
      <c r="L70" s="22">
        <v>600</v>
      </c>
      <c r="M70" s="22">
        <v>625</v>
      </c>
      <c r="N70" s="22">
        <v>0</v>
      </c>
      <c r="O70" s="26" t="str">
        <f t="shared" si="5"/>
        <v>A19</v>
      </c>
      <c r="P70" s="27">
        <f t="shared" si="6"/>
        <v>500</v>
      </c>
      <c r="Q70" s="27">
        <f t="shared" si="7"/>
        <v>23.809523809523807</v>
      </c>
      <c r="R70" s="27">
        <f t="shared" si="8"/>
        <v>111</v>
      </c>
      <c r="S70" s="28">
        <f t="shared" si="9"/>
        <v>114</v>
      </c>
    </row>
    <row r="71" spans="1:19" x14ac:dyDescent="0.35">
      <c r="A71" s="22" t="s">
        <v>146</v>
      </c>
      <c r="B71" s="22">
        <v>211</v>
      </c>
      <c r="C71" s="22">
        <v>214</v>
      </c>
      <c r="D71" s="22">
        <v>29</v>
      </c>
      <c r="E71" s="22">
        <v>0.39</v>
      </c>
      <c r="F71" s="22">
        <v>11</v>
      </c>
      <c r="G71" s="22">
        <v>0.7</v>
      </c>
      <c r="H71" s="22">
        <v>5.0000000000000001E-3</v>
      </c>
      <c r="I71" s="22">
        <v>4.2000000000000003E-2</v>
      </c>
      <c r="J71" s="22">
        <v>8.7999999999999995E-2</v>
      </c>
      <c r="K71" s="22">
        <v>500</v>
      </c>
      <c r="L71" s="22">
        <v>600</v>
      </c>
      <c r="M71" s="22">
        <v>625</v>
      </c>
      <c r="N71" s="22">
        <v>0</v>
      </c>
      <c r="O71" s="26" t="str">
        <f t="shared" si="5"/>
        <v>B19</v>
      </c>
      <c r="P71" s="27">
        <f t="shared" si="6"/>
        <v>500</v>
      </c>
      <c r="Q71" s="27">
        <f t="shared" si="7"/>
        <v>23.809523809523807</v>
      </c>
      <c r="R71" s="27">
        <f t="shared" si="8"/>
        <v>211</v>
      </c>
      <c r="S71" s="28">
        <f t="shared" si="9"/>
        <v>214</v>
      </c>
    </row>
    <row r="72" spans="1:19" x14ac:dyDescent="0.35">
      <c r="A72" s="22" t="s">
        <v>184</v>
      </c>
      <c r="B72" s="22">
        <v>311</v>
      </c>
      <c r="C72" s="22">
        <v>314</v>
      </c>
      <c r="D72" s="22">
        <v>29</v>
      </c>
      <c r="E72" s="22">
        <v>0.39</v>
      </c>
      <c r="F72" s="22">
        <v>11</v>
      </c>
      <c r="G72" s="22">
        <v>0.7</v>
      </c>
      <c r="H72" s="22">
        <v>5.0000000000000001E-3</v>
      </c>
      <c r="I72" s="22">
        <v>4.2000000000000003E-2</v>
      </c>
      <c r="J72" s="22">
        <v>8.7999999999999995E-2</v>
      </c>
      <c r="K72" s="22">
        <v>500</v>
      </c>
      <c r="L72" s="22">
        <v>600</v>
      </c>
      <c r="M72" s="22">
        <v>625</v>
      </c>
      <c r="N72" s="22">
        <v>0</v>
      </c>
      <c r="O72" s="26" t="str">
        <f t="shared" si="5"/>
        <v>C19</v>
      </c>
      <c r="P72" s="27">
        <f t="shared" si="6"/>
        <v>500</v>
      </c>
      <c r="Q72" s="27">
        <f t="shared" si="7"/>
        <v>23.809523809523807</v>
      </c>
      <c r="R72" s="27">
        <f t="shared" si="8"/>
        <v>311</v>
      </c>
      <c r="S72" s="28">
        <f t="shared" si="9"/>
        <v>314</v>
      </c>
    </row>
    <row r="73" spans="1:19" x14ac:dyDescent="0.35">
      <c r="A73" s="22" t="s">
        <v>92</v>
      </c>
      <c r="B73" s="22">
        <v>103</v>
      </c>
      <c r="C73" s="22">
        <v>109</v>
      </c>
      <c r="D73" s="22">
        <v>31</v>
      </c>
      <c r="E73" s="22">
        <v>0.38</v>
      </c>
      <c r="F73" s="22">
        <v>10</v>
      </c>
      <c r="G73" s="22">
        <v>1.6</v>
      </c>
      <c r="H73" s="22">
        <v>3.1E-2</v>
      </c>
      <c r="I73" s="22">
        <v>0.11899999999999999</v>
      </c>
      <c r="J73" s="22">
        <v>3.2000000000000001E-2</v>
      </c>
      <c r="K73" s="22">
        <v>175</v>
      </c>
      <c r="L73" s="22">
        <v>208</v>
      </c>
      <c r="M73" s="22">
        <v>220</v>
      </c>
      <c r="N73" s="22">
        <v>0</v>
      </c>
      <c r="O73" s="26" t="str">
        <f t="shared" si="5"/>
        <v>A6</v>
      </c>
      <c r="P73" s="27">
        <f t="shared" si="6"/>
        <v>175</v>
      </c>
      <c r="Q73" s="27">
        <f t="shared" si="7"/>
        <v>8.4033613445378155</v>
      </c>
      <c r="R73" s="27">
        <f t="shared" si="8"/>
        <v>103</v>
      </c>
      <c r="S73" s="28">
        <f t="shared" si="9"/>
        <v>109</v>
      </c>
    </row>
    <row r="74" spans="1:19" x14ac:dyDescent="0.35">
      <c r="A74" s="22" t="s">
        <v>133</v>
      </c>
      <c r="B74" s="22">
        <v>203</v>
      </c>
      <c r="C74" s="22">
        <v>209</v>
      </c>
      <c r="D74" s="22">
        <v>31</v>
      </c>
      <c r="E74" s="22">
        <v>0.38</v>
      </c>
      <c r="F74" s="22">
        <v>10</v>
      </c>
      <c r="G74" s="22">
        <v>1.6</v>
      </c>
      <c r="H74" s="22">
        <v>3.1E-2</v>
      </c>
      <c r="I74" s="22">
        <v>0.11899999999999999</v>
      </c>
      <c r="J74" s="22">
        <v>3.2000000000000001E-2</v>
      </c>
      <c r="K74" s="22">
        <v>175</v>
      </c>
      <c r="L74" s="22">
        <v>208</v>
      </c>
      <c r="M74" s="22">
        <v>220</v>
      </c>
      <c r="N74" s="22">
        <v>0</v>
      </c>
      <c r="O74" s="26" t="str">
        <f t="shared" si="5"/>
        <v>B6</v>
      </c>
      <c r="P74" s="27">
        <f t="shared" si="6"/>
        <v>175</v>
      </c>
      <c r="Q74" s="27">
        <f t="shared" si="7"/>
        <v>8.4033613445378155</v>
      </c>
      <c r="R74" s="27">
        <f t="shared" si="8"/>
        <v>203</v>
      </c>
      <c r="S74" s="28">
        <f t="shared" si="9"/>
        <v>209</v>
      </c>
    </row>
    <row r="75" spans="1:19" x14ac:dyDescent="0.35">
      <c r="A75" s="22" t="s">
        <v>171</v>
      </c>
      <c r="B75" s="22">
        <v>303</v>
      </c>
      <c r="C75" s="22">
        <v>309</v>
      </c>
      <c r="D75" s="22">
        <v>31</v>
      </c>
      <c r="E75" s="22">
        <v>0.38</v>
      </c>
      <c r="F75" s="22">
        <v>10</v>
      </c>
      <c r="G75" s="22">
        <v>1.6</v>
      </c>
      <c r="H75" s="22">
        <v>3.1E-2</v>
      </c>
      <c r="I75" s="22">
        <v>0.11899999999999999</v>
      </c>
      <c r="J75" s="22">
        <v>3.2000000000000001E-2</v>
      </c>
      <c r="K75" s="22">
        <v>175</v>
      </c>
      <c r="L75" s="22">
        <v>208</v>
      </c>
      <c r="M75" s="22">
        <v>220</v>
      </c>
      <c r="N75" s="22">
        <v>0</v>
      </c>
      <c r="O75" s="26" t="str">
        <f t="shared" si="5"/>
        <v>C6</v>
      </c>
      <c r="P75" s="27">
        <f t="shared" si="6"/>
        <v>175</v>
      </c>
      <c r="Q75" s="27">
        <f t="shared" si="7"/>
        <v>8.4033613445378155</v>
      </c>
      <c r="R75" s="27">
        <f t="shared" si="8"/>
        <v>303</v>
      </c>
      <c r="S75" s="28">
        <f t="shared" si="9"/>
        <v>309</v>
      </c>
    </row>
    <row r="76" spans="1:19" x14ac:dyDescent="0.35">
      <c r="A76" s="22" t="s">
        <v>105</v>
      </c>
      <c r="B76" s="22">
        <v>111</v>
      </c>
      <c r="C76" s="22">
        <v>113</v>
      </c>
      <c r="D76" s="22">
        <v>33</v>
      </c>
      <c r="E76" s="22">
        <v>0.4</v>
      </c>
      <c r="F76" s="22">
        <v>11</v>
      </c>
      <c r="G76" s="22">
        <v>0.8</v>
      </c>
      <c r="H76" s="22">
        <v>6.0000000000000001E-3</v>
      </c>
      <c r="I76" s="22">
        <v>4.8000000000000001E-2</v>
      </c>
      <c r="J76" s="22">
        <v>0.1</v>
      </c>
      <c r="K76" s="22">
        <v>500</v>
      </c>
      <c r="L76" s="22">
        <v>600</v>
      </c>
      <c r="M76" s="22">
        <v>625</v>
      </c>
      <c r="N76" s="22">
        <v>0</v>
      </c>
      <c r="O76" s="26" t="str">
        <f t="shared" si="5"/>
        <v>A18</v>
      </c>
      <c r="P76" s="27">
        <f t="shared" si="6"/>
        <v>500</v>
      </c>
      <c r="Q76" s="27">
        <f t="shared" si="7"/>
        <v>20.833333333333332</v>
      </c>
      <c r="R76" s="27">
        <f t="shared" si="8"/>
        <v>111</v>
      </c>
      <c r="S76" s="28">
        <f t="shared" si="9"/>
        <v>113</v>
      </c>
    </row>
    <row r="77" spans="1:19" x14ac:dyDescent="0.35">
      <c r="A77" s="22" t="s">
        <v>107</v>
      </c>
      <c r="B77" s="22">
        <v>112</v>
      </c>
      <c r="C77" s="22">
        <v>113</v>
      </c>
      <c r="D77" s="22">
        <v>33</v>
      </c>
      <c r="E77" s="22">
        <v>0.4</v>
      </c>
      <c r="F77" s="22">
        <v>11</v>
      </c>
      <c r="G77" s="22">
        <v>0.8</v>
      </c>
      <c r="H77" s="22">
        <v>6.0000000000000001E-3</v>
      </c>
      <c r="I77" s="22">
        <v>4.8000000000000001E-2</v>
      </c>
      <c r="J77" s="22">
        <v>0.1</v>
      </c>
      <c r="K77" s="22">
        <v>500</v>
      </c>
      <c r="L77" s="22">
        <v>600</v>
      </c>
      <c r="M77" s="22">
        <v>625</v>
      </c>
      <c r="N77" s="22">
        <v>0</v>
      </c>
      <c r="O77" s="26" t="str">
        <f t="shared" si="5"/>
        <v>A20</v>
      </c>
      <c r="P77" s="27">
        <f t="shared" si="6"/>
        <v>500</v>
      </c>
      <c r="Q77" s="27">
        <f t="shared" si="7"/>
        <v>20.833333333333332</v>
      </c>
      <c r="R77" s="27">
        <f t="shared" si="8"/>
        <v>112</v>
      </c>
      <c r="S77" s="28">
        <f t="shared" si="9"/>
        <v>113</v>
      </c>
    </row>
    <row r="78" spans="1:19" x14ac:dyDescent="0.35">
      <c r="A78" s="22" t="s">
        <v>90</v>
      </c>
      <c r="B78" s="22">
        <v>102</v>
      </c>
      <c r="C78" s="22">
        <v>104</v>
      </c>
      <c r="D78" s="22">
        <v>33</v>
      </c>
      <c r="E78" s="22">
        <v>0.39</v>
      </c>
      <c r="F78" s="22">
        <v>10</v>
      </c>
      <c r="G78" s="22">
        <v>1.7</v>
      </c>
      <c r="H78" s="22">
        <v>3.3000000000000002E-2</v>
      </c>
      <c r="I78" s="22">
        <v>0.127</v>
      </c>
      <c r="J78" s="22">
        <v>3.4000000000000002E-2</v>
      </c>
      <c r="K78" s="22">
        <v>175</v>
      </c>
      <c r="L78" s="22">
        <v>208</v>
      </c>
      <c r="M78" s="22">
        <v>220</v>
      </c>
      <c r="N78" s="22">
        <v>0</v>
      </c>
      <c r="O78" s="26" t="str">
        <f t="shared" si="5"/>
        <v>A4</v>
      </c>
      <c r="P78" s="27">
        <f t="shared" si="6"/>
        <v>175</v>
      </c>
      <c r="Q78" s="27">
        <f t="shared" si="7"/>
        <v>7.8740157480314963</v>
      </c>
      <c r="R78" s="27">
        <f t="shared" si="8"/>
        <v>102</v>
      </c>
      <c r="S78" s="28">
        <f t="shared" si="9"/>
        <v>104</v>
      </c>
    </row>
    <row r="79" spans="1:19" x14ac:dyDescent="0.35">
      <c r="A79" s="22" t="s">
        <v>145</v>
      </c>
      <c r="B79" s="22">
        <v>211</v>
      </c>
      <c r="C79" s="22">
        <v>213</v>
      </c>
      <c r="D79" s="22">
        <v>33</v>
      </c>
      <c r="E79" s="22">
        <v>0.4</v>
      </c>
      <c r="F79" s="22">
        <v>11</v>
      </c>
      <c r="G79" s="22">
        <v>0.8</v>
      </c>
      <c r="H79" s="22">
        <v>6.0000000000000001E-3</v>
      </c>
      <c r="I79" s="22">
        <v>4.8000000000000001E-2</v>
      </c>
      <c r="J79" s="22">
        <v>0.1</v>
      </c>
      <c r="K79" s="22">
        <v>500</v>
      </c>
      <c r="L79" s="22">
        <v>600</v>
      </c>
      <c r="M79" s="22">
        <v>625</v>
      </c>
      <c r="N79" s="22">
        <v>0</v>
      </c>
      <c r="O79" s="26" t="str">
        <f t="shared" si="5"/>
        <v>B18</v>
      </c>
      <c r="P79" s="27">
        <f t="shared" si="6"/>
        <v>500</v>
      </c>
      <c r="Q79" s="27">
        <f t="shared" si="7"/>
        <v>20.833333333333332</v>
      </c>
      <c r="R79" s="27">
        <f t="shared" si="8"/>
        <v>211</v>
      </c>
      <c r="S79" s="28">
        <f t="shared" si="9"/>
        <v>213</v>
      </c>
    </row>
    <row r="80" spans="1:19" x14ac:dyDescent="0.35">
      <c r="A80" s="22" t="s">
        <v>147</v>
      </c>
      <c r="B80" s="22">
        <v>212</v>
      </c>
      <c r="C80" s="22">
        <v>213</v>
      </c>
      <c r="D80" s="22">
        <v>33</v>
      </c>
      <c r="E80" s="22">
        <v>0.4</v>
      </c>
      <c r="F80" s="22">
        <v>11</v>
      </c>
      <c r="G80" s="22">
        <v>0.8</v>
      </c>
      <c r="H80" s="22">
        <v>6.0000000000000001E-3</v>
      </c>
      <c r="I80" s="22">
        <v>4.8000000000000001E-2</v>
      </c>
      <c r="J80" s="22">
        <v>0.1</v>
      </c>
      <c r="K80" s="22">
        <v>500</v>
      </c>
      <c r="L80" s="22">
        <v>600</v>
      </c>
      <c r="M80" s="22">
        <v>625</v>
      </c>
      <c r="N80" s="22">
        <v>0</v>
      </c>
      <c r="O80" s="26" t="str">
        <f t="shared" si="5"/>
        <v>B20</v>
      </c>
      <c r="P80" s="27">
        <f t="shared" si="6"/>
        <v>500</v>
      </c>
      <c r="Q80" s="27">
        <f t="shared" si="7"/>
        <v>20.833333333333332</v>
      </c>
      <c r="R80" s="27">
        <f t="shared" si="8"/>
        <v>212</v>
      </c>
      <c r="S80" s="28">
        <f t="shared" si="9"/>
        <v>213</v>
      </c>
    </row>
    <row r="81" spans="1:19" x14ac:dyDescent="0.35">
      <c r="A81" s="22" t="s">
        <v>131</v>
      </c>
      <c r="B81" s="22">
        <v>202</v>
      </c>
      <c r="C81" s="22">
        <v>204</v>
      </c>
      <c r="D81" s="22">
        <v>33</v>
      </c>
      <c r="E81" s="22">
        <v>0.39</v>
      </c>
      <c r="F81" s="22">
        <v>10</v>
      </c>
      <c r="G81" s="22">
        <v>1.7</v>
      </c>
      <c r="H81" s="22">
        <v>3.3000000000000002E-2</v>
      </c>
      <c r="I81" s="22">
        <v>0.127</v>
      </c>
      <c r="J81" s="22">
        <v>3.4000000000000002E-2</v>
      </c>
      <c r="K81" s="22">
        <v>175</v>
      </c>
      <c r="L81" s="22">
        <v>208</v>
      </c>
      <c r="M81" s="22">
        <v>220</v>
      </c>
      <c r="N81" s="22">
        <v>0</v>
      </c>
      <c r="O81" s="26" t="str">
        <f t="shared" si="5"/>
        <v>B4</v>
      </c>
      <c r="P81" s="27">
        <f t="shared" si="6"/>
        <v>175</v>
      </c>
      <c r="Q81" s="27">
        <f t="shared" si="7"/>
        <v>7.8740157480314963</v>
      </c>
      <c r="R81" s="27">
        <f t="shared" si="8"/>
        <v>202</v>
      </c>
      <c r="S81" s="28">
        <f t="shared" si="9"/>
        <v>204</v>
      </c>
    </row>
    <row r="82" spans="1:19" x14ac:dyDescent="0.35">
      <c r="A82" s="22" t="s">
        <v>183</v>
      </c>
      <c r="B82" s="22">
        <v>311</v>
      </c>
      <c r="C82" s="22">
        <v>313</v>
      </c>
      <c r="D82" s="22">
        <v>33</v>
      </c>
      <c r="E82" s="22">
        <v>0.4</v>
      </c>
      <c r="F82" s="22">
        <v>11</v>
      </c>
      <c r="G82" s="22">
        <v>0.8</v>
      </c>
      <c r="H82" s="22">
        <v>6.0000000000000001E-3</v>
      </c>
      <c r="I82" s="22">
        <v>4.8000000000000001E-2</v>
      </c>
      <c r="J82" s="22">
        <v>0.1</v>
      </c>
      <c r="K82" s="22">
        <v>500</v>
      </c>
      <c r="L82" s="22">
        <v>600</v>
      </c>
      <c r="M82" s="22">
        <v>625</v>
      </c>
      <c r="N82" s="22">
        <v>0</v>
      </c>
      <c r="O82" s="26" t="str">
        <f t="shared" si="5"/>
        <v>C18</v>
      </c>
      <c r="P82" s="27">
        <f t="shared" si="6"/>
        <v>500</v>
      </c>
      <c r="Q82" s="27">
        <f t="shared" si="7"/>
        <v>20.833333333333332</v>
      </c>
      <c r="R82" s="27">
        <f t="shared" si="8"/>
        <v>311</v>
      </c>
      <c r="S82" s="28">
        <f t="shared" si="9"/>
        <v>313</v>
      </c>
    </row>
    <row r="83" spans="1:19" x14ac:dyDescent="0.35">
      <c r="A83" s="22" t="s">
        <v>185</v>
      </c>
      <c r="B83" s="22">
        <v>312</v>
      </c>
      <c r="C83" s="22">
        <v>313</v>
      </c>
      <c r="D83" s="22">
        <v>33</v>
      </c>
      <c r="E83" s="22">
        <v>0.4</v>
      </c>
      <c r="F83" s="22">
        <v>11</v>
      </c>
      <c r="G83" s="22">
        <v>0.8</v>
      </c>
      <c r="H83" s="22">
        <v>6.0000000000000001E-3</v>
      </c>
      <c r="I83" s="22">
        <v>4.8000000000000001E-2</v>
      </c>
      <c r="J83" s="22">
        <v>0.1</v>
      </c>
      <c r="K83" s="22">
        <v>500</v>
      </c>
      <c r="L83" s="22">
        <v>600</v>
      </c>
      <c r="M83" s="22">
        <v>625</v>
      </c>
      <c r="N83" s="22">
        <v>0</v>
      </c>
      <c r="O83" s="26" t="str">
        <f t="shared" si="5"/>
        <v>C20</v>
      </c>
      <c r="P83" s="27">
        <f t="shared" si="6"/>
        <v>500</v>
      </c>
      <c r="Q83" s="27">
        <f t="shared" si="7"/>
        <v>20.833333333333332</v>
      </c>
      <c r="R83" s="27">
        <f t="shared" si="8"/>
        <v>312</v>
      </c>
      <c r="S83" s="28">
        <f t="shared" si="9"/>
        <v>313</v>
      </c>
    </row>
    <row r="84" spans="1:19" x14ac:dyDescent="0.35">
      <c r="A84" s="22" t="s">
        <v>169</v>
      </c>
      <c r="B84" s="22">
        <v>302</v>
      </c>
      <c r="C84" s="22">
        <v>304</v>
      </c>
      <c r="D84" s="22">
        <v>33</v>
      </c>
      <c r="E84" s="22">
        <v>0.39</v>
      </c>
      <c r="F84" s="22">
        <v>10</v>
      </c>
      <c r="G84" s="22">
        <v>1.7</v>
      </c>
      <c r="H84" s="22">
        <v>3.3000000000000002E-2</v>
      </c>
      <c r="I84" s="22">
        <v>0.127</v>
      </c>
      <c r="J84" s="22">
        <v>3.4000000000000002E-2</v>
      </c>
      <c r="K84" s="22">
        <v>175</v>
      </c>
      <c r="L84" s="22">
        <v>208</v>
      </c>
      <c r="M84" s="22">
        <v>220</v>
      </c>
      <c r="N84" s="22">
        <v>0</v>
      </c>
      <c r="O84" s="26" t="str">
        <f t="shared" si="5"/>
        <v>C4</v>
      </c>
      <c r="P84" s="27">
        <f t="shared" si="6"/>
        <v>175</v>
      </c>
      <c r="Q84" s="27">
        <f t="shared" si="7"/>
        <v>7.8740157480314963</v>
      </c>
      <c r="R84" s="27">
        <f t="shared" si="8"/>
        <v>302</v>
      </c>
      <c r="S84" s="28">
        <f t="shared" si="9"/>
        <v>304</v>
      </c>
    </row>
    <row r="85" spans="1:19" x14ac:dyDescent="0.35">
      <c r="A85" s="22" t="s">
        <v>234</v>
      </c>
      <c r="B85" s="22">
        <v>115</v>
      </c>
      <c r="C85" s="22">
        <v>121</v>
      </c>
      <c r="D85" s="22">
        <v>34</v>
      </c>
      <c r="E85" s="22">
        <v>0.41</v>
      </c>
      <c r="F85" s="22">
        <v>11</v>
      </c>
      <c r="G85" s="22">
        <v>0.8</v>
      </c>
      <c r="H85" s="22">
        <v>6.0000000000000001E-3</v>
      </c>
      <c r="I85" s="22">
        <v>4.9000000000000002E-2</v>
      </c>
      <c r="J85" s="22">
        <v>0.10299999999999999</v>
      </c>
      <c r="K85" s="22">
        <v>500</v>
      </c>
      <c r="L85" s="22">
        <v>600</v>
      </c>
      <c r="M85" s="22">
        <v>625</v>
      </c>
      <c r="N85" s="22">
        <v>0</v>
      </c>
      <c r="O85" s="26" t="str">
        <f t="shared" si="5"/>
        <v>A25_1</v>
      </c>
      <c r="P85" s="27">
        <f t="shared" si="6"/>
        <v>500</v>
      </c>
      <c r="Q85" s="27">
        <f t="shared" si="7"/>
        <v>20.408163265306122</v>
      </c>
      <c r="R85" s="27">
        <f t="shared" si="8"/>
        <v>115</v>
      </c>
      <c r="S85" s="28">
        <f t="shared" si="9"/>
        <v>121</v>
      </c>
    </row>
    <row r="86" spans="1:19" x14ac:dyDescent="0.35">
      <c r="A86" s="22" t="s">
        <v>235</v>
      </c>
      <c r="B86" s="22">
        <v>115</v>
      </c>
      <c r="C86" s="22">
        <v>121</v>
      </c>
      <c r="D86" s="22">
        <v>34</v>
      </c>
      <c r="E86" s="22">
        <v>0.41</v>
      </c>
      <c r="F86" s="22">
        <v>11</v>
      </c>
      <c r="G86" s="22">
        <v>0.8</v>
      </c>
      <c r="H86" s="22">
        <v>6.0000000000000001E-3</v>
      </c>
      <c r="I86" s="22">
        <v>4.9000000000000002E-2</v>
      </c>
      <c r="J86" s="22">
        <v>0.10299999999999999</v>
      </c>
      <c r="K86" s="22">
        <v>500</v>
      </c>
      <c r="L86" s="22">
        <v>600</v>
      </c>
      <c r="M86" s="22">
        <v>625</v>
      </c>
      <c r="N86" s="22">
        <v>0</v>
      </c>
      <c r="O86" s="26" t="str">
        <f t="shared" si="5"/>
        <v>A25_2</v>
      </c>
      <c r="P86" s="27">
        <f t="shared" si="6"/>
        <v>500</v>
      </c>
      <c r="Q86" s="27">
        <f t="shared" si="7"/>
        <v>20.408163265306122</v>
      </c>
      <c r="R86" s="27">
        <f t="shared" si="8"/>
        <v>115</v>
      </c>
      <c r="S86" s="28">
        <f t="shared" si="9"/>
        <v>121</v>
      </c>
    </row>
    <row r="87" spans="1:19" x14ac:dyDescent="0.35">
      <c r="A87" s="22" t="s">
        <v>242</v>
      </c>
      <c r="B87" s="22">
        <v>215</v>
      </c>
      <c r="C87" s="22">
        <v>221</v>
      </c>
      <c r="D87" s="22">
        <v>34</v>
      </c>
      <c r="E87" s="22">
        <v>0.41</v>
      </c>
      <c r="F87" s="22">
        <v>11</v>
      </c>
      <c r="G87" s="22">
        <v>0.8</v>
      </c>
      <c r="H87" s="22">
        <v>6.0000000000000001E-3</v>
      </c>
      <c r="I87" s="22">
        <v>4.9000000000000002E-2</v>
      </c>
      <c r="J87" s="22">
        <v>0.10299999999999999</v>
      </c>
      <c r="K87" s="22">
        <v>500</v>
      </c>
      <c r="L87" s="22">
        <v>600</v>
      </c>
      <c r="M87" s="22">
        <v>625</v>
      </c>
      <c r="N87" s="22">
        <v>0</v>
      </c>
      <c r="O87" s="26" t="str">
        <f t="shared" si="5"/>
        <v>B25_1</v>
      </c>
      <c r="P87" s="27">
        <f t="shared" si="6"/>
        <v>500</v>
      </c>
      <c r="Q87" s="27">
        <f t="shared" si="7"/>
        <v>20.408163265306122</v>
      </c>
      <c r="R87" s="27">
        <f t="shared" si="8"/>
        <v>215</v>
      </c>
      <c r="S87" s="28">
        <f t="shared" si="9"/>
        <v>221</v>
      </c>
    </row>
    <row r="88" spans="1:19" x14ac:dyDescent="0.35">
      <c r="A88" s="22" t="s">
        <v>243</v>
      </c>
      <c r="B88" s="22">
        <v>215</v>
      </c>
      <c r="C88" s="22">
        <v>221</v>
      </c>
      <c r="D88" s="22">
        <v>34</v>
      </c>
      <c r="E88" s="22">
        <v>0.41</v>
      </c>
      <c r="F88" s="22">
        <v>11</v>
      </c>
      <c r="G88" s="22">
        <v>0.8</v>
      </c>
      <c r="H88" s="22">
        <v>6.0000000000000001E-3</v>
      </c>
      <c r="I88" s="22">
        <v>4.9000000000000002E-2</v>
      </c>
      <c r="J88" s="22">
        <v>0.10299999999999999</v>
      </c>
      <c r="K88" s="22">
        <v>500</v>
      </c>
      <c r="L88" s="22">
        <v>600</v>
      </c>
      <c r="M88" s="22">
        <v>625</v>
      </c>
      <c r="N88" s="22">
        <v>0</v>
      </c>
      <c r="O88" s="26" t="str">
        <f t="shared" si="5"/>
        <v>B25_2</v>
      </c>
      <c r="P88" s="27">
        <f t="shared" si="6"/>
        <v>500</v>
      </c>
      <c r="Q88" s="27">
        <f t="shared" si="7"/>
        <v>20.408163265306122</v>
      </c>
      <c r="R88" s="27">
        <f t="shared" si="8"/>
        <v>215</v>
      </c>
      <c r="S88" s="28">
        <f t="shared" si="9"/>
        <v>221</v>
      </c>
    </row>
    <row r="89" spans="1:19" x14ac:dyDescent="0.35">
      <c r="A89" s="22" t="s">
        <v>250</v>
      </c>
      <c r="B89" s="22">
        <v>315</v>
      </c>
      <c r="C89" s="22">
        <v>321</v>
      </c>
      <c r="D89" s="22">
        <v>34</v>
      </c>
      <c r="E89" s="22">
        <v>0.41</v>
      </c>
      <c r="F89" s="22">
        <v>11</v>
      </c>
      <c r="G89" s="22">
        <v>0.8</v>
      </c>
      <c r="H89" s="22">
        <v>6.0000000000000001E-3</v>
      </c>
      <c r="I89" s="22">
        <v>4.9000000000000002E-2</v>
      </c>
      <c r="J89" s="22">
        <v>0.10299999999999999</v>
      </c>
      <c r="K89" s="22">
        <v>500</v>
      </c>
      <c r="L89" s="22">
        <v>600</v>
      </c>
      <c r="M89" s="22">
        <v>625</v>
      </c>
      <c r="N89" s="22">
        <v>0</v>
      </c>
      <c r="O89" s="26" t="str">
        <f t="shared" si="5"/>
        <v>C25_1</v>
      </c>
      <c r="P89" s="27">
        <f t="shared" si="6"/>
        <v>500</v>
      </c>
      <c r="Q89" s="27">
        <f t="shared" si="7"/>
        <v>20.408163265306122</v>
      </c>
      <c r="R89" s="27">
        <f t="shared" si="8"/>
        <v>315</v>
      </c>
      <c r="S89" s="28">
        <f t="shared" si="9"/>
        <v>321</v>
      </c>
    </row>
    <row r="90" spans="1:19" x14ac:dyDescent="0.35">
      <c r="A90" s="22" t="s">
        <v>251</v>
      </c>
      <c r="B90" s="22">
        <v>315</v>
      </c>
      <c r="C90" s="22">
        <v>321</v>
      </c>
      <c r="D90" s="22">
        <v>34</v>
      </c>
      <c r="E90" s="22">
        <v>0.41</v>
      </c>
      <c r="F90" s="22">
        <v>11</v>
      </c>
      <c r="G90" s="22">
        <v>0.8</v>
      </c>
      <c r="H90" s="22">
        <v>6.0000000000000001E-3</v>
      </c>
      <c r="I90" s="22">
        <v>4.9000000000000002E-2</v>
      </c>
      <c r="J90" s="22">
        <v>0.10299999999999999</v>
      </c>
      <c r="K90" s="22">
        <v>500</v>
      </c>
      <c r="L90" s="22">
        <v>600</v>
      </c>
      <c r="M90" s="22">
        <v>625</v>
      </c>
      <c r="N90" s="22">
        <v>0</v>
      </c>
      <c r="O90" s="26" t="str">
        <f t="shared" si="5"/>
        <v>C25_2</v>
      </c>
      <c r="P90" s="27">
        <f t="shared" si="6"/>
        <v>500</v>
      </c>
      <c r="Q90" s="27">
        <f t="shared" si="7"/>
        <v>20.408163265306122</v>
      </c>
      <c r="R90" s="27">
        <f t="shared" si="8"/>
        <v>315</v>
      </c>
      <c r="S90" s="28">
        <f t="shared" si="9"/>
        <v>321</v>
      </c>
    </row>
    <row r="91" spans="1:19" x14ac:dyDescent="0.35">
      <c r="A91" s="22" t="s">
        <v>115</v>
      </c>
      <c r="B91" s="22">
        <v>115</v>
      </c>
      <c r="C91" s="22">
        <v>124</v>
      </c>
      <c r="D91" s="22">
        <v>36</v>
      </c>
      <c r="E91" s="22">
        <v>0.41</v>
      </c>
      <c r="F91" s="22">
        <v>11</v>
      </c>
      <c r="G91" s="22">
        <v>0.9</v>
      </c>
      <c r="H91" s="22">
        <v>7.0000000000000001E-3</v>
      </c>
      <c r="I91" s="22">
        <v>5.1999999999999998E-2</v>
      </c>
      <c r="J91" s="22">
        <v>0.109</v>
      </c>
      <c r="K91" s="22">
        <v>500</v>
      </c>
      <c r="L91" s="22">
        <v>600</v>
      </c>
      <c r="M91" s="22">
        <v>625</v>
      </c>
      <c r="N91" s="22">
        <v>0</v>
      </c>
      <c r="O91" s="26" t="str">
        <f t="shared" si="5"/>
        <v>A26</v>
      </c>
      <c r="P91" s="27">
        <f t="shared" si="6"/>
        <v>500</v>
      </c>
      <c r="Q91" s="27">
        <f t="shared" si="7"/>
        <v>19.23076923076923</v>
      </c>
      <c r="R91" s="27">
        <f t="shared" si="8"/>
        <v>115</v>
      </c>
      <c r="S91" s="28">
        <f t="shared" si="9"/>
        <v>124</v>
      </c>
    </row>
    <row r="92" spans="1:19" x14ac:dyDescent="0.35">
      <c r="A92" s="22" t="s">
        <v>154</v>
      </c>
      <c r="B92" s="22">
        <v>215</v>
      </c>
      <c r="C92" s="22">
        <v>224</v>
      </c>
      <c r="D92" s="22">
        <v>36</v>
      </c>
      <c r="E92" s="22">
        <v>0.41</v>
      </c>
      <c r="F92" s="22">
        <v>11</v>
      </c>
      <c r="G92" s="22">
        <v>0.9</v>
      </c>
      <c r="H92" s="22">
        <v>7.0000000000000001E-3</v>
      </c>
      <c r="I92" s="22">
        <v>5.1999999999999998E-2</v>
      </c>
      <c r="J92" s="22">
        <v>0.109</v>
      </c>
      <c r="K92" s="22">
        <v>500</v>
      </c>
      <c r="L92" s="22">
        <v>600</v>
      </c>
      <c r="M92" s="22">
        <v>625</v>
      </c>
      <c r="N92" s="22">
        <v>0</v>
      </c>
      <c r="O92" s="26" t="str">
        <f t="shared" si="5"/>
        <v>B26</v>
      </c>
      <c r="P92" s="27">
        <f t="shared" si="6"/>
        <v>500</v>
      </c>
      <c r="Q92" s="27">
        <f t="shared" si="7"/>
        <v>19.23076923076923</v>
      </c>
      <c r="R92" s="27">
        <f t="shared" si="8"/>
        <v>215</v>
      </c>
      <c r="S92" s="28">
        <f t="shared" si="9"/>
        <v>224</v>
      </c>
    </row>
    <row r="93" spans="1:19" x14ac:dyDescent="0.35">
      <c r="A93" s="22" t="s">
        <v>192</v>
      </c>
      <c r="B93" s="22">
        <v>315</v>
      </c>
      <c r="C93" s="22">
        <v>324</v>
      </c>
      <c r="D93" s="22">
        <v>36</v>
      </c>
      <c r="E93" s="22">
        <v>0.41</v>
      </c>
      <c r="F93" s="22">
        <v>11</v>
      </c>
      <c r="G93" s="22">
        <v>0.9</v>
      </c>
      <c r="H93" s="22">
        <v>7.0000000000000001E-3</v>
      </c>
      <c r="I93" s="22">
        <v>5.1999999999999998E-2</v>
      </c>
      <c r="J93" s="22">
        <v>0.109</v>
      </c>
      <c r="K93" s="22">
        <v>500</v>
      </c>
      <c r="L93" s="22">
        <v>600</v>
      </c>
      <c r="M93" s="22">
        <v>625</v>
      </c>
      <c r="N93" s="22">
        <v>0</v>
      </c>
      <c r="O93" s="26" t="str">
        <f t="shared" si="5"/>
        <v>C26</v>
      </c>
      <c r="P93" s="27">
        <f t="shared" si="6"/>
        <v>500</v>
      </c>
      <c r="Q93" s="27">
        <f t="shared" si="7"/>
        <v>19.23076923076923</v>
      </c>
      <c r="R93" s="27">
        <f t="shared" si="8"/>
        <v>315</v>
      </c>
      <c r="S93" s="28">
        <f t="shared" si="9"/>
        <v>324</v>
      </c>
    </row>
    <row r="94" spans="1:19" x14ac:dyDescent="0.35">
      <c r="A94" s="22" t="s">
        <v>98</v>
      </c>
      <c r="B94" s="22">
        <v>107</v>
      </c>
      <c r="C94" s="22">
        <v>203</v>
      </c>
      <c r="D94" s="22">
        <v>42</v>
      </c>
      <c r="E94" s="22">
        <v>0.44</v>
      </c>
      <c r="F94" s="22">
        <v>10</v>
      </c>
      <c r="G94" s="22">
        <v>2.2000000000000002</v>
      </c>
      <c r="H94" s="22">
        <v>4.2000000000000003E-2</v>
      </c>
      <c r="I94" s="22">
        <v>0.161</v>
      </c>
      <c r="J94" s="22">
        <v>4.3999999999999997E-2</v>
      </c>
      <c r="K94" s="22">
        <v>175</v>
      </c>
      <c r="L94" s="22">
        <v>208</v>
      </c>
      <c r="M94" s="22">
        <v>220</v>
      </c>
      <c r="N94" s="22">
        <v>0</v>
      </c>
      <c r="O94" s="26" t="str">
        <f t="shared" si="5"/>
        <v>AB1</v>
      </c>
      <c r="P94" s="27">
        <f t="shared" si="6"/>
        <v>175</v>
      </c>
      <c r="Q94" s="27">
        <f t="shared" si="7"/>
        <v>6.2111801242236027</v>
      </c>
      <c r="R94" s="27">
        <f t="shared" si="8"/>
        <v>107</v>
      </c>
      <c r="S94" s="28">
        <f t="shared" si="9"/>
        <v>203</v>
      </c>
    </row>
    <row r="95" spans="1:19" x14ac:dyDescent="0.35">
      <c r="A95" s="22" t="s">
        <v>99</v>
      </c>
      <c r="B95" s="22">
        <v>108</v>
      </c>
      <c r="C95" s="22">
        <v>109</v>
      </c>
      <c r="D95" s="22">
        <v>43</v>
      </c>
      <c r="E95" s="22">
        <v>0.44</v>
      </c>
      <c r="F95" s="22">
        <v>10</v>
      </c>
      <c r="G95" s="22">
        <v>2.2999999999999998</v>
      </c>
      <c r="H95" s="22">
        <v>4.2999999999999997E-2</v>
      </c>
      <c r="I95" s="22">
        <v>0.16500000000000001</v>
      </c>
      <c r="J95" s="22">
        <v>4.4999999999999998E-2</v>
      </c>
      <c r="K95" s="22">
        <v>175</v>
      </c>
      <c r="L95" s="22">
        <v>208</v>
      </c>
      <c r="M95" s="22">
        <v>220</v>
      </c>
      <c r="N95" s="22">
        <v>0</v>
      </c>
      <c r="O95" s="26" t="str">
        <f t="shared" si="5"/>
        <v>A12-1</v>
      </c>
      <c r="P95" s="27">
        <f t="shared" si="6"/>
        <v>175</v>
      </c>
      <c r="Q95" s="27">
        <f t="shared" si="7"/>
        <v>6.0606060606060606</v>
      </c>
      <c r="R95" s="27">
        <f t="shared" si="8"/>
        <v>108</v>
      </c>
      <c r="S95" s="28">
        <f t="shared" si="9"/>
        <v>109</v>
      </c>
    </row>
    <row r="96" spans="1:19" x14ac:dyDescent="0.35">
      <c r="A96" s="22" t="s">
        <v>100</v>
      </c>
      <c r="B96" s="22">
        <v>108</v>
      </c>
      <c r="C96" s="22">
        <v>110</v>
      </c>
      <c r="D96" s="22">
        <v>43</v>
      </c>
      <c r="E96" s="22">
        <v>0.44</v>
      </c>
      <c r="F96" s="22">
        <v>10</v>
      </c>
      <c r="G96" s="22">
        <v>2.2999999999999998</v>
      </c>
      <c r="H96" s="22">
        <v>4.2999999999999997E-2</v>
      </c>
      <c r="I96" s="22">
        <v>0.16500000000000001</v>
      </c>
      <c r="J96" s="22">
        <v>4.4999999999999998E-2</v>
      </c>
      <c r="K96" s="22">
        <v>175</v>
      </c>
      <c r="L96" s="22">
        <v>208</v>
      </c>
      <c r="M96" s="22">
        <v>220</v>
      </c>
      <c r="N96" s="22">
        <v>0</v>
      </c>
      <c r="O96" s="26" t="str">
        <f t="shared" si="5"/>
        <v>A13-2</v>
      </c>
      <c r="P96" s="27">
        <f t="shared" si="6"/>
        <v>175</v>
      </c>
      <c r="Q96" s="27">
        <f t="shared" si="7"/>
        <v>6.0606060606060606</v>
      </c>
      <c r="R96" s="27">
        <f t="shared" si="8"/>
        <v>108</v>
      </c>
      <c r="S96" s="28">
        <f t="shared" si="9"/>
        <v>110</v>
      </c>
    </row>
    <row r="97" spans="1:19" x14ac:dyDescent="0.35">
      <c r="A97" s="22" t="s">
        <v>139</v>
      </c>
      <c r="B97" s="22">
        <v>208</v>
      </c>
      <c r="C97" s="22">
        <v>209</v>
      </c>
      <c r="D97" s="22">
        <v>43</v>
      </c>
      <c r="E97" s="22">
        <v>0.44</v>
      </c>
      <c r="F97" s="22">
        <v>10</v>
      </c>
      <c r="G97" s="22">
        <v>2.2999999999999998</v>
      </c>
      <c r="H97" s="22">
        <v>4.2999999999999997E-2</v>
      </c>
      <c r="I97" s="22">
        <v>0.16500000000000001</v>
      </c>
      <c r="J97" s="22">
        <v>4.4999999999999998E-2</v>
      </c>
      <c r="K97" s="22">
        <v>175</v>
      </c>
      <c r="L97" s="22">
        <v>208</v>
      </c>
      <c r="M97" s="22">
        <v>220</v>
      </c>
      <c r="N97" s="22">
        <v>0</v>
      </c>
      <c r="O97" s="26" t="str">
        <f t="shared" si="5"/>
        <v>B12-1</v>
      </c>
      <c r="P97" s="27">
        <f t="shared" si="6"/>
        <v>175</v>
      </c>
      <c r="Q97" s="27">
        <f t="shared" si="7"/>
        <v>6.0606060606060606</v>
      </c>
      <c r="R97" s="27">
        <f t="shared" si="8"/>
        <v>208</v>
      </c>
      <c r="S97" s="28">
        <f t="shared" si="9"/>
        <v>209</v>
      </c>
    </row>
    <row r="98" spans="1:19" x14ac:dyDescent="0.35">
      <c r="A98" s="22" t="s">
        <v>140</v>
      </c>
      <c r="B98" s="22">
        <v>208</v>
      </c>
      <c r="C98" s="22">
        <v>210</v>
      </c>
      <c r="D98" s="22">
        <v>43</v>
      </c>
      <c r="E98" s="22">
        <v>0.44</v>
      </c>
      <c r="F98" s="22">
        <v>10</v>
      </c>
      <c r="G98" s="22">
        <v>2.2999999999999998</v>
      </c>
      <c r="H98" s="22">
        <v>4.2999999999999997E-2</v>
      </c>
      <c r="I98" s="22">
        <v>0.16500000000000001</v>
      </c>
      <c r="J98" s="22">
        <v>4.4999999999999998E-2</v>
      </c>
      <c r="K98" s="22">
        <v>175</v>
      </c>
      <c r="L98" s="22">
        <v>208</v>
      </c>
      <c r="M98" s="22">
        <v>220</v>
      </c>
      <c r="N98" s="22">
        <v>0</v>
      </c>
      <c r="O98" s="26" t="str">
        <f t="shared" si="5"/>
        <v>B13-2</v>
      </c>
      <c r="P98" s="27">
        <f t="shared" si="6"/>
        <v>175</v>
      </c>
      <c r="Q98" s="27">
        <f t="shared" si="7"/>
        <v>6.0606060606060606</v>
      </c>
      <c r="R98" s="27">
        <f t="shared" si="8"/>
        <v>208</v>
      </c>
      <c r="S98" s="28">
        <f t="shared" si="9"/>
        <v>210</v>
      </c>
    </row>
    <row r="99" spans="1:19" x14ac:dyDescent="0.35">
      <c r="A99" s="22" t="s">
        <v>177</v>
      </c>
      <c r="B99" s="22">
        <v>308</v>
      </c>
      <c r="C99" s="22">
        <v>309</v>
      </c>
      <c r="D99" s="22">
        <v>43</v>
      </c>
      <c r="E99" s="22">
        <v>0.44</v>
      </c>
      <c r="F99" s="22">
        <v>10</v>
      </c>
      <c r="G99" s="22">
        <v>2.2999999999999998</v>
      </c>
      <c r="H99" s="22">
        <v>4.2999999999999997E-2</v>
      </c>
      <c r="I99" s="22">
        <v>0.16500000000000001</v>
      </c>
      <c r="J99" s="22">
        <v>4.4999999999999998E-2</v>
      </c>
      <c r="K99" s="22">
        <v>175</v>
      </c>
      <c r="L99" s="22">
        <v>208</v>
      </c>
      <c r="M99" s="22">
        <v>220</v>
      </c>
      <c r="N99" s="22">
        <v>0</v>
      </c>
      <c r="O99" s="26" t="str">
        <f t="shared" si="5"/>
        <v>C12-1</v>
      </c>
      <c r="P99" s="27">
        <f t="shared" si="6"/>
        <v>175</v>
      </c>
      <c r="Q99" s="27">
        <f t="shared" si="7"/>
        <v>6.0606060606060606</v>
      </c>
      <c r="R99" s="27">
        <f t="shared" si="8"/>
        <v>308</v>
      </c>
      <c r="S99" s="28">
        <f t="shared" si="9"/>
        <v>309</v>
      </c>
    </row>
    <row r="100" spans="1:19" x14ac:dyDescent="0.35">
      <c r="A100" s="22" t="s">
        <v>178</v>
      </c>
      <c r="B100" s="22">
        <v>308</v>
      </c>
      <c r="C100" s="22">
        <v>310</v>
      </c>
      <c r="D100" s="22">
        <v>43</v>
      </c>
      <c r="E100" s="22">
        <v>0.44</v>
      </c>
      <c r="F100" s="22">
        <v>10</v>
      </c>
      <c r="G100" s="22">
        <v>2.2999999999999998</v>
      </c>
      <c r="H100" s="22">
        <v>4.2999999999999997E-2</v>
      </c>
      <c r="I100" s="22">
        <v>0.16500000000000001</v>
      </c>
      <c r="J100" s="22">
        <v>4.4999999999999998E-2</v>
      </c>
      <c r="K100" s="22">
        <v>175</v>
      </c>
      <c r="L100" s="22">
        <v>208</v>
      </c>
      <c r="M100" s="22">
        <v>220</v>
      </c>
      <c r="N100" s="22">
        <v>0</v>
      </c>
      <c r="O100" s="26" t="str">
        <f t="shared" si="5"/>
        <v>C13-2</v>
      </c>
      <c r="P100" s="27">
        <f t="shared" si="6"/>
        <v>175</v>
      </c>
      <c r="Q100" s="27">
        <f t="shared" si="7"/>
        <v>6.0606060606060606</v>
      </c>
      <c r="R100" s="27">
        <f t="shared" si="8"/>
        <v>308</v>
      </c>
      <c r="S100" s="28">
        <f t="shared" si="9"/>
        <v>310</v>
      </c>
    </row>
    <row r="101" spans="1:19" x14ac:dyDescent="0.35">
      <c r="A101" s="22" t="s">
        <v>126</v>
      </c>
      <c r="B101" s="22">
        <v>121</v>
      </c>
      <c r="C101" s="22">
        <v>122</v>
      </c>
      <c r="D101" s="22">
        <v>47</v>
      </c>
      <c r="E101" s="22">
        <v>0.45</v>
      </c>
      <c r="F101" s="22">
        <v>11</v>
      </c>
      <c r="G101" s="22">
        <v>1.2</v>
      </c>
      <c r="H101" s="22">
        <v>8.9999999999999993E-3</v>
      </c>
      <c r="I101" s="22">
        <v>6.8000000000000005E-2</v>
      </c>
      <c r="J101" s="22">
        <v>0.14199999999999999</v>
      </c>
      <c r="K101" s="22">
        <v>500</v>
      </c>
      <c r="L101" s="22">
        <v>600</v>
      </c>
      <c r="M101" s="22">
        <v>625</v>
      </c>
      <c r="N101" s="22">
        <v>0</v>
      </c>
      <c r="O101" s="26" t="str">
        <f t="shared" si="5"/>
        <v>A34</v>
      </c>
      <c r="P101" s="27">
        <f t="shared" si="6"/>
        <v>500</v>
      </c>
      <c r="Q101" s="27">
        <f t="shared" si="7"/>
        <v>14.705882352941176</v>
      </c>
      <c r="R101" s="27">
        <f t="shared" si="8"/>
        <v>121</v>
      </c>
      <c r="S101" s="28">
        <f t="shared" si="9"/>
        <v>122</v>
      </c>
    </row>
    <row r="102" spans="1:19" x14ac:dyDescent="0.35">
      <c r="A102" s="22" t="s">
        <v>165</v>
      </c>
      <c r="B102" s="22">
        <v>221</v>
      </c>
      <c r="C102" s="22">
        <v>222</v>
      </c>
      <c r="D102" s="22">
        <v>47</v>
      </c>
      <c r="E102" s="22">
        <v>0.45</v>
      </c>
      <c r="F102" s="22">
        <v>11</v>
      </c>
      <c r="G102" s="22">
        <v>1.2</v>
      </c>
      <c r="H102" s="22">
        <v>8.9999999999999993E-3</v>
      </c>
      <c r="I102" s="22">
        <v>6.8000000000000005E-2</v>
      </c>
      <c r="J102" s="22">
        <v>0.14199999999999999</v>
      </c>
      <c r="K102" s="22">
        <v>500</v>
      </c>
      <c r="L102" s="22">
        <v>600</v>
      </c>
      <c r="M102" s="22">
        <v>625</v>
      </c>
      <c r="N102" s="22">
        <v>0</v>
      </c>
      <c r="O102" s="26" t="str">
        <f t="shared" si="5"/>
        <v>B34</v>
      </c>
      <c r="P102" s="27">
        <f t="shared" si="6"/>
        <v>500</v>
      </c>
      <c r="Q102" s="27">
        <f t="shared" si="7"/>
        <v>14.705882352941176</v>
      </c>
      <c r="R102" s="27">
        <f t="shared" si="8"/>
        <v>221</v>
      </c>
      <c r="S102" s="28">
        <f t="shared" si="9"/>
        <v>222</v>
      </c>
    </row>
    <row r="103" spans="1:19" x14ac:dyDescent="0.35">
      <c r="A103" s="22" t="s">
        <v>203</v>
      </c>
      <c r="B103" s="22">
        <v>321</v>
      </c>
      <c r="C103" s="22">
        <v>322</v>
      </c>
      <c r="D103" s="22">
        <v>47</v>
      </c>
      <c r="E103" s="22">
        <v>0.45</v>
      </c>
      <c r="F103" s="22">
        <v>11</v>
      </c>
      <c r="G103" s="22">
        <v>1.2</v>
      </c>
      <c r="H103" s="22">
        <v>8.9999999999999993E-3</v>
      </c>
      <c r="I103" s="22">
        <v>6.8000000000000005E-2</v>
      </c>
      <c r="J103" s="22">
        <v>0.14199999999999999</v>
      </c>
      <c r="K103" s="22">
        <v>500</v>
      </c>
      <c r="L103" s="22">
        <v>600</v>
      </c>
      <c r="M103" s="22">
        <v>625</v>
      </c>
      <c r="N103" s="22">
        <v>0</v>
      </c>
      <c r="O103" s="26" t="str">
        <f t="shared" si="5"/>
        <v>C34</v>
      </c>
      <c r="P103" s="27">
        <f t="shared" si="6"/>
        <v>500</v>
      </c>
      <c r="Q103" s="27">
        <f t="shared" si="7"/>
        <v>14.705882352941176</v>
      </c>
      <c r="R103" s="27">
        <f t="shared" si="8"/>
        <v>321</v>
      </c>
      <c r="S103" s="28">
        <f t="shared" si="9"/>
        <v>322</v>
      </c>
    </row>
    <row r="104" spans="1:19" x14ac:dyDescent="0.35">
      <c r="A104" s="22" t="s">
        <v>91</v>
      </c>
      <c r="B104" s="22">
        <v>102</v>
      </c>
      <c r="C104" s="22">
        <v>106</v>
      </c>
      <c r="D104" s="22">
        <v>50</v>
      </c>
      <c r="E104" s="22">
        <v>0.48</v>
      </c>
      <c r="F104" s="22">
        <v>10</v>
      </c>
      <c r="G104" s="22">
        <v>2.6</v>
      </c>
      <c r="H104" s="22">
        <v>0.05</v>
      </c>
      <c r="I104" s="22">
        <v>0.192</v>
      </c>
      <c r="J104" s="22">
        <v>5.1999999999999998E-2</v>
      </c>
      <c r="K104" s="22">
        <v>175</v>
      </c>
      <c r="L104" s="22">
        <v>208</v>
      </c>
      <c r="M104" s="22">
        <v>220</v>
      </c>
      <c r="N104" s="22">
        <v>0</v>
      </c>
      <c r="O104" s="26" t="str">
        <f t="shared" si="5"/>
        <v>A5</v>
      </c>
      <c r="P104" s="27">
        <f t="shared" si="6"/>
        <v>175</v>
      </c>
      <c r="Q104" s="27">
        <f t="shared" si="7"/>
        <v>5.208333333333333</v>
      </c>
      <c r="R104" s="27">
        <f t="shared" si="8"/>
        <v>102</v>
      </c>
      <c r="S104" s="28">
        <f t="shared" si="9"/>
        <v>106</v>
      </c>
    </row>
    <row r="105" spans="1:19" x14ac:dyDescent="0.35">
      <c r="A105" s="22" t="s">
        <v>132</v>
      </c>
      <c r="B105" s="22">
        <v>202</v>
      </c>
      <c r="C105" s="22">
        <v>206</v>
      </c>
      <c r="D105" s="22">
        <v>50</v>
      </c>
      <c r="E105" s="22">
        <v>0.48</v>
      </c>
      <c r="F105" s="22">
        <v>10</v>
      </c>
      <c r="G105" s="22">
        <v>2.6</v>
      </c>
      <c r="H105" s="22">
        <v>0.05</v>
      </c>
      <c r="I105" s="22">
        <v>0.192</v>
      </c>
      <c r="J105" s="22">
        <v>5.1999999999999998E-2</v>
      </c>
      <c r="K105" s="22">
        <v>175</v>
      </c>
      <c r="L105" s="22">
        <v>208</v>
      </c>
      <c r="M105" s="22">
        <v>220</v>
      </c>
      <c r="N105" s="22">
        <v>0</v>
      </c>
      <c r="O105" s="26" t="str">
        <f t="shared" si="5"/>
        <v>B5</v>
      </c>
      <c r="P105" s="27">
        <f t="shared" si="6"/>
        <v>175</v>
      </c>
      <c r="Q105" s="27">
        <f t="shared" si="7"/>
        <v>5.208333333333333</v>
      </c>
      <c r="R105" s="27">
        <f t="shared" si="8"/>
        <v>202</v>
      </c>
      <c r="S105" s="28">
        <f t="shared" si="9"/>
        <v>206</v>
      </c>
    </row>
    <row r="106" spans="1:19" x14ac:dyDescent="0.35">
      <c r="A106" s="22" t="s">
        <v>170</v>
      </c>
      <c r="B106" s="22">
        <v>302</v>
      </c>
      <c r="C106" s="22">
        <v>306</v>
      </c>
      <c r="D106" s="22">
        <v>50</v>
      </c>
      <c r="E106" s="22">
        <v>0.48</v>
      </c>
      <c r="F106" s="22">
        <v>10</v>
      </c>
      <c r="G106" s="22">
        <v>2.6</v>
      </c>
      <c r="H106" s="22">
        <v>0.05</v>
      </c>
      <c r="I106" s="22">
        <v>0.192</v>
      </c>
      <c r="J106" s="22">
        <v>5.1999999999999998E-2</v>
      </c>
      <c r="K106" s="22">
        <v>175</v>
      </c>
      <c r="L106" s="22">
        <v>208</v>
      </c>
      <c r="M106" s="22">
        <v>220</v>
      </c>
      <c r="N106" s="22">
        <v>0</v>
      </c>
      <c r="O106" s="26" t="str">
        <f t="shared" si="5"/>
        <v>C5</v>
      </c>
      <c r="P106" s="27">
        <f t="shared" si="6"/>
        <v>175</v>
      </c>
      <c r="Q106" s="27">
        <f t="shared" si="7"/>
        <v>5.208333333333333</v>
      </c>
      <c r="R106" s="27">
        <f t="shared" si="8"/>
        <v>302</v>
      </c>
      <c r="S106" s="28">
        <f t="shared" si="9"/>
        <v>306</v>
      </c>
    </row>
    <row r="107" spans="1:19" x14ac:dyDescent="0.35">
      <c r="A107" s="22" t="s">
        <v>127</v>
      </c>
      <c r="B107" s="22">
        <v>123</v>
      </c>
      <c r="C107" s="22">
        <v>217</v>
      </c>
      <c r="D107" s="22">
        <v>51</v>
      </c>
      <c r="E107" s="22">
        <v>0.46</v>
      </c>
      <c r="F107" s="22">
        <v>11</v>
      </c>
      <c r="G107" s="22">
        <v>1.3</v>
      </c>
      <c r="H107" s="22">
        <v>0.01</v>
      </c>
      <c r="I107" s="22">
        <v>7.3999999999999996E-2</v>
      </c>
      <c r="J107" s="22">
        <v>0.155</v>
      </c>
      <c r="K107" s="22">
        <v>500</v>
      </c>
      <c r="L107" s="22">
        <v>600</v>
      </c>
      <c r="M107" s="22">
        <v>625</v>
      </c>
      <c r="N107" s="22">
        <v>0</v>
      </c>
      <c r="O107" s="26" t="str">
        <f t="shared" si="5"/>
        <v>AB3</v>
      </c>
      <c r="P107" s="27">
        <f t="shared" si="6"/>
        <v>500</v>
      </c>
      <c r="Q107" s="27">
        <f t="shared" si="7"/>
        <v>13.513513513513514</v>
      </c>
      <c r="R107" s="27">
        <f t="shared" si="8"/>
        <v>123</v>
      </c>
      <c r="S107" s="28">
        <f t="shared" si="9"/>
        <v>217</v>
      </c>
    </row>
    <row r="108" spans="1:19" x14ac:dyDescent="0.35">
      <c r="A108" s="22" t="s">
        <v>110</v>
      </c>
      <c r="B108" s="22">
        <v>113</v>
      </c>
      <c r="C108" s="22">
        <v>215</v>
      </c>
      <c r="D108" s="22">
        <v>52</v>
      </c>
      <c r="E108" s="22">
        <v>0.47</v>
      </c>
      <c r="F108" s="22">
        <v>11</v>
      </c>
      <c r="G108" s="22">
        <v>1.3</v>
      </c>
      <c r="H108" s="22">
        <v>0.01</v>
      </c>
      <c r="I108" s="22">
        <v>7.4999999999999997E-2</v>
      </c>
      <c r="J108" s="22">
        <v>0.158</v>
      </c>
      <c r="K108" s="22">
        <v>500</v>
      </c>
      <c r="L108" s="22">
        <v>600</v>
      </c>
      <c r="M108" s="22">
        <v>625</v>
      </c>
      <c r="N108" s="22">
        <v>0</v>
      </c>
      <c r="O108" s="26" t="str">
        <f t="shared" si="5"/>
        <v>AB2</v>
      </c>
      <c r="P108" s="27">
        <f t="shared" si="6"/>
        <v>500</v>
      </c>
      <c r="Q108" s="27">
        <f t="shared" si="7"/>
        <v>13.333333333333334</v>
      </c>
      <c r="R108" s="27">
        <f t="shared" si="8"/>
        <v>113</v>
      </c>
      <c r="S108" s="28">
        <f t="shared" si="9"/>
        <v>215</v>
      </c>
    </row>
    <row r="109" spans="1:19" x14ac:dyDescent="0.35">
      <c r="A109" s="22" t="s">
        <v>88</v>
      </c>
      <c r="B109" s="22">
        <v>101</v>
      </c>
      <c r="C109" s="22">
        <v>103</v>
      </c>
      <c r="D109" s="22">
        <v>55</v>
      </c>
      <c r="E109" s="22">
        <v>0.51</v>
      </c>
      <c r="F109" s="22">
        <v>10</v>
      </c>
      <c r="G109" s="22">
        <v>2.9</v>
      </c>
      <c r="H109" s="22">
        <v>5.5E-2</v>
      </c>
      <c r="I109" s="22">
        <v>0.21099999999999999</v>
      </c>
      <c r="J109" s="22">
        <v>5.7000000000000002E-2</v>
      </c>
      <c r="K109" s="22">
        <v>175</v>
      </c>
      <c r="L109" s="22">
        <v>208</v>
      </c>
      <c r="M109" s="22">
        <v>220</v>
      </c>
      <c r="N109" s="22">
        <v>0</v>
      </c>
      <c r="O109" s="26" t="str">
        <f t="shared" si="5"/>
        <v>A2</v>
      </c>
      <c r="P109" s="27">
        <f t="shared" si="6"/>
        <v>175</v>
      </c>
      <c r="Q109" s="27">
        <f t="shared" si="7"/>
        <v>4.7393364928909953</v>
      </c>
      <c r="R109" s="27">
        <f t="shared" si="8"/>
        <v>101</v>
      </c>
      <c r="S109" s="28">
        <f t="shared" si="9"/>
        <v>103</v>
      </c>
    </row>
    <row r="110" spans="1:19" x14ac:dyDescent="0.35">
      <c r="A110" s="22" t="s">
        <v>129</v>
      </c>
      <c r="B110" s="22">
        <v>201</v>
      </c>
      <c r="C110" s="22">
        <v>203</v>
      </c>
      <c r="D110" s="22">
        <v>55</v>
      </c>
      <c r="E110" s="22">
        <v>0.51</v>
      </c>
      <c r="F110" s="22">
        <v>10</v>
      </c>
      <c r="G110" s="22">
        <v>2.9</v>
      </c>
      <c r="H110" s="22">
        <v>5.5E-2</v>
      </c>
      <c r="I110" s="22">
        <v>0.21099999999999999</v>
      </c>
      <c r="J110" s="22">
        <v>5.7000000000000002E-2</v>
      </c>
      <c r="K110" s="22">
        <v>175</v>
      </c>
      <c r="L110" s="22">
        <v>208</v>
      </c>
      <c r="M110" s="22">
        <v>220</v>
      </c>
      <c r="N110" s="22">
        <v>0</v>
      </c>
      <c r="O110" s="26" t="str">
        <f t="shared" si="5"/>
        <v>B2</v>
      </c>
      <c r="P110" s="27">
        <f t="shared" si="6"/>
        <v>175</v>
      </c>
      <c r="Q110" s="27">
        <f t="shared" si="7"/>
        <v>4.7393364928909953</v>
      </c>
      <c r="R110" s="27">
        <f t="shared" si="8"/>
        <v>201</v>
      </c>
      <c r="S110" s="28">
        <f t="shared" si="9"/>
        <v>203</v>
      </c>
    </row>
    <row r="111" spans="1:19" x14ac:dyDescent="0.35">
      <c r="A111" s="22" t="s">
        <v>167</v>
      </c>
      <c r="B111" s="22">
        <v>301</v>
      </c>
      <c r="C111" s="22">
        <v>303</v>
      </c>
      <c r="D111" s="22">
        <v>55</v>
      </c>
      <c r="E111" s="22">
        <v>0.51</v>
      </c>
      <c r="F111" s="22">
        <v>10</v>
      </c>
      <c r="G111" s="22">
        <v>2.9</v>
      </c>
      <c r="H111" s="22">
        <v>5.5E-2</v>
      </c>
      <c r="I111" s="22">
        <v>0.21099999999999999</v>
      </c>
      <c r="J111" s="22">
        <v>5.7000000000000002E-2</v>
      </c>
      <c r="K111" s="22">
        <v>175</v>
      </c>
      <c r="L111" s="22">
        <v>208</v>
      </c>
      <c r="M111" s="22">
        <v>220</v>
      </c>
      <c r="N111" s="22">
        <v>0</v>
      </c>
      <c r="O111" s="26" t="str">
        <f t="shared" si="5"/>
        <v>C2</v>
      </c>
      <c r="P111" s="27">
        <f t="shared" si="6"/>
        <v>175</v>
      </c>
      <c r="Q111" s="27">
        <f t="shared" si="7"/>
        <v>4.7393364928909953</v>
      </c>
      <c r="R111" s="27">
        <f t="shared" si="8"/>
        <v>301</v>
      </c>
      <c r="S111" s="28">
        <f t="shared" si="9"/>
        <v>303</v>
      </c>
    </row>
    <row r="112" spans="1:19" x14ac:dyDescent="0.35">
      <c r="A112" s="22" t="s">
        <v>109</v>
      </c>
      <c r="B112" s="22">
        <v>113</v>
      </c>
      <c r="C112" s="22">
        <v>123</v>
      </c>
      <c r="D112" s="22">
        <v>60</v>
      </c>
      <c r="E112" s="22">
        <v>0.49</v>
      </c>
      <c r="F112" s="22">
        <v>11</v>
      </c>
      <c r="G112" s="22">
        <v>1.5</v>
      </c>
      <c r="H112" s="22">
        <v>1.0999999999999999E-2</v>
      </c>
      <c r="I112" s="22">
        <v>8.6999999999999994E-2</v>
      </c>
      <c r="J112" s="22">
        <v>0.182</v>
      </c>
      <c r="K112" s="22">
        <v>500</v>
      </c>
      <c r="L112" s="22">
        <v>600</v>
      </c>
      <c r="M112" s="22">
        <v>625</v>
      </c>
      <c r="N112" s="22">
        <v>0</v>
      </c>
      <c r="O112" s="26" t="str">
        <f t="shared" si="5"/>
        <v>A22</v>
      </c>
      <c r="P112" s="27">
        <f t="shared" si="6"/>
        <v>500</v>
      </c>
      <c r="Q112" s="27">
        <f t="shared" si="7"/>
        <v>11.494252873563219</v>
      </c>
      <c r="R112" s="27">
        <f t="shared" si="8"/>
        <v>113</v>
      </c>
      <c r="S112" s="28">
        <f t="shared" si="9"/>
        <v>123</v>
      </c>
    </row>
    <row r="113" spans="1:19" x14ac:dyDescent="0.35">
      <c r="A113" s="22" t="s">
        <v>149</v>
      </c>
      <c r="B113" s="22">
        <v>213</v>
      </c>
      <c r="C113" s="22">
        <v>223</v>
      </c>
      <c r="D113" s="22">
        <v>60</v>
      </c>
      <c r="E113" s="22">
        <v>0.49</v>
      </c>
      <c r="F113" s="22">
        <v>11</v>
      </c>
      <c r="G113" s="22">
        <v>1.5</v>
      </c>
      <c r="H113" s="22">
        <v>1.0999999999999999E-2</v>
      </c>
      <c r="I113" s="22">
        <v>8.6999999999999994E-2</v>
      </c>
      <c r="J113" s="22">
        <v>0.182</v>
      </c>
      <c r="K113" s="22">
        <v>500</v>
      </c>
      <c r="L113" s="22">
        <v>600</v>
      </c>
      <c r="M113" s="22">
        <v>625</v>
      </c>
      <c r="N113" s="22">
        <v>0</v>
      </c>
      <c r="O113" s="26" t="str">
        <f t="shared" si="5"/>
        <v>B22</v>
      </c>
      <c r="P113" s="27">
        <f t="shared" si="6"/>
        <v>500</v>
      </c>
      <c r="Q113" s="27">
        <f t="shared" si="7"/>
        <v>11.494252873563219</v>
      </c>
      <c r="R113" s="27">
        <f t="shared" si="8"/>
        <v>213</v>
      </c>
      <c r="S113" s="28">
        <f t="shared" si="9"/>
        <v>223</v>
      </c>
    </row>
    <row r="114" spans="1:19" x14ac:dyDescent="0.35">
      <c r="A114" s="22" t="s">
        <v>187</v>
      </c>
      <c r="B114" s="22">
        <v>313</v>
      </c>
      <c r="C114" s="22">
        <v>323</v>
      </c>
      <c r="D114" s="22">
        <v>60</v>
      </c>
      <c r="E114" s="22">
        <v>0.49</v>
      </c>
      <c r="F114" s="22">
        <v>11</v>
      </c>
      <c r="G114" s="22">
        <v>1.5</v>
      </c>
      <c r="H114" s="22">
        <v>1.0999999999999999E-2</v>
      </c>
      <c r="I114" s="22">
        <v>8.6999999999999994E-2</v>
      </c>
      <c r="J114" s="22">
        <v>0.182</v>
      </c>
      <c r="K114" s="22">
        <v>500</v>
      </c>
      <c r="L114" s="22">
        <v>600</v>
      </c>
      <c r="M114" s="22">
        <v>625</v>
      </c>
      <c r="N114" s="22">
        <v>0</v>
      </c>
      <c r="O114" s="26" t="str">
        <f t="shared" si="5"/>
        <v>C22</v>
      </c>
      <c r="P114" s="27">
        <f t="shared" si="6"/>
        <v>500</v>
      </c>
      <c r="Q114" s="27">
        <f t="shared" si="7"/>
        <v>11.494252873563219</v>
      </c>
      <c r="R114" s="27">
        <f t="shared" si="8"/>
        <v>313</v>
      </c>
      <c r="S114" s="28">
        <f t="shared" si="9"/>
        <v>323</v>
      </c>
    </row>
    <row r="115" spans="1:19" x14ac:dyDescent="0.35">
      <c r="A115" s="22" t="s">
        <v>108</v>
      </c>
      <c r="B115" s="22">
        <v>112</v>
      </c>
      <c r="C115" s="22">
        <v>123</v>
      </c>
      <c r="D115" s="22">
        <v>67</v>
      </c>
      <c r="E115" s="22">
        <v>0.52</v>
      </c>
      <c r="F115" s="22">
        <v>11</v>
      </c>
      <c r="G115" s="22">
        <v>1.6</v>
      </c>
      <c r="H115" s="22">
        <v>1.2E-2</v>
      </c>
      <c r="I115" s="22">
        <v>9.7000000000000003E-2</v>
      </c>
      <c r="J115" s="22">
        <v>0.20300000000000001</v>
      </c>
      <c r="K115" s="22">
        <v>500</v>
      </c>
      <c r="L115" s="22">
        <v>600</v>
      </c>
      <c r="M115" s="22">
        <v>625</v>
      </c>
      <c r="N115" s="22">
        <v>0</v>
      </c>
      <c r="O115" s="26" t="str">
        <f t="shared" si="5"/>
        <v>A21</v>
      </c>
      <c r="P115" s="27">
        <f t="shared" si="6"/>
        <v>500</v>
      </c>
      <c r="Q115" s="27">
        <f t="shared" si="7"/>
        <v>10.309278350515463</v>
      </c>
      <c r="R115" s="27">
        <f t="shared" si="8"/>
        <v>112</v>
      </c>
      <c r="S115" s="28">
        <f t="shared" si="9"/>
        <v>123</v>
      </c>
    </row>
    <row r="116" spans="1:19" x14ac:dyDescent="0.35">
      <c r="A116" s="22" t="s">
        <v>148</v>
      </c>
      <c r="B116" s="22">
        <v>212</v>
      </c>
      <c r="C116" s="22">
        <v>223</v>
      </c>
      <c r="D116" s="22">
        <v>67</v>
      </c>
      <c r="E116" s="22">
        <v>0.52</v>
      </c>
      <c r="F116" s="22">
        <v>11</v>
      </c>
      <c r="G116" s="22">
        <v>1.6</v>
      </c>
      <c r="H116" s="22">
        <v>1.2E-2</v>
      </c>
      <c r="I116" s="22">
        <v>9.7000000000000003E-2</v>
      </c>
      <c r="J116" s="22">
        <v>0.20300000000000001</v>
      </c>
      <c r="K116" s="22">
        <v>500</v>
      </c>
      <c r="L116" s="22">
        <v>600</v>
      </c>
      <c r="M116" s="22">
        <v>625</v>
      </c>
      <c r="N116" s="22">
        <v>0</v>
      </c>
      <c r="O116" s="26" t="str">
        <f t="shared" si="5"/>
        <v>B21</v>
      </c>
      <c r="P116" s="27">
        <f t="shared" si="6"/>
        <v>500</v>
      </c>
      <c r="Q116" s="27">
        <f t="shared" si="7"/>
        <v>10.309278350515463</v>
      </c>
      <c r="R116" s="27">
        <f t="shared" si="8"/>
        <v>212</v>
      </c>
      <c r="S116" s="28">
        <f t="shared" si="9"/>
        <v>223</v>
      </c>
    </row>
    <row r="117" spans="1:19" x14ac:dyDescent="0.35">
      <c r="A117" s="22" t="s">
        <v>186</v>
      </c>
      <c r="B117" s="22">
        <v>312</v>
      </c>
      <c r="C117" s="22">
        <v>323</v>
      </c>
      <c r="D117" s="22">
        <v>67</v>
      </c>
      <c r="E117" s="22">
        <v>0.52</v>
      </c>
      <c r="F117" s="22">
        <v>11</v>
      </c>
      <c r="G117" s="22">
        <v>1.6</v>
      </c>
      <c r="H117" s="22">
        <v>1.2E-2</v>
      </c>
      <c r="I117" s="22">
        <v>9.7000000000000003E-2</v>
      </c>
      <c r="J117" s="22">
        <v>0.20300000000000001</v>
      </c>
      <c r="K117" s="22">
        <v>500</v>
      </c>
      <c r="L117" s="22">
        <v>600</v>
      </c>
      <c r="M117" s="22">
        <v>625</v>
      </c>
      <c r="N117" s="22">
        <v>0</v>
      </c>
      <c r="O117" s="26" t="str">
        <f t="shared" si="5"/>
        <v>C21</v>
      </c>
      <c r="P117" s="27">
        <f t="shared" si="6"/>
        <v>500</v>
      </c>
      <c r="Q117" s="27">
        <f t="shared" si="7"/>
        <v>10.309278350515463</v>
      </c>
      <c r="R117" s="27">
        <f t="shared" si="8"/>
        <v>312</v>
      </c>
      <c r="S117" s="28">
        <f t="shared" si="9"/>
        <v>323</v>
      </c>
    </row>
    <row r="118" spans="1:19" x14ac:dyDescent="0.35">
      <c r="A118" s="22" t="s">
        <v>259</v>
      </c>
      <c r="B118" s="22">
        <v>325</v>
      </c>
      <c r="C118" s="22">
        <v>121</v>
      </c>
      <c r="D118" s="22">
        <v>67</v>
      </c>
      <c r="E118" s="22">
        <v>0.52</v>
      </c>
      <c r="F118" s="22">
        <v>11</v>
      </c>
      <c r="G118" s="22">
        <v>1.6</v>
      </c>
      <c r="H118" s="22">
        <v>1.2E-2</v>
      </c>
      <c r="I118" s="22">
        <v>9.7000000000000003E-2</v>
      </c>
      <c r="J118" s="22">
        <v>0.20300000000000001</v>
      </c>
      <c r="K118" s="22">
        <v>500</v>
      </c>
      <c r="L118" s="22">
        <v>600</v>
      </c>
      <c r="M118" s="22">
        <v>625</v>
      </c>
      <c r="N118" s="22">
        <v>0</v>
      </c>
      <c r="O118" s="26" t="str">
        <f t="shared" si="5"/>
        <v>CA_1</v>
      </c>
      <c r="P118" s="27">
        <f t="shared" si="6"/>
        <v>500</v>
      </c>
      <c r="Q118" s="27">
        <f t="shared" si="7"/>
        <v>10.309278350515463</v>
      </c>
      <c r="R118" s="27">
        <f t="shared" si="8"/>
        <v>325</v>
      </c>
      <c r="S118" s="28">
        <f t="shared" si="9"/>
        <v>121</v>
      </c>
    </row>
    <row r="119" spans="1:19" x14ac:dyDescent="0.35">
      <c r="A119" s="22" t="s">
        <v>254</v>
      </c>
      <c r="B119" s="22">
        <v>318</v>
      </c>
      <c r="C119" s="22">
        <v>223</v>
      </c>
      <c r="D119" s="22">
        <v>72</v>
      </c>
      <c r="E119" s="22">
        <v>0.53</v>
      </c>
      <c r="F119" s="22">
        <v>11</v>
      </c>
      <c r="G119" s="22">
        <v>1.8</v>
      </c>
      <c r="H119" s="22">
        <v>1.2999999999999999E-2</v>
      </c>
      <c r="I119" s="22">
        <v>0.104</v>
      </c>
      <c r="J119" s="22">
        <v>0.218</v>
      </c>
      <c r="K119" s="22">
        <v>500</v>
      </c>
      <c r="L119" s="22">
        <v>600</v>
      </c>
      <c r="M119" s="22">
        <v>625</v>
      </c>
      <c r="N119" s="22">
        <v>0</v>
      </c>
      <c r="O119" s="26" t="str">
        <f t="shared" si="5"/>
        <v>CB_1</v>
      </c>
      <c r="P119" s="27">
        <f t="shared" si="6"/>
        <v>500</v>
      </c>
      <c r="Q119" s="27">
        <f t="shared" si="7"/>
        <v>9.615384615384615</v>
      </c>
      <c r="R119" s="27">
        <f t="shared" si="8"/>
        <v>318</v>
      </c>
      <c r="S119" s="28">
        <f t="shared" si="9"/>
        <v>223</v>
      </c>
    </row>
    <row r="120" spans="1:19" x14ac:dyDescent="0.35">
      <c r="A120" s="22" t="s">
        <v>119</v>
      </c>
      <c r="B120" s="22">
        <v>117</v>
      </c>
      <c r="C120" s="22">
        <v>122</v>
      </c>
      <c r="D120" s="22">
        <v>73</v>
      </c>
      <c r="E120" s="22">
        <v>0.54</v>
      </c>
      <c r="F120" s="22">
        <v>11</v>
      </c>
      <c r="G120" s="22">
        <v>1.8</v>
      </c>
      <c r="H120" s="22">
        <v>1.4E-2</v>
      </c>
      <c r="I120" s="22">
        <v>0.105</v>
      </c>
      <c r="J120" s="22">
        <v>0.221</v>
      </c>
      <c r="K120" s="22">
        <v>500</v>
      </c>
      <c r="L120" s="22">
        <v>600</v>
      </c>
      <c r="M120" s="22">
        <v>625</v>
      </c>
      <c r="N120" s="22">
        <v>0</v>
      </c>
      <c r="O120" s="26" t="str">
        <f t="shared" si="5"/>
        <v>A30</v>
      </c>
      <c r="P120" s="27">
        <f t="shared" si="6"/>
        <v>500</v>
      </c>
      <c r="Q120" s="27">
        <f t="shared" si="7"/>
        <v>9.5238095238095237</v>
      </c>
      <c r="R120" s="27">
        <f t="shared" si="8"/>
        <v>117</v>
      </c>
      <c r="S120" s="28">
        <f t="shared" si="9"/>
        <v>122</v>
      </c>
    </row>
    <row r="121" spans="1:19" x14ac:dyDescent="0.35">
      <c r="A121" s="22" t="s">
        <v>158</v>
      </c>
      <c r="B121" s="22">
        <v>217</v>
      </c>
      <c r="C121" s="22">
        <v>222</v>
      </c>
      <c r="D121" s="22">
        <v>73</v>
      </c>
      <c r="E121" s="22">
        <v>0.54</v>
      </c>
      <c r="F121" s="22">
        <v>11</v>
      </c>
      <c r="G121" s="22">
        <v>1.8</v>
      </c>
      <c r="H121" s="22">
        <v>1.4E-2</v>
      </c>
      <c r="I121" s="22">
        <v>0.105</v>
      </c>
      <c r="J121" s="22">
        <v>0.221</v>
      </c>
      <c r="K121" s="22">
        <v>500</v>
      </c>
      <c r="L121" s="22">
        <v>600</v>
      </c>
      <c r="M121" s="22">
        <v>625</v>
      </c>
      <c r="N121" s="22">
        <v>0</v>
      </c>
      <c r="O121" s="26" t="str">
        <f t="shared" si="5"/>
        <v>B30</v>
      </c>
      <c r="P121" s="27">
        <f t="shared" si="6"/>
        <v>500</v>
      </c>
      <c r="Q121" s="27">
        <f t="shared" si="7"/>
        <v>9.5238095238095237</v>
      </c>
      <c r="R121" s="27">
        <f t="shared" si="8"/>
        <v>217</v>
      </c>
      <c r="S121" s="28">
        <f t="shared" si="9"/>
        <v>222</v>
      </c>
    </row>
    <row r="122" spans="1:19" ht="15" thickBot="1" x14ac:dyDescent="0.4">
      <c r="A122" s="22" t="s">
        <v>196</v>
      </c>
      <c r="B122" s="22">
        <v>317</v>
      </c>
      <c r="C122" s="22">
        <v>322</v>
      </c>
      <c r="D122" s="22">
        <v>73</v>
      </c>
      <c r="E122" s="22">
        <v>0.54</v>
      </c>
      <c r="F122" s="22">
        <v>11</v>
      </c>
      <c r="G122" s="22">
        <v>1.8</v>
      </c>
      <c r="H122" s="22">
        <v>1.4E-2</v>
      </c>
      <c r="I122" s="22">
        <v>0.105</v>
      </c>
      <c r="J122" s="22">
        <v>0.221</v>
      </c>
      <c r="K122" s="22">
        <v>500</v>
      </c>
      <c r="L122" s="22">
        <v>600</v>
      </c>
      <c r="M122" s="22">
        <v>625</v>
      </c>
      <c r="N122" s="22">
        <v>0</v>
      </c>
      <c r="O122" s="29" t="str">
        <f t="shared" si="5"/>
        <v>C30</v>
      </c>
      <c r="P122" s="30">
        <f t="shared" si="6"/>
        <v>500</v>
      </c>
      <c r="Q122" s="27">
        <f t="shared" si="7"/>
        <v>9.5238095238095237</v>
      </c>
      <c r="R122" s="30">
        <f t="shared" si="8"/>
        <v>317</v>
      </c>
      <c r="S122" s="31">
        <f t="shared" si="9"/>
        <v>322</v>
      </c>
    </row>
  </sheetData>
  <sortState xmlns:xlrd2="http://schemas.microsoft.com/office/spreadsheetml/2017/richdata2" ref="B4:M123">
    <sortCondition ref="G4:G123"/>
  </sortState>
  <mergeCells count="3">
    <mergeCell ref="A1:N1"/>
    <mergeCell ref="O1:S1"/>
    <mergeCell ref="T3:T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A518-F9DD-46DC-A712-E0D4A9EE24AB}">
  <dimension ref="A1:W210"/>
  <sheetViews>
    <sheetView topLeftCell="D171" workbookViewId="0">
      <selection activeCell="O3" sqref="O3:T210"/>
    </sheetView>
  </sheetViews>
  <sheetFormatPr defaultRowHeight="14.5" x14ac:dyDescent="0.35"/>
  <cols>
    <col min="1" max="1" width="5.6328125" style="22" bestFit="1" customWidth="1"/>
    <col min="2" max="2" width="8.6328125" style="22" bestFit="1" customWidth="1"/>
    <col min="3" max="3" width="6.36328125" style="22" bestFit="1" customWidth="1"/>
    <col min="4" max="4" width="6.54296875" style="22" bestFit="1" customWidth="1"/>
    <col min="5" max="5" width="8.6328125" style="22" bestFit="1" customWidth="1"/>
    <col min="6" max="6" width="3.81640625" style="22" bestFit="1" customWidth="1"/>
    <col min="7" max="7" width="8.1796875" style="22" bestFit="1" customWidth="1"/>
    <col min="8" max="10" width="5.81640625" style="22" bestFit="1" customWidth="1"/>
    <col min="11" max="11" width="8.08984375" style="22" bestFit="1" customWidth="1"/>
    <col min="12" max="12" width="7.7265625" style="22" bestFit="1" customWidth="1"/>
    <col min="13" max="13" width="7.81640625" style="22" bestFit="1" customWidth="1"/>
    <col min="14" max="14" width="5.81640625" style="22" bestFit="1" customWidth="1"/>
    <col min="15" max="15" width="8.90625" style="32" bestFit="1" customWidth="1"/>
    <col min="16" max="16" width="9.1796875" style="32" bestFit="1" customWidth="1"/>
    <col min="17" max="17" width="11.08984375" style="32" bestFit="1" customWidth="1"/>
    <col min="18" max="18" width="10.81640625" style="32" bestFit="1" customWidth="1"/>
    <col min="19" max="19" width="12" style="32" bestFit="1" customWidth="1"/>
    <col min="20" max="21" width="12" style="32" customWidth="1"/>
    <col min="22" max="22" width="12.08984375" style="22" bestFit="1" customWidth="1"/>
    <col min="23" max="16384" width="8.7265625" style="22"/>
  </cols>
  <sheetData>
    <row r="1" spans="1:23" x14ac:dyDescent="0.35">
      <c r="A1" s="46" t="s">
        <v>221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50" t="s">
        <v>226</v>
      </c>
      <c r="P1" s="51"/>
      <c r="Q1" s="51"/>
      <c r="R1" s="51"/>
      <c r="S1" s="51"/>
      <c r="T1" s="52"/>
    </row>
    <row r="2" spans="1:23" x14ac:dyDescent="0.35">
      <c r="A2" s="22" t="s">
        <v>207</v>
      </c>
      <c r="B2" s="22" t="s">
        <v>208</v>
      </c>
      <c r="C2" s="22" t="s">
        <v>209</v>
      </c>
      <c r="D2" s="22" t="s">
        <v>299</v>
      </c>
      <c r="E2" s="22" t="s">
        <v>211</v>
      </c>
      <c r="F2" s="22" t="s">
        <v>212</v>
      </c>
      <c r="G2" s="22" t="s">
        <v>300</v>
      </c>
      <c r="H2" s="22" t="s">
        <v>214</v>
      </c>
      <c r="I2" s="22" t="s">
        <v>215</v>
      </c>
      <c r="J2" s="22" t="s">
        <v>216</v>
      </c>
      <c r="K2" s="22" t="s">
        <v>301</v>
      </c>
      <c r="L2" s="22" t="s">
        <v>302</v>
      </c>
      <c r="M2" s="22" t="s">
        <v>303</v>
      </c>
      <c r="N2" s="22" t="s">
        <v>220</v>
      </c>
      <c r="O2" s="33" t="s">
        <v>207</v>
      </c>
      <c r="P2" s="32" t="s">
        <v>222</v>
      </c>
      <c r="Q2" s="32" t="s">
        <v>223</v>
      </c>
      <c r="R2" s="32" t="s">
        <v>224</v>
      </c>
      <c r="S2" s="32" t="s">
        <v>225</v>
      </c>
      <c r="T2" s="34" t="s">
        <v>260</v>
      </c>
      <c r="U2" s="32" t="s">
        <v>305</v>
      </c>
      <c r="V2" s="32" t="s">
        <v>306</v>
      </c>
      <c r="W2" s="22" t="s">
        <v>307</v>
      </c>
    </row>
    <row r="3" spans="1:23" x14ac:dyDescent="0.35">
      <c r="A3" s="22" t="s">
        <v>87</v>
      </c>
      <c r="B3" s="22">
        <v>101</v>
      </c>
      <c r="C3" s="22">
        <v>102</v>
      </c>
      <c r="D3" s="22">
        <v>3</v>
      </c>
      <c r="E3" s="22">
        <v>0.24</v>
      </c>
      <c r="F3" s="22">
        <v>16</v>
      </c>
      <c r="G3" s="22">
        <v>0</v>
      </c>
      <c r="H3" s="22">
        <v>3.0000000000000001E-3</v>
      </c>
      <c r="I3" s="22">
        <v>1.4E-2</v>
      </c>
      <c r="J3" s="22">
        <v>0.46100000000000002</v>
      </c>
      <c r="K3" s="22">
        <v>175</v>
      </c>
      <c r="L3" s="22">
        <v>193</v>
      </c>
      <c r="M3" s="22">
        <v>200</v>
      </c>
      <c r="N3" s="22">
        <v>0</v>
      </c>
      <c r="O3" s="26" t="str">
        <f>_xlfn.CONCAT(A3, "_N1")</f>
        <v>A1_N1</v>
      </c>
      <c r="P3" s="27">
        <v>175</v>
      </c>
      <c r="Q3" s="27">
        <f>1/I3</f>
        <v>71.428571428571431</v>
      </c>
      <c r="R3" s="27">
        <v>101</v>
      </c>
      <c r="S3" s="27">
        <v>102</v>
      </c>
      <c r="T3" s="28">
        <f>IF(U3=138,400000*D3,900000*D3)</f>
        <v>1200000</v>
      </c>
      <c r="U3" s="32">
        <f>VLOOKUP(B3,bus_data!$A$3:$I$75,9,FALSE)</f>
        <v>138</v>
      </c>
      <c r="V3" s="32">
        <f>VLOOKUP(C3,bus_data!$A$3:$I$75,9,FALSE)</f>
        <v>138</v>
      </c>
      <c r="W3" s="22">
        <f>U3-V3</f>
        <v>0</v>
      </c>
    </row>
    <row r="4" spans="1:23" x14ac:dyDescent="0.35">
      <c r="A4" s="22" t="s">
        <v>128</v>
      </c>
      <c r="B4" s="22">
        <v>201</v>
      </c>
      <c r="C4" s="22">
        <v>202</v>
      </c>
      <c r="D4" s="22">
        <v>3</v>
      </c>
      <c r="E4" s="22">
        <v>0.24</v>
      </c>
      <c r="F4" s="22">
        <v>16</v>
      </c>
      <c r="G4" s="22">
        <v>0</v>
      </c>
      <c r="H4" s="22">
        <v>3.0000000000000001E-3</v>
      </c>
      <c r="I4" s="22">
        <v>1.4E-2</v>
      </c>
      <c r="J4" s="22">
        <v>0.46100000000000002</v>
      </c>
      <c r="K4" s="22">
        <v>175</v>
      </c>
      <c r="L4" s="22">
        <v>193</v>
      </c>
      <c r="M4" s="22">
        <v>200</v>
      </c>
      <c r="N4" s="22">
        <v>0</v>
      </c>
      <c r="O4" s="26" t="str">
        <f t="shared" ref="O4:O67" si="0">_xlfn.CONCAT(A4, "_N1")</f>
        <v>B1_N1</v>
      </c>
      <c r="P4" s="27">
        <v>175</v>
      </c>
      <c r="Q4" s="27">
        <f t="shared" ref="Q4:Q67" si="1">1/I4</f>
        <v>71.428571428571431</v>
      </c>
      <c r="R4" s="27">
        <v>201</v>
      </c>
      <c r="S4" s="27">
        <v>202</v>
      </c>
      <c r="T4" s="28">
        <f t="shared" ref="T4:T67" si="2">IF(U4=138,400000*D4,900000*D4)</f>
        <v>1200000</v>
      </c>
      <c r="U4" s="32">
        <f>VLOOKUP(B4,bus_data!$A$3:$I$75,9,FALSE)</f>
        <v>138</v>
      </c>
      <c r="V4" s="32">
        <f>VLOOKUP(C4,bus_data!$A$3:$I$75,9,FALSE)</f>
        <v>138</v>
      </c>
      <c r="W4" s="22">
        <f t="shared" ref="W4:W67" si="3">U4-V4</f>
        <v>0</v>
      </c>
    </row>
    <row r="5" spans="1:23" x14ac:dyDescent="0.35">
      <c r="A5" s="22" t="s">
        <v>166</v>
      </c>
      <c r="B5" s="22">
        <v>301</v>
      </c>
      <c r="C5" s="22">
        <v>302</v>
      </c>
      <c r="D5" s="22">
        <v>3</v>
      </c>
      <c r="E5" s="22">
        <v>0.24</v>
      </c>
      <c r="F5" s="22">
        <v>16</v>
      </c>
      <c r="G5" s="22">
        <v>0</v>
      </c>
      <c r="H5" s="22">
        <v>3.0000000000000001E-3</v>
      </c>
      <c r="I5" s="22">
        <v>1.4E-2</v>
      </c>
      <c r="J5" s="22">
        <v>0.46100000000000002</v>
      </c>
      <c r="K5" s="22">
        <v>175</v>
      </c>
      <c r="L5" s="22">
        <v>193</v>
      </c>
      <c r="M5" s="22">
        <v>200</v>
      </c>
      <c r="N5" s="22">
        <v>0</v>
      </c>
      <c r="O5" s="26" t="str">
        <f t="shared" si="0"/>
        <v>C1_N1</v>
      </c>
      <c r="P5" s="27">
        <v>175</v>
      </c>
      <c r="Q5" s="27">
        <f t="shared" si="1"/>
        <v>71.428571428571431</v>
      </c>
      <c r="R5" s="27">
        <v>301</v>
      </c>
      <c r="S5" s="27">
        <v>302</v>
      </c>
      <c r="T5" s="28">
        <f t="shared" si="2"/>
        <v>1200000</v>
      </c>
      <c r="U5" s="32">
        <f>VLOOKUP(B5,bus_data!$A$3:$I$75,9,FALSE)</f>
        <v>138</v>
      </c>
      <c r="V5" s="32">
        <f>VLOOKUP(C5,bus_data!$A$3:$I$75,9,FALSE)</f>
        <v>138</v>
      </c>
      <c r="W5" s="22">
        <f t="shared" si="3"/>
        <v>0</v>
      </c>
    </row>
    <row r="6" spans="1:23" x14ac:dyDescent="0.35">
      <c r="A6" s="22" t="s">
        <v>118</v>
      </c>
      <c r="B6" s="22">
        <v>117</v>
      </c>
      <c r="C6" s="22">
        <v>118</v>
      </c>
      <c r="D6" s="22">
        <v>10</v>
      </c>
      <c r="E6" s="22">
        <v>0.32</v>
      </c>
      <c r="F6" s="22">
        <v>11</v>
      </c>
      <c r="G6" s="22">
        <v>0.2</v>
      </c>
      <c r="H6" s="22">
        <v>2E-3</v>
      </c>
      <c r="I6" s="22">
        <v>1.4E-2</v>
      </c>
      <c r="J6" s="22">
        <v>0.03</v>
      </c>
      <c r="K6" s="22">
        <v>500</v>
      </c>
      <c r="L6" s="22">
        <v>600</v>
      </c>
      <c r="M6" s="22">
        <v>625</v>
      </c>
      <c r="N6" s="22">
        <v>0</v>
      </c>
      <c r="O6" s="26" t="str">
        <f t="shared" si="0"/>
        <v>A29_N1</v>
      </c>
      <c r="P6" s="27">
        <v>500</v>
      </c>
      <c r="Q6" s="27">
        <f t="shared" si="1"/>
        <v>71.428571428571431</v>
      </c>
      <c r="R6" s="27">
        <v>117</v>
      </c>
      <c r="S6" s="27">
        <v>118</v>
      </c>
      <c r="T6" s="28">
        <f t="shared" si="2"/>
        <v>9000000</v>
      </c>
      <c r="U6" s="32">
        <f>VLOOKUP(B6,bus_data!$A$3:$I$75,9,FALSE)</f>
        <v>230</v>
      </c>
      <c r="V6" s="32">
        <f>VLOOKUP(C6,bus_data!$A$3:$I$75,9,FALSE)</f>
        <v>230</v>
      </c>
      <c r="W6" s="22">
        <f t="shared" si="3"/>
        <v>0</v>
      </c>
    </row>
    <row r="7" spans="1:23" x14ac:dyDescent="0.35">
      <c r="A7" s="22" t="s">
        <v>157</v>
      </c>
      <c r="B7" s="22">
        <v>217</v>
      </c>
      <c r="C7" s="22">
        <v>218</v>
      </c>
      <c r="D7" s="22">
        <v>10</v>
      </c>
      <c r="E7" s="22">
        <v>0.32</v>
      </c>
      <c r="F7" s="22">
        <v>11</v>
      </c>
      <c r="G7" s="22">
        <v>0.2</v>
      </c>
      <c r="H7" s="22">
        <v>2E-3</v>
      </c>
      <c r="I7" s="22">
        <v>1.4E-2</v>
      </c>
      <c r="J7" s="22">
        <v>0.03</v>
      </c>
      <c r="K7" s="22">
        <v>500</v>
      </c>
      <c r="L7" s="22">
        <v>600</v>
      </c>
      <c r="M7" s="22">
        <v>625</v>
      </c>
      <c r="N7" s="22">
        <v>0</v>
      </c>
      <c r="O7" s="26" t="str">
        <f t="shared" si="0"/>
        <v>B29_N1</v>
      </c>
      <c r="P7" s="27">
        <v>500</v>
      </c>
      <c r="Q7" s="27">
        <f t="shared" si="1"/>
        <v>71.428571428571431</v>
      </c>
      <c r="R7" s="27">
        <v>217</v>
      </c>
      <c r="S7" s="27">
        <v>218</v>
      </c>
      <c r="T7" s="28">
        <f t="shared" si="2"/>
        <v>9000000</v>
      </c>
      <c r="U7" s="32">
        <f>VLOOKUP(B7,bus_data!$A$3:$I$75,9,FALSE)</f>
        <v>230</v>
      </c>
      <c r="V7" s="32">
        <f>VLOOKUP(C7,bus_data!$A$3:$I$75,9,FALSE)</f>
        <v>230</v>
      </c>
      <c r="W7" s="22">
        <f t="shared" si="3"/>
        <v>0</v>
      </c>
    </row>
    <row r="8" spans="1:23" x14ac:dyDescent="0.35">
      <c r="A8" s="22" t="s">
        <v>195</v>
      </c>
      <c r="B8" s="22">
        <v>317</v>
      </c>
      <c r="C8" s="22">
        <v>318</v>
      </c>
      <c r="D8" s="22">
        <v>10</v>
      </c>
      <c r="E8" s="22">
        <v>0.32</v>
      </c>
      <c r="F8" s="22">
        <v>11</v>
      </c>
      <c r="G8" s="22">
        <v>0.2</v>
      </c>
      <c r="H8" s="22">
        <v>2E-3</v>
      </c>
      <c r="I8" s="22">
        <v>1.4E-2</v>
      </c>
      <c r="J8" s="22">
        <v>0.03</v>
      </c>
      <c r="K8" s="22">
        <v>500</v>
      </c>
      <c r="L8" s="22">
        <v>600</v>
      </c>
      <c r="M8" s="22">
        <v>625</v>
      </c>
      <c r="N8" s="22">
        <v>0</v>
      </c>
      <c r="O8" s="26" t="str">
        <f t="shared" si="0"/>
        <v>C29_N1</v>
      </c>
      <c r="P8" s="27">
        <v>500</v>
      </c>
      <c r="Q8" s="27">
        <f t="shared" si="1"/>
        <v>71.428571428571431</v>
      </c>
      <c r="R8" s="27">
        <v>317</v>
      </c>
      <c r="S8" s="27">
        <v>318</v>
      </c>
      <c r="T8" s="28">
        <f t="shared" si="2"/>
        <v>9000000</v>
      </c>
      <c r="U8" s="32">
        <f>VLOOKUP(B8,bus_data!$A$3:$I$75,9,FALSE)</f>
        <v>230</v>
      </c>
      <c r="V8" s="32">
        <f>VLOOKUP(C8,bus_data!$A$3:$I$75,9,FALSE)</f>
        <v>230</v>
      </c>
      <c r="W8" s="22">
        <f t="shared" si="3"/>
        <v>0</v>
      </c>
    </row>
    <row r="9" spans="1:23" x14ac:dyDescent="0.35">
      <c r="A9" s="22" t="s">
        <v>112</v>
      </c>
      <c r="B9" s="22">
        <v>115</v>
      </c>
      <c r="C9" s="22">
        <v>116</v>
      </c>
      <c r="D9" s="22">
        <v>12</v>
      </c>
      <c r="E9" s="22">
        <v>0.33</v>
      </c>
      <c r="F9" s="22">
        <v>11</v>
      </c>
      <c r="G9" s="22">
        <v>0.3</v>
      </c>
      <c r="H9" s="22">
        <v>2E-3</v>
      </c>
      <c r="I9" s="22">
        <v>1.7000000000000001E-2</v>
      </c>
      <c r="J9" s="22">
        <v>3.5999999999999997E-2</v>
      </c>
      <c r="K9" s="22">
        <v>500</v>
      </c>
      <c r="L9" s="22">
        <v>600</v>
      </c>
      <c r="M9" s="22">
        <v>625</v>
      </c>
      <c r="N9" s="22">
        <v>0</v>
      </c>
      <c r="O9" s="26" t="str">
        <f t="shared" si="0"/>
        <v>A24_N1</v>
      </c>
      <c r="P9" s="27">
        <v>500</v>
      </c>
      <c r="Q9" s="27">
        <f t="shared" si="1"/>
        <v>58.823529411764703</v>
      </c>
      <c r="R9" s="27">
        <v>115</v>
      </c>
      <c r="S9" s="27">
        <v>116</v>
      </c>
      <c r="T9" s="28">
        <f t="shared" si="2"/>
        <v>10800000</v>
      </c>
      <c r="U9" s="32">
        <f>VLOOKUP(B9,bus_data!$A$3:$I$75,9,FALSE)</f>
        <v>230</v>
      </c>
      <c r="V9" s="32">
        <f>VLOOKUP(C9,bus_data!$A$3:$I$75,9,FALSE)</f>
        <v>230</v>
      </c>
      <c r="W9" s="22">
        <f t="shared" si="3"/>
        <v>0</v>
      </c>
    </row>
    <row r="10" spans="1:23" x14ac:dyDescent="0.35">
      <c r="A10" s="22" t="s">
        <v>151</v>
      </c>
      <c r="B10" s="22">
        <v>215</v>
      </c>
      <c r="C10" s="22">
        <v>216</v>
      </c>
      <c r="D10" s="22">
        <v>12</v>
      </c>
      <c r="E10" s="22">
        <v>0.33</v>
      </c>
      <c r="F10" s="22">
        <v>11</v>
      </c>
      <c r="G10" s="22">
        <v>0.3</v>
      </c>
      <c r="H10" s="22">
        <v>2E-3</v>
      </c>
      <c r="I10" s="22">
        <v>1.7000000000000001E-2</v>
      </c>
      <c r="J10" s="22">
        <v>3.5999999999999997E-2</v>
      </c>
      <c r="K10" s="22">
        <v>500</v>
      </c>
      <c r="L10" s="22">
        <v>600</v>
      </c>
      <c r="M10" s="22">
        <v>625</v>
      </c>
      <c r="N10" s="22">
        <v>0</v>
      </c>
      <c r="O10" s="26" t="str">
        <f t="shared" si="0"/>
        <v>B24_N1</v>
      </c>
      <c r="P10" s="27">
        <v>500</v>
      </c>
      <c r="Q10" s="27">
        <f t="shared" si="1"/>
        <v>58.823529411764703</v>
      </c>
      <c r="R10" s="27">
        <v>215</v>
      </c>
      <c r="S10" s="27">
        <v>216</v>
      </c>
      <c r="T10" s="28">
        <f t="shared" si="2"/>
        <v>10800000</v>
      </c>
      <c r="U10" s="32">
        <f>VLOOKUP(B10,bus_data!$A$3:$I$75,9,FALSE)</f>
        <v>230</v>
      </c>
      <c r="V10" s="32">
        <f>VLOOKUP(C10,bus_data!$A$3:$I$75,9,FALSE)</f>
        <v>230</v>
      </c>
      <c r="W10" s="22">
        <f t="shared" si="3"/>
        <v>0</v>
      </c>
    </row>
    <row r="11" spans="1:23" x14ac:dyDescent="0.35">
      <c r="A11" s="22" t="s">
        <v>189</v>
      </c>
      <c r="B11" s="22">
        <v>315</v>
      </c>
      <c r="C11" s="22">
        <v>316</v>
      </c>
      <c r="D11" s="22">
        <v>12</v>
      </c>
      <c r="E11" s="22">
        <v>0.33</v>
      </c>
      <c r="F11" s="22">
        <v>11</v>
      </c>
      <c r="G11" s="22">
        <v>0.3</v>
      </c>
      <c r="H11" s="22">
        <v>2E-3</v>
      </c>
      <c r="I11" s="22">
        <v>1.7000000000000001E-2</v>
      </c>
      <c r="J11" s="22">
        <v>3.5999999999999997E-2</v>
      </c>
      <c r="K11" s="22">
        <v>500</v>
      </c>
      <c r="L11" s="22">
        <v>600</v>
      </c>
      <c r="M11" s="22">
        <v>625</v>
      </c>
      <c r="N11" s="22">
        <v>0</v>
      </c>
      <c r="O11" s="26" t="str">
        <f t="shared" si="0"/>
        <v>C24_N1</v>
      </c>
      <c r="P11" s="27">
        <v>500</v>
      </c>
      <c r="Q11" s="27">
        <f t="shared" si="1"/>
        <v>58.823529411764703</v>
      </c>
      <c r="R11" s="27">
        <v>315</v>
      </c>
      <c r="S11" s="27">
        <v>316</v>
      </c>
      <c r="T11" s="28">
        <f t="shared" si="2"/>
        <v>10800000</v>
      </c>
      <c r="U11" s="32">
        <f>VLOOKUP(B11,bus_data!$A$3:$I$75,9,FALSE)</f>
        <v>230</v>
      </c>
      <c r="V11" s="32">
        <f>VLOOKUP(C11,bus_data!$A$3:$I$75,9,FALSE)</f>
        <v>230</v>
      </c>
      <c r="W11" s="22">
        <f t="shared" si="3"/>
        <v>0</v>
      </c>
    </row>
    <row r="12" spans="1:23" x14ac:dyDescent="0.35">
      <c r="A12" s="22" t="s">
        <v>240</v>
      </c>
      <c r="B12" s="22">
        <v>120</v>
      </c>
      <c r="C12" s="22">
        <v>123</v>
      </c>
      <c r="D12" s="22">
        <v>15</v>
      </c>
      <c r="E12" s="22">
        <v>0.34</v>
      </c>
      <c r="F12" s="22">
        <v>11</v>
      </c>
      <c r="G12" s="22">
        <v>0.4</v>
      </c>
      <c r="H12" s="22">
        <v>3.0000000000000001E-3</v>
      </c>
      <c r="I12" s="22">
        <v>2.1999999999999999E-2</v>
      </c>
      <c r="J12" s="22">
        <v>4.5999999999999999E-2</v>
      </c>
      <c r="K12" s="22">
        <v>500</v>
      </c>
      <c r="L12" s="22">
        <v>600</v>
      </c>
      <c r="M12" s="22">
        <v>625</v>
      </c>
      <c r="N12" s="22">
        <v>0</v>
      </c>
      <c r="O12" s="26" t="str">
        <f t="shared" si="0"/>
        <v>A33_1_N1</v>
      </c>
      <c r="P12" s="27">
        <v>500</v>
      </c>
      <c r="Q12" s="27">
        <f t="shared" si="1"/>
        <v>45.45454545454546</v>
      </c>
      <c r="R12" s="27">
        <v>120</v>
      </c>
      <c r="S12" s="27">
        <v>123</v>
      </c>
      <c r="T12" s="28">
        <f t="shared" si="2"/>
        <v>13500000</v>
      </c>
      <c r="U12" s="32">
        <f>VLOOKUP(B12,bus_data!$A$3:$I$75,9,FALSE)</f>
        <v>230</v>
      </c>
      <c r="V12" s="32">
        <f>VLOOKUP(C12,bus_data!$A$3:$I$75,9,FALSE)</f>
        <v>230</v>
      </c>
      <c r="W12" s="22">
        <f t="shared" si="3"/>
        <v>0</v>
      </c>
    </row>
    <row r="13" spans="1:23" x14ac:dyDescent="0.35">
      <c r="A13" s="22" t="s">
        <v>241</v>
      </c>
      <c r="B13" s="22">
        <v>120</v>
      </c>
      <c r="C13" s="22">
        <v>123</v>
      </c>
      <c r="D13" s="22">
        <v>15</v>
      </c>
      <c r="E13" s="22">
        <v>0.34</v>
      </c>
      <c r="F13" s="22">
        <v>11</v>
      </c>
      <c r="G13" s="22">
        <v>0.4</v>
      </c>
      <c r="H13" s="22">
        <v>3.0000000000000001E-3</v>
      </c>
      <c r="I13" s="22">
        <v>2.1999999999999999E-2</v>
      </c>
      <c r="J13" s="22">
        <v>4.5999999999999999E-2</v>
      </c>
      <c r="K13" s="22">
        <v>500</v>
      </c>
      <c r="L13" s="22">
        <v>600</v>
      </c>
      <c r="M13" s="22">
        <v>625</v>
      </c>
      <c r="N13" s="22">
        <v>0</v>
      </c>
      <c r="O13" s="26" t="str">
        <f t="shared" si="0"/>
        <v>A33_2_N1</v>
      </c>
      <c r="P13" s="27">
        <v>500</v>
      </c>
      <c r="Q13" s="27">
        <f t="shared" si="1"/>
        <v>45.45454545454546</v>
      </c>
      <c r="R13" s="27">
        <v>120</v>
      </c>
      <c r="S13" s="27">
        <v>123</v>
      </c>
      <c r="T13" s="28">
        <f t="shared" si="2"/>
        <v>13500000</v>
      </c>
      <c r="U13" s="32">
        <f>VLOOKUP(B13,bus_data!$A$3:$I$75,9,FALSE)</f>
        <v>230</v>
      </c>
      <c r="V13" s="32">
        <f>VLOOKUP(C13,bus_data!$A$3:$I$75,9,FALSE)</f>
        <v>230</v>
      </c>
      <c r="W13" s="22">
        <f t="shared" si="3"/>
        <v>0</v>
      </c>
    </row>
    <row r="14" spans="1:23" x14ac:dyDescent="0.35">
      <c r="A14" s="22" t="s">
        <v>248</v>
      </c>
      <c r="B14" s="22">
        <v>220</v>
      </c>
      <c r="C14" s="22">
        <v>223</v>
      </c>
      <c r="D14" s="22">
        <v>15</v>
      </c>
      <c r="E14" s="22">
        <v>0.34</v>
      </c>
      <c r="F14" s="22">
        <v>11</v>
      </c>
      <c r="G14" s="22">
        <v>0.4</v>
      </c>
      <c r="H14" s="22">
        <v>3.0000000000000001E-3</v>
      </c>
      <c r="I14" s="22">
        <v>2.1999999999999999E-2</v>
      </c>
      <c r="J14" s="22">
        <v>4.5999999999999999E-2</v>
      </c>
      <c r="K14" s="22">
        <v>500</v>
      </c>
      <c r="L14" s="22">
        <v>600</v>
      </c>
      <c r="M14" s="22">
        <v>625</v>
      </c>
      <c r="N14" s="22">
        <v>0</v>
      </c>
      <c r="O14" s="26" t="str">
        <f t="shared" si="0"/>
        <v>B33_1_N1</v>
      </c>
      <c r="P14" s="27">
        <v>500</v>
      </c>
      <c r="Q14" s="27">
        <f t="shared" si="1"/>
        <v>45.45454545454546</v>
      </c>
      <c r="R14" s="27">
        <v>220</v>
      </c>
      <c r="S14" s="27">
        <v>223</v>
      </c>
      <c r="T14" s="28">
        <f t="shared" si="2"/>
        <v>13500000</v>
      </c>
      <c r="U14" s="32">
        <f>VLOOKUP(B14,bus_data!$A$3:$I$75,9,FALSE)</f>
        <v>230</v>
      </c>
      <c r="V14" s="32">
        <f>VLOOKUP(C14,bus_data!$A$3:$I$75,9,FALSE)</f>
        <v>230</v>
      </c>
      <c r="W14" s="22">
        <f t="shared" si="3"/>
        <v>0</v>
      </c>
    </row>
    <row r="15" spans="1:23" x14ac:dyDescent="0.35">
      <c r="A15" s="22" t="s">
        <v>249</v>
      </c>
      <c r="B15" s="22">
        <v>220</v>
      </c>
      <c r="C15" s="22">
        <v>223</v>
      </c>
      <c r="D15" s="22">
        <v>15</v>
      </c>
      <c r="E15" s="22">
        <v>0.34</v>
      </c>
      <c r="F15" s="22">
        <v>11</v>
      </c>
      <c r="G15" s="22">
        <v>0.4</v>
      </c>
      <c r="H15" s="22">
        <v>3.0000000000000001E-3</v>
      </c>
      <c r="I15" s="22">
        <v>2.1999999999999999E-2</v>
      </c>
      <c r="J15" s="22">
        <v>4.5999999999999999E-2</v>
      </c>
      <c r="K15" s="22">
        <v>500</v>
      </c>
      <c r="L15" s="22">
        <v>600</v>
      </c>
      <c r="M15" s="22">
        <v>625</v>
      </c>
      <c r="N15" s="22">
        <v>0</v>
      </c>
      <c r="O15" s="26" t="str">
        <f t="shared" si="0"/>
        <v>B33_2_N1</v>
      </c>
      <c r="P15" s="27">
        <v>500</v>
      </c>
      <c r="Q15" s="27">
        <f t="shared" si="1"/>
        <v>45.45454545454546</v>
      </c>
      <c r="R15" s="27">
        <v>220</v>
      </c>
      <c r="S15" s="27">
        <v>223</v>
      </c>
      <c r="T15" s="28">
        <f t="shared" si="2"/>
        <v>13500000</v>
      </c>
      <c r="U15" s="32">
        <f>VLOOKUP(B15,bus_data!$A$3:$I$75,9,FALSE)</f>
        <v>230</v>
      </c>
      <c r="V15" s="32">
        <f>VLOOKUP(C15,bus_data!$A$3:$I$75,9,FALSE)</f>
        <v>230</v>
      </c>
      <c r="W15" s="22">
        <f t="shared" si="3"/>
        <v>0</v>
      </c>
    </row>
    <row r="16" spans="1:23" x14ac:dyDescent="0.35">
      <c r="A16" s="22" t="s">
        <v>257</v>
      </c>
      <c r="B16" s="22">
        <v>320</v>
      </c>
      <c r="C16" s="22">
        <v>323</v>
      </c>
      <c r="D16" s="22">
        <v>15</v>
      </c>
      <c r="E16" s="22">
        <v>0.34</v>
      </c>
      <c r="F16" s="22">
        <v>11</v>
      </c>
      <c r="G16" s="22">
        <v>0.4</v>
      </c>
      <c r="H16" s="22">
        <v>3.0000000000000001E-3</v>
      </c>
      <c r="I16" s="22">
        <v>2.1999999999999999E-2</v>
      </c>
      <c r="J16" s="22">
        <v>4.5999999999999999E-2</v>
      </c>
      <c r="K16" s="22">
        <v>500</v>
      </c>
      <c r="L16" s="22">
        <v>600</v>
      </c>
      <c r="M16" s="22">
        <v>625</v>
      </c>
      <c r="N16" s="22">
        <v>0</v>
      </c>
      <c r="O16" s="26" t="str">
        <f t="shared" si="0"/>
        <v>C33_1_N1</v>
      </c>
      <c r="P16" s="27">
        <v>500</v>
      </c>
      <c r="Q16" s="27">
        <f t="shared" si="1"/>
        <v>45.45454545454546</v>
      </c>
      <c r="R16" s="27">
        <v>320</v>
      </c>
      <c r="S16" s="27">
        <v>323</v>
      </c>
      <c r="T16" s="28">
        <f t="shared" si="2"/>
        <v>13500000</v>
      </c>
      <c r="U16" s="32">
        <f>VLOOKUP(B16,bus_data!$A$3:$I$75,9,FALSE)</f>
        <v>230</v>
      </c>
      <c r="V16" s="32">
        <f>VLOOKUP(C16,bus_data!$A$3:$I$75,9,FALSE)</f>
        <v>230</v>
      </c>
      <c r="W16" s="22">
        <f t="shared" si="3"/>
        <v>0</v>
      </c>
    </row>
    <row r="17" spans="1:23" x14ac:dyDescent="0.35">
      <c r="A17" s="22" t="s">
        <v>258</v>
      </c>
      <c r="B17" s="22">
        <v>320</v>
      </c>
      <c r="C17" s="22">
        <v>323</v>
      </c>
      <c r="D17" s="22">
        <v>15</v>
      </c>
      <c r="E17" s="22">
        <v>0.34</v>
      </c>
      <c r="F17" s="22">
        <v>11</v>
      </c>
      <c r="G17" s="22">
        <v>0.4</v>
      </c>
      <c r="H17" s="22">
        <v>3.0000000000000001E-3</v>
      </c>
      <c r="I17" s="22">
        <v>2.1999999999999999E-2</v>
      </c>
      <c r="J17" s="22">
        <v>4.5999999999999999E-2</v>
      </c>
      <c r="K17" s="22">
        <v>500</v>
      </c>
      <c r="L17" s="22">
        <v>600</v>
      </c>
      <c r="M17" s="22">
        <v>625</v>
      </c>
      <c r="N17" s="22">
        <v>0</v>
      </c>
      <c r="O17" s="26" t="str">
        <f t="shared" si="0"/>
        <v>C33_2_N1</v>
      </c>
      <c r="P17" s="27">
        <v>500</v>
      </c>
      <c r="Q17" s="27">
        <f t="shared" si="1"/>
        <v>45.45454545454546</v>
      </c>
      <c r="R17" s="27">
        <v>320</v>
      </c>
      <c r="S17" s="27">
        <v>323</v>
      </c>
      <c r="T17" s="28">
        <f t="shared" si="2"/>
        <v>13500000</v>
      </c>
      <c r="U17" s="32">
        <f>VLOOKUP(B17,bus_data!$A$3:$I$75,9,FALSE)</f>
        <v>230</v>
      </c>
      <c r="V17" s="32">
        <f>VLOOKUP(C17,bus_data!$A$3:$I$75,9,FALSE)</f>
        <v>230</v>
      </c>
      <c r="W17" s="22">
        <f t="shared" si="3"/>
        <v>0</v>
      </c>
    </row>
    <row r="18" spans="1:23" x14ac:dyDescent="0.35">
      <c r="A18" s="22" t="s">
        <v>96</v>
      </c>
      <c r="B18" s="22">
        <v>106</v>
      </c>
      <c r="C18" s="22">
        <v>110</v>
      </c>
      <c r="D18" s="22">
        <v>16</v>
      </c>
      <c r="E18" s="22">
        <v>0.33</v>
      </c>
      <c r="F18" s="22">
        <v>35</v>
      </c>
      <c r="G18" s="22">
        <v>0</v>
      </c>
      <c r="H18" s="22">
        <v>1.4E-2</v>
      </c>
      <c r="I18" s="22">
        <v>6.0999999999999999E-2</v>
      </c>
      <c r="J18" s="22">
        <v>2.4590000000000001</v>
      </c>
      <c r="K18" s="22">
        <v>175</v>
      </c>
      <c r="L18" s="22">
        <v>193</v>
      </c>
      <c r="M18" s="22">
        <v>200</v>
      </c>
      <c r="N18" s="22">
        <v>0</v>
      </c>
      <c r="O18" s="26" t="str">
        <f t="shared" si="0"/>
        <v>A10_N1</v>
      </c>
      <c r="P18" s="27">
        <v>175</v>
      </c>
      <c r="Q18" s="27">
        <f t="shared" si="1"/>
        <v>16.393442622950818</v>
      </c>
      <c r="R18" s="27">
        <v>106</v>
      </c>
      <c r="S18" s="27">
        <v>110</v>
      </c>
      <c r="T18" s="28">
        <f t="shared" si="2"/>
        <v>6400000</v>
      </c>
      <c r="U18" s="32">
        <f>VLOOKUP(B18,bus_data!$A$3:$I$75,9,FALSE)</f>
        <v>138</v>
      </c>
      <c r="V18" s="32">
        <f>VLOOKUP(C18,bus_data!$A$3:$I$75,9,FALSE)</f>
        <v>138</v>
      </c>
      <c r="W18" s="22">
        <f t="shared" si="3"/>
        <v>0</v>
      </c>
    </row>
    <row r="19" spans="1:23" x14ac:dyDescent="0.35">
      <c r="A19" s="22" t="s">
        <v>97</v>
      </c>
      <c r="B19" s="22">
        <v>107</v>
      </c>
      <c r="C19" s="22">
        <v>108</v>
      </c>
      <c r="D19" s="22">
        <v>16</v>
      </c>
      <c r="E19" s="22">
        <v>0.3</v>
      </c>
      <c r="F19" s="22">
        <v>10</v>
      </c>
      <c r="G19" s="22">
        <v>0.8</v>
      </c>
      <c r="H19" s="22">
        <v>1.6E-2</v>
      </c>
      <c r="I19" s="22">
        <v>6.0999999999999999E-2</v>
      </c>
      <c r="J19" s="22">
        <v>1.7000000000000001E-2</v>
      </c>
      <c r="K19" s="22">
        <v>175</v>
      </c>
      <c r="L19" s="22">
        <v>208</v>
      </c>
      <c r="M19" s="22">
        <v>220</v>
      </c>
      <c r="N19" s="22">
        <v>0</v>
      </c>
      <c r="O19" s="26" t="str">
        <f t="shared" si="0"/>
        <v>A11_N1</v>
      </c>
      <c r="P19" s="27">
        <v>175</v>
      </c>
      <c r="Q19" s="27">
        <f t="shared" si="1"/>
        <v>16.393442622950818</v>
      </c>
      <c r="R19" s="27">
        <v>107</v>
      </c>
      <c r="S19" s="27">
        <v>108</v>
      </c>
      <c r="T19" s="28">
        <f t="shared" si="2"/>
        <v>6400000</v>
      </c>
      <c r="U19" s="32">
        <f>VLOOKUP(B19,bus_data!$A$3:$I$75,9,FALSE)</f>
        <v>138</v>
      </c>
      <c r="V19" s="32">
        <f>VLOOKUP(C19,bus_data!$A$3:$I$75,9,FALSE)</f>
        <v>138</v>
      </c>
      <c r="W19" s="22">
        <f t="shared" si="3"/>
        <v>0</v>
      </c>
    </row>
    <row r="20" spans="1:23" x14ac:dyDescent="0.35">
      <c r="A20" s="22" t="s">
        <v>117</v>
      </c>
      <c r="B20" s="22">
        <v>116</v>
      </c>
      <c r="C20" s="22">
        <v>119</v>
      </c>
      <c r="D20" s="22">
        <v>16</v>
      </c>
      <c r="E20" s="22">
        <v>0.34</v>
      </c>
      <c r="F20" s="22">
        <v>11</v>
      </c>
      <c r="G20" s="22">
        <v>0.4</v>
      </c>
      <c r="H20" s="22">
        <v>3.0000000000000001E-3</v>
      </c>
      <c r="I20" s="22">
        <v>2.3E-2</v>
      </c>
      <c r="J20" s="22">
        <v>4.9000000000000002E-2</v>
      </c>
      <c r="K20" s="22">
        <v>500</v>
      </c>
      <c r="L20" s="22">
        <v>600</v>
      </c>
      <c r="M20" s="22">
        <v>625</v>
      </c>
      <c r="N20" s="22">
        <v>0</v>
      </c>
      <c r="O20" s="26" t="str">
        <f t="shared" si="0"/>
        <v>A28_N1</v>
      </c>
      <c r="P20" s="27">
        <v>500</v>
      </c>
      <c r="Q20" s="27">
        <f t="shared" si="1"/>
        <v>43.478260869565219</v>
      </c>
      <c r="R20" s="27">
        <v>116</v>
      </c>
      <c r="S20" s="27">
        <v>119</v>
      </c>
      <c r="T20" s="28">
        <f t="shared" si="2"/>
        <v>14400000</v>
      </c>
      <c r="U20" s="32">
        <f>VLOOKUP(B20,bus_data!$A$3:$I$75,9,FALSE)</f>
        <v>230</v>
      </c>
      <c r="V20" s="32">
        <f>VLOOKUP(C20,bus_data!$A$3:$I$75,9,FALSE)</f>
        <v>230</v>
      </c>
      <c r="W20" s="22">
        <f t="shared" si="3"/>
        <v>0</v>
      </c>
    </row>
    <row r="21" spans="1:23" x14ac:dyDescent="0.35">
      <c r="A21" s="22" t="s">
        <v>137</v>
      </c>
      <c r="B21" s="22">
        <v>206</v>
      </c>
      <c r="C21" s="22">
        <v>210</v>
      </c>
      <c r="D21" s="22">
        <v>16</v>
      </c>
      <c r="E21" s="22">
        <v>0.33</v>
      </c>
      <c r="F21" s="22">
        <v>35</v>
      </c>
      <c r="G21" s="22">
        <v>0</v>
      </c>
      <c r="H21" s="22">
        <v>1.4E-2</v>
      </c>
      <c r="I21" s="22">
        <v>6.0999999999999999E-2</v>
      </c>
      <c r="J21" s="22">
        <v>2.4590000000000001</v>
      </c>
      <c r="K21" s="22">
        <v>175</v>
      </c>
      <c r="L21" s="22">
        <v>193</v>
      </c>
      <c r="M21" s="22">
        <v>200</v>
      </c>
      <c r="N21" s="22">
        <v>0</v>
      </c>
      <c r="O21" s="26" t="str">
        <f t="shared" si="0"/>
        <v>B10_N1</v>
      </c>
      <c r="P21" s="27">
        <v>175</v>
      </c>
      <c r="Q21" s="27">
        <f t="shared" si="1"/>
        <v>16.393442622950818</v>
      </c>
      <c r="R21" s="27">
        <v>206</v>
      </c>
      <c r="S21" s="27">
        <v>210</v>
      </c>
      <c r="T21" s="28">
        <f t="shared" si="2"/>
        <v>6400000</v>
      </c>
      <c r="U21" s="32">
        <f>VLOOKUP(B21,bus_data!$A$3:$I$75,9,FALSE)</f>
        <v>138</v>
      </c>
      <c r="V21" s="32">
        <f>VLOOKUP(C21,bus_data!$A$3:$I$75,9,FALSE)</f>
        <v>138</v>
      </c>
      <c r="W21" s="22">
        <f t="shared" si="3"/>
        <v>0</v>
      </c>
    </row>
    <row r="22" spans="1:23" x14ac:dyDescent="0.35">
      <c r="A22" s="22" t="s">
        <v>138</v>
      </c>
      <c r="B22" s="22">
        <v>207</v>
      </c>
      <c r="C22" s="22">
        <v>208</v>
      </c>
      <c r="D22" s="22">
        <v>16</v>
      </c>
      <c r="E22" s="22">
        <v>0.3</v>
      </c>
      <c r="F22" s="22">
        <v>10</v>
      </c>
      <c r="G22" s="22">
        <v>0.8</v>
      </c>
      <c r="H22" s="22">
        <v>1.6E-2</v>
      </c>
      <c r="I22" s="22">
        <v>6.0999999999999999E-2</v>
      </c>
      <c r="J22" s="22">
        <v>1.7000000000000001E-2</v>
      </c>
      <c r="K22" s="22">
        <v>175</v>
      </c>
      <c r="L22" s="22">
        <v>208</v>
      </c>
      <c r="M22" s="22">
        <v>220</v>
      </c>
      <c r="N22" s="22">
        <v>0</v>
      </c>
      <c r="O22" s="26" t="str">
        <f t="shared" si="0"/>
        <v>B11_N1</v>
      </c>
      <c r="P22" s="27">
        <v>175</v>
      </c>
      <c r="Q22" s="27">
        <f t="shared" si="1"/>
        <v>16.393442622950818</v>
      </c>
      <c r="R22" s="27">
        <v>207</v>
      </c>
      <c r="S22" s="27">
        <v>208</v>
      </c>
      <c r="T22" s="28">
        <f t="shared" si="2"/>
        <v>6400000</v>
      </c>
      <c r="U22" s="32">
        <f>VLOOKUP(B22,bus_data!$A$3:$I$75,9,FALSE)</f>
        <v>138</v>
      </c>
      <c r="V22" s="32">
        <f>VLOOKUP(C22,bus_data!$A$3:$I$75,9,FALSE)</f>
        <v>138</v>
      </c>
      <c r="W22" s="22">
        <f t="shared" si="3"/>
        <v>0</v>
      </c>
    </row>
    <row r="23" spans="1:23" x14ac:dyDescent="0.35">
      <c r="A23" s="22" t="s">
        <v>156</v>
      </c>
      <c r="B23" s="22">
        <v>216</v>
      </c>
      <c r="C23" s="22">
        <v>219</v>
      </c>
      <c r="D23" s="22">
        <v>16</v>
      </c>
      <c r="E23" s="22">
        <v>0.34</v>
      </c>
      <c r="F23" s="22">
        <v>11</v>
      </c>
      <c r="G23" s="22">
        <v>0.4</v>
      </c>
      <c r="H23" s="22">
        <v>3.0000000000000001E-3</v>
      </c>
      <c r="I23" s="22">
        <v>2.3E-2</v>
      </c>
      <c r="J23" s="22">
        <v>4.9000000000000002E-2</v>
      </c>
      <c r="K23" s="22">
        <v>500</v>
      </c>
      <c r="L23" s="22">
        <v>600</v>
      </c>
      <c r="M23" s="22">
        <v>625</v>
      </c>
      <c r="N23" s="22">
        <v>0</v>
      </c>
      <c r="O23" s="26" t="str">
        <f t="shared" si="0"/>
        <v>B28_N1</v>
      </c>
      <c r="P23" s="27">
        <v>500</v>
      </c>
      <c r="Q23" s="27">
        <f t="shared" si="1"/>
        <v>43.478260869565219</v>
      </c>
      <c r="R23" s="27">
        <v>216</v>
      </c>
      <c r="S23" s="27">
        <v>219</v>
      </c>
      <c r="T23" s="28">
        <f t="shared" si="2"/>
        <v>14400000</v>
      </c>
      <c r="U23" s="32">
        <f>VLOOKUP(B23,bus_data!$A$3:$I$75,9,FALSE)</f>
        <v>230</v>
      </c>
      <c r="V23" s="32">
        <f>VLOOKUP(C23,bus_data!$A$3:$I$75,9,FALSE)</f>
        <v>230</v>
      </c>
      <c r="W23" s="22">
        <f t="shared" si="3"/>
        <v>0</v>
      </c>
    </row>
    <row r="24" spans="1:23" x14ac:dyDescent="0.35">
      <c r="A24" s="22" t="s">
        <v>175</v>
      </c>
      <c r="B24" s="22">
        <v>306</v>
      </c>
      <c r="C24" s="22">
        <v>310</v>
      </c>
      <c r="D24" s="22">
        <v>16</v>
      </c>
      <c r="E24" s="22">
        <v>0.33</v>
      </c>
      <c r="F24" s="22">
        <v>35</v>
      </c>
      <c r="G24" s="22">
        <v>0</v>
      </c>
      <c r="H24" s="22">
        <v>1.4E-2</v>
      </c>
      <c r="I24" s="22">
        <v>6.0999999999999999E-2</v>
      </c>
      <c r="J24" s="22">
        <v>2.4590000000000001</v>
      </c>
      <c r="K24" s="22">
        <v>175</v>
      </c>
      <c r="L24" s="22">
        <v>193</v>
      </c>
      <c r="M24" s="22">
        <v>200</v>
      </c>
      <c r="N24" s="22">
        <v>0</v>
      </c>
      <c r="O24" s="26" t="str">
        <f t="shared" si="0"/>
        <v>C10_N1</v>
      </c>
      <c r="P24" s="27">
        <v>175</v>
      </c>
      <c r="Q24" s="27">
        <f t="shared" si="1"/>
        <v>16.393442622950818</v>
      </c>
      <c r="R24" s="27">
        <v>306</v>
      </c>
      <c r="S24" s="27">
        <v>310</v>
      </c>
      <c r="T24" s="28">
        <f t="shared" si="2"/>
        <v>6400000</v>
      </c>
      <c r="U24" s="32">
        <f>VLOOKUP(B24,bus_data!$A$3:$I$75,9,FALSE)</f>
        <v>138</v>
      </c>
      <c r="V24" s="32">
        <f>VLOOKUP(C24,bus_data!$A$3:$I$75,9,FALSE)</f>
        <v>138</v>
      </c>
      <c r="W24" s="22">
        <f t="shared" si="3"/>
        <v>0</v>
      </c>
    </row>
    <row r="25" spans="1:23" x14ac:dyDescent="0.35">
      <c r="A25" s="22" t="s">
        <v>176</v>
      </c>
      <c r="B25" s="22">
        <v>307</v>
      </c>
      <c r="C25" s="22">
        <v>308</v>
      </c>
      <c r="D25" s="22">
        <v>16</v>
      </c>
      <c r="E25" s="22">
        <v>0.3</v>
      </c>
      <c r="F25" s="22">
        <v>10</v>
      </c>
      <c r="G25" s="22">
        <v>0.8</v>
      </c>
      <c r="H25" s="22">
        <v>1.6E-2</v>
      </c>
      <c r="I25" s="22">
        <v>6.0999999999999999E-2</v>
      </c>
      <c r="J25" s="22">
        <v>1.7000000000000001E-2</v>
      </c>
      <c r="K25" s="22">
        <v>175</v>
      </c>
      <c r="L25" s="22">
        <v>208</v>
      </c>
      <c r="M25" s="22">
        <v>220</v>
      </c>
      <c r="N25" s="22">
        <v>0</v>
      </c>
      <c r="O25" s="26" t="str">
        <f t="shared" si="0"/>
        <v>C11_N1</v>
      </c>
      <c r="P25" s="27">
        <v>175</v>
      </c>
      <c r="Q25" s="27">
        <f t="shared" si="1"/>
        <v>16.393442622950818</v>
      </c>
      <c r="R25" s="27">
        <v>307</v>
      </c>
      <c r="S25" s="27">
        <v>308</v>
      </c>
      <c r="T25" s="28">
        <f t="shared" si="2"/>
        <v>6400000</v>
      </c>
      <c r="U25" s="32">
        <f>VLOOKUP(B25,bus_data!$A$3:$I$75,9,FALSE)</f>
        <v>138</v>
      </c>
      <c r="V25" s="32">
        <f>VLOOKUP(C25,bus_data!$A$3:$I$75,9,FALSE)</f>
        <v>138</v>
      </c>
      <c r="W25" s="22">
        <f t="shared" si="3"/>
        <v>0</v>
      </c>
    </row>
    <row r="26" spans="1:23" x14ac:dyDescent="0.35">
      <c r="A26" s="22" t="s">
        <v>194</v>
      </c>
      <c r="B26" s="22">
        <v>316</v>
      </c>
      <c r="C26" s="22">
        <v>319</v>
      </c>
      <c r="D26" s="22">
        <v>16</v>
      </c>
      <c r="E26" s="22">
        <v>0.34</v>
      </c>
      <c r="F26" s="22">
        <v>11</v>
      </c>
      <c r="G26" s="22">
        <v>0.4</v>
      </c>
      <c r="H26" s="22">
        <v>3.0000000000000001E-3</v>
      </c>
      <c r="I26" s="22">
        <v>2.3E-2</v>
      </c>
      <c r="J26" s="22">
        <v>4.9000000000000002E-2</v>
      </c>
      <c r="K26" s="22">
        <v>500</v>
      </c>
      <c r="L26" s="22">
        <v>600</v>
      </c>
      <c r="M26" s="22">
        <v>625</v>
      </c>
      <c r="N26" s="22">
        <v>0</v>
      </c>
      <c r="O26" s="26" t="str">
        <f t="shared" si="0"/>
        <v>C28_N1</v>
      </c>
      <c r="P26" s="27">
        <v>500</v>
      </c>
      <c r="Q26" s="27">
        <f t="shared" si="1"/>
        <v>43.478260869565219</v>
      </c>
      <c r="R26" s="27">
        <v>316</v>
      </c>
      <c r="S26" s="27">
        <v>319</v>
      </c>
      <c r="T26" s="28">
        <f t="shared" si="2"/>
        <v>14400000</v>
      </c>
      <c r="U26" s="32">
        <f>VLOOKUP(B26,bus_data!$A$3:$I$75,9,FALSE)</f>
        <v>230</v>
      </c>
      <c r="V26" s="32">
        <f>VLOOKUP(C26,bus_data!$A$3:$I$75,9,FALSE)</f>
        <v>230</v>
      </c>
      <c r="W26" s="22">
        <f t="shared" si="3"/>
        <v>0</v>
      </c>
    </row>
    <row r="27" spans="1:23" x14ac:dyDescent="0.35">
      <c r="A27" s="22" t="s">
        <v>116</v>
      </c>
      <c r="B27" s="22">
        <v>116</v>
      </c>
      <c r="C27" s="22">
        <v>117</v>
      </c>
      <c r="D27" s="22">
        <v>18</v>
      </c>
      <c r="E27" s="22">
        <v>0.35</v>
      </c>
      <c r="F27" s="22">
        <v>11</v>
      </c>
      <c r="G27" s="22">
        <v>0.4</v>
      </c>
      <c r="H27" s="22">
        <v>3.0000000000000001E-3</v>
      </c>
      <c r="I27" s="22">
        <v>2.5999999999999999E-2</v>
      </c>
      <c r="J27" s="22">
        <v>5.5E-2</v>
      </c>
      <c r="K27" s="22">
        <v>500</v>
      </c>
      <c r="L27" s="22">
        <v>600</v>
      </c>
      <c r="M27" s="22">
        <v>625</v>
      </c>
      <c r="N27" s="22">
        <v>0</v>
      </c>
      <c r="O27" s="26" t="str">
        <f t="shared" si="0"/>
        <v>A27_N1</v>
      </c>
      <c r="P27" s="27">
        <v>500</v>
      </c>
      <c r="Q27" s="27">
        <f t="shared" si="1"/>
        <v>38.46153846153846</v>
      </c>
      <c r="R27" s="27">
        <v>116</v>
      </c>
      <c r="S27" s="27">
        <v>117</v>
      </c>
      <c r="T27" s="28">
        <f t="shared" si="2"/>
        <v>16200000</v>
      </c>
      <c r="U27" s="32">
        <f>VLOOKUP(B27,bus_data!$A$3:$I$75,9,FALSE)</f>
        <v>230</v>
      </c>
      <c r="V27" s="32">
        <f>VLOOKUP(C27,bus_data!$A$3:$I$75,9,FALSE)</f>
        <v>230</v>
      </c>
      <c r="W27" s="22">
        <f t="shared" si="3"/>
        <v>0</v>
      </c>
    </row>
    <row r="28" spans="1:23" x14ac:dyDescent="0.35">
      <c r="A28" s="22" t="s">
        <v>236</v>
      </c>
      <c r="B28" s="22">
        <v>118</v>
      </c>
      <c r="C28" s="22">
        <v>121</v>
      </c>
      <c r="D28" s="22">
        <v>18</v>
      </c>
      <c r="E28" s="22">
        <v>0.35</v>
      </c>
      <c r="F28" s="22">
        <v>11</v>
      </c>
      <c r="G28" s="22">
        <v>0.4</v>
      </c>
      <c r="H28" s="22">
        <v>3.0000000000000001E-3</v>
      </c>
      <c r="I28" s="22">
        <v>2.5999999999999999E-2</v>
      </c>
      <c r="J28" s="22">
        <v>5.5E-2</v>
      </c>
      <c r="K28" s="22">
        <v>500</v>
      </c>
      <c r="L28" s="22">
        <v>600</v>
      </c>
      <c r="M28" s="22">
        <v>625</v>
      </c>
      <c r="N28" s="22">
        <v>0</v>
      </c>
      <c r="O28" s="26" t="str">
        <f t="shared" si="0"/>
        <v>A31_1_N1</v>
      </c>
      <c r="P28" s="27">
        <v>500</v>
      </c>
      <c r="Q28" s="27">
        <f t="shared" si="1"/>
        <v>38.46153846153846</v>
      </c>
      <c r="R28" s="27">
        <v>118</v>
      </c>
      <c r="S28" s="27">
        <v>121</v>
      </c>
      <c r="T28" s="28">
        <f t="shared" si="2"/>
        <v>16200000</v>
      </c>
      <c r="U28" s="32">
        <f>VLOOKUP(B28,bus_data!$A$3:$I$75,9,FALSE)</f>
        <v>230</v>
      </c>
      <c r="V28" s="32">
        <f>VLOOKUP(C28,bus_data!$A$3:$I$75,9,FALSE)</f>
        <v>230</v>
      </c>
      <c r="W28" s="22">
        <f t="shared" si="3"/>
        <v>0</v>
      </c>
    </row>
    <row r="29" spans="1:23" x14ac:dyDescent="0.35">
      <c r="A29" s="22" t="s">
        <v>237</v>
      </c>
      <c r="B29" s="22">
        <v>118</v>
      </c>
      <c r="C29" s="22">
        <v>121</v>
      </c>
      <c r="D29" s="22">
        <v>18</v>
      </c>
      <c r="E29" s="22">
        <v>0.35</v>
      </c>
      <c r="F29" s="22">
        <v>11</v>
      </c>
      <c r="G29" s="22">
        <v>0.4</v>
      </c>
      <c r="H29" s="22">
        <v>3.0000000000000001E-3</v>
      </c>
      <c r="I29" s="22">
        <v>2.5999999999999999E-2</v>
      </c>
      <c r="J29" s="22">
        <v>5.5E-2</v>
      </c>
      <c r="K29" s="22">
        <v>500</v>
      </c>
      <c r="L29" s="22">
        <v>600</v>
      </c>
      <c r="M29" s="22">
        <v>625</v>
      </c>
      <c r="N29" s="22">
        <v>0</v>
      </c>
      <c r="O29" s="26" t="str">
        <f t="shared" si="0"/>
        <v>A31_2_N1</v>
      </c>
      <c r="P29" s="27">
        <v>500</v>
      </c>
      <c r="Q29" s="27">
        <f t="shared" si="1"/>
        <v>38.46153846153846</v>
      </c>
      <c r="R29" s="27">
        <v>118</v>
      </c>
      <c r="S29" s="27">
        <v>121</v>
      </c>
      <c r="T29" s="28">
        <f t="shared" si="2"/>
        <v>16200000</v>
      </c>
      <c r="U29" s="32">
        <f>VLOOKUP(B29,bus_data!$A$3:$I$75,9,FALSE)</f>
        <v>230</v>
      </c>
      <c r="V29" s="32">
        <f>VLOOKUP(C29,bus_data!$A$3:$I$75,9,FALSE)</f>
        <v>230</v>
      </c>
      <c r="W29" s="22">
        <f t="shared" si="3"/>
        <v>0</v>
      </c>
    </row>
    <row r="30" spans="1:23" x14ac:dyDescent="0.35">
      <c r="A30" s="22" t="s">
        <v>155</v>
      </c>
      <c r="B30" s="22">
        <v>216</v>
      </c>
      <c r="C30" s="22">
        <v>217</v>
      </c>
      <c r="D30" s="22">
        <v>18</v>
      </c>
      <c r="E30" s="22">
        <v>0.35</v>
      </c>
      <c r="F30" s="22">
        <v>11</v>
      </c>
      <c r="G30" s="22">
        <v>0.4</v>
      </c>
      <c r="H30" s="22">
        <v>3.0000000000000001E-3</v>
      </c>
      <c r="I30" s="22">
        <v>2.5999999999999999E-2</v>
      </c>
      <c r="J30" s="22">
        <v>5.5E-2</v>
      </c>
      <c r="K30" s="22">
        <v>500</v>
      </c>
      <c r="L30" s="22">
        <v>600</v>
      </c>
      <c r="M30" s="22">
        <v>625</v>
      </c>
      <c r="N30" s="22">
        <v>0</v>
      </c>
      <c r="O30" s="26" t="str">
        <f t="shared" si="0"/>
        <v>B27_N1</v>
      </c>
      <c r="P30" s="27">
        <v>500</v>
      </c>
      <c r="Q30" s="27">
        <f t="shared" si="1"/>
        <v>38.46153846153846</v>
      </c>
      <c r="R30" s="27">
        <v>216</v>
      </c>
      <c r="S30" s="27">
        <v>217</v>
      </c>
      <c r="T30" s="28">
        <f t="shared" si="2"/>
        <v>16200000</v>
      </c>
      <c r="U30" s="32">
        <f>VLOOKUP(B30,bus_data!$A$3:$I$75,9,FALSE)</f>
        <v>230</v>
      </c>
      <c r="V30" s="32">
        <f>VLOOKUP(C30,bus_data!$A$3:$I$75,9,FALSE)</f>
        <v>230</v>
      </c>
      <c r="W30" s="22">
        <f t="shared" si="3"/>
        <v>0</v>
      </c>
    </row>
    <row r="31" spans="1:23" x14ac:dyDescent="0.35">
      <c r="A31" s="22" t="s">
        <v>244</v>
      </c>
      <c r="B31" s="22">
        <v>218</v>
      </c>
      <c r="C31" s="22">
        <v>221</v>
      </c>
      <c r="D31" s="22">
        <v>18</v>
      </c>
      <c r="E31" s="22">
        <v>0.35</v>
      </c>
      <c r="F31" s="22">
        <v>11</v>
      </c>
      <c r="G31" s="22">
        <v>0.4</v>
      </c>
      <c r="H31" s="22">
        <v>3.0000000000000001E-3</v>
      </c>
      <c r="I31" s="22">
        <v>2.5999999999999999E-2</v>
      </c>
      <c r="J31" s="22">
        <v>5.5E-2</v>
      </c>
      <c r="K31" s="22">
        <v>500</v>
      </c>
      <c r="L31" s="22">
        <v>600</v>
      </c>
      <c r="M31" s="22">
        <v>625</v>
      </c>
      <c r="N31" s="22">
        <v>0</v>
      </c>
      <c r="O31" s="26" t="str">
        <f t="shared" si="0"/>
        <v>B31_1_N1</v>
      </c>
      <c r="P31" s="27">
        <v>500</v>
      </c>
      <c r="Q31" s="27">
        <f t="shared" si="1"/>
        <v>38.46153846153846</v>
      </c>
      <c r="R31" s="27">
        <v>218</v>
      </c>
      <c r="S31" s="27">
        <v>221</v>
      </c>
      <c r="T31" s="28">
        <f t="shared" si="2"/>
        <v>16200000</v>
      </c>
      <c r="U31" s="32">
        <f>VLOOKUP(B31,bus_data!$A$3:$I$75,9,FALSE)</f>
        <v>230</v>
      </c>
      <c r="V31" s="32">
        <f>VLOOKUP(C31,bus_data!$A$3:$I$75,9,FALSE)</f>
        <v>230</v>
      </c>
      <c r="W31" s="22">
        <f t="shared" si="3"/>
        <v>0</v>
      </c>
    </row>
    <row r="32" spans="1:23" x14ac:dyDescent="0.35">
      <c r="A32" s="22" t="s">
        <v>245</v>
      </c>
      <c r="B32" s="22">
        <v>218</v>
      </c>
      <c r="C32" s="22">
        <v>221</v>
      </c>
      <c r="D32" s="22">
        <v>18</v>
      </c>
      <c r="E32" s="22">
        <v>0.35</v>
      </c>
      <c r="F32" s="22">
        <v>11</v>
      </c>
      <c r="G32" s="22">
        <v>0.4</v>
      </c>
      <c r="H32" s="22">
        <v>3.0000000000000001E-3</v>
      </c>
      <c r="I32" s="22">
        <v>2.5999999999999999E-2</v>
      </c>
      <c r="J32" s="22">
        <v>5.5E-2</v>
      </c>
      <c r="K32" s="22">
        <v>500</v>
      </c>
      <c r="L32" s="22">
        <v>600</v>
      </c>
      <c r="M32" s="22">
        <v>625</v>
      </c>
      <c r="N32" s="22">
        <v>0</v>
      </c>
      <c r="O32" s="26" t="str">
        <f t="shared" si="0"/>
        <v>B31_2_N1</v>
      </c>
      <c r="P32" s="27">
        <v>500</v>
      </c>
      <c r="Q32" s="27">
        <f t="shared" si="1"/>
        <v>38.46153846153846</v>
      </c>
      <c r="R32" s="27">
        <v>218</v>
      </c>
      <c r="S32" s="27">
        <v>221</v>
      </c>
      <c r="T32" s="28">
        <f t="shared" si="2"/>
        <v>16200000</v>
      </c>
      <c r="U32" s="32">
        <f>VLOOKUP(B32,bus_data!$A$3:$I$75,9,FALSE)</f>
        <v>230</v>
      </c>
      <c r="V32" s="32">
        <f>VLOOKUP(C32,bus_data!$A$3:$I$75,9,FALSE)</f>
        <v>230</v>
      </c>
      <c r="W32" s="22">
        <f t="shared" si="3"/>
        <v>0</v>
      </c>
    </row>
    <row r="33" spans="1:23" x14ac:dyDescent="0.35">
      <c r="A33" s="22" t="s">
        <v>193</v>
      </c>
      <c r="B33" s="22">
        <v>316</v>
      </c>
      <c r="C33" s="22">
        <v>317</v>
      </c>
      <c r="D33" s="22">
        <v>18</v>
      </c>
      <c r="E33" s="22">
        <v>0.35</v>
      </c>
      <c r="F33" s="22">
        <v>11</v>
      </c>
      <c r="G33" s="22">
        <v>0.4</v>
      </c>
      <c r="H33" s="22">
        <v>3.0000000000000001E-3</v>
      </c>
      <c r="I33" s="22">
        <v>2.5999999999999999E-2</v>
      </c>
      <c r="J33" s="22">
        <v>5.5E-2</v>
      </c>
      <c r="K33" s="22">
        <v>500</v>
      </c>
      <c r="L33" s="22">
        <v>600</v>
      </c>
      <c r="M33" s="22">
        <v>625</v>
      </c>
      <c r="N33" s="22">
        <v>0</v>
      </c>
      <c r="O33" s="26" t="str">
        <f t="shared" si="0"/>
        <v>C27_N1</v>
      </c>
      <c r="P33" s="27">
        <v>500</v>
      </c>
      <c r="Q33" s="27">
        <f t="shared" si="1"/>
        <v>38.46153846153846</v>
      </c>
      <c r="R33" s="27">
        <v>316</v>
      </c>
      <c r="S33" s="27">
        <v>317</v>
      </c>
      <c r="T33" s="28">
        <f t="shared" si="2"/>
        <v>16200000</v>
      </c>
      <c r="U33" s="32">
        <f>VLOOKUP(B33,bus_data!$A$3:$I$75,9,FALSE)</f>
        <v>230</v>
      </c>
      <c r="V33" s="32">
        <f>VLOOKUP(C33,bus_data!$A$3:$I$75,9,FALSE)</f>
        <v>230</v>
      </c>
      <c r="W33" s="22">
        <f t="shared" si="3"/>
        <v>0</v>
      </c>
    </row>
    <row r="34" spans="1:23" x14ac:dyDescent="0.35">
      <c r="A34" s="22" t="s">
        <v>252</v>
      </c>
      <c r="B34" s="22">
        <v>318</v>
      </c>
      <c r="C34" s="22">
        <v>321</v>
      </c>
      <c r="D34" s="22">
        <v>18</v>
      </c>
      <c r="E34" s="22">
        <v>0.35</v>
      </c>
      <c r="F34" s="22">
        <v>11</v>
      </c>
      <c r="G34" s="22">
        <v>0.4</v>
      </c>
      <c r="H34" s="22">
        <v>3.0000000000000001E-3</v>
      </c>
      <c r="I34" s="22">
        <v>2.5999999999999999E-2</v>
      </c>
      <c r="J34" s="22">
        <v>5.5E-2</v>
      </c>
      <c r="K34" s="22">
        <v>500</v>
      </c>
      <c r="L34" s="22">
        <v>600</v>
      </c>
      <c r="M34" s="22">
        <v>625</v>
      </c>
      <c r="N34" s="22">
        <v>0</v>
      </c>
      <c r="O34" s="26" t="str">
        <f t="shared" si="0"/>
        <v>C31_1_N1</v>
      </c>
      <c r="P34" s="27">
        <v>500</v>
      </c>
      <c r="Q34" s="27">
        <f t="shared" si="1"/>
        <v>38.46153846153846</v>
      </c>
      <c r="R34" s="27">
        <v>318</v>
      </c>
      <c r="S34" s="27">
        <v>321</v>
      </c>
      <c r="T34" s="28">
        <f t="shared" si="2"/>
        <v>16200000</v>
      </c>
      <c r="U34" s="32">
        <f>VLOOKUP(B34,bus_data!$A$3:$I$75,9,FALSE)</f>
        <v>230</v>
      </c>
      <c r="V34" s="32">
        <f>VLOOKUP(C34,bus_data!$A$3:$I$75,9,FALSE)</f>
        <v>230</v>
      </c>
      <c r="W34" s="22">
        <f t="shared" si="3"/>
        <v>0</v>
      </c>
    </row>
    <row r="35" spans="1:23" x14ac:dyDescent="0.35">
      <c r="A35" s="22" t="s">
        <v>253</v>
      </c>
      <c r="B35" s="22">
        <v>318</v>
      </c>
      <c r="C35" s="22">
        <v>321</v>
      </c>
      <c r="D35" s="22">
        <v>18</v>
      </c>
      <c r="E35" s="22">
        <v>0.35</v>
      </c>
      <c r="F35" s="22">
        <v>11</v>
      </c>
      <c r="G35" s="22">
        <v>0.4</v>
      </c>
      <c r="H35" s="22">
        <v>3.0000000000000001E-3</v>
      </c>
      <c r="I35" s="22">
        <v>2.5999999999999999E-2</v>
      </c>
      <c r="J35" s="22">
        <v>5.5E-2</v>
      </c>
      <c r="K35" s="22">
        <v>500</v>
      </c>
      <c r="L35" s="22">
        <v>600</v>
      </c>
      <c r="M35" s="22">
        <v>625</v>
      </c>
      <c r="N35" s="22">
        <v>0</v>
      </c>
      <c r="O35" s="26" t="str">
        <f t="shared" si="0"/>
        <v>C31_2_N1</v>
      </c>
      <c r="P35" s="27">
        <v>500</v>
      </c>
      <c r="Q35" s="27">
        <f t="shared" si="1"/>
        <v>38.46153846153846</v>
      </c>
      <c r="R35" s="27">
        <v>318</v>
      </c>
      <c r="S35" s="27">
        <v>321</v>
      </c>
      <c r="T35" s="28">
        <f t="shared" si="2"/>
        <v>16200000</v>
      </c>
      <c r="U35" s="32">
        <f>VLOOKUP(B35,bus_data!$A$3:$I$75,9,FALSE)</f>
        <v>230</v>
      </c>
      <c r="V35" s="32">
        <f>VLOOKUP(C35,bus_data!$A$3:$I$75,9,FALSE)</f>
        <v>230</v>
      </c>
      <c r="W35" s="22">
        <f t="shared" si="3"/>
        <v>0</v>
      </c>
    </row>
    <row r="36" spans="1:23" x14ac:dyDescent="0.35">
      <c r="A36" s="22" t="s">
        <v>89</v>
      </c>
      <c r="B36" s="22">
        <v>101</v>
      </c>
      <c r="C36" s="22">
        <v>105</v>
      </c>
      <c r="D36" s="22">
        <v>22</v>
      </c>
      <c r="E36" s="22">
        <v>0.33</v>
      </c>
      <c r="F36" s="22">
        <v>10</v>
      </c>
      <c r="G36" s="22">
        <v>1.2</v>
      </c>
      <c r="H36" s="22">
        <v>2.1999999999999999E-2</v>
      </c>
      <c r="I36" s="22">
        <v>8.5000000000000006E-2</v>
      </c>
      <c r="J36" s="22">
        <v>2.3E-2</v>
      </c>
      <c r="K36" s="22">
        <v>175</v>
      </c>
      <c r="L36" s="22">
        <v>208</v>
      </c>
      <c r="M36" s="22">
        <v>220</v>
      </c>
      <c r="N36" s="22">
        <v>0</v>
      </c>
      <c r="O36" s="26" t="str">
        <f t="shared" si="0"/>
        <v>A3_N1</v>
      </c>
      <c r="P36" s="27">
        <v>175</v>
      </c>
      <c r="Q36" s="27">
        <f t="shared" si="1"/>
        <v>11.76470588235294</v>
      </c>
      <c r="R36" s="27">
        <v>101</v>
      </c>
      <c r="S36" s="27">
        <v>105</v>
      </c>
      <c r="T36" s="28">
        <f t="shared" si="2"/>
        <v>8800000</v>
      </c>
      <c r="U36" s="32">
        <f>VLOOKUP(B36,bus_data!$A$3:$I$75,9,FALSE)</f>
        <v>138</v>
      </c>
      <c r="V36" s="32">
        <f>VLOOKUP(C36,bus_data!$A$3:$I$75,9,FALSE)</f>
        <v>138</v>
      </c>
      <c r="W36" s="22">
        <f t="shared" si="3"/>
        <v>0</v>
      </c>
    </row>
    <row r="37" spans="1:23" x14ac:dyDescent="0.35">
      <c r="A37" s="22" t="s">
        <v>130</v>
      </c>
      <c r="B37" s="22">
        <v>201</v>
      </c>
      <c r="C37" s="22">
        <v>205</v>
      </c>
      <c r="D37" s="22">
        <v>22</v>
      </c>
      <c r="E37" s="22">
        <v>0.33</v>
      </c>
      <c r="F37" s="22">
        <v>10</v>
      </c>
      <c r="G37" s="22">
        <v>1.2</v>
      </c>
      <c r="H37" s="22">
        <v>2.1999999999999999E-2</v>
      </c>
      <c r="I37" s="22">
        <v>8.5000000000000006E-2</v>
      </c>
      <c r="J37" s="22">
        <v>2.3E-2</v>
      </c>
      <c r="K37" s="22">
        <v>175</v>
      </c>
      <c r="L37" s="22">
        <v>208</v>
      </c>
      <c r="M37" s="22">
        <v>220</v>
      </c>
      <c r="N37" s="22">
        <v>0</v>
      </c>
      <c r="O37" s="26" t="str">
        <f t="shared" si="0"/>
        <v>B3_N1</v>
      </c>
      <c r="P37" s="27">
        <v>175</v>
      </c>
      <c r="Q37" s="27">
        <f t="shared" si="1"/>
        <v>11.76470588235294</v>
      </c>
      <c r="R37" s="27">
        <v>201</v>
      </c>
      <c r="S37" s="27">
        <v>205</v>
      </c>
      <c r="T37" s="28">
        <f t="shared" si="2"/>
        <v>8800000</v>
      </c>
      <c r="U37" s="32">
        <f>VLOOKUP(B37,bus_data!$A$3:$I$75,9,FALSE)</f>
        <v>138</v>
      </c>
      <c r="V37" s="32">
        <f>VLOOKUP(C37,bus_data!$A$3:$I$75,9,FALSE)</f>
        <v>138</v>
      </c>
      <c r="W37" s="22">
        <f t="shared" si="3"/>
        <v>0</v>
      </c>
    </row>
    <row r="38" spans="1:23" x14ac:dyDescent="0.35">
      <c r="A38" s="22" t="s">
        <v>168</v>
      </c>
      <c r="B38" s="22">
        <v>301</v>
      </c>
      <c r="C38" s="22">
        <v>305</v>
      </c>
      <c r="D38" s="22">
        <v>22</v>
      </c>
      <c r="E38" s="22">
        <v>0.33</v>
      </c>
      <c r="F38" s="22">
        <v>10</v>
      </c>
      <c r="G38" s="22">
        <v>1.2</v>
      </c>
      <c r="H38" s="22">
        <v>2.1999999999999999E-2</v>
      </c>
      <c r="I38" s="22">
        <v>8.5000000000000006E-2</v>
      </c>
      <c r="J38" s="22">
        <v>2.3E-2</v>
      </c>
      <c r="K38" s="22">
        <v>175</v>
      </c>
      <c r="L38" s="22">
        <v>208</v>
      </c>
      <c r="M38" s="22">
        <v>220</v>
      </c>
      <c r="N38" s="22">
        <v>0</v>
      </c>
      <c r="O38" s="26" t="str">
        <f t="shared" si="0"/>
        <v>C3_N1</v>
      </c>
      <c r="P38" s="27">
        <v>175</v>
      </c>
      <c r="Q38" s="27">
        <f t="shared" si="1"/>
        <v>11.76470588235294</v>
      </c>
      <c r="R38" s="27">
        <v>301</v>
      </c>
      <c r="S38" s="27">
        <v>305</v>
      </c>
      <c r="T38" s="28">
        <f t="shared" si="2"/>
        <v>8800000</v>
      </c>
      <c r="U38" s="32">
        <f>VLOOKUP(B38,bus_data!$A$3:$I$75,9,FALSE)</f>
        <v>138</v>
      </c>
      <c r="V38" s="32">
        <f>VLOOKUP(C38,bus_data!$A$3:$I$75,9,FALSE)</f>
        <v>138</v>
      </c>
      <c r="W38" s="22">
        <f t="shared" si="3"/>
        <v>0</v>
      </c>
    </row>
    <row r="39" spans="1:23" x14ac:dyDescent="0.35">
      <c r="A39" s="22" t="s">
        <v>95</v>
      </c>
      <c r="B39" s="22">
        <v>105</v>
      </c>
      <c r="C39" s="22">
        <v>110</v>
      </c>
      <c r="D39" s="22">
        <v>23</v>
      </c>
      <c r="E39" s="22">
        <v>0.34</v>
      </c>
      <c r="F39" s="22">
        <v>10</v>
      </c>
      <c r="G39" s="22">
        <v>1.2</v>
      </c>
      <c r="H39" s="22">
        <v>2.3E-2</v>
      </c>
      <c r="I39" s="22">
        <v>8.7999999999999995E-2</v>
      </c>
      <c r="J39" s="22">
        <v>2.4E-2</v>
      </c>
      <c r="K39" s="22">
        <v>175</v>
      </c>
      <c r="L39" s="22">
        <v>208</v>
      </c>
      <c r="M39" s="22">
        <v>220</v>
      </c>
      <c r="N39" s="22">
        <v>0</v>
      </c>
      <c r="O39" s="26" t="str">
        <f t="shared" si="0"/>
        <v>A9_N1</v>
      </c>
      <c r="P39" s="27">
        <v>175</v>
      </c>
      <c r="Q39" s="27">
        <f t="shared" si="1"/>
        <v>11.363636363636365</v>
      </c>
      <c r="R39" s="27">
        <v>105</v>
      </c>
      <c r="S39" s="27">
        <v>110</v>
      </c>
      <c r="T39" s="28">
        <f t="shared" si="2"/>
        <v>9200000</v>
      </c>
      <c r="U39" s="32">
        <f>VLOOKUP(B39,bus_data!$A$3:$I$75,9,FALSE)</f>
        <v>138</v>
      </c>
      <c r="V39" s="32">
        <f>VLOOKUP(C39,bus_data!$A$3:$I$75,9,FALSE)</f>
        <v>138</v>
      </c>
      <c r="W39" s="22">
        <f t="shared" si="3"/>
        <v>0</v>
      </c>
    </row>
    <row r="40" spans="1:23" x14ac:dyDescent="0.35">
      <c r="A40" s="22" t="s">
        <v>136</v>
      </c>
      <c r="B40" s="22">
        <v>205</v>
      </c>
      <c r="C40" s="22">
        <v>210</v>
      </c>
      <c r="D40" s="22">
        <v>23</v>
      </c>
      <c r="E40" s="22">
        <v>0.34</v>
      </c>
      <c r="F40" s="22">
        <v>10</v>
      </c>
      <c r="G40" s="22">
        <v>1.2</v>
      </c>
      <c r="H40" s="22">
        <v>2.3E-2</v>
      </c>
      <c r="I40" s="22">
        <v>8.7999999999999995E-2</v>
      </c>
      <c r="J40" s="22">
        <v>2.4E-2</v>
      </c>
      <c r="K40" s="22">
        <v>175</v>
      </c>
      <c r="L40" s="22">
        <v>208</v>
      </c>
      <c r="M40" s="22">
        <v>220</v>
      </c>
      <c r="N40" s="22">
        <v>0</v>
      </c>
      <c r="O40" s="26" t="str">
        <f t="shared" si="0"/>
        <v>B9_N1</v>
      </c>
      <c r="P40" s="27">
        <v>175</v>
      </c>
      <c r="Q40" s="27">
        <f t="shared" si="1"/>
        <v>11.363636363636365</v>
      </c>
      <c r="R40" s="27">
        <v>205</v>
      </c>
      <c r="S40" s="27">
        <v>210</v>
      </c>
      <c r="T40" s="28">
        <f t="shared" si="2"/>
        <v>9200000</v>
      </c>
      <c r="U40" s="32">
        <f>VLOOKUP(B40,bus_data!$A$3:$I$75,9,FALSE)</f>
        <v>138</v>
      </c>
      <c r="V40" s="32">
        <f>VLOOKUP(C40,bus_data!$A$3:$I$75,9,FALSE)</f>
        <v>138</v>
      </c>
      <c r="W40" s="22">
        <f t="shared" si="3"/>
        <v>0</v>
      </c>
    </row>
    <row r="41" spans="1:23" x14ac:dyDescent="0.35">
      <c r="A41" s="22" t="s">
        <v>174</v>
      </c>
      <c r="B41" s="22">
        <v>305</v>
      </c>
      <c r="C41" s="22">
        <v>310</v>
      </c>
      <c r="D41" s="22">
        <v>23</v>
      </c>
      <c r="E41" s="22">
        <v>0.34</v>
      </c>
      <c r="F41" s="22">
        <v>10</v>
      </c>
      <c r="G41" s="22">
        <v>1.2</v>
      </c>
      <c r="H41" s="22">
        <v>2.3E-2</v>
      </c>
      <c r="I41" s="22">
        <v>8.7999999999999995E-2</v>
      </c>
      <c r="J41" s="22">
        <v>2.4E-2</v>
      </c>
      <c r="K41" s="22">
        <v>175</v>
      </c>
      <c r="L41" s="22">
        <v>208</v>
      </c>
      <c r="M41" s="22">
        <v>220</v>
      </c>
      <c r="N41" s="22">
        <v>0</v>
      </c>
      <c r="O41" s="26" t="str">
        <f t="shared" si="0"/>
        <v>C9_N1</v>
      </c>
      <c r="P41" s="27">
        <v>175</v>
      </c>
      <c r="Q41" s="27">
        <f t="shared" si="1"/>
        <v>11.363636363636365</v>
      </c>
      <c r="R41" s="27">
        <v>305</v>
      </c>
      <c r="S41" s="27">
        <v>310</v>
      </c>
      <c r="T41" s="28">
        <f t="shared" si="2"/>
        <v>9200000</v>
      </c>
      <c r="U41" s="32">
        <f>VLOOKUP(B41,bus_data!$A$3:$I$75,9,FALSE)</f>
        <v>138</v>
      </c>
      <c r="V41" s="32">
        <f>VLOOKUP(C41,bus_data!$A$3:$I$75,9,FALSE)</f>
        <v>138</v>
      </c>
      <c r="W41" s="22">
        <f t="shared" si="3"/>
        <v>0</v>
      </c>
    </row>
    <row r="42" spans="1:23" x14ac:dyDescent="0.35">
      <c r="A42" s="22" t="s">
        <v>111</v>
      </c>
      <c r="B42" s="22">
        <v>114</v>
      </c>
      <c r="C42" s="22">
        <v>116</v>
      </c>
      <c r="D42" s="22">
        <v>27</v>
      </c>
      <c r="E42" s="22">
        <v>0.38</v>
      </c>
      <c r="F42" s="22">
        <v>11</v>
      </c>
      <c r="G42" s="22">
        <v>0.7</v>
      </c>
      <c r="H42" s="22">
        <v>5.0000000000000001E-3</v>
      </c>
      <c r="I42" s="22">
        <v>5.8999999999999997E-2</v>
      </c>
      <c r="J42" s="22">
        <v>8.2000000000000003E-2</v>
      </c>
      <c r="K42" s="22">
        <v>500</v>
      </c>
      <c r="L42" s="22">
        <v>600</v>
      </c>
      <c r="M42" s="22">
        <v>625</v>
      </c>
      <c r="N42" s="22">
        <v>0</v>
      </c>
      <c r="O42" s="26" t="str">
        <f t="shared" si="0"/>
        <v>A23_N1</v>
      </c>
      <c r="P42" s="27">
        <v>500</v>
      </c>
      <c r="Q42" s="27">
        <f t="shared" si="1"/>
        <v>16.949152542372882</v>
      </c>
      <c r="R42" s="27">
        <v>114</v>
      </c>
      <c r="S42" s="27">
        <v>116</v>
      </c>
      <c r="T42" s="28">
        <f t="shared" si="2"/>
        <v>24300000</v>
      </c>
      <c r="U42" s="32">
        <f>VLOOKUP(B42,bus_data!$A$3:$I$75,9,FALSE)</f>
        <v>230</v>
      </c>
      <c r="V42" s="32">
        <f>VLOOKUP(C42,bus_data!$A$3:$I$75,9,FALSE)</f>
        <v>230</v>
      </c>
      <c r="W42" s="22">
        <f t="shared" si="3"/>
        <v>0</v>
      </c>
    </row>
    <row r="43" spans="1:23" x14ac:dyDescent="0.35">
      <c r="A43" s="22" t="s">
        <v>94</v>
      </c>
      <c r="B43" s="22">
        <v>104</v>
      </c>
      <c r="C43" s="22">
        <v>109</v>
      </c>
      <c r="D43" s="22">
        <v>27</v>
      </c>
      <c r="E43" s="22">
        <v>0.36</v>
      </c>
      <c r="F43" s="22">
        <v>10</v>
      </c>
      <c r="G43" s="22">
        <v>1.4</v>
      </c>
      <c r="H43" s="22">
        <v>2.7E-2</v>
      </c>
      <c r="I43" s="22">
        <v>0.104</v>
      </c>
      <c r="J43" s="22">
        <v>2.8000000000000001E-2</v>
      </c>
      <c r="K43" s="22">
        <v>175</v>
      </c>
      <c r="L43" s="22">
        <v>208</v>
      </c>
      <c r="M43" s="22">
        <v>220</v>
      </c>
      <c r="N43" s="22">
        <v>0</v>
      </c>
      <c r="O43" s="26" t="str">
        <f t="shared" si="0"/>
        <v>A8_N1</v>
      </c>
      <c r="P43" s="27">
        <v>175</v>
      </c>
      <c r="Q43" s="27">
        <f t="shared" si="1"/>
        <v>9.615384615384615</v>
      </c>
      <c r="R43" s="27">
        <v>104</v>
      </c>
      <c r="S43" s="27">
        <v>109</v>
      </c>
      <c r="T43" s="28">
        <f t="shared" si="2"/>
        <v>10800000</v>
      </c>
      <c r="U43" s="32">
        <f>VLOOKUP(B43,bus_data!$A$3:$I$75,9,FALSE)</f>
        <v>138</v>
      </c>
      <c r="V43" s="32">
        <f>VLOOKUP(C43,bus_data!$A$3:$I$75,9,FALSE)</f>
        <v>138</v>
      </c>
      <c r="W43" s="22">
        <f t="shared" si="3"/>
        <v>0</v>
      </c>
    </row>
    <row r="44" spans="1:23" x14ac:dyDescent="0.35">
      <c r="A44" s="22" t="s">
        <v>150</v>
      </c>
      <c r="B44" s="22">
        <v>214</v>
      </c>
      <c r="C44" s="22">
        <v>216</v>
      </c>
      <c r="D44" s="22">
        <v>27</v>
      </c>
      <c r="E44" s="22">
        <v>0.38</v>
      </c>
      <c r="F44" s="22">
        <v>11</v>
      </c>
      <c r="G44" s="22">
        <v>0.7</v>
      </c>
      <c r="H44" s="22">
        <v>5.0000000000000001E-3</v>
      </c>
      <c r="I44" s="22">
        <v>5.8999999999999997E-2</v>
      </c>
      <c r="J44" s="22">
        <v>8.2000000000000003E-2</v>
      </c>
      <c r="K44" s="22">
        <v>500</v>
      </c>
      <c r="L44" s="22">
        <v>600</v>
      </c>
      <c r="M44" s="22">
        <v>625</v>
      </c>
      <c r="N44" s="22">
        <v>0</v>
      </c>
      <c r="O44" s="26" t="str">
        <f t="shared" si="0"/>
        <v>B23_N1</v>
      </c>
      <c r="P44" s="27">
        <v>500</v>
      </c>
      <c r="Q44" s="27">
        <f t="shared" si="1"/>
        <v>16.949152542372882</v>
      </c>
      <c r="R44" s="27">
        <v>214</v>
      </c>
      <c r="S44" s="27">
        <v>216</v>
      </c>
      <c r="T44" s="28">
        <f t="shared" si="2"/>
        <v>24300000</v>
      </c>
      <c r="U44" s="32">
        <f>VLOOKUP(B44,bus_data!$A$3:$I$75,9,FALSE)</f>
        <v>230</v>
      </c>
      <c r="V44" s="32">
        <f>VLOOKUP(C44,bus_data!$A$3:$I$75,9,FALSE)</f>
        <v>230</v>
      </c>
      <c r="W44" s="22">
        <f t="shared" si="3"/>
        <v>0</v>
      </c>
    </row>
    <row r="45" spans="1:23" x14ac:dyDescent="0.35">
      <c r="A45" s="22" t="s">
        <v>135</v>
      </c>
      <c r="B45" s="22">
        <v>204</v>
      </c>
      <c r="C45" s="22">
        <v>209</v>
      </c>
      <c r="D45" s="22">
        <v>27</v>
      </c>
      <c r="E45" s="22">
        <v>0.36</v>
      </c>
      <c r="F45" s="22">
        <v>10</v>
      </c>
      <c r="G45" s="22">
        <v>1.4</v>
      </c>
      <c r="H45" s="22">
        <v>2.7E-2</v>
      </c>
      <c r="I45" s="22">
        <v>0.104</v>
      </c>
      <c r="J45" s="22">
        <v>2.8000000000000001E-2</v>
      </c>
      <c r="K45" s="22">
        <v>175</v>
      </c>
      <c r="L45" s="22">
        <v>208</v>
      </c>
      <c r="M45" s="22">
        <v>220</v>
      </c>
      <c r="N45" s="22">
        <v>0</v>
      </c>
      <c r="O45" s="26" t="str">
        <f t="shared" si="0"/>
        <v>B8_N1</v>
      </c>
      <c r="P45" s="27">
        <v>175</v>
      </c>
      <c r="Q45" s="27">
        <f t="shared" si="1"/>
        <v>9.615384615384615</v>
      </c>
      <c r="R45" s="27">
        <v>204</v>
      </c>
      <c r="S45" s="27">
        <v>209</v>
      </c>
      <c r="T45" s="28">
        <f t="shared" si="2"/>
        <v>10800000</v>
      </c>
      <c r="U45" s="32">
        <f>VLOOKUP(B45,bus_data!$A$3:$I$75,9,FALSE)</f>
        <v>138</v>
      </c>
      <c r="V45" s="32">
        <f>VLOOKUP(C45,bus_data!$A$3:$I$75,9,FALSE)</f>
        <v>138</v>
      </c>
      <c r="W45" s="22">
        <f t="shared" si="3"/>
        <v>0</v>
      </c>
    </row>
    <row r="46" spans="1:23" x14ac:dyDescent="0.35">
      <c r="A46" s="22" t="s">
        <v>188</v>
      </c>
      <c r="B46" s="22">
        <v>314</v>
      </c>
      <c r="C46" s="22">
        <v>316</v>
      </c>
      <c r="D46" s="22">
        <v>27</v>
      </c>
      <c r="E46" s="22">
        <v>0.38</v>
      </c>
      <c r="F46" s="22">
        <v>11</v>
      </c>
      <c r="G46" s="22">
        <v>0.7</v>
      </c>
      <c r="H46" s="22">
        <v>5.0000000000000001E-3</v>
      </c>
      <c r="I46" s="22">
        <v>5.8999999999999997E-2</v>
      </c>
      <c r="J46" s="22">
        <v>8.2000000000000003E-2</v>
      </c>
      <c r="K46" s="22">
        <v>500</v>
      </c>
      <c r="L46" s="22">
        <v>600</v>
      </c>
      <c r="M46" s="22">
        <v>625</v>
      </c>
      <c r="N46" s="22">
        <v>0</v>
      </c>
      <c r="O46" s="26" t="str">
        <f t="shared" si="0"/>
        <v>C23_N1</v>
      </c>
      <c r="P46" s="27">
        <v>500</v>
      </c>
      <c r="Q46" s="27">
        <f t="shared" si="1"/>
        <v>16.949152542372882</v>
      </c>
      <c r="R46" s="27">
        <v>314</v>
      </c>
      <c r="S46" s="27">
        <v>316</v>
      </c>
      <c r="T46" s="28">
        <f t="shared" si="2"/>
        <v>24300000</v>
      </c>
      <c r="U46" s="32">
        <f>VLOOKUP(B46,bus_data!$A$3:$I$75,9,FALSE)</f>
        <v>230</v>
      </c>
      <c r="V46" s="32">
        <f>VLOOKUP(C46,bus_data!$A$3:$I$75,9,FALSE)</f>
        <v>230</v>
      </c>
      <c r="W46" s="22">
        <f t="shared" si="3"/>
        <v>0</v>
      </c>
    </row>
    <row r="47" spans="1:23" x14ac:dyDescent="0.35">
      <c r="A47" s="22" t="s">
        <v>173</v>
      </c>
      <c r="B47" s="22">
        <v>304</v>
      </c>
      <c r="C47" s="22">
        <v>309</v>
      </c>
      <c r="D47" s="22">
        <v>27</v>
      </c>
      <c r="E47" s="22">
        <v>0.36</v>
      </c>
      <c r="F47" s="22">
        <v>10</v>
      </c>
      <c r="G47" s="22">
        <v>1.4</v>
      </c>
      <c r="H47" s="22">
        <v>2.7E-2</v>
      </c>
      <c r="I47" s="22">
        <v>0.104</v>
      </c>
      <c r="J47" s="22">
        <v>2.8000000000000001E-2</v>
      </c>
      <c r="K47" s="22">
        <v>175</v>
      </c>
      <c r="L47" s="22">
        <v>208</v>
      </c>
      <c r="M47" s="22">
        <v>220</v>
      </c>
      <c r="N47" s="22">
        <v>0</v>
      </c>
      <c r="O47" s="26" t="str">
        <f t="shared" si="0"/>
        <v>C8_N1</v>
      </c>
      <c r="P47" s="27">
        <v>175</v>
      </c>
      <c r="Q47" s="27">
        <f t="shared" si="1"/>
        <v>9.615384615384615</v>
      </c>
      <c r="R47" s="27">
        <v>304</v>
      </c>
      <c r="S47" s="27">
        <v>309</v>
      </c>
      <c r="T47" s="28">
        <f t="shared" si="2"/>
        <v>10800000</v>
      </c>
      <c r="U47" s="32">
        <f>VLOOKUP(B47,bus_data!$A$3:$I$75,9,FALSE)</f>
        <v>138</v>
      </c>
      <c r="V47" s="32">
        <f>VLOOKUP(C47,bus_data!$A$3:$I$75,9,FALSE)</f>
        <v>138</v>
      </c>
      <c r="W47" s="22">
        <f t="shared" si="3"/>
        <v>0</v>
      </c>
    </row>
    <row r="48" spans="1:23" x14ac:dyDescent="0.35">
      <c r="A48" s="22" t="s">
        <v>238</v>
      </c>
      <c r="B48" s="22">
        <v>119</v>
      </c>
      <c r="C48" s="22">
        <v>120</v>
      </c>
      <c r="D48" s="22">
        <v>27.5</v>
      </c>
      <c r="E48" s="22">
        <v>0.38</v>
      </c>
      <c r="F48" s="22">
        <v>11</v>
      </c>
      <c r="G48" s="22">
        <v>0.7</v>
      </c>
      <c r="H48" s="22">
        <v>5.0000000000000001E-3</v>
      </c>
      <c r="I48" s="22">
        <v>0.04</v>
      </c>
      <c r="J48" s="22">
        <v>8.3000000000000004E-2</v>
      </c>
      <c r="K48" s="22">
        <v>500</v>
      </c>
      <c r="L48" s="22">
        <v>600</v>
      </c>
      <c r="M48" s="22">
        <v>625</v>
      </c>
      <c r="N48" s="22">
        <v>0</v>
      </c>
      <c r="O48" s="26" t="str">
        <f t="shared" si="0"/>
        <v>A32_1_N1</v>
      </c>
      <c r="P48" s="27">
        <v>500</v>
      </c>
      <c r="Q48" s="27">
        <f t="shared" si="1"/>
        <v>25</v>
      </c>
      <c r="R48" s="27">
        <v>119</v>
      </c>
      <c r="S48" s="27">
        <v>120</v>
      </c>
      <c r="T48" s="28">
        <f t="shared" si="2"/>
        <v>24750000</v>
      </c>
      <c r="U48" s="32">
        <f>VLOOKUP(B48,bus_data!$A$3:$I$75,9,FALSE)</f>
        <v>230</v>
      </c>
      <c r="V48" s="32">
        <f>VLOOKUP(C48,bus_data!$A$3:$I$75,9,FALSE)</f>
        <v>230</v>
      </c>
      <c r="W48" s="22">
        <f t="shared" si="3"/>
        <v>0</v>
      </c>
    </row>
    <row r="49" spans="1:23" x14ac:dyDescent="0.35">
      <c r="A49" s="22" t="s">
        <v>239</v>
      </c>
      <c r="B49" s="22">
        <v>119</v>
      </c>
      <c r="C49" s="22">
        <v>120</v>
      </c>
      <c r="D49" s="22">
        <v>27.5</v>
      </c>
      <c r="E49" s="22">
        <v>0.38</v>
      </c>
      <c r="F49" s="22">
        <v>11</v>
      </c>
      <c r="G49" s="22">
        <v>0.7</v>
      </c>
      <c r="H49" s="22">
        <v>5.0000000000000001E-3</v>
      </c>
      <c r="I49" s="22">
        <v>0.04</v>
      </c>
      <c r="J49" s="22">
        <v>8.3000000000000004E-2</v>
      </c>
      <c r="K49" s="22">
        <v>500</v>
      </c>
      <c r="L49" s="22">
        <v>600</v>
      </c>
      <c r="M49" s="22">
        <v>625</v>
      </c>
      <c r="N49" s="22">
        <v>0</v>
      </c>
      <c r="O49" s="26" t="str">
        <f t="shared" si="0"/>
        <v>A32_2_N1</v>
      </c>
      <c r="P49" s="27">
        <v>500</v>
      </c>
      <c r="Q49" s="27">
        <f t="shared" si="1"/>
        <v>25</v>
      </c>
      <c r="R49" s="27">
        <v>119</v>
      </c>
      <c r="S49" s="27">
        <v>120</v>
      </c>
      <c r="T49" s="28">
        <f t="shared" si="2"/>
        <v>24750000</v>
      </c>
      <c r="U49" s="32">
        <f>VLOOKUP(B49,bus_data!$A$3:$I$75,9,FALSE)</f>
        <v>230</v>
      </c>
      <c r="V49" s="32">
        <f>VLOOKUP(C49,bus_data!$A$3:$I$75,9,FALSE)</f>
        <v>230</v>
      </c>
      <c r="W49" s="22">
        <f t="shared" si="3"/>
        <v>0</v>
      </c>
    </row>
    <row r="50" spans="1:23" x14ac:dyDescent="0.35">
      <c r="A50" s="22" t="s">
        <v>246</v>
      </c>
      <c r="B50" s="22">
        <v>219</v>
      </c>
      <c r="C50" s="22">
        <v>220</v>
      </c>
      <c r="D50" s="22">
        <v>27.5</v>
      </c>
      <c r="E50" s="22">
        <v>0.38</v>
      </c>
      <c r="F50" s="22">
        <v>11</v>
      </c>
      <c r="G50" s="22">
        <v>0.7</v>
      </c>
      <c r="H50" s="22">
        <v>5.0000000000000001E-3</v>
      </c>
      <c r="I50" s="22">
        <v>0.04</v>
      </c>
      <c r="J50" s="22">
        <v>8.3000000000000004E-2</v>
      </c>
      <c r="K50" s="22">
        <v>500</v>
      </c>
      <c r="L50" s="22">
        <v>600</v>
      </c>
      <c r="M50" s="22">
        <v>625</v>
      </c>
      <c r="N50" s="22">
        <v>0</v>
      </c>
      <c r="O50" s="26" t="str">
        <f t="shared" si="0"/>
        <v>B32_1_N1</v>
      </c>
      <c r="P50" s="27">
        <v>500</v>
      </c>
      <c r="Q50" s="27">
        <f t="shared" si="1"/>
        <v>25</v>
      </c>
      <c r="R50" s="27">
        <v>219</v>
      </c>
      <c r="S50" s="27">
        <v>220</v>
      </c>
      <c r="T50" s="28">
        <f t="shared" si="2"/>
        <v>24750000</v>
      </c>
      <c r="U50" s="32">
        <f>VLOOKUP(B50,bus_data!$A$3:$I$75,9,FALSE)</f>
        <v>230</v>
      </c>
      <c r="V50" s="32">
        <f>VLOOKUP(C50,bus_data!$A$3:$I$75,9,FALSE)</f>
        <v>230</v>
      </c>
      <c r="W50" s="22">
        <f t="shared" si="3"/>
        <v>0</v>
      </c>
    </row>
    <row r="51" spans="1:23" x14ac:dyDescent="0.35">
      <c r="A51" s="22" t="s">
        <v>247</v>
      </c>
      <c r="B51" s="22">
        <v>219</v>
      </c>
      <c r="C51" s="22">
        <v>220</v>
      </c>
      <c r="D51" s="22">
        <v>27.5</v>
      </c>
      <c r="E51" s="22">
        <v>0.38</v>
      </c>
      <c r="F51" s="22">
        <v>11</v>
      </c>
      <c r="G51" s="22">
        <v>0.7</v>
      </c>
      <c r="H51" s="22">
        <v>5.0000000000000001E-3</v>
      </c>
      <c r="I51" s="22">
        <v>0.04</v>
      </c>
      <c r="J51" s="22">
        <v>8.3000000000000004E-2</v>
      </c>
      <c r="K51" s="22">
        <v>500</v>
      </c>
      <c r="L51" s="22">
        <v>600</v>
      </c>
      <c r="M51" s="22">
        <v>625</v>
      </c>
      <c r="N51" s="22">
        <v>0</v>
      </c>
      <c r="O51" s="26" t="str">
        <f t="shared" si="0"/>
        <v>B32_2_N1</v>
      </c>
      <c r="P51" s="27">
        <v>500</v>
      </c>
      <c r="Q51" s="27">
        <f t="shared" si="1"/>
        <v>25</v>
      </c>
      <c r="R51" s="27">
        <v>219</v>
      </c>
      <c r="S51" s="27">
        <v>220</v>
      </c>
      <c r="T51" s="28">
        <f t="shared" si="2"/>
        <v>24750000</v>
      </c>
      <c r="U51" s="32">
        <f>VLOOKUP(B51,bus_data!$A$3:$I$75,9,FALSE)</f>
        <v>230</v>
      </c>
      <c r="V51" s="32">
        <f>VLOOKUP(C51,bus_data!$A$3:$I$75,9,FALSE)</f>
        <v>230</v>
      </c>
      <c r="W51" s="22">
        <f t="shared" si="3"/>
        <v>0</v>
      </c>
    </row>
    <row r="52" spans="1:23" x14ac:dyDescent="0.35">
      <c r="A52" s="22" t="s">
        <v>255</v>
      </c>
      <c r="B52" s="22">
        <v>319</v>
      </c>
      <c r="C52" s="22">
        <v>320</v>
      </c>
      <c r="D52" s="22">
        <v>27.5</v>
      </c>
      <c r="E52" s="22">
        <v>0.38</v>
      </c>
      <c r="F52" s="22">
        <v>11</v>
      </c>
      <c r="G52" s="22">
        <v>0.7</v>
      </c>
      <c r="H52" s="22">
        <v>5.0000000000000001E-3</v>
      </c>
      <c r="I52" s="22">
        <v>0.04</v>
      </c>
      <c r="J52" s="22">
        <v>8.3000000000000004E-2</v>
      </c>
      <c r="K52" s="22">
        <v>500</v>
      </c>
      <c r="L52" s="22">
        <v>600</v>
      </c>
      <c r="M52" s="22">
        <v>625</v>
      </c>
      <c r="N52" s="22">
        <v>0</v>
      </c>
      <c r="O52" s="26" t="str">
        <f t="shared" si="0"/>
        <v>C32_1_N1</v>
      </c>
      <c r="P52" s="27">
        <v>500</v>
      </c>
      <c r="Q52" s="27">
        <f t="shared" si="1"/>
        <v>25</v>
      </c>
      <c r="R52" s="27">
        <v>319</v>
      </c>
      <c r="S52" s="27">
        <v>320</v>
      </c>
      <c r="T52" s="28">
        <f t="shared" si="2"/>
        <v>24750000</v>
      </c>
      <c r="U52" s="32">
        <f>VLOOKUP(B52,bus_data!$A$3:$I$75,9,FALSE)</f>
        <v>230</v>
      </c>
      <c r="V52" s="32">
        <f>VLOOKUP(C52,bus_data!$A$3:$I$75,9,FALSE)</f>
        <v>230</v>
      </c>
      <c r="W52" s="22">
        <f t="shared" si="3"/>
        <v>0</v>
      </c>
    </row>
    <row r="53" spans="1:23" x14ac:dyDescent="0.35">
      <c r="A53" s="22" t="s">
        <v>256</v>
      </c>
      <c r="B53" s="22">
        <v>319</v>
      </c>
      <c r="C53" s="22">
        <v>320</v>
      </c>
      <c r="D53" s="22">
        <v>27.5</v>
      </c>
      <c r="E53" s="22">
        <v>0.38</v>
      </c>
      <c r="F53" s="22">
        <v>11</v>
      </c>
      <c r="G53" s="22">
        <v>0.7</v>
      </c>
      <c r="H53" s="22">
        <v>5.0000000000000001E-3</v>
      </c>
      <c r="I53" s="22">
        <v>0.04</v>
      </c>
      <c r="J53" s="22">
        <v>8.3000000000000004E-2</v>
      </c>
      <c r="K53" s="22">
        <v>500</v>
      </c>
      <c r="L53" s="22">
        <v>600</v>
      </c>
      <c r="M53" s="22">
        <v>625</v>
      </c>
      <c r="N53" s="22">
        <v>0</v>
      </c>
      <c r="O53" s="26" t="str">
        <f t="shared" si="0"/>
        <v>C32_2_N1</v>
      </c>
      <c r="P53" s="27">
        <v>500</v>
      </c>
      <c r="Q53" s="27">
        <f t="shared" si="1"/>
        <v>25</v>
      </c>
      <c r="R53" s="27">
        <v>319</v>
      </c>
      <c r="S53" s="27">
        <v>320</v>
      </c>
      <c r="T53" s="28">
        <f t="shared" si="2"/>
        <v>24750000</v>
      </c>
      <c r="U53" s="32">
        <f>VLOOKUP(B53,bus_data!$A$3:$I$75,9,FALSE)</f>
        <v>230</v>
      </c>
      <c r="V53" s="32">
        <f>VLOOKUP(C53,bus_data!$A$3:$I$75,9,FALSE)</f>
        <v>230</v>
      </c>
      <c r="W53" s="22">
        <f t="shared" si="3"/>
        <v>0</v>
      </c>
    </row>
    <row r="54" spans="1:23" x14ac:dyDescent="0.35">
      <c r="A54" s="22" t="s">
        <v>106</v>
      </c>
      <c r="B54" s="22">
        <v>111</v>
      </c>
      <c r="C54" s="22">
        <v>114</v>
      </c>
      <c r="D54" s="22">
        <v>29</v>
      </c>
      <c r="E54" s="22">
        <v>0.39</v>
      </c>
      <c r="F54" s="22">
        <v>11</v>
      </c>
      <c r="G54" s="22">
        <v>0.7</v>
      </c>
      <c r="H54" s="22">
        <v>5.0000000000000001E-3</v>
      </c>
      <c r="I54" s="22">
        <v>4.2000000000000003E-2</v>
      </c>
      <c r="J54" s="22">
        <v>8.7999999999999995E-2</v>
      </c>
      <c r="K54" s="22">
        <v>500</v>
      </c>
      <c r="L54" s="22">
        <v>600</v>
      </c>
      <c r="M54" s="22">
        <v>625</v>
      </c>
      <c r="N54" s="22">
        <v>0</v>
      </c>
      <c r="O54" s="26" t="str">
        <f t="shared" si="0"/>
        <v>A19_N1</v>
      </c>
      <c r="P54" s="27">
        <v>500</v>
      </c>
      <c r="Q54" s="27">
        <f t="shared" si="1"/>
        <v>23.809523809523807</v>
      </c>
      <c r="R54" s="27">
        <v>111</v>
      </c>
      <c r="S54" s="27">
        <v>114</v>
      </c>
      <c r="T54" s="28">
        <f t="shared" si="2"/>
        <v>26100000</v>
      </c>
      <c r="U54" s="32">
        <f>VLOOKUP(B54,bus_data!$A$3:$I$75,9,FALSE)</f>
        <v>230</v>
      </c>
      <c r="V54" s="32">
        <f>VLOOKUP(C54,bus_data!$A$3:$I$75,9,FALSE)</f>
        <v>230</v>
      </c>
      <c r="W54" s="22">
        <f t="shared" si="3"/>
        <v>0</v>
      </c>
    </row>
    <row r="55" spans="1:23" x14ac:dyDescent="0.35">
      <c r="A55" s="22" t="s">
        <v>146</v>
      </c>
      <c r="B55" s="22">
        <v>211</v>
      </c>
      <c r="C55" s="22">
        <v>214</v>
      </c>
      <c r="D55" s="22">
        <v>29</v>
      </c>
      <c r="E55" s="22">
        <v>0.39</v>
      </c>
      <c r="F55" s="22">
        <v>11</v>
      </c>
      <c r="G55" s="22">
        <v>0.7</v>
      </c>
      <c r="H55" s="22">
        <v>5.0000000000000001E-3</v>
      </c>
      <c r="I55" s="22">
        <v>4.2000000000000003E-2</v>
      </c>
      <c r="J55" s="22">
        <v>8.7999999999999995E-2</v>
      </c>
      <c r="K55" s="22">
        <v>500</v>
      </c>
      <c r="L55" s="22">
        <v>600</v>
      </c>
      <c r="M55" s="22">
        <v>625</v>
      </c>
      <c r="N55" s="22">
        <v>0</v>
      </c>
      <c r="O55" s="26" t="str">
        <f t="shared" si="0"/>
        <v>B19_N1</v>
      </c>
      <c r="P55" s="27">
        <v>500</v>
      </c>
      <c r="Q55" s="27">
        <f t="shared" si="1"/>
        <v>23.809523809523807</v>
      </c>
      <c r="R55" s="27">
        <v>211</v>
      </c>
      <c r="S55" s="27">
        <v>214</v>
      </c>
      <c r="T55" s="28">
        <f t="shared" si="2"/>
        <v>26100000</v>
      </c>
      <c r="U55" s="32">
        <f>VLOOKUP(B55,bus_data!$A$3:$I$75,9,FALSE)</f>
        <v>230</v>
      </c>
      <c r="V55" s="32">
        <f>VLOOKUP(C55,bus_data!$A$3:$I$75,9,FALSE)</f>
        <v>230</v>
      </c>
      <c r="W55" s="22">
        <f t="shared" si="3"/>
        <v>0</v>
      </c>
    </row>
    <row r="56" spans="1:23" x14ac:dyDescent="0.35">
      <c r="A56" s="22" t="s">
        <v>184</v>
      </c>
      <c r="B56" s="22">
        <v>311</v>
      </c>
      <c r="C56" s="22">
        <v>314</v>
      </c>
      <c r="D56" s="22">
        <v>29</v>
      </c>
      <c r="E56" s="22">
        <v>0.39</v>
      </c>
      <c r="F56" s="22">
        <v>11</v>
      </c>
      <c r="G56" s="22">
        <v>0.7</v>
      </c>
      <c r="H56" s="22">
        <v>5.0000000000000001E-3</v>
      </c>
      <c r="I56" s="22">
        <v>4.2000000000000003E-2</v>
      </c>
      <c r="J56" s="22">
        <v>8.7999999999999995E-2</v>
      </c>
      <c r="K56" s="22">
        <v>500</v>
      </c>
      <c r="L56" s="22">
        <v>600</v>
      </c>
      <c r="M56" s="22">
        <v>625</v>
      </c>
      <c r="N56" s="22">
        <v>0</v>
      </c>
      <c r="O56" s="26" t="str">
        <f t="shared" si="0"/>
        <v>C19_N1</v>
      </c>
      <c r="P56" s="27">
        <v>500</v>
      </c>
      <c r="Q56" s="27">
        <f t="shared" si="1"/>
        <v>23.809523809523807</v>
      </c>
      <c r="R56" s="27">
        <v>311</v>
      </c>
      <c r="S56" s="27">
        <v>314</v>
      </c>
      <c r="T56" s="28">
        <f t="shared" si="2"/>
        <v>26100000</v>
      </c>
      <c r="U56" s="32">
        <f>VLOOKUP(B56,bus_data!$A$3:$I$75,9,FALSE)</f>
        <v>230</v>
      </c>
      <c r="V56" s="32">
        <f>VLOOKUP(C56,bus_data!$A$3:$I$75,9,FALSE)</f>
        <v>230</v>
      </c>
      <c r="W56" s="22">
        <f t="shared" si="3"/>
        <v>0</v>
      </c>
    </row>
    <row r="57" spans="1:23" x14ac:dyDescent="0.35">
      <c r="A57" s="22" t="s">
        <v>92</v>
      </c>
      <c r="B57" s="22">
        <v>103</v>
      </c>
      <c r="C57" s="22">
        <v>109</v>
      </c>
      <c r="D57" s="22">
        <v>31</v>
      </c>
      <c r="E57" s="22">
        <v>0.38</v>
      </c>
      <c r="F57" s="22">
        <v>10</v>
      </c>
      <c r="G57" s="22">
        <v>1.6</v>
      </c>
      <c r="H57" s="22">
        <v>3.1E-2</v>
      </c>
      <c r="I57" s="22">
        <v>0.11899999999999999</v>
      </c>
      <c r="J57" s="22">
        <v>3.2000000000000001E-2</v>
      </c>
      <c r="K57" s="22">
        <v>175</v>
      </c>
      <c r="L57" s="22">
        <v>208</v>
      </c>
      <c r="M57" s="22">
        <v>220</v>
      </c>
      <c r="N57" s="22">
        <v>0</v>
      </c>
      <c r="O57" s="26" t="str">
        <f t="shared" si="0"/>
        <v>A6_N1</v>
      </c>
      <c r="P57" s="27">
        <v>175</v>
      </c>
      <c r="Q57" s="27">
        <f t="shared" si="1"/>
        <v>8.4033613445378155</v>
      </c>
      <c r="R57" s="27">
        <v>103</v>
      </c>
      <c r="S57" s="27">
        <v>109</v>
      </c>
      <c r="T57" s="28">
        <f t="shared" si="2"/>
        <v>12400000</v>
      </c>
      <c r="U57" s="32">
        <f>VLOOKUP(B57,bus_data!$A$3:$I$75,9,FALSE)</f>
        <v>138</v>
      </c>
      <c r="V57" s="32">
        <f>VLOOKUP(C57,bus_data!$A$3:$I$75,9,FALSE)</f>
        <v>138</v>
      </c>
      <c r="W57" s="22">
        <f t="shared" si="3"/>
        <v>0</v>
      </c>
    </row>
    <row r="58" spans="1:23" x14ac:dyDescent="0.35">
      <c r="A58" s="22" t="s">
        <v>133</v>
      </c>
      <c r="B58" s="22">
        <v>203</v>
      </c>
      <c r="C58" s="22">
        <v>209</v>
      </c>
      <c r="D58" s="22">
        <v>31</v>
      </c>
      <c r="E58" s="22">
        <v>0.38</v>
      </c>
      <c r="F58" s="22">
        <v>10</v>
      </c>
      <c r="G58" s="22">
        <v>1.6</v>
      </c>
      <c r="H58" s="22">
        <v>3.1E-2</v>
      </c>
      <c r="I58" s="22">
        <v>0.11899999999999999</v>
      </c>
      <c r="J58" s="22">
        <v>3.2000000000000001E-2</v>
      </c>
      <c r="K58" s="22">
        <v>175</v>
      </c>
      <c r="L58" s="22">
        <v>208</v>
      </c>
      <c r="M58" s="22">
        <v>220</v>
      </c>
      <c r="N58" s="22">
        <v>0</v>
      </c>
      <c r="O58" s="26" t="str">
        <f t="shared" si="0"/>
        <v>B6_N1</v>
      </c>
      <c r="P58" s="27">
        <v>175</v>
      </c>
      <c r="Q58" s="27">
        <f t="shared" si="1"/>
        <v>8.4033613445378155</v>
      </c>
      <c r="R58" s="27">
        <v>203</v>
      </c>
      <c r="S58" s="27">
        <v>209</v>
      </c>
      <c r="T58" s="28">
        <f t="shared" si="2"/>
        <v>12400000</v>
      </c>
      <c r="U58" s="32">
        <f>VLOOKUP(B58,bus_data!$A$3:$I$75,9,FALSE)</f>
        <v>138</v>
      </c>
      <c r="V58" s="32">
        <f>VLOOKUP(C58,bus_data!$A$3:$I$75,9,FALSE)</f>
        <v>138</v>
      </c>
      <c r="W58" s="22">
        <f t="shared" si="3"/>
        <v>0</v>
      </c>
    </row>
    <row r="59" spans="1:23" x14ac:dyDescent="0.35">
      <c r="A59" s="22" t="s">
        <v>171</v>
      </c>
      <c r="B59" s="22">
        <v>303</v>
      </c>
      <c r="C59" s="22">
        <v>309</v>
      </c>
      <c r="D59" s="22">
        <v>31</v>
      </c>
      <c r="E59" s="22">
        <v>0.38</v>
      </c>
      <c r="F59" s="22">
        <v>10</v>
      </c>
      <c r="G59" s="22">
        <v>1.6</v>
      </c>
      <c r="H59" s="22">
        <v>3.1E-2</v>
      </c>
      <c r="I59" s="22">
        <v>0.11899999999999999</v>
      </c>
      <c r="J59" s="22">
        <v>3.2000000000000001E-2</v>
      </c>
      <c r="K59" s="22">
        <v>175</v>
      </c>
      <c r="L59" s="22">
        <v>208</v>
      </c>
      <c r="M59" s="22">
        <v>220</v>
      </c>
      <c r="N59" s="22">
        <v>0</v>
      </c>
      <c r="O59" s="26" t="str">
        <f t="shared" si="0"/>
        <v>C6_N1</v>
      </c>
      <c r="P59" s="27">
        <v>175</v>
      </c>
      <c r="Q59" s="27">
        <f t="shared" si="1"/>
        <v>8.4033613445378155</v>
      </c>
      <c r="R59" s="27">
        <v>303</v>
      </c>
      <c r="S59" s="27">
        <v>309</v>
      </c>
      <c r="T59" s="28">
        <f t="shared" si="2"/>
        <v>12400000</v>
      </c>
      <c r="U59" s="32">
        <f>VLOOKUP(B59,bus_data!$A$3:$I$75,9,FALSE)</f>
        <v>138</v>
      </c>
      <c r="V59" s="32">
        <f>VLOOKUP(C59,bus_data!$A$3:$I$75,9,FALSE)</f>
        <v>138</v>
      </c>
      <c r="W59" s="22">
        <f t="shared" si="3"/>
        <v>0</v>
      </c>
    </row>
    <row r="60" spans="1:23" x14ac:dyDescent="0.35">
      <c r="A60" s="22" t="s">
        <v>105</v>
      </c>
      <c r="B60" s="22">
        <v>111</v>
      </c>
      <c r="C60" s="22">
        <v>113</v>
      </c>
      <c r="D60" s="22">
        <v>33</v>
      </c>
      <c r="E60" s="22">
        <v>0.4</v>
      </c>
      <c r="F60" s="22">
        <v>11</v>
      </c>
      <c r="G60" s="22">
        <v>0.8</v>
      </c>
      <c r="H60" s="22">
        <v>6.0000000000000001E-3</v>
      </c>
      <c r="I60" s="22">
        <v>4.8000000000000001E-2</v>
      </c>
      <c r="J60" s="22">
        <v>0.1</v>
      </c>
      <c r="K60" s="22">
        <v>500</v>
      </c>
      <c r="L60" s="22">
        <v>600</v>
      </c>
      <c r="M60" s="22">
        <v>625</v>
      </c>
      <c r="N60" s="22">
        <v>0</v>
      </c>
      <c r="O60" s="26" t="str">
        <f t="shared" si="0"/>
        <v>A18_N1</v>
      </c>
      <c r="P60" s="27">
        <v>500</v>
      </c>
      <c r="Q60" s="27">
        <f t="shared" si="1"/>
        <v>20.833333333333332</v>
      </c>
      <c r="R60" s="27">
        <v>111</v>
      </c>
      <c r="S60" s="27">
        <v>113</v>
      </c>
      <c r="T60" s="28">
        <f t="shared" si="2"/>
        <v>29700000</v>
      </c>
      <c r="U60" s="32">
        <f>VLOOKUP(B60,bus_data!$A$3:$I$75,9,FALSE)</f>
        <v>230</v>
      </c>
      <c r="V60" s="32">
        <f>VLOOKUP(C60,bus_data!$A$3:$I$75,9,FALSE)</f>
        <v>230</v>
      </c>
      <c r="W60" s="22">
        <f t="shared" si="3"/>
        <v>0</v>
      </c>
    </row>
    <row r="61" spans="1:23" x14ac:dyDescent="0.35">
      <c r="A61" s="22" t="s">
        <v>107</v>
      </c>
      <c r="B61" s="22">
        <v>112</v>
      </c>
      <c r="C61" s="22">
        <v>113</v>
      </c>
      <c r="D61" s="22">
        <v>33</v>
      </c>
      <c r="E61" s="22">
        <v>0.4</v>
      </c>
      <c r="F61" s="22">
        <v>11</v>
      </c>
      <c r="G61" s="22">
        <v>0.8</v>
      </c>
      <c r="H61" s="22">
        <v>6.0000000000000001E-3</v>
      </c>
      <c r="I61" s="22">
        <v>4.8000000000000001E-2</v>
      </c>
      <c r="J61" s="22">
        <v>0.1</v>
      </c>
      <c r="K61" s="22">
        <v>500</v>
      </c>
      <c r="L61" s="22">
        <v>600</v>
      </c>
      <c r="M61" s="22">
        <v>625</v>
      </c>
      <c r="N61" s="22">
        <v>0</v>
      </c>
      <c r="O61" s="26" t="str">
        <f t="shared" si="0"/>
        <v>A20_N1</v>
      </c>
      <c r="P61" s="27">
        <v>500</v>
      </c>
      <c r="Q61" s="27">
        <f t="shared" si="1"/>
        <v>20.833333333333332</v>
      </c>
      <c r="R61" s="27">
        <v>112</v>
      </c>
      <c r="S61" s="27">
        <v>113</v>
      </c>
      <c r="T61" s="28">
        <f t="shared" si="2"/>
        <v>29700000</v>
      </c>
      <c r="U61" s="32">
        <f>VLOOKUP(B61,bus_data!$A$3:$I$75,9,FALSE)</f>
        <v>230</v>
      </c>
      <c r="V61" s="32">
        <f>VLOOKUP(C61,bus_data!$A$3:$I$75,9,FALSE)</f>
        <v>230</v>
      </c>
      <c r="W61" s="22">
        <f t="shared" si="3"/>
        <v>0</v>
      </c>
    </row>
    <row r="62" spans="1:23" x14ac:dyDescent="0.35">
      <c r="A62" s="22" t="s">
        <v>90</v>
      </c>
      <c r="B62" s="22">
        <v>102</v>
      </c>
      <c r="C62" s="22">
        <v>104</v>
      </c>
      <c r="D62" s="22">
        <v>33</v>
      </c>
      <c r="E62" s="22">
        <v>0.39</v>
      </c>
      <c r="F62" s="22">
        <v>10</v>
      </c>
      <c r="G62" s="22">
        <v>1.7</v>
      </c>
      <c r="H62" s="22">
        <v>3.3000000000000002E-2</v>
      </c>
      <c r="I62" s="22">
        <v>0.127</v>
      </c>
      <c r="J62" s="22">
        <v>3.4000000000000002E-2</v>
      </c>
      <c r="K62" s="22">
        <v>175</v>
      </c>
      <c r="L62" s="22">
        <v>208</v>
      </c>
      <c r="M62" s="22">
        <v>220</v>
      </c>
      <c r="N62" s="22">
        <v>0</v>
      </c>
      <c r="O62" s="26" t="str">
        <f t="shared" si="0"/>
        <v>A4_N1</v>
      </c>
      <c r="P62" s="27">
        <v>175</v>
      </c>
      <c r="Q62" s="27">
        <f t="shared" si="1"/>
        <v>7.8740157480314963</v>
      </c>
      <c r="R62" s="27">
        <v>102</v>
      </c>
      <c r="S62" s="27">
        <v>104</v>
      </c>
      <c r="T62" s="28">
        <f t="shared" si="2"/>
        <v>13200000</v>
      </c>
      <c r="U62" s="32">
        <f>VLOOKUP(B62,bus_data!$A$3:$I$75,9,FALSE)</f>
        <v>138</v>
      </c>
      <c r="V62" s="32">
        <f>VLOOKUP(C62,bus_data!$A$3:$I$75,9,FALSE)</f>
        <v>138</v>
      </c>
      <c r="W62" s="22">
        <f t="shared" si="3"/>
        <v>0</v>
      </c>
    </row>
    <row r="63" spans="1:23" x14ac:dyDescent="0.35">
      <c r="A63" s="22" t="s">
        <v>145</v>
      </c>
      <c r="B63" s="22">
        <v>211</v>
      </c>
      <c r="C63" s="22">
        <v>213</v>
      </c>
      <c r="D63" s="22">
        <v>33</v>
      </c>
      <c r="E63" s="22">
        <v>0.4</v>
      </c>
      <c r="F63" s="22">
        <v>11</v>
      </c>
      <c r="G63" s="22">
        <v>0.8</v>
      </c>
      <c r="H63" s="22">
        <v>6.0000000000000001E-3</v>
      </c>
      <c r="I63" s="22">
        <v>4.8000000000000001E-2</v>
      </c>
      <c r="J63" s="22">
        <v>0.1</v>
      </c>
      <c r="K63" s="22">
        <v>500</v>
      </c>
      <c r="L63" s="22">
        <v>600</v>
      </c>
      <c r="M63" s="22">
        <v>625</v>
      </c>
      <c r="N63" s="22">
        <v>0</v>
      </c>
      <c r="O63" s="26" t="str">
        <f t="shared" si="0"/>
        <v>B18_N1</v>
      </c>
      <c r="P63" s="27">
        <v>500</v>
      </c>
      <c r="Q63" s="27">
        <f t="shared" si="1"/>
        <v>20.833333333333332</v>
      </c>
      <c r="R63" s="27">
        <v>211</v>
      </c>
      <c r="S63" s="27">
        <v>213</v>
      </c>
      <c r="T63" s="28">
        <f t="shared" si="2"/>
        <v>29700000</v>
      </c>
      <c r="U63" s="32">
        <f>VLOOKUP(B63,bus_data!$A$3:$I$75,9,FALSE)</f>
        <v>230</v>
      </c>
      <c r="V63" s="32">
        <f>VLOOKUP(C63,bus_data!$A$3:$I$75,9,FALSE)</f>
        <v>230</v>
      </c>
      <c r="W63" s="22">
        <f t="shared" si="3"/>
        <v>0</v>
      </c>
    </row>
    <row r="64" spans="1:23" x14ac:dyDescent="0.35">
      <c r="A64" s="22" t="s">
        <v>147</v>
      </c>
      <c r="B64" s="22">
        <v>212</v>
      </c>
      <c r="C64" s="22">
        <v>213</v>
      </c>
      <c r="D64" s="22">
        <v>33</v>
      </c>
      <c r="E64" s="22">
        <v>0.4</v>
      </c>
      <c r="F64" s="22">
        <v>11</v>
      </c>
      <c r="G64" s="22">
        <v>0.8</v>
      </c>
      <c r="H64" s="22">
        <v>6.0000000000000001E-3</v>
      </c>
      <c r="I64" s="22">
        <v>4.8000000000000001E-2</v>
      </c>
      <c r="J64" s="22">
        <v>0.1</v>
      </c>
      <c r="K64" s="22">
        <v>500</v>
      </c>
      <c r="L64" s="22">
        <v>600</v>
      </c>
      <c r="M64" s="22">
        <v>625</v>
      </c>
      <c r="N64" s="22">
        <v>0</v>
      </c>
      <c r="O64" s="26" t="str">
        <f t="shared" si="0"/>
        <v>B20_N1</v>
      </c>
      <c r="P64" s="27">
        <v>500</v>
      </c>
      <c r="Q64" s="27">
        <f t="shared" si="1"/>
        <v>20.833333333333332</v>
      </c>
      <c r="R64" s="27">
        <v>212</v>
      </c>
      <c r="S64" s="27">
        <v>213</v>
      </c>
      <c r="T64" s="28">
        <f t="shared" si="2"/>
        <v>29700000</v>
      </c>
      <c r="U64" s="32">
        <f>VLOOKUP(B64,bus_data!$A$3:$I$75,9,FALSE)</f>
        <v>230</v>
      </c>
      <c r="V64" s="32">
        <f>VLOOKUP(C64,bus_data!$A$3:$I$75,9,FALSE)</f>
        <v>230</v>
      </c>
      <c r="W64" s="22">
        <f t="shared" si="3"/>
        <v>0</v>
      </c>
    </row>
    <row r="65" spans="1:23" x14ac:dyDescent="0.35">
      <c r="A65" s="22" t="s">
        <v>131</v>
      </c>
      <c r="B65" s="22">
        <v>202</v>
      </c>
      <c r="C65" s="22">
        <v>204</v>
      </c>
      <c r="D65" s="22">
        <v>33</v>
      </c>
      <c r="E65" s="22">
        <v>0.39</v>
      </c>
      <c r="F65" s="22">
        <v>10</v>
      </c>
      <c r="G65" s="22">
        <v>1.7</v>
      </c>
      <c r="H65" s="22">
        <v>3.3000000000000002E-2</v>
      </c>
      <c r="I65" s="22">
        <v>0.127</v>
      </c>
      <c r="J65" s="22">
        <v>3.4000000000000002E-2</v>
      </c>
      <c r="K65" s="22">
        <v>175</v>
      </c>
      <c r="L65" s="22">
        <v>208</v>
      </c>
      <c r="M65" s="22">
        <v>220</v>
      </c>
      <c r="N65" s="22">
        <v>0</v>
      </c>
      <c r="O65" s="26" t="str">
        <f t="shared" si="0"/>
        <v>B4_N1</v>
      </c>
      <c r="P65" s="27">
        <v>175</v>
      </c>
      <c r="Q65" s="27">
        <f t="shared" si="1"/>
        <v>7.8740157480314963</v>
      </c>
      <c r="R65" s="27">
        <v>202</v>
      </c>
      <c r="S65" s="27">
        <v>204</v>
      </c>
      <c r="T65" s="28">
        <f t="shared" si="2"/>
        <v>13200000</v>
      </c>
      <c r="U65" s="32">
        <f>VLOOKUP(B65,bus_data!$A$3:$I$75,9,FALSE)</f>
        <v>138</v>
      </c>
      <c r="V65" s="32">
        <f>VLOOKUP(C65,bus_data!$A$3:$I$75,9,FALSE)</f>
        <v>138</v>
      </c>
      <c r="W65" s="22">
        <f t="shared" si="3"/>
        <v>0</v>
      </c>
    </row>
    <row r="66" spans="1:23" x14ac:dyDescent="0.35">
      <c r="A66" s="22" t="s">
        <v>183</v>
      </c>
      <c r="B66" s="22">
        <v>311</v>
      </c>
      <c r="C66" s="22">
        <v>313</v>
      </c>
      <c r="D66" s="22">
        <v>33</v>
      </c>
      <c r="E66" s="22">
        <v>0.4</v>
      </c>
      <c r="F66" s="22">
        <v>11</v>
      </c>
      <c r="G66" s="22">
        <v>0.8</v>
      </c>
      <c r="H66" s="22">
        <v>6.0000000000000001E-3</v>
      </c>
      <c r="I66" s="22">
        <v>4.8000000000000001E-2</v>
      </c>
      <c r="J66" s="22">
        <v>0.1</v>
      </c>
      <c r="K66" s="22">
        <v>500</v>
      </c>
      <c r="L66" s="22">
        <v>600</v>
      </c>
      <c r="M66" s="22">
        <v>625</v>
      </c>
      <c r="N66" s="22">
        <v>0</v>
      </c>
      <c r="O66" s="26" t="str">
        <f t="shared" si="0"/>
        <v>C18_N1</v>
      </c>
      <c r="P66" s="27">
        <v>500</v>
      </c>
      <c r="Q66" s="27">
        <f t="shared" si="1"/>
        <v>20.833333333333332</v>
      </c>
      <c r="R66" s="27">
        <v>311</v>
      </c>
      <c r="S66" s="27">
        <v>313</v>
      </c>
      <c r="T66" s="28">
        <f t="shared" si="2"/>
        <v>29700000</v>
      </c>
      <c r="U66" s="32">
        <f>VLOOKUP(B66,bus_data!$A$3:$I$75,9,FALSE)</f>
        <v>230</v>
      </c>
      <c r="V66" s="32">
        <f>VLOOKUP(C66,bus_data!$A$3:$I$75,9,FALSE)</f>
        <v>230</v>
      </c>
      <c r="W66" s="22">
        <f t="shared" si="3"/>
        <v>0</v>
      </c>
    </row>
    <row r="67" spans="1:23" x14ac:dyDescent="0.35">
      <c r="A67" s="22" t="s">
        <v>185</v>
      </c>
      <c r="B67" s="22">
        <v>312</v>
      </c>
      <c r="C67" s="22">
        <v>313</v>
      </c>
      <c r="D67" s="22">
        <v>33</v>
      </c>
      <c r="E67" s="22">
        <v>0.4</v>
      </c>
      <c r="F67" s="22">
        <v>11</v>
      </c>
      <c r="G67" s="22">
        <v>0.8</v>
      </c>
      <c r="H67" s="22">
        <v>6.0000000000000001E-3</v>
      </c>
      <c r="I67" s="22">
        <v>4.8000000000000001E-2</v>
      </c>
      <c r="J67" s="22">
        <v>0.1</v>
      </c>
      <c r="K67" s="22">
        <v>500</v>
      </c>
      <c r="L67" s="22">
        <v>600</v>
      </c>
      <c r="M67" s="22">
        <v>625</v>
      </c>
      <c r="N67" s="22">
        <v>0</v>
      </c>
      <c r="O67" s="26" t="str">
        <f t="shared" si="0"/>
        <v>C20_N1</v>
      </c>
      <c r="P67" s="27">
        <v>500</v>
      </c>
      <c r="Q67" s="27">
        <f t="shared" si="1"/>
        <v>20.833333333333332</v>
      </c>
      <c r="R67" s="27">
        <v>312</v>
      </c>
      <c r="S67" s="27">
        <v>313</v>
      </c>
      <c r="T67" s="28">
        <f t="shared" si="2"/>
        <v>29700000</v>
      </c>
      <c r="U67" s="32">
        <f>VLOOKUP(B67,bus_data!$A$3:$I$75,9,FALSE)</f>
        <v>230</v>
      </c>
      <c r="V67" s="32">
        <f>VLOOKUP(C67,bus_data!$A$3:$I$75,9,FALSE)</f>
        <v>230</v>
      </c>
      <c r="W67" s="22">
        <f t="shared" si="3"/>
        <v>0</v>
      </c>
    </row>
    <row r="68" spans="1:23" x14ac:dyDescent="0.35">
      <c r="A68" s="22" t="s">
        <v>169</v>
      </c>
      <c r="B68" s="22">
        <v>302</v>
      </c>
      <c r="C68" s="22">
        <v>304</v>
      </c>
      <c r="D68" s="22">
        <v>33</v>
      </c>
      <c r="E68" s="22">
        <v>0.39</v>
      </c>
      <c r="F68" s="22">
        <v>10</v>
      </c>
      <c r="G68" s="22">
        <v>1.7</v>
      </c>
      <c r="H68" s="22">
        <v>3.3000000000000002E-2</v>
      </c>
      <c r="I68" s="22">
        <v>0.127</v>
      </c>
      <c r="J68" s="22">
        <v>3.4000000000000002E-2</v>
      </c>
      <c r="K68" s="22">
        <v>175</v>
      </c>
      <c r="L68" s="22">
        <v>208</v>
      </c>
      <c r="M68" s="22">
        <v>220</v>
      </c>
      <c r="N68" s="22">
        <v>0</v>
      </c>
      <c r="O68" s="26" t="str">
        <f t="shared" ref="O68:O106" si="4">_xlfn.CONCAT(A68, "_N1")</f>
        <v>C4_N1</v>
      </c>
      <c r="P68" s="27">
        <v>175</v>
      </c>
      <c r="Q68" s="27">
        <f t="shared" ref="Q68:Q131" si="5">1/I68</f>
        <v>7.8740157480314963</v>
      </c>
      <c r="R68" s="27">
        <v>302</v>
      </c>
      <c r="S68" s="27">
        <v>304</v>
      </c>
      <c r="T68" s="28">
        <f t="shared" ref="T68:T106" si="6">IF(U68=138,400000*D68,900000*D68)</f>
        <v>13200000</v>
      </c>
      <c r="U68" s="32">
        <f>VLOOKUP(B68,bus_data!$A$3:$I$75,9,FALSE)</f>
        <v>138</v>
      </c>
      <c r="V68" s="32">
        <f>VLOOKUP(C68,bus_data!$A$3:$I$75,9,FALSE)</f>
        <v>138</v>
      </c>
      <c r="W68" s="22">
        <f t="shared" ref="W68:W106" si="7">U68-V68</f>
        <v>0</v>
      </c>
    </row>
    <row r="69" spans="1:23" x14ac:dyDescent="0.35">
      <c r="A69" s="22" t="s">
        <v>234</v>
      </c>
      <c r="B69" s="22">
        <v>115</v>
      </c>
      <c r="C69" s="22">
        <v>121</v>
      </c>
      <c r="D69" s="22">
        <v>34</v>
      </c>
      <c r="E69" s="22">
        <v>0.41</v>
      </c>
      <c r="F69" s="22">
        <v>11</v>
      </c>
      <c r="G69" s="22">
        <v>0.8</v>
      </c>
      <c r="H69" s="22">
        <v>6.0000000000000001E-3</v>
      </c>
      <c r="I69" s="22">
        <v>4.9000000000000002E-2</v>
      </c>
      <c r="J69" s="22">
        <v>0.10299999999999999</v>
      </c>
      <c r="K69" s="22">
        <v>500</v>
      </c>
      <c r="L69" s="22">
        <v>600</v>
      </c>
      <c r="M69" s="22">
        <v>625</v>
      </c>
      <c r="N69" s="22">
        <v>0</v>
      </c>
      <c r="O69" s="26" t="str">
        <f t="shared" si="4"/>
        <v>A25_1_N1</v>
      </c>
      <c r="P69" s="27">
        <v>500</v>
      </c>
      <c r="Q69" s="27">
        <f t="shared" si="5"/>
        <v>20.408163265306122</v>
      </c>
      <c r="R69" s="27">
        <v>115</v>
      </c>
      <c r="S69" s="27">
        <v>121</v>
      </c>
      <c r="T69" s="28">
        <f t="shared" si="6"/>
        <v>30600000</v>
      </c>
      <c r="U69" s="32">
        <f>VLOOKUP(B69,bus_data!$A$3:$I$75,9,FALSE)</f>
        <v>230</v>
      </c>
      <c r="V69" s="32">
        <f>VLOOKUP(C69,bus_data!$A$3:$I$75,9,FALSE)</f>
        <v>230</v>
      </c>
      <c r="W69" s="22">
        <f t="shared" si="7"/>
        <v>0</v>
      </c>
    </row>
    <row r="70" spans="1:23" x14ac:dyDescent="0.35">
      <c r="A70" s="22" t="s">
        <v>235</v>
      </c>
      <c r="B70" s="22">
        <v>115</v>
      </c>
      <c r="C70" s="22">
        <v>121</v>
      </c>
      <c r="D70" s="22">
        <v>34</v>
      </c>
      <c r="E70" s="22">
        <v>0.41</v>
      </c>
      <c r="F70" s="22">
        <v>11</v>
      </c>
      <c r="G70" s="22">
        <v>0.8</v>
      </c>
      <c r="H70" s="22">
        <v>6.0000000000000001E-3</v>
      </c>
      <c r="I70" s="22">
        <v>4.9000000000000002E-2</v>
      </c>
      <c r="J70" s="22">
        <v>0.10299999999999999</v>
      </c>
      <c r="K70" s="22">
        <v>500</v>
      </c>
      <c r="L70" s="22">
        <v>600</v>
      </c>
      <c r="M70" s="22">
        <v>625</v>
      </c>
      <c r="N70" s="22">
        <v>0</v>
      </c>
      <c r="O70" s="26" t="str">
        <f t="shared" si="4"/>
        <v>A25_2_N1</v>
      </c>
      <c r="P70" s="27">
        <v>500</v>
      </c>
      <c r="Q70" s="27">
        <f t="shared" si="5"/>
        <v>20.408163265306122</v>
      </c>
      <c r="R70" s="27">
        <v>115</v>
      </c>
      <c r="S70" s="27">
        <v>121</v>
      </c>
      <c r="T70" s="28">
        <f t="shared" si="6"/>
        <v>30600000</v>
      </c>
      <c r="U70" s="32">
        <f>VLOOKUP(B70,bus_data!$A$3:$I$75,9,FALSE)</f>
        <v>230</v>
      </c>
      <c r="V70" s="32">
        <f>VLOOKUP(C70,bus_data!$A$3:$I$75,9,FALSE)</f>
        <v>230</v>
      </c>
      <c r="W70" s="22">
        <f t="shared" si="7"/>
        <v>0</v>
      </c>
    </row>
    <row r="71" spans="1:23" x14ac:dyDescent="0.35">
      <c r="A71" s="22" t="s">
        <v>242</v>
      </c>
      <c r="B71" s="22">
        <v>215</v>
      </c>
      <c r="C71" s="22">
        <v>221</v>
      </c>
      <c r="D71" s="22">
        <v>34</v>
      </c>
      <c r="E71" s="22">
        <v>0.41</v>
      </c>
      <c r="F71" s="22">
        <v>11</v>
      </c>
      <c r="G71" s="22">
        <v>0.8</v>
      </c>
      <c r="H71" s="22">
        <v>6.0000000000000001E-3</v>
      </c>
      <c r="I71" s="22">
        <v>4.9000000000000002E-2</v>
      </c>
      <c r="J71" s="22">
        <v>0.10299999999999999</v>
      </c>
      <c r="K71" s="22">
        <v>500</v>
      </c>
      <c r="L71" s="22">
        <v>600</v>
      </c>
      <c r="M71" s="22">
        <v>625</v>
      </c>
      <c r="N71" s="22">
        <v>0</v>
      </c>
      <c r="O71" s="26" t="str">
        <f t="shared" si="4"/>
        <v>B25_1_N1</v>
      </c>
      <c r="P71" s="27">
        <v>500</v>
      </c>
      <c r="Q71" s="27">
        <f t="shared" si="5"/>
        <v>20.408163265306122</v>
      </c>
      <c r="R71" s="27">
        <v>215</v>
      </c>
      <c r="S71" s="27">
        <v>221</v>
      </c>
      <c r="T71" s="28">
        <f t="shared" si="6"/>
        <v>30600000</v>
      </c>
      <c r="U71" s="32">
        <f>VLOOKUP(B71,bus_data!$A$3:$I$75,9,FALSE)</f>
        <v>230</v>
      </c>
      <c r="V71" s="32">
        <f>VLOOKUP(C71,bus_data!$A$3:$I$75,9,FALSE)</f>
        <v>230</v>
      </c>
      <c r="W71" s="22">
        <f t="shared" si="7"/>
        <v>0</v>
      </c>
    </row>
    <row r="72" spans="1:23" x14ac:dyDescent="0.35">
      <c r="A72" s="22" t="s">
        <v>243</v>
      </c>
      <c r="B72" s="22">
        <v>215</v>
      </c>
      <c r="C72" s="22">
        <v>221</v>
      </c>
      <c r="D72" s="22">
        <v>34</v>
      </c>
      <c r="E72" s="22">
        <v>0.41</v>
      </c>
      <c r="F72" s="22">
        <v>11</v>
      </c>
      <c r="G72" s="22">
        <v>0.8</v>
      </c>
      <c r="H72" s="22">
        <v>6.0000000000000001E-3</v>
      </c>
      <c r="I72" s="22">
        <v>4.9000000000000002E-2</v>
      </c>
      <c r="J72" s="22">
        <v>0.10299999999999999</v>
      </c>
      <c r="K72" s="22">
        <v>500</v>
      </c>
      <c r="L72" s="22">
        <v>600</v>
      </c>
      <c r="M72" s="22">
        <v>625</v>
      </c>
      <c r="N72" s="22">
        <v>0</v>
      </c>
      <c r="O72" s="26" t="str">
        <f t="shared" si="4"/>
        <v>B25_2_N1</v>
      </c>
      <c r="P72" s="27">
        <v>500</v>
      </c>
      <c r="Q72" s="27">
        <f t="shared" si="5"/>
        <v>20.408163265306122</v>
      </c>
      <c r="R72" s="27">
        <v>215</v>
      </c>
      <c r="S72" s="27">
        <v>221</v>
      </c>
      <c r="T72" s="28">
        <f t="shared" si="6"/>
        <v>30600000</v>
      </c>
      <c r="U72" s="32">
        <f>VLOOKUP(B72,bus_data!$A$3:$I$75,9,FALSE)</f>
        <v>230</v>
      </c>
      <c r="V72" s="32">
        <f>VLOOKUP(C72,bus_data!$A$3:$I$75,9,FALSE)</f>
        <v>230</v>
      </c>
      <c r="W72" s="22">
        <f t="shared" si="7"/>
        <v>0</v>
      </c>
    </row>
    <row r="73" spans="1:23" x14ac:dyDescent="0.35">
      <c r="A73" s="22" t="s">
        <v>250</v>
      </c>
      <c r="B73" s="22">
        <v>315</v>
      </c>
      <c r="C73" s="22">
        <v>321</v>
      </c>
      <c r="D73" s="22">
        <v>34</v>
      </c>
      <c r="E73" s="22">
        <v>0.41</v>
      </c>
      <c r="F73" s="22">
        <v>11</v>
      </c>
      <c r="G73" s="22">
        <v>0.8</v>
      </c>
      <c r="H73" s="22">
        <v>6.0000000000000001E-3</v>
      </c>
      <c r="I73" s="22">
        <v>4.9000000000000002E-2</v>
      </c>
      <c r="J73" s="22">
        <v>0.10299999999999999</v>
      </c>
      <c r="K73" s="22">
        <v>500</v>
      </c>
      <c r="L73" s="22">
        <v>600</v>
      </c>
      <c r="M73" s="22">
        <v>625</v>
      </c>
      <c r="N73" s="22">
        <v>0</v>
      </c>
      <c r="O73" s="26" t="str">
        <f t="shared" si="4"/>
        <v>C25_1_N1</v>
      </c>
      <c r="P73" s="27">
        <v>500</v>
      </c>
      <c r="Q73" s="27">
        <f t="shared" si="5"/>
        <v>20.408163265306122</v>
      </c>
      <c r="R73" s="27">
        <v>315</v>
      </c>
      <c r="S73" s="27">
        <v>321</v>
      </c>
      <c r="T73" s="28">
        <f t="shared" si="6"/>
        <v>30600000</v>
      </c>
      <c r="U73" s="32">
        <f>VLOOKUP(B73,bus_data!$A$3:$I$75,9,FALSE)</f>
        <v>230</v>
      </c>
      <c r="V73" s="32">
        <f>VLOOKUP(C73,bus_data!$A$3:$I$75,9,FALSE)</f>
        <v>230</v>
      </c>
      <c r="W73" s="22">
        <f t="shared" si="7"/>
        <v>0</v>
      </c>
    </row>
    <row r="74" spans="1:23" x14ac:dyDescent="0.35">
      <c r="A74" s="22" t="s">
        <v>251</v>
      </c>
      <c r="B74" s="22">
        <v>315</v>
      </c>
      <c r="C74" s="22">
        <v>321</v>
      </c>
      <c r="D74" s="22">
        <v>34</v>
      </c>
      <c r="E74" s="22">
        <v>0.41</v>
      </c>
      <c r="F74" s="22">
        <v>11</v>
      </c>
      <c r="G74" s="22">
        <v>0.8</v>
      </c>
      <c r="H74" s="22">
        <v>6.0000000000000001E-3</v>
      </c>
      <c r="I74" s="22">
        <v>4.9000000000000002E-2</v>
      </c>
      <c r="J74" s="22">
        <v>0.10299999999999999</v>
      </c>
      <c r="K74" s="22">
        <v>500</v>
      </c>
      <c r="L74" s="22">
        <v>600</v>
      </c>
      <c r="M74" s="22">
        <v>625</v>
      </c>
      <c r="N74" s="22">
        <v>0</v>
      </c>
      <c r="O74" s="26" t="str">
        <f t="shared" si="4"/>
        <v>C25_2_N1</v>
      </c>
      <c r="P74" s="27">
        <v>500</v>
      </c>
      <c r="Q74" s="27">
        <f t="shared" si="5"/>
        <v>20.408163265306122</v>
      </c>
      <c r="R74" s="27">
        <v>315</v>
      </c>
      <c r="S74" s="27">
        <v>321</v>
      </c>
      <c r="T74" s="28">
        <f t="shared" si="6"/>
        <v>30600000</v>
      </c>
      <c r="U74" s="32">
        <f>VLOOKUP(B74,bus_data!$A$3:$I$75,9,FALSE)</f>
        <v>230</v>
      </c>
      <c r="V74" s="32">
        <f>VLOOKUP(C74,bus_data!$A$3:$I$75,9,FALSE)</f>
        <v>230</v>
      </c>
      <c r="W74" s="22">
        <f t="shared" si="7"/>
        <v>0</v>
      </c>
    </row>
    <row r="75" spans="1:23" x14ac:dyDescent="0.35">
      <c r="A75" s="22" t="s">
        <v>115</v>
      </c>
      <c r="B75" s="22">
        <v>115</v>
      </c>
      <c r="C75" s="22">
        <v>124</v>
      </c>
      <c r="D75" s="22">
        <v>36</v>
      </c>
      <c r="E75" s="22">
        <v>0.41</v>
      </c>
      <c r="F75" s="22">
        <v>11</v>
      </c>
      <c r="G75" s="22">
        <v>0.9</v>
      </c>
      <c r="H75" s="22">
        <v>7.0000000000000001E-3</v>
      </c>
      <c r="I75" s="22">
        <v>5.1999999999999998E-2</v>
      </c>
      <c r="J75" s="22">
        <v>0.109</v>
      </c>
      <c r="K75" s="22">
        <v>500</v>
      </c>
      <c r="L75" s="22">
        <v>600</v>
      </c>
      <c r="M75" s="22">
        <v>625</v>
      </c>
      <c r="N75" s="22">
        <v>0</v>
      </c>
      <c r="O75" s="26" t="str">
        <f t="shared" si="4"/>
        <v>A26_N1</v>
      </c>
      <c r="P75" s="27">
        <v>500</v>
      </c>
      <c r="Q75" s="27">
        <f t="shared" si="5"/>
        <v>19.23076923076923</v>
      </c>
      <c r="R75" s="27">
        <v>115</v>
      </c>
      <c r="S75" s="27">
        <v>124</v>
      </c>
      <c r="T75" s="28">
        <f t="shared" si="6"/>
        <v>32400000</v>
      </c>
      <c r="U75" s="32">
        <f>VLOOKUP(B75,bus_data!$A$3:$I$75,9,FALSE)</f>
        <v>230</v>
      </c>
      <c r="V75" s="32">
        <f>VLOOKUP(C75,bus_data!$A$3:$I$75,9,FALSE)</f>
        <v>230</v>
      </c>
      <c r="W75" s="22">
        <f t="shared" si="7"/>
        <v>0</v>
      </c>
    </row>
    <row r="76" spans="1:23" x14ac:dyDescent="0.35">
      <c r="A76" s="22" t="s">
        <v>154</v>
      </c>
      <c r="B76" s="22">
        <v>215</v>
      </c>
      <c r="C76" s="22">
        <v>224</v>
      </c>
      <c r="D76" s="22">
        <v>36</v>
      </c>
      <c r="E76" s="22">
        <v>0.41</v>
      </c>
      <c r="F76" s="22">
        <v>11</v>
      </c>
      <c r="G76" s="22">
        <v>0.9</v>
      </c>
      <c r="H76" s="22">
        <v>7.0000000000000001E-3</v>
      </c>
      <c r="I76" s="22">
        <v>5.1999999999999998E-2</v>
      </c>
      <c r="J76" s="22">
        <v>0.109</v>
      </c>
      <c r="K76" s="22">
        <v>500</v>
      </c>
      <c r="L76" s="22">
        <v>600</v>
      </c>
      <c r="M76" s="22">
        <v>625</v>
      </c>
      <c r="N76" s="22">
        <v>0</v>
      </c>
      <c r="O76" s="26" t="str">
        <f t="shared" si="4"/>
        <v>B26_N1</v>
      </c>
      <c r="P76" s="27">
        <v>500</v>
      </c>
      <c r="Q76" s="27">
        <f t="shared" si="5"/>
        <v>19.23076923076923</v>
      </c>
      <c r="R76" s="27">
        <v>215</v>
      </c>
      <c r="S76" s="27">
        <v>224</v>
      </c>
      <c r="T76" s="28">
        <f t="shared" si="6"/>
        <v>32400000</v>
      </c>
      <c r="U76" s="32">
        <f>VLOOKUP(B76,bus_data!$A$3:$I$75,9,FALSE)</f>
        <v>230</v>
      </c>
      <c r="V76" s="32">
        <f>VLOOKUP(C76,bus_data!$A$3:$I$75,9,FALSE)</f>
        <v>230</v>
      </c>
      <c r="W76" s="22">
        <f t="shared" si="7"/>
        <v>0</v>
      </c>
    </row>
    <row r="77" spans="1:23" x14ac:dyDescent="0.35">
      <c r="A77" s="22" t="s">
        <v>192</v>
      </c>
      <c r="B77" s="22">
        <v>315</v>
      </c>
      <c r="C77" s="22">
        <v>324</v>
      </c>
      <c r="D77" s="22">
        <v>36</v>
      </c>
      <c r="E77" s="22">
        <v>0.41</v>
      </c>
      <c r="F77" s="22">
        <v>11</v>
      </c>
      <c r="G77" s="22">
        <v>0.9</v>
      </c>
      <c r="H77" s="22">
        <v>7.0000000000000001E-3</v>
      </c>
      <c r="I77" s="22">
        <v>5.1999999999999998E-2</v>
      </c>
      <c r="J77" s="22">
        <v>0.109</v>
      </c>
      <c r="K77" s="22">
        <v>500</v>
      </c>
      <c r="L77" s="22">
        <v>600</v>
      </c>
      <c r="M77" s="22">
        <v>625</v>
      </c>
      <c r="N77" s="22">
        <v>0</v>
      </c>
      <c r="O77" s="26" t="str">
        <f t="shared" si="4"/>
        <v>C26_N1</v>
      </c>
      <c r="P77" s="27">
        <v>500</v>
      </c>
      <c r="Q77" s="27">
        <f t="shared" si="5"/>
        <v>19.23076923076923</v>
      </c>
      <c r="R77" s="27">
        <v>315</v>
      </c>
      <c r="S77" s="27">
        <v>324</v>
      </c>
      <c r="T77" s="28">
        <f t="shared" si="6"/>
        <v>32400000</v>
      </c>
      <c r="U77" s="32">
        <f>VLOOKUP(B77,bus_data!$A$3:$I$75,9,FALSE)</f>
        <v>230</v>
      </c>
      <c r="V77" s="32">
        <f>VLOOKUP(C77,bus_data!$A$3:$I$75,9,FALSE)</f>
        <v>230</v>
      </c>
      <c r="W77" s="22">
        <f t="shared" si="7"/>
        <v>0</v>
      </c>
    </row>
    <row r="78" spans="1:23" x14ac:dyDescent="0.35">
      <c r="A78" s="22" t="s">
        <v>98</v>
      </c>
      <c r="B78" s="22">
        <v>107</v>
      </c>
      <c r="C78" s="22">
        <v>203</v>
      </c>
      <c r="D78" s="22">
        <v>42</v>
      </c>
      <c r="E78" s="22">
        <v>0.44</v>
      </c>
      <c r="F78" s="22">
        <v>10</v>
      </c>
      <c r="G78" s="22">
        <v>2.2000000000000002</v>
      </c>
      <c r="H78" s="22">
        <v>4.2000000000000003E-2</v>
      </c>
      <c r="I78" s="22">
        <v>0.161</v>
      </c>
      <c r="J78" s="22">
        <v>4.3999999999999997E-2</v>
      </c>
      <c r="K78" s="22">
        <v>175</v>
      </c>
      <c r="L78" s="22">
        <v>208</v>
      </c>
      <c r="M78" s="22">
        <v>220</v>
      </c>
      <c r="N78" s="22">
        <v>0</v>
      </c>
      <c r="O78" s="26" t="str">
        <f t="shared" si="4"/>
        <v>AB1_N1</v>
      </c>
      <c r="P78" s="27">
        <v>175</v>
      </c>
      <c r="Q78" s="27">
        <f t="shared" si="5"/>
        <v>6.2111801242236027</v>
      </c>
      <c r="R78" s="27">
        <v>107</v>
      </c>
      <c r="S78" s="27">
        <v>203</v>
      </c>
      <c r="T78" s="28">
        <f t="shared" si="6"/>
        <v>16800000</v>
      </c>
      <c r="U78" s="32">
        <f>VLOOKUP(B78,bus_data!$A$3:$I$75,9,FALSE)</f>
        <v>138</v>
      </c>
      <c r="V78" s="32">
        <f>VLOOKUP(C78,bus_data!$A$3:$I$75,9,FALSE)</f>
        <v>138</v>
      </c>
      <c r="W78" s="22">
        <f t="shared" si="7"/>
        <v>0</v>
      </c>
    </row>
    <row r="79" spans="1:23" x14ac:dyDescent="0.35">
      <c r="A79" s="22" t="s">
        <v>99</v>
      </c>
      <c r="B79" s="22">
        <v>108</v>
      </c>
      <c r="C79" s="22">
        <v>109</v>
      </c>
      <c r="D79" s="22">
        <v>43</v>
      </c>
      <c r="E79" s="22">
        <v>0.44</v>
      </c>
      <c r="F79" s="22">
        <v>10</v>
      </c>
      <c r="G79" s="22">
        <v>2.2999999999999998</v>
      </c>
      <c r="H79" s="22">
        <v>4.2999999999999997E-2</v>
      </c>
      <c r="I79" s="22">
        <v>0.16500000000000001</v>
      </c>
      <c r="J79" s="22">
        <v>4.4999999999999998E-2</v>
      </c>
      <c r="K79" s="22">
        <v>175</v>
      </c>
      <c r="L79" s="22">
        <v>208</v>
      </c>
      <c r="M79" s="22">
        <v>220</v>
      </c>
      <c r="N79" s="22">
        <v>0</v>
      </c>
      <c r="O79" s="26" t="str">
        <f t="shared" si="4"/>
        <v>A12-1_N1</v>
      </c>
      <c r="P79" s="27">
        <v>175</v>
      </c>
      <c r="Q79" s="27">
        <f t="shared" si="5"/>
        <v>6.0606060606060606</v>
      </c>
      <c r="R79" s="27">
        <v>108</v>
      </c>
      <c r="S79" s="27">
        <v>109</v>
      </c>
      <c r="T79" s="28">
        <f t="shared" si="6"/>
        <v>17200000</v>
      </c>
      <c r="U79" s="32">
        <f>VLOOKUP(B79,bus_data!$A$3:$I$75,9,FALSE)</f>
        <v>138</v>
      </c>
      <c r="V79" s="32">
        <f>VLOOKUP(C79,bus_data!$A$3:$I$75,9,FALSE)</f>
        <v>138</v>
      </c>
      <c r="W79" s="22">
        <f t="shared" si="7"/>
        <v>0</v>
      </c>
    </row>
    <row r="80" spans="1:23" x14ac:dyDescent="0.35">
      <c r="A80" s="22" t="s">
        <v>100</v>
      </c>
      <c r="B80" s="22">
        <v>108</v>
      </c>
      <c r="C80" s="22">
        <v>110</v>
      </c>
      <c r="D80" s="22">
        <v>43</v>
      </c>
      <c r="E80" s="22">
        <v>0.44</v>
      </c>
      <c r="F80" s="22">
        <v>10</v>
      </c>
      <c r="G80" s="22">
        <v>2.2999999999999998</v>
      </c>
      <c r="H80" s="22">
        <v>4.2999999999999997E-2</v>
      </c>
      <c r="I80" s="22">
        <v>0.16500000000000001</v>
      </c>
      <c r="J80" s="22">
        <v>4.4999999999999998E-2</v>
      </c>
      <c r="K80" s="22">
        <v>175</v>
      </c>
      <c r="L80" s="22">
        <v>208</v>
      </c>
      <c r="M80" s="22">
        <v>220</v>
      </c>
      <c r="N80" s="22">
        <v>0</v>
      </c>
      <c r="O80" s="26" t="str">
        <f t="shared" si="4"/>
        <v>A13-2_N1</v>
      </c>
      <c r="P80" s="27">
        <v>175</v>
      </c>
      <c r="Q80" s="27">
        <f t="shared" si="5"/>
        <v>6.0606060606060606</v>
      </c>
      <c r="R80" s="27">
        <v>108</v>
      </c>
      <c r="S80" s="27">
        <v>110</v>
      </c>
      <c r="T80" s="28">
        <f t="shared" si="6"/>
        <v>17200000</v>
      </c>
      <c r="U80" s="32">
        <f>VLOOKUP(B80,bus_data!$A$3:$I$75,9,FALSE)</f>
        <v>138</v>
      </c>
      <c r="V80" s="32">
        <f>VLOOKUP(C80,bus_data!$A$3:$I$75,9,FALSE)</f>
        <v>138</v>
      </c>
      <c r="W80" s="22">
        <f t="shared" si="7"/>
        <v>0</v>
      </c>
    </row>
    <row r="81" spans="1:23" x14ac:dyDescent="0.35">
      <c r="A81" s="22" t="s">
        <v>139</v>
      </c>
      <c r="B81" s="22">
        <v>208</v>
      </c>
      <c r="C81" s="22">
        <v>209</v>
      </c>
      <c r="D81" s="22">
        <v>43</v>
      </c>
      <c r="E81" s="22">
        <v>0.44</v>
      </c>
      <c r="F81" s="22">
        <v>10</v>
      </c>
      <c r="G81" s="22">
        <v>2.2999999999999998</v>
      </c>
      <c r="H81" s="22">
        <v>4.2999999999999997E-2</v>
      </c>
      <c r="I81" s="22">
        <v>0.16500000000000001</v>
      </c>
      <c r="J81" s="22">
        <v>4.4999999999999998E-2</v>
      </c>
      <c r="K81" s="22">
        <v>175</v>
      </c>
      <c r="L81" s="22">
        <v>208</v>
      </c>
      <c r="M81" s="22">
        <v>220</v>
      </c>
      <c r="N81" s="22">
        <v>0</v>
      </c>
      <c r="O81" s="26" t="str">
        <f t="shared" si="4"/>
        <v>B12-1_N1</v>
      </c>
      <c r="P81" s="27">
        <v>175</v>
      </c>
      <c r="Q81" s="27">
        <f t="shared" si="5"/>
        <v>6.0606060606060606</v>
      </c>
      <c r="R81" s="27">
        <v>208</v>
      </c>
      <c r="S81" s="27">
        <v>209</v>
      </c>
      <c r="T81" s="28">
        <f t="shared" si="6"/>
        <v>17200000</v>
      </c>
      <c r="U81" s="32">
        <f>VLOOKUP(B81,bus_data!$A$3:$I$75,9,FALSE)</f>
        <v>138</v>
      </c>
      <c r="V81" s="32">
        <f>VLOOKUP(C81,bus_data!$A$3:$I$75,9,FALSE)</f>
        <v>138</v>
      </c>
      <c r="W81" s="22">
        <f t="shared" si="7"/>
        <v>0</v>
      </c>
    </row>
    <row r="82" spans="1:23" x14ac:dyDescent="0.35">
      <c r="A82" s="22" t="s">
        <v>140</v>
      </c>
      <c r="B82" s="22">
        <v>208</v>
      </c>
      <c r="C82" s="22">
        <v>210</v>
      </c>
      <c r="D82" s="22">
        <v>43</v>
      </c>
      <c r="E82" s="22">
        <v>0.44</v>
      </c>
      <c r="F82" s="22">
        <v>10</v>
      </c>
      <c r="G82" s="22">
        <v>2.2999999999999998</v>
      </c>
      <c r="H82" s="22">
        <v>4.2999999999999997E-2</v>
      </c>
      <c r="I82" s="22">
        <v>0.16500000000000001</v>
      </c>
      <c r="J82" s="22">
        <v>4.4999999999999998E-2</v>
      </c>
      <c r="K82" s="22">
        <v>175</v>
      </c>
      <c r="L82" s="22">
        <v>208</v>
      </c>
      <c r="M82" s="22">
        <v>220</v>
      </c>
      <c r="N82" s="22">
        <v>0</v>
      </c>
      <c r="O82" s="26" t="str">
        <f t="shared" si="4"/>
        <v>B13-2_N1</v>
      </c>
      <c r="P82" s="27">
        <v>175</v>
      </c>
      <c r="Q82" s="27">
        <f t="shared" si="5"/>
        <v>6.0606060606060606</v>
      </c>
      <c r="R82" s="27">
        <v>208</v>
      </c>
      <c r="S82" s="27">
        <v>210</v>
      </c>
      <c r="T82" s="28">
        <f t="shared" si="6"/>
        <v>17200000</v>
      </c>
      <c r="U82" s="32">
        <f>VLOOKUP(B82,bus_data!$A$3:$I$75,9,FALSE)</f>
        <v>138</v>
      </c>
      <c r="V82" s="32">
        <f>VLOOKUP(C82,bus_data!$A$3:$I$75,9,FALSE)</f>
        <v>138</v>
      </c>
      <c r="W82" s="22">
        <f t="shared" si="7"/>
        <v>0</v>
      </c>
    </row>
    <row r="83" spans="1:23" x14ac:dyDescent="0.35">
      <c r="A83" s="22" t="s">
        <v>177</v>
      </c>
      <c r="B83" s="22">
        <v>308</v>
      </c>
      <c r="C83" s="22">
        <v>309</v>
      </c>
      <c r="D83" s="22">
        <v>43</v>
      </c>
      <c r="E83" s="22">
        <v>0.44</v>
      </c>
      <c r="F83" s="22">
        <v>10</v>
      </c>
      <c r="G83" s="22">
        <v>2.2999999999999998</v>
      </c>
      <c r="H83" s="22">
        <v>4.2999999999999997E-2</v>
      </c>
      <c r="I83" s="22">
        <v>0.16500000000000001</v>
      </c>
      <c r="J83" s="22">
        <v>4.4999999999999998E-2</v>
      </c>
      <c r="K83" s="22">
        <v>175</v>
      </c>
      <c r="L83" s="22">
        <v>208</v>
      </c>
      <c r="M83" s="22">
        <v>220</v>
      </c>
      <c r="N83" s="22">
        <v>0</v>
      </c>
      <c r="O83" s="26" t="str">
        <f t="shared" si="4"/>
        <v>C12-1_N1</v>
      </c>
      <c r="P83" s="27">
        <v>175</v>
      </c>
      <c r="Q83" s="27">
        <f t="shared" si="5"/>
        <v>6.0606060606060606</v>
      </c>
      <c r="R83" s="27">
        <v>308</v>
      </c>
      <c r="S83" s="27">
        <v>309</v>
      </c>
      <c r="T83" s="28">
        <f t="shared" si="6"/>
        <v>17200000</v>
      </c>
      <c r="U83" s="32">
        <f>VLOOKUP(B83,bus_data!$A$3:$I$75,9,FALSE)</f>
        <v>138</v>
      </c>
      <c r="V83" s="32">
        <f>VLOOKUP(C83,bus_data!$A$3:$I$75,9,FALSE)</f>
        <v>138</v>
      </c>
      <c r="W83" s="22">
        <f t="shared" si="7"/>
        <v>0</v>
      </c>
    </row>
    <row r="84" spans="1:23" x14ac:dyDescent="0.35">
      <c r="A84" s="22" t="s">
        <v>178</v>
      </c>
      <c r="B84" s="22">
        <v>308</v>
      </c>
      <c r="C84" s="22">
        <v>310</v>
      </c>
      <c r="D84" s="22">
        <v>43</v>
      </c>
      <c r="E84" s="22">
        <v>0.44</v>
      </c>
      <c r="F84" s="22">
        <v>10</v>
      </c>
      <c r="G84" s="22">
        <v>2.2999999999999998</v>
      </c>
      <c r="H84" s="22">
        <v>4.2999999999999997E-2</v>
      </c>
      <c r="I84" s="22">
        <v>0.16500000000000001</v>
      </c>
      <c r="J84" s="22">
        <v>4.4999999999999998E-2</v>
      </c>
      <c r="K84" s="22">
        <v>175</v>
      </c>
      <c r="L84" s="22">
        <v>208</v>
      </c>
      <c r="M84" s="22">
        <v>220</v>
      </c>
      <c r="N84" s="22">
        <v>0</v>
      </c>
      <c r="O84" s="26" t="str">
        <f t="shared" si="4"/>
        <v>C13-2_N1</v>
      </c>
      <c r="P84" s="27">
        <v>175</v>
      </c>
      <c r="Q84" s="27">
        <f t="shared" si="5"/>
        <v>6.0606060606060606</v>
      </c>
      <c r="R84" s="27">
        <v>308</v>
      </c>
      <c r="S84" s="27">
        <v>310</v>
      </c>
      <c r="T84" s="28">
        <f t="shared" si="6"/>
        <v>17200000</v>
      </c>
      <c r="U84" s="32">
        <f>VLOOKUP(B84,bus_data!$A$3:$I$75,9,FALSE)</f>
        <v>138</v>
      </c>
      <c r="V84" s="32">
        <f>VLOOKUP(C84,bus_data!$A$3:$I$75,9,FALSE)</f>
        <v>138</v>
      </c>
      <c r="W84" s="22">
        <f t="shared" si="7"/>
        <v>0</v>
      </c>
    </row>
    <row r="85" spans="1:23" x14ac:dyDescent="0.35">
      <c r="A85" s="22" t="s">
        <v>126</v>
      </c>
      <c r="B85" s="22">
        <v>121</v>
      </c>
      <c r="C85" s="22">
        <v>122</v>
      </c>
      <c r="D85" s="22">
        <v>47</v>
      </c>
      <c r="E85" s="22">
        <v>0.45</v>
      </c>
      <c r="F85" s="22">
        <v>11</v>
      </c>
      <c r="G85" s="22">
        <v>1.2</v>
      </c>
      <c r="H85" s="22">
        <v>8.9999999999999993E-3</v>
      </c>
      <c r="I85" s="22">
        <v>6.8000000000000005E-2</v>
      </c>
      <c r="J85" s="22">
        <v>0.14199999999999999</v>
      </c>
      <c r="K85" s="22">
        <v>500</v>
      </c>
      <c r="L85" s="22">
        <v>600</v>
      </c>
      <c r="M85" s="22">
        <v>625</v>
      </c>
      <c r="N85" s="22">
        <v>0</v>
      </c>
      <c r="O85" s="26" t="str">
        <f t="shared" si="4"/>
        <v>A34_N1</v>
      </c>
      <c r="P85" s="27">
        <v>500</v>
      </c>
      <c r="Q85" s="27">
        <f t="shared" si="5"/>
        <v>14.705882352941176</v>
      </c>
      <c r="R85" s="27">
        <v>121</v>
      </c>
      <c r="S85" s="27">
        <v>122</v>
      </c>
      <c r="T85" s="28">
        <f t="shared" si="6"/>
        <v>42300000</v>
      </c>
      <c r="U85" s="32">
        <f>VLOOKUP(B85,bus_data!$A$3:$I$75,9,FALSE)</f>
        <v>230</v>
      </c>
      <c r="V85" s="32">
        <f>VLOOKUP(C85,bus_data!$A$3:$I$75,9,FALSE)</f>
        <v>230</v>
      </c>
      <c r="W85" s="22">
        <f t="shared" si="7"/>
        <v>0</v>
      </c>
    </row>
    <row r="86" spans="1:23" x14ac:dyDescent="0.35">
      <c r="A86" s="22" t="s">
        <v>165</v>
      </c>
      <c r="B86" s="22">
        <v>221</v>
      </c>
      <c r="C86" s="22">
        <v>222</v>
      </c>
      <c r="D86" s="22">
        <v>47</v>
      </c>
      <c r="E86" s="22">
        <v>0.45</v>
      </c>
      <c r="F86" s="22">
        <v>11</v>
      </c>
      <c r="G86" s="22">
        <v>1.2</v>
      </c>
      <c r="H86" s="22">
        <v>8.9999999999999993E-3</v>
      </c>
      <c r="I86" s="22">
        <v>6.8000000000000005E-2</v>
      </c>
      <c r="J86" s="22">
        <v>0.14199999999999999</v>
      </c>
      <c r="K86" s="22">
        <v>500</v>
      </c>
      <c r="L86" s="22">
        <v>600</v>
      </c>
      <c r="M86" s="22">
        <v>625</v>
      </c>
      <c r="N86" s="22">
        <v>0</v>
      </c>
      <c r="O86" s="26" t="str">
        <f t="shared" si="4"/>
        <v>B34_N1</v>
      </c>
      <c r="P86" s="27">
        <v>500</v>
      </c>
      <c r="Q86" s="27">
        <f t="shared" si="5"/>
        <v>14.705882352941176</v>
      </c>
      <c r="R86" s="27">
        <v>221</v>
      </c>
      <c r="S86" s="27">
        <v>222</v>
      </c>
      <c r="T86" s="28">
        <f t="shared" si="6"/>
        <v>42300000</v>
      </c>
      <c r="U86" s="32">
        <f>VLOOKUP(B86,bus_data!$A$3:$I$75,9,FALSE)</f>
        <v>230</v>
      </c>
      <c r="V86" s="32">
        <f>VLOOKUP(C86,bus_data!$A$3:$I$75,9,FALSE)</f>
        <v>230</v>
      </c>
      <c r="W86" s="22">
        <f t="shared" si="7"/>
        <v>0</v>
      </c>
    </row>
    <row r="87" spans="1:23" x14ac:dyDescent="0.35">
      <c r="A87" s="22" t="s">
        <v>203</v>
      </c>
      <c r="B87" s="22">
        <v>321</v>
      </c>
      <c r="C87" s="22">
        <v>322</v>
      </c>
      <c r="D87" s="22">
        <v>47</v>
      </c>
      <c r="E87" s="22">
        <v>0.45</v>
      </c>
      <c r="F87" s="22">
        <v>11</v>
      </c>
      <c r="G87" s="22">
        <v>1.2</v>
      </c>
      <c r="H87" s="22">
        <v>8.9999999999999993E-3</v>
      </c>
      <c r="I87" s="22">
        <v>6.8000000000000005E-2</v>
      </c>
      <c r="J87" s="22">
        <v>0.14199999999999999</v>
      </c>
      <c r="K87" s="22">
        <v>500</v>
      </c>
      <c r="L87" s="22">
        <v>600</v>
      </c>
      <c r="M87" s="22">
        <v>625</v>
      </c>
      <c r="N87" s="22">
        <v>0</v>
      </c>
      <c r="O87" s="26" t="str">
        <f t="shared" si="4"/>
        <v>C34_N1</v>
      </c>
      <c r="P87" s="27">
        <v>500</v>
      </c>
      <c r="Q87" s="27">
        <f t="shared" si="5"/>
        <v>14.705882352941176</v>
      </c>
      <c r="R87" s="27">
        <v>321</v>
      </c>
      <c r="S87" s="27">
        <v>322</v>
      </c>
      <c r="T87" s="28">
        <f t="shared" si="6"/>
        <v>42300000</v>
      </c>
      <c r="U87" s="32">
        <f>VLOOKUP(B87,bus_data!$A$3:$I$75,9,FALSE)</f>
        <v>230</v>
      </c>
      <c r="V87" s="32">
        <f>VLOOKUP(C87,bus_data!$A$3:$I$75,9,FALSE)</f>
        <v>230</v>
      </c>
      <c r="W87" s="22">
        <f t="shared" si="7"/>
        <v>0</v>
      </c>
    </row>
    <row r="88" spans="1:23" x14ac:dyDescent="0.35">
      <c r="A88" s="22" t="s">
        <v>91</v>
      </c>
      <c r="B88" s="22">
        <v>102</v>
      </c>
      <c r="C88" s="22">
        <v>106</v>
      </c>
      <c r="D88" s="22">
        <v>50</v>
      </c>
      <c r="E88" s="22">
        <v>0.48</v>
      </c>
      <c r="F88" s="22">
        <v>10</v>
      </c>
      <c r="G88" s="22">
        <v>2.6</v>
      </c>
      <c r="H88" s="22">
        <v>0.05</v>
      </c>
      <c r="I88" s="22">
        <v>0.192</v>
      </c>
      <c r="J88" s="22">
        <v>5.1999999999999998E-2</v>
      </c>
      <c r="K88" s="22">
        <v>175</v>
      </c>
      <c r="L88" s="22">
        <v>208</v>
      </c>
      <c r="M88" s="22">
        <v>220</v>
      </c>
      <c r="N88" s="22">
        <v>0</v>
      </c>
      <c r="O88" s="26" t="str">
        <f t="shared" si="4"/>
        <v>A5_N1</v>
      </c>
      <c r="P88" s="27">
        <v>175</v>
      </c>
      <c r="Q88" s="27">
        <f t="shared" si="5"/>
        <v>5.208333333333333</v>
      </c>
      <c r="R88" s="27">
        <v>102</v>
      </c>
      <c r="S88" s="27">
        <v>106</v>
      </c>
      <c r="T88" s="28">
        <f t="shared" si="6"/>
        <v>20000000</v>
      </c>
      <c r="U88" s="32">
        <f>VLOOKUP(B88,bus_data!$A$3:$I$75,9,FALSE)</f>
        <v>138</v>
      </c>
      <c r="V88" s="32">
        <f>VLOOKUP(C88,bus_data!$A$3:$I$75,9,FALSE)</f>
        <v>138</v>
      </c>
      <c r="W88" s="22">
        <f t="shared" si="7"/>
        <v>0</v>
      </c>
    </row>
    <row r="89" spans="1:23" x14ac:dyDescent="0.35">
      <c r="A89" s="22" t="s">
        <v>132</v>
      </c>
      <c r="B89" s="22">
        <v>202</v>
      </c>
      <c r="C89" s="22">
        <v>206</v>
      </c>
      <c r="D89" s="22">
        <v>50</v>
      </c>
      <c r="E89" s="22">
        <v>0.48</v>
      </c>
      <c r="F89" s="22">
        <v>10</v>
      </c>
      <c r="G89" s="22">
        <v>2.6</v>
      </c>
      <c r="H89" s="22">
        <v>0.05</v>
      </c>
      <c r="I89" s="22">
        <v>0.192</v>
      </c>
      <c r="J89" s="22">
        <v>5.1999999999999998E-2</v>
      </c>
      <c r="K89" s="22">
        <v>175</v>
      </c>
      <c r="L89" s="22">
        <v>208</v>
      </c>
      <c r="M89" s="22">
        <v>220</v>
      </c>
      <c r="N89" s="22">
        <v>0</v>
      </c>
      <c r="O89" s="26" t="str">
        <f t="shared" si="4"/>
        <v>B5_N1</v>
      </c>
      <c r="P89" s="27">
        <v>175</v>
      </c>
      <c r="Q89" s="27">
        <f t="shared" si="5"/>
        <v>5.208333333333333</v>
      </c>
      <c r="R89" s="27">
        <v>202</v>
      </c>
      <c r="S89" s="27">
        <v>206</v>
      </c>
      <c r="T89" s="28">
        <f t="shared" si="6"/>
        <v>20000000</v>
      </c>
      <c r="U89" s="32">
        <f>VLOOKUP(B89,bus_data!$A$3:$I$75,9,FALSE)</f>
        <v>138</v>
      </c>
      <c r="V89" s="32">
        <f>VLOOKUP(C89,bus_data!$A$3:$I$75,9,FALSE)</f>
        <v>138</v>
      </c>
      <c r="W89" s="22">
        <f t="shared" si="7"/>
        <v>0</v>
      </c>
    </row>
    <row r="90" spans="1:23" x14ac:dyDescent="0.35">
      <c r="A90" s="22" t="s">
        <v>170</v>
      </c>
      <c r="B90" s="22">
        <v>302</v>
      </c>
      <c r="C90" s="22">
        <v>306</v>
      </c>
      <c r="D90" s="22">
        <v>50</v>
      </c>
      <c r="E90" s="22">
        <v>0.48</v>
      </c>
      <c r="F90" s="22">
        <v>10</v>
      </c>
      <c r="G90" s="22">
        <v>2.6</v>
      </c>
      <c r="H90" s="22">
        <v>0.05</v>
      </c>
      <c r="I90" s="22">
        <v>0.192</v>
      </c>
      <c r="J90" s="22">
        <v>5.1999999999999998E-2</v>
      </c>
      <c r="K90" s="22">
        <v>175</v>
      </c>
      <c r="L90" s="22">
        <v>208</v>
      </c>
      <c r="M90" s="22">
        <v>220</v>
      </c>
      <c r="N90" s="22">
        <v>0</v>
      </c>
      <c r="O90" s="26" t="str">
        <f t="shared" si="4"/>
        <v>C5_N1</v>
      </c>
      <c r="P90" s="27">
        <v>175</v>
      </c>
      <c r="Q90" s="27">
        <f t="shared" si="5"/>
        <v>5.208333333333333</v>
      </c>
      <c r="R90" s="27">
        <v>302</v>
      </c>
      <c r="S90" s="27">
        <v>306</v>
      </c>
      <c r="T90" s="28">
        <f t="shared" si="6"/>
        <v>20000000</v>
      </c>
      <c r="U90" s="32">
        <f>VLOOKUP(B90,bus_data!$A$3:$I$75,9,FALSE)</f>
        <v>138</v>
      </c>
      <c r="V90" s="32">
        <f>VLOOKUP(C90,bus_data!$A$3:$I$75,9,FALSE)</f>
        <v>138</v>
      </c>
      <c r="W90" s="22">
        <f t="shared" si="7"/>
        <v>0</v>
      </c>
    </row>
    <row r="91" spans="1:23" x14ac:dyDescent="0.35">
      <c r="A91" s="22" t="s">
        <v>127</v>
      </c>
      <c r="B91" s="22">
        <v>123</v>
      </c>
      <c r="C91" s="22">
        <v>217</v>
      </c>
      <c r="D91" s="22">
        <v>51</v>
      </c>
      <c r="E91" s="22">
        <v>0.46</v>
      </c>
      <c r="F91" s="22">
        <v>11</v>
      </c>
      <c r="G91" s="22">
        <v>1.3</v>
      </c>
      <c r="H91" s="22">
        <v>0.01</v>
      </c>
      <c r="I91" s="22">
        <v>7.3999999999999996E-2</v>
      </c>
      <c r="J91" s="22">
        <v>0.155</v>
      </c>
      <c r="K91" s="22">
        <v>500</v>
      </c>
      <c r="L91" s="22">
        <v>600</v>
      </c>
      <c r="M91" s="22">
        <v>625</v>
      </c>
      <c r="N91" s="22">
        <v>0</v>
      </c>
      <c r="O91" s="26" t="str">
        <f t="shared" si="4"/>
        <v>AB3_N1</v>
      </c>
      <c r="P91" s="27">
        <v>500</v>
      </c>
      <c r="Q91" s="27">
        <f t="shared" si="5"/>
        <v>13.513513513513514</v>
      </c>
      <c r="R91" s="27">
        <v>123</v>
      </c>
      <c r="S91" s="27">
        <v>217</v>
      </c>
      <c r="T91" s="28">
        <f t="shared" si="6"/>
        <v>45900000</v>
      </c>
      <c r="U91" s="32">
        <f>VLOOKUP(B91,bus_data!$A$3:$I$75,9,FALSE)</f>
        <v>230</v>
      </c>
      <c r="V91" s="32">
        <f>VLOOKUP(C91,bus_data!$A$3:$I$75,9,FALSE)</f>
        <v>230</v>
      </c>
      <c r="W91" s="22">
        <f t="shared" si="7"/>
        <v>0</v>
      </c>
    </row>
    <row r="92" spans="1:23" x14ac:dyDescent="0.35">
      <c r="A92" s="22" t="s">
        <v>110</v>
      </c>
      <c r="B92" s="22">
        <v>113</v>
      </c>
      <c r="C92" s="22">
        <v>215</v>
      </c>
      <c r="D92" s="22">
        <v>52</v>
      </c>
      <c r="E92" s="22">
        <v>0.47</v>
      </c>
      <c r="F92" s="22">
        <v>11</v>
      </c>
      <c r="G92" s="22">
        <v>1.3</v>
      </c>
      <c r="H92" s="22">
        <v>0.01</v>
      </c>
      <c r="I92" s="22">
        <v>7.4999999999999997E-2</v>
      </c>
      <c r="J92" s="22">
        <v>0.158</v>
      </c>
      <c r="K92" s="22">
        <v>500</v>
      </c>
      <c r="L92" s="22">
        <v>600</v>
      </c>
      <c r="M92" s="22">
        <v>625</v>
      </c>
      <c r="N92" s="22">
        <v>0</v>
      </c>
      <c r="O92" s="26" t="str">
        <f t="shared" si="4"/>
        <v>AB2_N1</v>
      </c>
      <c r="P92" s="27">
        <v>500</v>
      </c>
      <c r="Q92" s="27">
        <f t="shared" si="5"/>
        <v>13.333333333333334</v>
      </c>
      <c r="R92" s="27">
        <v>113</v>
      </c>
      <c r="S92" s="27">
        <v>215</v>
      </c>
      <c r="T92" s="28">
        <f t="shared" si="6"/>
        <v>46800000</v>
      </c>
      <c r="U92" s="32">
        <f>VLOOKUP(B92,bus_data!$A$3:$I$75,9,FALSE)</f>
        <v>230</v>
      </c>
      <c r="V92" s="32">
        <f>VLOOKUP(C92,bus_data!$A$3:$I$75,9,FALSE)</f>
        <v>230</v>
      </c>
      <c r="W92" s="22">
        <f t="shared" si="7"/>
        <v>0</v>
      </c>
    </row>
    <row r="93" spans="1:23" x14ac:dyDescent="0.35">
      <c r="A93" s="22" t="s">
        <v>88</v>
      </c>
      <c r="B93" s="22">
        <v>101</v>
      </c>
      <c r="C93" s="22">
        <v>103</v>
      </c>
      <c r="D93" s="22">
        <v>55</v>
      </c>
      <c r="E93" s="22">
        <v>0.51</v>
      </c>
      <c r="F93" s="22">
        <v>10</v>
      </c>
      <c r="G93" s="22">
        <v>2.9</v>
      </c>
      <c r="H93" s="22">
        <v>5.5E-2</v>
      </c>
      <c r="I93" s="22">
        <v>0.21099999999999999</v>
      </c>
      <c r="J93" s="22">
        <v>5.7000000000000002E-2</v>
      </c>
      <c r="K93" s="22">
        <v>175</v>
      </c>
      <c r="L93" s="22">
        <v>208</v>
      </c>
      <c r="M93" s="22">
        <v>220</v>
      </c>
      <c r="N93" s="22">
        <v>0</v>
      </c>
      <c r="O93" s="26" t="str">
        <f t="shared" si="4"/>
        <v>A2_N1</v>
      </c>
      <c r="P93" s="27">
        <v>175</v>
      </c>
      <c r="Q93" s="27">
        <f t="shared" si="5"/>
        <v>4.7393364928909953</v>
      </c>
      <c r="R93" s="27">
        <v>101</v>
      </c>
      <c r="S93" s="27">
        <v>103</v>
      </c>
      <c r="T93" s="28">
        <f t="shared" si="6"/>
        <v>22000000</v>
      </c>
      <c r="U93" s="32">
        <f>VLOOKUP(B93,bus_data!$A$3:$I$75,9,FALSE)</f>
        <v>138</v>
      </c>
      <c r="V93" s="32">
        <f>VLOOKUP(C93,bus_data!$A$3:$I$75,9,FALSE)</f>
        <v>138</v>
      </c>
      <c r="W93" s="22">
        <f t="shared" si="7"/>
        <v>0</v>
      </c>
    </row>
    <row r="94" spans="1:23" x14ac:dyDescent="0.35">
      <c r="A94" s="22" t="s">
        <v>129</v>
      </c>
      <c r="B94" s="22">
        <v>201</v>
      </c>
      <c r="C94" s="22">
        <v>203</v>
      </c>
      <c r="D94" s="22">
        <v>55</v>
      </c>
      <c r="E94" s="22">
        <v>0.51</v>
      </c>
      <c r="F94" s="22">
        <v>10</v>
      </c>
      <c r="G94" s="22">
        <v>2.9</v>
      </c>
      <c r="H94" s="22">
        <v>5.5E-2</v>
      </c>
      <c r="I94" s="22">
        <v>0.21099999999999999</v>
      </c>
      <c r="J94" s="22">
        <v>5.7000000000000002E-2</v>
      </c>
      <c r="K94" s="22">
        <v>175</v>
      </c>
      <c r="L94" s="22">
        <v>208</v>
      </c>
      <c r="M94" s="22">
        <v>220</v>
      </c>
      <c r="N94" s="22">
        <v>0</v>
      </c>
      <c r="O94" s="26" t="str">
        <f t="shared" si="4"/>
        <v>B2_N1</v>
      </c>
      <c r="P94" s="27">
        <v>175</v>
      </c>
      <c r="Q94" s="27">
        <f t="shared" si="5"/>
        <v>4.7393364928909953</v>
      </c>
      <c r="R94" s="27">
        <v>201</v>
      </c>
      <c r="S94" s="27">
        <v>203</v>
      </c>
      <c r="T94" s="28">
        <f t="shared" si="6"/>
        <v>22000000</v>
      </c>
      <c r="U94" s="32">
        <f>VLOOKUP(B94,bus_data!$A$3:$I$75,9,FALSE)</f>
        <v>138</v>
      </c>
      <c r="V94" s="32">
        <f>VLOOKUP(C94,bus_data!$A$3:$I$75,9,FALSE)</f>
        <v>138</v>
      </c>
      <c r="W94" s="22">
        <f t="shared" si="7"/>
        <v>0</v>
      </c>
    </row>
    <row r="95" spans="1:23" x14ac:dyDescent="0.35">
      <c r="A95" s="22" t="s">
        <v>167</v>
      </c>
      <c r="B95" s="22">
        <v>301</v>
      </c>
      <c r="C95" s="22">
        <v>303</v>
      </c>
      <c r="D95" s="22">
        <v>55</v>
      </c>
      <c r="E95" s="22">
        <v>0.51</v>
      </c>
      <c r="F95" s="22">
        <v>10</v>
      </c>
      <c r="G95" s="22">
        <v>2.9</v>
      </c>
      <c r="H95" s="22">
        <v>5.5E-2</v>
      </c>
      <c r="I95" s="22">
        <v>0.21099999999999999</v>
      </c>
      <c r="J95" s="22">
        <v>5.7000000000000002E-2</v>
      </c>
      <c r="K95" s="22">
        <v>175</v>
      </c>
      <c r="L95" s="22">
        <v>208</v>
      </c>
      <c r="M95" s="22">
        <v>220</v>
      </c>
      <c r="N95" s="22">
        <v>0</v>
      </c>
      <c r="O95" s="26" t="str">
        <f t="shared" si="4"/>
        <v>C2_N1</v>
      </c>
      <c r="P95" s="27">
        <v>175</v>
      </c>
      <c r="Q95" s="27">
        <f t="shared" si="5"/>
        <v>4.7393364928909953</v>
      </c>
      <c r="R95" s="27">
        <v>301</v>
      </c>
      <c r="S95" s="27">
        <v>303</v>
      </c>
      <c r="T95" s="28">
        <f t="shared" si="6"/>
        <v>22000000</v>
      </c>
      <c r="U95" s="32">
        <f>VLOOKUP(B95,bus_data!$A$3:$I$75,9,FALSE)</f>
        <v>138</v>
      </c>
      <c r="V95" s="32">
        <f>VLOOKUP(C95,bus_data!$A$3:$I$75,9,FALSE)</f>
        <v>138</v>
      </c>
      <c r="W95" s="22">
        <f t="shared" si="7"/>
        <v>0</v>
      </c>
    </row>
    <row r="96" spans="1:23" x14ac:dyDescent="0.35">
      <c r="A96" s="22" t="s">
        <v>109</v>
      </c>
      <c r="B96" s="22">
        <v>113</v>
      </c>
      <c r="C96" s="22">
        <v>123</v>
      </c>
      <c r="D96" s="22">
        <v>60</v>
      </c>
      <c r="E96" s="22">
        <v>0.49</v>
      </c>
      <c r="F96" s="22">
        <v>11</v>
      </c>
      <c r="G96" s="22">
        <v>1.5</v>
      </c>
      <c r="H96" s="22">
        <v>1.0999999999999999E-2</v>
      </c>
      <c r="I96" s="22">
        <v>8.6999999999999994E-2</v>
      </c>
      <c r="J96" s="22">
        <v>0.182</v>
      </c>
      <c r="K96" s="22">
        <v>500</v>
      </c>
      <c r="L96" s="22">
        <v>600</v>
      </c>
      <c r="M96" s="22">
        <v>625</v>
      </c>
      <c r="N96" s="22">
        <v>0</v>
      </c>
      <c r="O96" s="26" t="str">
        <f t="shared" si="4"/>
        <v>A22_N1</v>
      </c>
      <c r="P96" s="27">
        <v>500</v>
      </c>
      <c r="Q96" s="27">
        <f t="shared" si="5"/>
        <v>11.494252873563219</v>
      </c>
      <c r="R96" s="27">
        <v>113</v>
      </c>
      <c r="S96" s="27">
        <v>123</v>
      </c>
      <c r="T96" s="28">
        <f t="shared" si="6"/>
        <v>54000000</v>
      </c>
      <c r="U96" s="32">
        <f>VLOOKUP(B96,bus_data!$A$3:$I$75,9,FALSE)</f>
        <v>230</v>
      </c>
      <c r="V96" s="32">
        <f>VLOOKUP(C96,bus_data!$A$3:$I$75,9,FALSE)</f>
        <v>230</v>
      </c>
      <c r="W96" s="22">
        <f t="shared" si="7"/>
        <v>0</v>
      </c>
    </row>
    <row r="97" spans="1:23" x14ac:dyDescent="0.35">
      <c r="A97" s="22" t="s">
        <v>149</v>
      </c>
      <c r="B97" s="22">
        <v>213</v>
      </c>
      <c r="C97" s="22">
        <v>223</v>
      </c>
      <c r="D97" s="22">
        <v>60</v>
      </c>
      <c r="E97" s="22">
        <v>0.49</v>
      </c>
      <c r="F97" s="22">
        <v>11</v>
      </c>
      <c r="G97" s="22">
        <v>1.5</v>
      </c>
      <c r="H97" s="22">
        <v>1.0999999999999999E-2</v>
      </c>
      <c r="I97" s="22">
        <v>8.6999999999999994E-2</v>
      </c>
      <c r="J97" s="22">
        <v>0.182</v>
      </c>
      <c r="K97" s="22">
        <v>500</v>
      </c>
      <c r="L97" s="22">
        <v>600</v>
      </c>
      <c r="M97" s="22">
        <v>625</v>
      </c>
      <c r="N97" s="22">
        <v>0</v>
      </c>
      <c r="O97" s="26" t="str">
        <f t="shared" si="4"/>
        <v>B22_N1</v>
      </c>
      <c r="P97" s="27">
        <v>500</v>
      </c>
      <c r="Q97" s="27">
        <f t="shared" si="5"/>
        <v>11.494252873563219</v>
      </c>
      <c r="R97" s="27">
        <v>213</v>
      </c>
      <c r="S97" s="27">
        <v>223</v>
      </c>
      <c r="T97" s="28">
        <f t="shared" si="6"/>
        <v>54000000</v>
      </c>
      <c r="U97" s="32">
        <f>VLOOKUP(B97,bus_data!$A$3:$I$75,9,FALSE)</f>
        <v>230</v>
      </c>
      <c r="V97" s="32">
        <f>VLOOKUP(C97,bus_data!$A$3:$I$75,9,FALSE)</f>
        <v>230</v>
      </c>
      <c r="W97" s="22">
        <f t="shared" si="7"/>
        <v>0</v>
      </c>
    </row>
    <row r="98" spans="1:23" x14ac:dyDescent="0.35">
      <c r="A98" s="22" t="s">
        <v>187</v>
      </c>
      <c r="B98" s="22">
        <v>313</v>
      </c>
      <c r="C98" s="22">
        <v>323</v>
      </c>
      <c r="D98" s="22">
        <v>60</v>
      </c>
      <c r="E98" s="22">
        <v>0.49</v>
      </c>
      <c r="F98" s="22">
        <v>11</v>
      </c>
      <c r="G98" s="22">
        <v>1.5</v>
      </c>
      <c r="H98" s="22">
        <v>1.0999999999999999E-2</v>
      </c>
      <c r="I98" s="22">
        <v>8.6999999999999994E-2</v>
      </c>
      <c r="J98" s="22">
        <v>0.182</v>
      </c>
      <c r="K98" s="22">
        <v>500</v>
      </c>
      <c r="L98" s="22">
        <v>600</v>
      </c>
      <c r="M98" s="22">
        <v>625</v>
      </c>
      <c r="N98" s="22">
        <v>0</v>
      </c>
      <c r="O98" s="26" t="str">
        <f t="shared" si="4"/>
        <v>C22_N1</v>
      </c>
      <c r="P98" s="27">
        <v>500</v>
      </c>
      <c r="Q98" s="27">
        <f t="shared" si="5"/>
        <v>11.494252873563219</v>
      </c>
      <c r="R98" s="27">
        <v>313</v>
      </c>
      <c r="S98" s="27">
        <v>323</v>
      </c>
      <c r="T98" s="28">
        <f t="shared" si="6"/>
        <v>54000000</v>
      </c>
      <c r="U98" s="32">
        <f>VLOOKUP(B98,bus_data!$A$3:$I$75,9,FALSE)</f>
        <v>230</v>
      </c>
      <c r="V98" s="32">
        <f>VLOOKUP(C98,bus_data!$A$3:$I$75,9,FALSE)</f>
        <v>230</v>
      </c>
      <c r="W98" s="22">
        <f t="shared" si="7"/>
        <v>0</v>
      </c>
    </row>
    <row r="99" spans="1:23" x14ac:dyDescent="0.35">
      <c r="A99" s="22" t="s">
        <v>108</v>
      </c>
      <c r="B99" s="22">
        <v>112</v>
      </c>
      <c r="C99" s="22">
        <v>123</v>
      </c>
      <c r="D99" s="22">
        <v>67</v>
      </c>
      <c r="E99" s="22">
        <v>0.52</v>
      </c>
      <c r="F99" s="22">
        <v>11</v>
      </c>
      <c r="G99" s="22">
        <v>1.6</v>
      </c>
      <c r="H99" s="22">
        <v>1.2E-2</v>
      </c>
      <c r="I99" s="22">
        <v>9.7000000000000003E-2</v>
      </c>
      <c r="J99" s="22">
        <v>0.20300000000000001</v>
      </c>
      <c r="K99" s="22">
        <v>500</v>
      </c>
      <c r="L99" s="22">
        <v>600</v>
      </c>
      <c r="M99" s="22">
        <v>625</v>
      </c>
      <c r="N99" s="22">
        <v>0</v>
      </c>
      <c r="O99" s="26" t="str">
        <f t="shared" si="4"/>
        <v>A21_N1</v>
      </c>
      <c r="P99" s="27">
        <v>500</v>
      </c>
      <c r="Q99" s="27">
        <f t="shared" si="5"/>
        <v>10.309278350515463</v>
      </c>
      <c r="R99" s="27">
        <v>112</v>
      </c>
      <c r="S99" s="27">
        <v>123</v>
      </c>
      <c r="T99" s="28">
        <f t="shared" si="6"/>
        <v>60300000</v>
      </c>
      <c r="U99" s="32">
        <f>VLOOKUP(B99,bus_data!$A$3:$I$75,9,FALSE)</f>
        <v>230</v>
      </c>
      <c r="V99" s="32">
        <f>VLOOKUP(C99,bus_data!$A$3:$I$75,9,FALSE)</f>
        <v>230</v>
      </c>
      <c r="W99" s="22">
        <f t="shared" si="7"/>
        <v>0</v>
      </c>
    </row>
    <row r="100" spans="1:23" x14ac:dyDescent="0.35">
      <c r="A100" s="22" t="s">
        <v>148</v>
      </c>
      <c r="B100" s="22">
        <v>212</v>
      </c>
      <c r="C100" s="22">
        <v>223</v>
      </c>
      <c r="D100" s="22">
        <v>67</v>
      </c>
      <c r="E100" s="22">
        <v>0.52</v>
      </c>
      <c r="F100" s="22">
        <v>11</v>
      </c>
      <c r="G100" s="22">
        <v>1.6</v>
      </c>
      <c r="H100" s="22">
        <v>1.2E-2</v>
      </c>
      <c r="I100" s="22">
        <v>9.7000000000000003E-2</v>
      </c>
      <c r="J100" s="22">
        <v>0.20300000000000001</v>
      </c>
      <c r="K100" s="22">
        <v>500</v>
      </c>
      <c r="L100" s="22">
        <v>600</v>
      </c>
      <c r="M100" s="22">
        <v>625</v>
      </c>
      <c r="N100" s="22">
        <v>0</v>
      </c>
      <c r="O100" s="26" t="str">
        <f t="shared" si="4"/>
        <v>B21_N1</v>
      </c>
      <c r="P100" s="27">
        <v>500</v>
      </c>
      <c r="Q100" s="27">
        <f t="shared" si="5"/>
        <v>10.309278350515463</v>
      </c>
      <c r="R100" s="27">
        <v>212</v>
      </c>
      <c r="S100" s="27">
        <v>223</v>
      </c>
      <c r="T100" s="28">
        <f t="shared" si="6"/>
        <v>60300000</v>
      </c>
      <c r="U100" s="32">
        <f>VLOOKUP(B100,bus_data!$A$3:$I$75,9,FALSE)</f>
        <v>230</v>
      </c>
      <c r="V100" s="32">
        <f>VLOOKUP(C100,bus_data!$A$3:$I$75,9,FALSE)</f>
        <v>230</v>
      </c>
      <c r="W100" s="22">
        <f t="shared" si="7"/>
        <v>0</v>
      </c>
    </row>
    <row r="101" spans="1:23" x14ac:dyDescent="0.35">
      <c r="A101" s="22" t="s">
        <v>186</v>
      </c>
      <c r="B101" s="22">
        <v>312</v>
      </c>
      <c r="C101" s="22">
        <v>323</v>
      </c>
      <c r="D101" s="22">
        <v>67</v>
      </c>
      <c r="E101" s="22">
        <v>0.52</v>
      </c>
      <c r="F101" s="22">
        <v>11</v>
      </c>
      <c r="G101" s="22">
        <v>1.6</v>
      </c>
      <c r="H101" s="22">
        <v>1.2E-2</v>
      </c>
      <c r="I101" s="22">
        <v>9.7000000000000003E-2</v>
      </c>
      <c r="J101" s="22">
        <v>0.20300000000000001</v>
      </c>
      <c r="K101" s="22">
        <v>500</v>
      </c>
      <c r="L101" s="22">
        <v>600</v>
      </c>
      <c r="M101" s="22">
        <v>625</v>
      </c>
      <c r="N101" s="22">
        <v>0</v>
      </c>
      <c r="O101" s="26" t="str">
        <f t="shared" si="4"/>
        <v>C21_N1</v>
      </c>
      <c r="P101" s="27">
        <v>500</v>
      </c>
      <c r="Q101" s="27">
        <f t="shared" si="5"/>
        <v>10.309278350515463</v>
      </c>
      <c r="R101" s="27">
        <v>312</v>
      </c>
      <c r="S101" s="27">
        <v>323</v>
      </c>
      <c r="T101" s="28">
        <f t="shared" si="6"/>
        <v>60300000</v>
      </c>
      <c r="U101" s="32">
        <f>VLOOKUP(B101,bus_data!$A$3:$I$75,9,FALSE)</f>
        <v>230</v>
      </c>
      <c r="V101" s="32">
        <f>VLOOKUP(C101,bus_data!$A$3:$I$75,9,FALSE)</f>
        <v>230</v>
      </c>
      <c r="W101" s="22">
        <f t="shared" si="7"/>
        <v>0</v>
      </c>
    </row>
    <row r="102" spans="1:23" x14ac:dyDescent="0.35">
      <c r="A102" s="22" t="s">
        <v>259</v>
      </c>
      <c r="B102" s="22">
        <v>325</v>
      </c>
      <c r="C102" s="22">
        <v>121</v>
      </c>
      <c r="D102" s="22">
        <v>67</v>
      </c>
      <c r="E102" s="22">
        <v>0.52</v>
      </c>
      <c r="F102" s="22">
        <v>11</v>
      </c>
      <c r="G102" s="22">
        <v>1.6</v>
      </c>
      <c r="H102" s="22">
        <v>1.2E-2</v>
      </c>
      <c r="I102" s="22">
        <v>9.7000000000000003E-2</v>
      </c>
      <c r="J102" s="22">
        <v>0.20300000000000001</v>
      </c>
      <c r="K102" s="22">
        <v>500</v>
      </c>
      <c r="L102" s="22">
        <v>600</v>
      </c>
      <c r="M102" s="22">
        <v>625</v>
      </c>
      <c r="N102" s="22">
        <v>0</v>
      </c>
      <c r="O102" s="26" t="str">
        <f t="shared" si="4"/>
        <v>CA_1_N1</v>
      </c>
      <c r="P102" s="27">
        <v>500</v>
      </c>
      <c r="Q102" s="27">
        <f t="shared" si="5"/>
        <v>10.309278350515463</v>
      </c>
      <c r="R102" s="27">
        <v>325</v>
      </c>
      <c r="S102" s="27">
        <v>121</v>
      </c>
      <c r="T102" s="28">
        <f t="shared" si="6"/>
        <v>60300000</v>
      </c>
      <c r="U102" s="32">
        <f>VLOOKUP(B102,bus_data!$A$3:$I$75,9,FALSE)</f>
        <v>230</v>
      </c>
      <c r="V102" s="32">
        <f>VLOOKUP(C102,bus_data!$A$3:$I$75,9,FALSE)</f>
        <v>230</v>
      </c>
      <c r="W102" s="22">
        <f t="shared" si="7"/>
        <v>0</v>
      </c>
    </row>
    <row r="103" spans="1:23" x14ac:dyDescent="0.35">
      <c r="A103" s="22" t="s">
        <v>254</v>
      </c>
      <c r="B103" s="22">
        <v>318</v>
      </c>
      <c r="C103" s="22">
        <v>223</v>
      </c>
      <c r="D103" s="22">
        <v>72</v>
      </c>
      <c r="E103" s="22">
        <v>0.53</v>
      </c>
      <c r="F103" s="22">
        <v>11</v>
      </c>
      <c r="G103" s="22">
        <v>1.8</v>
      </c>
      <c r="H103" s="22">
        <v>1.2999999999999999E-2</v>
      </c>
      <c r="I103" s="22">
        <v>0.104</v>
      </c>
      <c r="J103" s="22">
        <v>0.218</v>
      </c>
      <c r="K103" s="22">
        <v>500</v>
      </c>
      <c r="L103" s="22">
        <v>600</v>
      </c>
      <c r="M103" s="22">
        <v>625</v>
      </c>
      <c r="N103" s="22">
        <v>0</v>
      </c>
      <c r="O103" s="26" t="str">
        <f t="shared" si="4"/>
        <v>CB_1_N1</v>
      </c>
      <c r="P103" s="27">
        <v>500</v>
      </c>
      <c r="Q103" s="27">
        <f t="shared" si="5"/>
        <v>9.615384615384615</v>
      </c>
      <c r="R103" s="27">
        <v>318</v>
      </c>
      <c r="S103" s="27">
        <v>223</v>
      </c>
      <c r="T103" s="28">
        <f t="shared" si="6"/>
        <v>64800000</v>
      </c>
      <c r="U103" s="32">
        <f>VLOOKUP(B103,bus_data!$A$3:$I$75,9,FALSE)</f>
        <v>230</v>
      </c>
      <c r="V103" s="32">
        <f>VLOOKUP(C103,bus_data!$A$3:$I$75,9,FALSE)</f>
        <v>230</v>
      </c>
      <c r="W103" s="22">
        <f t="shared" si="7"/>
        <v>0</v>
      </c>
    </row>
    <row r="104" spans="1:23" x14ac:dyDescent="0.35">
      <c r="A104" s="22" t="s">
        <v>119</v>
      </c>
      <c r="B104" s="22">
        <v>117</v>
      </c>
      <c r="C104" s="22">
        <v>122</v>
      </c>
      <c r="D104" s="22">
        <v>73</v>
      </c>
      <c r="E104" s="22">
        <v>0.54</v>
      </c>
      <c r="F104" s="22">
        <v>11</v>
      </c>
      <c r="G104" s="22">
        <v>1.8</v>
      </c>
      <c r="H104" s="22">
        <v>1.4E-2</v>
      </c>
      <c r="I104" s="22">
        <v>0.105</v>
      </c>
      <c r="J104" s="22">
        <v>0.221</v>
      </c>
      <c r="K104" s="22">
        <v>500</v>
      </c>
      <c r="L104" s="22">
        <v>600</v>
      </c>
      <c r="M104" s="22">
        <v>625</v>
      </c>
      <c r="N104" s="22">
        <v>0</v>
      </c>
      <c r="O104" s="26" t="str">
        <f t="shared" si="4"/>
        <v>A30_N1</v>
      </c>
      <c r="P104" s="27">
        <v>500</v>
      </c>
      <c r="Q104" s="27">
        <f t="shared" si="5"/>
        <v>9.5238095238095237</v>
      </c>
      <c r="R104" s="27">
        <v>117</v>
      </c>
      <c r="S104" s="27">
        <v>122</v>
      </c>
      <c r="T104" s="28">
        <f t="shared" si="6"/>
        <v>65700000</v>
      </c>
      <c r="U104" s="32">
        <f>VLOOKUP(B104,bus_data!$A$3:$I$75,9,FALSE)</f>
        <v>230</v>
      </c>
      <c r="V104" s="32">
        <f>VLOOKUP(C104,bus_data!$A$3:$I$75,9,FALSE)</f>
        <v>230</v>
      </c>
      <c r="W104" s="22">
        <f t="shared" si="7"/>
        <v>0</v>
      </c>
    </row>
    <row r="105" spans="1:23" x14ac:dyDescent="0.35">
      <c r="A105" s="22" t="s">
        <v>158</v>
      </c>
      <c r="B105" s="22">
        <v>217</v>
      </c>
      <c r="C105" s="22">
        <v>222</v>
      </c>
      <c r="D105" s="22">
        <v>73</v>
      </c>
      <c r="E105" s="22">
        <v>0.54</v>
      </c>
      <c r="F105" s="22">
        <v>11</v>
      </c>
      <c r="G105" s="22">
        <v>1.8</v>
      </c>
      <c r="H105" s="22">
        <v>1.4E-2</v>
      </c>
      <c r="I105" s="22">
        <v>0.105</v>
      </c>
      <c r="J105" s="22">
        <v>0.221</v>
      </c>
      <c r="K105" s="22">
        <v>500</v>
      </c>
      <c r="L105" s="22">
        <v>600</v>
      </c>
      <c r="M105" s="22">
        <v>625</v>
      </c>
      <c r="N105" s="22">
        <v>0</v>
      </c>
      <c r="O105" s="26" t="str">
        <f t="shared" si="4"/>
        <v>B30_N1</v>
      </c>
      <c r="P105" s="27">
        <v>500</v>
      </c>
      <c r="Q105" s="27">
        <f t="shared" si="5"/>
        <v>9.5238095238095237</v>
      </c>
      <c r="R105" s="27">
        <v>217</v>
      </c>
      <c r="S105" s="27">
        <v>222</v>
      </c>
      <c r="T105" s="28">
        <f t="shared" si="6"/>
        <v>65700000</v>
      </c>
      <c r="U105" s="32">
        <f>VLOOKUP(B105,bus_data!$A$3:$I$75,9,FALSE)</f>
        <v>230</v>
      </c>
      <c r="V105" s="32">
        <f>VLOOKUP(C105,bus_data!$A$3:$I$75,9,FALSE)</f>
        <v>230</v>
      </c>
      <c r="W105" s="22">
        <f t="shared" si="7"/>
        <v>0</v>
      </c>
    </row>
    <row r="106" spans="1:23" ht="15" thickBot="1" x14ac:dyDescent="0.4">
      <c r="A106" s="22" t="s">
        <v>196</v>
      </c>
      <c r="B106" s="22">
        <v>317</v>
      </c>
      <c r="C106" s="22">
        <v>322</v>
      </c>
      <c r="D106" s="22">
        <v>73</v>
      </c>
      <c r="E106" s="22">
        <v>0.54</v>
      </c>
      <c r="F106" s="22">
        <v>11</v>
      </c>
      <c r="G106" s="22">
        <v>1.8</v>
      </c>
      <c r="H106" s="22">
        <v>1.4E-2</v>
      </c>
      <c r="I106" s="22">
        <v>0.105</v>
      </c>
      <c r="J106" s="22">
        <v>0.221</v>
      </c>
      <c r="K106" s="22">
        <v>500</v>
      </c>
      <c r="L106" s="22">
        <v>600</v>
      </c>
      <c r="M106" s="22">
        <v>625</v>
      </c>
      <c r="N106" s="22">
        <v>0</v>
      </c>
      <c r="O106" s="26" t="str">
        <f t="shared" si="4"/>
        <v>C30_N1</v>
      </c>
      <c r="P106" s="27">
        <v>500</v>
      </c>
      <c r="Q106" s="27">
        <f t="shared" si="5"/>
        <v>9.5238095238095237</v>
      </c>
      <c r="R106" s="27">
        <v>317</v>
      </c>
      <c r="S106" s="27">
        <v>322</v>
      </c>
      <c r="T106" s="28">
        <f t="shared" si="6"/>
        <v>65700000</v>
      </c>
      <c r="U106" s="32">
        <f>VLOOKUP(B106,bus_data!$A$3:$I$75,9,FALSE)</f>
        <v>230</v>
      </c>
      <c r="V106" s="32">
        <f>VLOOKUP(C106,bus_data!$A$3:$I$75,9,FALSE)</f>
        <v>230</v>
      </c>
      <c r="W106" s="22">
        <f t="shared" si="7"/>
        <v>0</v>
      </c>
    </row>
    <row r="107" spans="1:23" x14ac:dyDescent="0.35">
      <c r="O107" s="35" t="str">
        <f>_xlfn.CONCAT(A3,"_N2")</f>
        <v>A1_N2</v>
      </c>
      <c r="P107" s="36">
        <v>175</v>
      </c>
      <c r="Q107" s="36">
        <f>Q3</f>
        <v>71.428571428571431</v>
      </c>
      <c r="R107" s="36">
        <v>101</v>
      </c>
      <c r="S107" s="36">
        <v>102</v>
      </c>
      <c r="T107" s="37">
        <v>1200000</v>
      </c>
    </row>
    <row r="108" spans="1:23" x14ac:dyDescent="0.35">
      <c r="O108" s="26" t="str">
        <f t="shared" ref="O108:O171" si="8">_xlfn.CONCAT(A4,"_N2")</f>
        <v>B1_N2</v>
      </c>
      <c r="P108" s="27">
        <v>175</v>
      </c>
      <c r="Q108" s="27">
        <f t="shared" ref="Q108:Q171" si="9">Q4</f>
        <v>71.428571428571431</v>
      </c>
      <c r="R108" s="27">
        <v>201</v>
      </c>
      <c r="S108" s="27">
        <v>202</v>
      </c>
      <c r="T108" s="28">
        <v>1200000</v>
      </c>
    </row>
    <row r="109" spans="1:23" x14ac:dyDescent="0.35">
      <c r="O109" s="26" t="str">
        <f t="shared" si="8"/>
        <v>C1_N2</v>
      </c>
      <c r="P109" s="27">
        <v>175</v>
      </c>
      <c r="Q109" s="27">
        <f t="shared" si="9"/>
        <v>71.428571428571431</v>
      </c>
      <c r="R109" s="27">
        <v>301</v>
      </c>
      <c r="S109" s="27">
        <v>302</v>
      </c>
      <c r="T109" s="28">
        <v>1200000</v>
      </c>
    </row>
    <row r="110" spans="1:23" x14ac:dyDescent="0.35">
      <c r="O110" s="26" t="str">
        <f t="shared" si="8"/>
        <v>A29_N2</v>
      </c>
      <c r="P110" s="27">
        <v>500</v>
      </c>
      <c r="Q110" s="27">
        <f t="shared" si="9"/>
        <v>71.428571428571431</v>
      </c>
      <c r="R110" s="27">
        <v>117</v>
      </c>
      <c r="S110" s="27">
        <v>118</v>
      </c>
      <c r="T110" s="28">
        <v>9000000</v>
      </c>
    </row>
    <row r="111" spans="1:23" x14ac:dyDescent="0.35">
      <c r="O111" s="26" t="str">
        <f t="shared" si="8"/>
        <v>B29_N2</v>
      </c>
      <c r="P111" s="27">
        <v>500</v>
      </c>
      <c r="Q111" s="27">
        <f t="shared" si="9"/>
        <v>71.428571428571431</v>
      </c>
      <c r="R111" s="27">
        <v>217</v>
      </c>
      <c r="S111" s="27">
        <v>218</v>
      </c>
      <c r="T111" s="28">
        <v>9000000</v>
      </c>
    </row>
    <row r="112" spans="1:23" x14ac:dyDescent="0.35">
      <c r="O112" s="26" t="str">
        <f t="shared" si="8"/>
        <v>C29_N2</v>
      </c>
      <c r="P112" s="27">
        <v>500</v>
      </c>
      <c r="Q112" s="27">
        <f t="shared" si="9"/>
        <v>71.428571428571431</v>
      </c>
      <c r="R112" s="27">
        <v>317</v>
      </c>
      <c r="S112" s="27">
        <v>318</v>
      </c>
      <c r="T112" s="28">
        <v>9000000</v>
      </c>
    </row>
    <row r="113" spans="15:20" x14ac:dyDescent="0.35">
      <c r="O113" s="26" t="str">
        <f t="shared" si="8"/>
        <v>A24_N2</v>
      </c>
      <c r="P113" s="27">
        <v>500</v>
      </c>
      <c r="Q113" s="27">
        <f t="shared" si="9"/>
        <v>58.823529411764703</v>
      </c>
      <c r="R113" s="27">
        <v>115</v>
      </c>
      <c r="S113" s="27">
        <v>116</v>
      </c>
      <c r="T113" s="28">
        <v>10800000</v>
      </c>
    </row>
    <row r="114" spans="15:20" x14ac:dyDescent="0.35">
      <c r="O114" s="26" t="str">
        <f t="shared" si="8"/>
        <v>B24_N2</v>
      </c>
      <c r="P114" s="27">
        <v>500</v>
      </c>
      <c r="Q114" s="27">
        <f t="shared" si="9"/>
        <v>58.823529411764703</v>
      </c>
      <c r="R114" s="27">
        <v>215</v>
      </c>
      <c r="S114" s="27">
        <v>216</v>
      </c>
      <c r="T114" s="28">
        <v>10800000</v>
      </c>
    </row>
    <row r="115" spans="15:20" x14ac:dyDescent="0.35">
      <c r="O115" s="26" t="str">
        <f t="shared" si="8"/>
        <v>C24_N2</v>
      </c>
      <c r="P115" s="27">
        <v>500</v>
      </c>
      <c r="Q115" s="27">
        <f t="shared" si="9"/>
        <v>58.823529411764703</v>
      </c>
      <c r="R115" s="27">
        <v>315</v>
      </c>
      <c r="S115" s="27">
        <v>316</v>
      </c>
      <c r="T115" s="28">
        <v>10800000</v>
      </c>
    </row>
    <row r="116" spans="15:20" x14ac:dyDescent="0.35">
      <c r="O116" s="26" t="str">
        <f t="shared" si="8"/>
        <v>A33_1_N2</v>
      </c>
      <c r="P116" s="27">
        <v>500</v>
      </c>
      <c r="Q116" s="27">
        <f t="shared" si="9"/>
        <v>45.45454545454546</v>
      </c>
      <c r="R116" s="27">
        <v>120</v>
      </c>
      <c r="S116" s="27">
        <v>123</v>
      </c>
      <c r="T116" s="28">
        <v>13500000</v>
      </c>
    </row>
    <row r="117" spans="15:20" x14ac:dyDescent="0.35">
      <c r="O117" s="26" t="str">
        <f t="shared" si="8"/>
        <v>A33_2_N2</v>
      </c>
      <c r="P117" s="27">
        <v>500</v>
      </c>
      <c r="Q117" s="27">
        <f t="shared" si="9"/>
        <v>45.45454545454546</v>
      </c>
      <c r="R117" s="27">
        <v>120</v>
      </c>
      <c r="S117" s="27">
        <v>123</v>
      </c>
      <c r="T117" s="28">
        <v>13500000</v>
      </c>
    </row>
    <row r="118" spans="15:20" x14ac:dyDescent="0.35">
      <c r="O118" s="26" t="str">
        <f t="shared" si="8"/>
        <v>B33_1_N2</v>
      </c>
      <c r="P118" s="27">
        <v>500</v>
      </c>
      <c r="Q118" s="27">
        <f t="shared" si="9"/>
        <v>45.45454545454546</v>
      </c>
      <c r="R118" s="27">
        <v>220</v>
      </c>
      <c r="S118" s="27">
        <v>223</v>
      </c>
      <c r="T118" s="28">
        <v>13500000</v>
      </c>
    </row>
    <row r="119" spans="15:20" x14ac:dyDescent="0.35">
      <c r="O119" s="26" t="str">
        <f t="shared" si="8"/>
        <v>B33_2_N2</v>
      </c>
      <c r="P119" s="27">
        <v>500</v>
      </c>
      <c r="Q119" s="27">
        <f t="shared" si="9"/>
        <v>45.45454545454546</v>
      </c>
      <c r="R119" s="27">
        <v>220</v>
      </c>
      <c r="S119" s="27">
        <v>223</v>
      </c>
      <c r="T119" s="28">
        <v>13500000</v>
      </c>
    </row>
    <row r="120" spans="15:20" x14ac:dyDescent="0.35">
      <c r="O120" s="26" t="str">
        <f t="shared" si="8"/>
        <v>C33_1_N2</v>
      </c>
      <c r="P120" s="27">
        <v>500</v>
      </c>
      <c r="Q120" s="27">
        <f t="shared" si="9"/>
        <v>45.45454545454546</v>
      </c>
      <c r="R120" s="27">
        <v>320</v>
      </c>
      <c r="S120" s="27">
        <v>323</v>
      </c>
      <c r="T120" s="28">
        <v>13500000</v>
      </c>
    </row>
    <row r="121" spans="15:20" x14ac:dyDescent="0.35">
      <c r="O121" s="26" t="str">
        <f t="shared" si="8"/>
        <v>C33_2_N2</v>
      </c>
      <c r="P121" s="27">
        <v>500</v>
      </c>
      <c r="Q121" s="27">
        <f t="shared" si="9"/>
        <v>45.45454545454546</v>
      </c>
      <c r="R121" s="27">
        <v>320</v>
      </c>
      <c r="S121" s="27">
        <v>323</v>
      </c>
      <c r="T121" s="28">
        <v>13500000</v>
      </c>
    </row>
    <row r="122" spans="15:20" x14ac:dyDescent="0.35">
      <c r="O122" s="26" t="str">
        <f t="shared" si="8"/>
        <v>A10_N2</v>
      </c>
      <c r="P122" s="27">
        <v>175</v>
      </c>
      <c r="Q122" s="27">
        <f t="shared" si="9"/>
        <v>16.393442622950818</v>
      </c>
      <c r="R122" s="27">
        <v>106</v>
      </c>
      <c r="S122" s="27">
        <v>110</v>
      </c>
      <c r="T122" s="28">
        <v>6400000</v>
      </c>
    </row>
    <row r="123" spans="15:20" x14ac:dyDescent="0.35">
      <c r="O123" s="26" t="str">
        <f t="shared" si="8"/>
        <v>A11_N2</v>
      </c>
      <c r="P123" s="27">
        <v>175</v>
      </c>
      <c r="Q123" s="27">
        <f t="shared" si="9"/>
        <v>16.393442622950818</v>
      </c>
      <c r="R123" s="27">
        <v>107</v>
      </c>
      <c r="S123" s="27">
        <v>108</v>
      </c>
      <c r="T123" s="28">
        <v>6400000</v>
      </c>
    </row>
    <row r="124" spans="15:20" x14ac:dyDescent="0.35">
      <c r="O124" s="26" t="str">
        <f t="shared" si="8"/>
        <v>A28_N2</v>
      </c>
      <c r="P124" s="27">
        <v>500</v>
      </c>
      <c r="Q124" s="27">
        <f t="shared" si="9"/>
        <v>43.478260869565219</v>
      </c>
      <c r="R124" s="27">
        <v>116</v>
      </c>
      <c r="S124" s="27">
        <v>119</v>
      </c>
      <c r="T124" s="28">
        <v>14400000</v>
      </c>
    </row>
    <row r="125" spans="15:20" x14ac:dyDescent="0.35">
      <c r="O125" s="26" t="str">
        <f t="shared" si="8"/>
        <v>B10_N2</v>
      </c>
      <c r="P125" s="27">
        <v>175</v>
      </c>
      <c r="Q125" s="27">
        <f t="shared" si="9"/>
        <v>16.393442622950818</v>
      </c>
      <c r="R125" s="27">
        <v>206</v>
      </c>
      <c r="S125" s="27">
        <v>210</v>
      </c>
      <c r="T125" s="28">
        <v>6400000</v>
      </c>
    </row>
    <row r="126" spans="15:20" x14ac:dyDescent="0.35">
      <c r="O126" s="26" t="str">
        <f t="shared" si="8"/>
        <v>B11_N2</v>
      </c>
      <c r="P126" s="27">
        <v>175</v>
      </c>
      <c r="Q126" s="27">
        <f t="shared" si="9"/>
        <v>16.393442622950818</v>
      </c>
      <c r="R126" s="27">
        <v>207</v>
      </c>
      <c r="S126" s="27">
        <v>208</v>
      </c>
      <c r="T126" s="28">
        <v>6400000</v>
      </c>
    </row>
    <row r="127" spans="15:20" x14ac:dyDescent="0.35">
      <c r="O127" s="26" t="str">
        <f t="shared" si="8"/>
        <v>B28_N2</v>
      </c>
      <c r="P127" s="27">
        <v>500</v>
      </c>
      <c r="Q127" s="27">
        <f t="shared" si="9"/>
        <v>43.478260869565219</v>
      </c>
      <c r="R127" s="27">
        <v>216</v>
      </c>
      <c r="S127" s="27">
        <v>219</v>
      </c>
      <c r="T127" s="28">
        <v>14400000</v>
      </c>
    </row>
    <row r="128" spans="15:20" x14ac:dyDescent="0.35">
      <c r="O128" s="26" t="str">
        <f t="shared" si="8"/>
        <v>C10_N2</v>
      </c>
      <c r="P128" s="27">
        <v>175</v>
      </c>
      <c r="Q128" s="27">
        <f t="shared" si="9"/>
        <v>16.393442622950818</v>
      </c>
      <c r="R128" s="27">
        <v>306</v>
      </c>
      <c r="S128" s="27">
        <v>310</v>
      </c>
      <c r="T128" s="28">
        <v>6400000</v>
      </c>
    </row>
    <row r="129" spans="15:20" x14ac:dyDescent="0.35">
      <c r="O129" s="26" t="str">
        <f t="shared" si="8"/>
        <v>C11_N2</v>
      </c>
      <c r="P129" s="27">
        <v>175</v>
      </c>
      <c r="Q129" s="27">
        <f t="shared" si="9"/>
        <v>16.393442622950818</v>
      </c>
      <c r="R129" s="27">
        <v>307</v>
      </c>
      <c r="S129" s="27">
        <v>308</v>
      </c>
      <c r="T129" s="28">
        <v>6400000</v>
      </c>
    </row>
    <row r="130" spans="15:20" x14ac:dyDescent="0.35">
      <c r="O130" s="26" t="str">
        <f t="shared" si="8"/>
        <v>C28_N2</v>
      </c>
      <c r="P130" s="27">
        <v>500</v>
      </c>
      <c r="Q130" s="27">
        <f t="shared" si="9"/>
        <v>43.478260869565219</v>
      </c>
      <c r="R130" s="27">
        <v>316</v>
      </c>
      <c r="S130" s="27">
        <v>319</v>
      </c>
      <c r="T130" s="28">
        <v>14400000</v>
      </c>
    </row>
    <row r="131" spans="15:20" x14ac:dyDescent="0.35">
      <c r="O131" s="26" t="str">
        <f t="shared" si="8"/>
        <v>A27_N2</v>
      </c>
      <c r="P131" s="27">
        <v>500</v>
      </c>
      <c r="Q131" s="27">
        <f t="shared" si="9"/>
        <v>38.46153846153846</v>
      </c>
      <c r="R131" s="27">
        <v>116</v>
      </c>
      <c r="S131" s="27">
        <v>117</v>
      </c>
      <c r="T131" s="28">
        <v>16200000</v>
      </c>
    </row>
    <row r="132" spans="15:20" x14ac:dyDescent="0.35">
      <c r="O132" s="26" t="str">
        <f t="shared" si="8"/>
        <v>A31_1_N2</v>
      </c>
      <c r="P132" s="27">
        <v>500</v>
      </c>
      <c r="Q132" s="27">
        <f t="shared" si="9"/>
        <v>38.46153846153846</v>
      </c>
      <c r="R132" s="27">
        <v>118</v>
      </c>
      <c r="S132" s="27">
        <v>121</v>
      </c>
      <c r="T132" s="28">
        <v>16200000</v>
      </c>
    </row>
    <row r="133" spans="15:20" x14ac:dyDescent="0.35">
      <c r="O133" s="26" t="str">
        <f t="shared" si="8"/>
        <v>A31_2_N2</v>
      </c>
      <c r="P133" s="27">
        <v>500</v>
      </c>
      <c r="Q133" s="27">
        <f t="shared" si="9"/>
        <v>38.46153846153846</v>
      </c>
      <c r="R133" s="27">
        <v>118</v>
      </c>
      <c r="S133" s="27">
        <v>121</v>
      </c>
      <c r="T133" s="28">
        <v>16200000</v>
      </c>
    </row>
    <row r="134" spans="15:20" x14ac:dyDescent="0.35">
      <c r="O134" s="26" t="str">
        <f t="shared" si="8"/>
        <v>B27_N2</v>
      </c>
      <c r="P134" s="27">
        <v>500</v>
      </c>
      <c r="Q134" s="27">
        <f t="shared" si="9"/>
        <v>38.46153846153846</v>
      </c>
      <c r="R134" s="27">
        <v>216</v>
      </c>
      <c r="S134" s="27">
        <v>217</v>
      </c>
      <c r="T134" s="28">
        <v>16200000</v>
      </c>
    </row>
    <row r="135" spans="15:20" x14ac:dyDescent="0.35">
      <c r="O135" s="26" t="str">
        <f t="shared" si="8"/>
        <v>B31_1_N2</v>
      </c>
      <c r="P135" s="27">
        <v>500</v>
      </c>
      <c r="Q135" s="27">
        <f t="shared" si="9"/>
        <v>38.46153846153846</v>
      </c>
      <c r="R135" s="27">
        <v>218</v>
      </c>
      <c r="S135" s="27">
        <v>221</v>
      </c>
      <c r="T135" s="28">
        <v>16200000</v>
      </c>
    </row>
    <row r="136" spans="15:20" x14ac:dyDescent="0.35">
      <c r="O136" s="26" t="str">
        <f t="shared" si="8"/>
        <v>B31_2_N2</v>
      </c>
      <c r="P136" s="27">
        <v>500</v>
      </c>
      <c r="Q136" s="27">
        <f t="shared" si="9"/>
        <v>38.46153846153846</v>
      </c>
      <c r="R136" s="27">
        <v>218</v>
      </c>
      <c r="S136" s="27">
        <v>221</v>
      </c>
      <c r="T136" s="28">
        <v>16200000</v>
      </c>
    </row>
    <row r="137" spans="15:20" x14ac:dyDescent="0.35">
      <c r="O137" s="26" t="str">
        <f t="shared" si="8"/>
        <v>C27_N2</v>
      </c>
      <c r="P137" s="27">
        <v>500</v>
      </c>
      <c r="Q137" s="27">
        <f t="shared" si="9"/>
        <v>38.46153846153846</v>
      </c>
      <c r="R137" s="27">
        <v>316</v>
      </c>
      <c r="S137" s="27">
        <v>317</v>
      </c>
      <c r="T137" s="28">
        <v>16200000</v>
      </c>
    </row>
    <row r="138" spans="15:20" x14ac:dyDescent="0.35">
      <c r="O138" s="26" t="str">
        <f t="shared" si="8"/>
        <v>C31_1_N2</v>
      </c>
      <c r="P138" s="27">
        <v>500</v>
      </c>
      <c r="Q138" s="27">
        <f t="shared" si="9"/>
        <v>38.46153846153846</v>
      </c>
      <c r="R138" s="27">
        <v>318</v>
      </c>
      <c r="S138" s="27">
        <v>321</v>
      </c>
      <c r="T138" s="28">
        <v>16200000</v>
      </c>
    </row>
    <row r="139" spans="15:20" x14ac:dyDescent="0.35">
      <c r="O139" s="26" t="str">
        <f t="shared" si="8"/>
        <v>C31_2_N2</v>
      </c>
      <c r="P139" s="27">
        <v>500</v>
      </c>
      <c r="Q139" s="27">
        <f t="shared" si="9"/>
        <v>38.46153846153846</v>
      </c>
      <c r="R139" s="27">
        <v>318</v>
      </c>
      <c r="S139" s="27">
        <v>321</v>
      </c>
      <c r="T139" s="28">
        <v>16200000</v>
      </c>
    </row>
    <row r="140" spans="15:20" x14ac:dyDescent="0.35">
      <c r="O140" s="26" t="str">
        <f t="shared" si="8"/>
        <v>A3_N2</v>
      </c>
      <c r="P140" s="27">
        <v>175</v>
      </c>
      <c r="Q140" s="27">
        <f t="shared" si="9"/>
        <v>11.76470588235294</v>
      </c>
      <c r="R140" s="27">
        <v>101</v>
      </c>
      <c r="S140" s="27">
        <v>105</v>
      </c>
      <c r="T140" s="28">
        <v>8800000</v>
      </c>
    </row>
    <row r="141" spans="15:20" x14ac:dyDescent="0.35">
      <c r="O141" s="26" t="str">
        <f t="shared" si="8"/>
        <v>B3_N2</v>
      </c>
      <c r="P141" s="27">
        <v>175</v>
      </c>
      <c r="Q141" s="27">
        <f t="shared" si="9"/>
        <v>11.76470588235294</v>
      </c>
      <c r="R141" s="27">
        <v>201</v>
      </c>
      <c r="S141" s="27">
        <v>205</v>
      </c>
      <c r="T141" s="28">
        <v>8800000</v>
      </c>
    </row>
    <row r="142" spans="15:20" x14ac:dyDescent="0.35">
      <c r="O142" s="26" t="str">
        <f t="shared" si="8"/>
        <v>C3_N2</v>
      </c>
      <c r="P142" s="27">
        <v>175</v>
      </c>
      <c r="Q142" s="27">
        <f t="shared" si="9"/>
        <v>11.76470588235294</v>
      </c>
      <c r="R142" s="27">
        <v>301</v>
      </c>
      <c r="S142" s="27">
        <v>305</v>
      </c>
      <c r="T142" s="28">
        <v>8800000</v>
      </c>
    </row>
    <row r="143" spans="15:20" x14ac:dyDescent="0.35">
      <c r="O143" s="26" t="str">
        <f t="shared" si="8"/>
        <v>A9_N2</v>
      </c>
      <c r="P143" s="27">
        <v>175</v>
      </c>
      <c r="Q143" s="27">
        <f t="shared" si="9"/>
        <v>11.363636363636365</v>
      </c>
      <c r="R143" s="27">
        <v>105</v>
      </c>
      <c r="S143" s="27">
        <v>110</v>
      </c>
      <c r="T143" s="28">
        <v>9200000</v>
      </c>
    </row>
    <row r="144" spans="15:20" x14ac:dyDescent="0.35">
      <c r="O144" s="26" t="str">
        <f t="shared" si="8"/>
        <v>B9_N2</v>
      </c>
      <c r="P144" s="27">
        <v>175</v>
      </c>
      <c r="Q144" s="27">
        <f t="shared" si="9"/>
        <v>11.363636363636365</v>
      </c>
      <c r="R144" s="27">
        <v>205</v>
      </c>
      <c r="S144" s="27">
        <v>210</v>
      </c>
      <c r="T144" s="28">
        <v>9200000</v>
      </c>
    </row>
    <row r="145" spans="15:20" x14ac:dyDescent="0.35">
      <c r="O145" s="26" t="str">
        <f t="shared" si="8"/>
        <v>C9_N2</v>
      </c>
      <c r="P145" s="27">
        <v>175</v>
      </c>
      <c r="Q145" s="27">
        <f t="shared" si="9"/>
        <v>11.363636363636365</v>
      </c>
      <c r="R145" s="27">
        <v>305</v>
      </c>
      <c r="S145" s="27">
        <v>310</v>
      </c>
      <c r="T145" s="28">
        <v>9200000</v>
      </c>
    </row>
    <row r="146" spans="15:20" x14ac:dyDescent="0.35">
      <c r="O146" s="26" t="str">
        <f t="shared" si="8"/>
        <v>A23_N2</v>
      </c>
      <c r="P146" s="27">
        <v>500</v>
      </c>
      <c r="Q146" s="27">
        <f t="shared" si="9"/>
        <v>16.949152542372882</v>
      </c>
      <c r="R146" s="27">
        <v>114</v>
      </c>
      <c r="S146" s="27">
        <v>116</v>
      </c>
      <c r="T146" s="28">
        <v>24300000</v>
      </c>
    </row>
    <row r="147" spans="15:20" x14ac:dyDescent="0.35">
      <c r="O147" s="26" t="str">
        <f t="shared" si="8"/>
        <v>A8_N2</v>
      </c>
      <c r="P147" s="27">
        <v>175</v>
      </c>
      <c r="Q147" s="27">
        <f t="shared" si="9"/>
        <v>9.615384615384615</v>
      </c>
      <c r="R147" s="27">
        <v>104</v>
      </c>
      <c r="S147" s="27">
        <v>109</v>
      </c>
      <c r="T147" s="28">
        <v>10800000</v>
      </c>
    </row>
    <row r="148" spans="15:20" x14ac:dyDescent="0.35">
      <c r="O148" s="26" t="str">
        <f t="shared" si="8"/>
        <v>B23_N2</v>
      </c>
      <c r="P148" s="27">
        <v>500</v>
      </c>
      <c r="Q148" s="27">
        <f t="shared" si="9"/>
        <v>16.949152542372882</v>
      </c>
      <c r="R148" s="27">
        <v>214</v>
      </c>
      <c r="S148" s="27">
        <v>216</v>
      </c>
      <c r="T148" s="28">
        <v>24300000</v>
      </c>
    </row>
    <row r="149" spans="15:20" x14ac:dyDescent="0.35">
      <c r="O149" s="26" t="str">
        <f t="shared" si="8"/>
        <v>B8_N2</v>
      </c>
      <c r="P149" s="27">
        <v>175</v>
      </c>
      <c r="Q149" s="27">
        <f t="shared" si="9"/>
        <v>9.615384615384615</v>
      </c>
      <c r="R149" s="27">
        <v>204</v>
      </c>
      <c r="S149" s="27">
        <v>209</v>
      </c>
      <c r="T149" s="28">
        <v>10800000</v>
      </c>
    </row>
    <row r="150" spans="15:20" x14ac:dyDescent="0.35">
      <c r="O150" s="26" t="str">
        <f t="shared" si="8"/>
        <v>C23_N2</v>
      </c>
      <c r="P150" s="27">
        <v>500</v>
      </c>
      <c r="Q150" s="27">
        <f t="shared" si="9"/>
        <v>16.949152542372882</v>
      </c>
      <c r="R150" s="27">
        <v>314</v>
      </c>
      <c r="S150" s="27">
        <v>316</v>
      </c>
      <c r="T150" s="28">
        <v>24300000</v>
      </c>
    </row>
    <row r="151" spans="15:20" x14ac:dyDescent="0.35">
      <c r="O151" s="26" t="str">
        <f t="shared" si="8"/>
        <v>C8_N2</v>
      </c>
      <c r="P151" s="27">
        <v>175</v>
      </c>
      <c r="Q151" s="27">
        <f t="shared" si="9"/>
        <v>9.615384615384615</v>
      </c>
      <c r="R151" s="27">
        <v>304</v>
      </c>
      <c r="S151" s="27">
        <v>309</v>
      </c>
      <c r="T151" s="28">
        <v>10800000</v>
      </c>
    </row>
    <row r="152" spans="15:20" x14ac:dyDescent="0.35">
      <c r="O152" s="26" t="str">
        <f t="shared" si="8"/>
        <v>A32_1_N2</v>
      </c>
      <c r="P152" s="27">
        <v>500</v>
      </c>
      <c r="Q152" s="27">
        <f t="shared" si="9"/>
        <v>25</v>
      </c>
      <c r="R152" s="27">
        <v>119</v>
      </c>
      <c r="S152" s="27">
        <v>120</v>
      </c>
      <c r="T152" s="28">
        <v>24750000</v>
      </c>
    </row>
    <row r="153" spans="15:20" x14ac:dyDescent="0.35">
      <c r="O153" s="26" t="str">
        <f t="shared" si="8"/>
        <v>A32_2_N2</v>
      </c>
      <c r="P153" s="27">
        <v>500</v>
      </c>
      <c r="Q153" s="27">
        <f t="shared" si="9"/>
        <v>25</v>
      </c>
      <c r="R153" s="27">
        <v>119</v>
      </c>
      <c r="S153" s="27">
        <v>120</v>
      </c>
      <c r="T153" s="28">
        <v>24750000</v>
      </c>
    </row>
    <row r="154" spans="15:20" x14ac:dyDescent="0.35">
      <c r="O154" s="26" t="str">
        <f t="shared" si="8"/>
        <v>B32_1_N2</v>
      </c>
      <c r="P154" s="27">
        <v>500</v>
      </c>
      <c r="Q154" s="27">
        <f t="shared" si="9"/>
        <v>25</v>
      </c>
      <c r="R154" s="27">
        <v>219</v>
      </c>
      <c r="S154" s="27">
        <v>220</v>
      </c>
      <c r="T154" s="28">
        <v>24750000</v>
      </c>
    </row>
    <row r="155" spans="15:20" x14ac:dyDescent="0.35">
      <c r="O155" s="26" t="str">
        <f t="shared" si="8"/>
        <v>B32_2_N2</v>
      </c>
      <c r="P155" s="27">
        <v>500</v>
      </c>
      <c r="Q155" s="27">
        <f t="shared" si="9"/>
        <v>25</v>
      </c>
      <c r="R155" s="27">
        <v>219</v>
      </c>
      <c r="S155" s="27">
        <v>220</v>
      </c>
      <c r="T155" s="28">
        <v>24750000</v>
      </c>
    </row>
    <row r="156" spans="15:20" x14ac:dyDescent="0.35">
      <c r="O156" s="26" t="str">
        <f t="shared" si="8"/>
        <v>C32_1_N2</v>
      </c>
      <c r="P156" s="27">
        <v>500</v>
      </c>
      <c r="Q156" s="27">
        <f t="shared" si="9"/>
        <v>25</v>
      </c>
      <c r="R156" s="27">
        <v>319</v>
      </c>
      <c r="S156" s="27">
        <v>320</v>
      </c>
      <c r="T156" s="28">
        <v>24750000</v>
      </c>
    </row>
    <row r="157" spans="15:20" x14ac:dyDescent="0.35">
      <c r="O157" s="26" t="str">
        <f t="shared" si="8"/>
        <v>C32_2_N2</v>
      </c>
      <c r="P157" s="27">
        <v>500</v>
      </c>
      <c r="Q157" s="27">
        <f t="shared" si="9"/>
        <v>25</v>
      </c>
      <c r="R157" s="27">
        <v>319</v>
      </c>
      <c r="S157" s="27">
        <v>320</v>
      </c>
      <c r="T157" s="28">
        <v>24750000</v>
      </c>
    </row>
    <row r="158" spans="15:20" x14ac:dyDescent="0.35">
      <c r="O158" s="26" t="str">
        <f t="shared" si="8"/>
        <v>A19_N2</v>
      </c>
      <c r="P158" s="27">
        <v>500</v>
      </c>
      <c r="Q158" s="27">
        <f t="shared" si="9"/>
        <v>23.809523809523807</v>
      </c>
      <c r="R158" s="27">
        <v>111</v>
      </c>
      <c r="S158" s="27">
        <v>114</v>
      </c>
      <c r="T158" s="28">
        <v>26100000</v>
      </c>
    </row>
    <row r="159" spans="15:20" x14ac:dyDescent="0.35">
      <c r="O159" s="26" t="str">
        <f t="shared" si="8"/>
        <v>B19_N2</v>
      </c>
      <c r="P159" s="27">
        <v>500</v>
      </c>
      <c r="Q159" s="27">
        <f t="shared" si="9"/>
        <v>23.809523809523807</v>
      </c>
      <c r="R159" s="27">
        <v>211</v>
      </c>
      <c r="S159" s="27">
        <v>214</v>
      </c>
      <c r="T159" s="28">
        <v>26100000</v>
      </c>
    </row>
    <row r="160" spans="15:20" x14ac:dyDescent="0.35">
      <c r="O160" s="26" t="str">
        <f t="shared" si="8"/>
        <v>C19_N2</v>
      </c>
      <c r="P160" s="27">
        <v>500</v>
      </c>
      <c r="Q160" s="27">
        <f t="shared" si="9"/>
        <v>23.809523809523807</v>
      </c>
      <c r="R160" s="27">
        <v>311</v>
      </c>
      <c r="S160" s="27">
        <v>314</v>
      </c>
      <c r="T160" s="28">
        <v>26100000</v>
      </c>
    </row>
    <row r="161" spans="15:20" x14ac:dyDescent="0.35">
      <c r="O161" s="26" t="str">
        <f t="shared" si="8"/>
        <v>A6_N2</v>
      </c>
      <c r="P161" s="27">
        <v>175</v>
      </c>
      <c r="Q161" s="27">
        <f t="shared" si="9"/>
        <v>8.4033613445378155</v>
      </c>
      <c r="R161" s="27">
        <v>103</v>
      </c>
      <c r="S161" s="27">
        <v>109</v>
      </c>
      <c r="T161" s="28">
        <v>12400000</v>
      </c>
    </row>
    <row r="162" spans="15:20" x14ac:dyDescent="0.35">
      <c r="O162" s="26" t="str">
        <f t="shared" si="8"/>
        <v>B6_N2</v>
      </c>
      <c r="P162" s="27">
        <v>175</v>
      </c>
      <c r="Q162" s="27">
        <f t="shared" si="9"/>
        <v>8.4033613445378155</v>
      </c>
      <c r="R162" s="27">
        <v>203</v>
      </c>
      <c r="S162" s="27">
        <v>209</v>
      </c>
      <c r="T162" s="28">
        <v>12400000</v>
      </c>
    </row>
    <row r="163" spans="15:20" x14ac:dyDescent="0.35">
      <c r="O163" s="26" t="str">
        <f t="shared" si="8"/>
        <v>C6_N2</v>
      </c>
      <c r="P163" s="27">
        <v>175</v>
      </c>
      <c r="Q163" s="27">
        <f t="shared" si="9"/>
        <v>8.4033613445378155</v>
      </c>
      <c r="R163" s="27">
        <v>303</v>
      </c>
      <c r="S163" s="27">
        <v>309</v>
      </c>
      <c r="T163" s="28">
        <v>12400000</v>
      </c>
    </row>
    <row r="164" spans="15:20" x14ac:dyDescent="0.35">
      <c r="O164" s="26" t="str">
        <f t="shared" si="8"/>
        <v>A18_N2</v>
      </c>
      <c r="P164" s="27">
        <v>500</v>
      </c>
      <c r="Q164" s="27">
        <f t="shared" si="9"/>
        <v>20.833333333333332</v>
      </c>
      <c r="R164" s="27">
        <v>111</v>
      </c>
      <c r="S164" s="27">
        <v>113</v>
      </c>
      <c r="T164" s="28">
        <v>29700000</v>
      </c>
    </row>
    <row r="165" spans="15:20" x14ac:dyDescent="0.35">
      <c r="O165" s="26" t="str">
        <f t="shared" si="8"/>
        <v>A20_N2</v>
      </c>
      <c r="P165" s="27">
        <v>500</v>
      </c>
      <c r="Q165" s="27">
        <f t="shared" si="9"/>
        <v>20.833333333333332</v>
      </c>
      <c r="R165" s="27">
        <v>112</v>
      </c>
      <c r="S165" s="27">
        <v>113</v>
      </c>
      <c r="T165" s="28">
        <v>29700000</v>
      </c>
    </row>
    <row r="166" spans="15:20" x14ac:dyDescent="0.35">
      <c r="O166" s="26" t="str">
        <f t="shared" si="8"/>
        <v>A4_N2</v>
      </c>
      <c r="P166" s="27">
        <v>175</v>
      </c>
      <c r="Q166" s="27">
        <f t="shared" si="9"/>
        <v>7.8740157480314963</v>
      </c>
      <c r="R166" s="27">
        <v>102</v>
      </c>
      <c r="S166" s="27">
        <v>104</v>
      </c>
      <c r="T166" s="28">
        <v>13200000</v>
      </c>
    </row>
    <row r="167" spans="15:20" x14ac:dyDescent="0.35">
      <c r="O167" s="26" t="str">
        <f t="shared" si="8"/>
        <v>B18_N2</v>
      </c>
      <c r="P167" s="27">
        <v>500</v>
      </c>
      <c r="Q167" s="27">
        <f t="shared" si="9"/>
        <v>20.833333333333332</v>
      </c>
      <c r="R167" s="27">
        <v>211</v>
      </c>
      <c r="S167" s="27">
        <v>213</v>
      </c>
      <c r="T167" s="28">
        <v>29700000</v>
      </c>
    </row>
    <row r="168" spans="15:20" x14ac:dyDescent="0.35">
      <c r="O168" s="26" t="str">
        <f t="shared" si="8"/>
        <v>B20_N2</v>
      </c>
      <c r="P168" s="27">
        <v>500</v>
      </c>
      <c r="Q168" s="27">
        <f t="shared" si="9"/>
        <v>20.833333333333332</v>
      </c>
      <c r="R168" s="27">
        <v>212</v>
      </c>
      <c r="S168" s="27">
        <v>213</v>
      </c>
      <c r="T168" s="28">
        <v>29700000</v>
      </c>
    </row>
    <row r="169" spans="15:20" x14ac:dyDescent="0.35">
      <c r="O169" s="26" t="str">
        <f t="shared" si="8"/>
        <v>B4_N2</v>
      </c>
      <c r="P169" s="27">
        <v>175</v>
      </c>
      <c r="Q169" s="27">
        <f t="shared" si="9"/>
        <v>7.8740157480314963</v>
      </c>
      <c r="R169" s="27">
        <v>202</v>
      </c>
      <c r="S169" s="27">
        <v>204</v>
      </c>
      <c r="T169" s="28">
        <v>13200000</v>
      </c>
    </row>
    <row r="170" spans="15:20" x14ac:dyDescent="0.35">
      <c r="O170" s="26" t="str">
        <f t="shared" si="8"/>
        <v>C18_N2</v>
      </c>
      <c r="P170" s="27">
        <v>500</v>
      </c>
      <c r="Q170" s="27">
        <f t="shared" si="9"/>
        <v>20.833333333333332</v>
      </c>
      <c r="R170" s="27">
        <v>311</v>
      </c>
      <c r="S170" s="27">
        <v>313</v>
      </c>
      <c r="T170" s="28">
        <v>29700000</v>
      </c>
    </row>
    <row r="171" spans="15:20" x14ac:dyDescent="0.35">
      <c r="O171" s="26" t="str">
        <f t="shared" si="8"/>
        <v>C20_N2</v>
      </c>
      <c r="P171" s="27">
        <v>500</v>
      </c>
      <c r="Q171" s="27">
        <f t="shared" si="9"/>
        <v>20.833333333333332</v>
      </c>
      <c r="R171" s="27">
        <v>312</v>
      </c>
      <c r="S171" s="27">
        <v>313</v>
      </c>
      <c r="T171" s="28">
        <v>29700000</v>
      </c>
    </row>
    <row r="172" spans="15:20" x14ac:dyDescent="0.35">
      <c r="O172" s="26" t="str">
        <f t="shared" ref="O172:O210" si="10">_xlfn.CONCAT(A68,"_N2")</f>
        <v>C4_N2</v>
      </c>
      <c r="P172" s="27">
        <v>175</v>
      </c>
      <c r="Q172" s="27">
        <f t="shared" ref="Q172:Q210" si="11">Q68</f>
        <v>7.8740157480314963</v>
      </c>
      <c r="R172" s="27">
        <v>302</v>
      </c>
      <c r="S172" s="27">
        <v>304</v>
      </c>
      <c r="T172" s="28">
        <v>13200000</v>
      </c>
    </row>
    <row r="173" spans="15:20" x14ac:dyDescent="0.35">
      <c r="O173" s="26" t="str">
        <f t="shared" si="10"/>
        <v>A25_1_N2</v>
      </c>
      <c r="P173" s="27">
        <v>500</v>
      </c>
      <c r="Q173" s="27">
        <f t="shared" si="11"/>
        <v>20.408163265306122</v>
      </c>
      <c r="R173" s="27">
        <v>115</v>
      </c>
      <c r="S173" s="27">
        <v>121</v>
      </c>
      <c r="T173" s="28">
        <v>30600000</v>
      </c>
    </row>
    <row r="174" spans="15:20" x14ac:dyDescent="0.35">
      <c r="O174" s="26" t="str">
        <f t="shared" si="10"/>
        <v>A25_2_N2</v>
      </c>
      <c r="P174" s="27">
        <v>500</v>
      </c>
      <c r="Q174" s="27">
        <f t="shared" si="11"/>
        <v>20.408163265306122</v>
      </c>
      <c r="R174" s="27">
        <v>115</v>
      </c>
      <c r="S174" s="27">
        <v>121</v>
      </c>
      <c r="T174" s="28">
        <v>30600000</v>
      </c>
    </row>
    <row r="175" spans="15:20" x14ac:dyDescent="0.35">
      <c r="O175" s="26" t="str">
        <f t="shared" si="10"/>
        <v>B25_1_N2</v>
      </c>
      <c r="P175" s="27">
        <v>500</v>
      </c>
      <c r="Q175" s="27">
        <f t="shared" si="11"/>
        <v>20.408163265306122</v>
      </c>
      <c r="R175" s="27">
        <v>215</v>
      </c>
      <c r="S175" s="27">
        <v>221</v>
      </c>
      <c r="T175" s="28">
        <v>30600000</v>
      </c>
    </row>
    <row r="176" spans="15:20" x14ac:dyDescent="0.35">
      <c r="O176" s="26" t="str">
        <f t="shared" si="10"/>
        <v>B25_2_N2</v>
      </c>
      <c r="P176" s="27">
        <v>500</v>
      </c>
      <c r="Q176" s="27">
        <f t="shared" si="11"/>
        <v>20.408163265306122</v>
      </c>
      <c r="R176" s="27">
        <v>215</v>
      </c>
      <c r="S176" s="27">
        <v>221</v>
      </c>
      <c r="T176" s="28">
        <v>30600000</v>
      </c>
    </row>
    <row r="177" spans="15:20" x14ac:dyDescent="0.35">
      <c r="O177" s="26" t="str">
        <f t="shared" si="10"/>
        <v>C25_1_N2</v>
      </c>
      <c r="P177" s="27">
        <v>500</v>
      </c>
      <c r="Q177" s="27">
        <f t="shared" si="11"/>
        <v>20.408163265306122</v>
      </c>
      <c r="R177" s="27">
        <v>315</v>
      </c>
      <c r="S177" s="27">
        <v>321</v>
      </c>
      <c r="T177" s="28">
        <v>30600000</v>
      </c>
    </row>
    <row r="178" spans="15:20" x14ac:dyDescent="0.35">
      <c r="O178" s="26" t="str">
        <f t="shared" si="10"/>
        <v>C25_2_N2</v>
      </c>
      <c r="P178" s="27">
        <v>500</v>
      </c>
      <c r="Q178" s="27">
        <f t="shared" si="11"/>
        <v>20.408163265306122</v>
      </c>
      <c r="R178" s="27">
        <v>315</v>
      </c>
      <c r="S178" s="27">
        <v>321</v>
      </c>
      <c r="T178" s="28">
        <v>30600000</v>
      </c>
    </row>
    <row r="179" spans="15:20" x14ac:dyDescent="0.35">
      <c r="O179" s="26" t="str">
        <f t="shared" si="10"/>
        <v>A26_N2</v>
      </c>
      <c r="P179" s="27">
        <v>500</v>
      </c>
      <c r="Q179" s="27">
        <f t="shared" si="11"/>
        <v>19.23076923076923</v>
      </c>
      <c r="R179" s="27">
        <v>115</v>
      </c>
      <c r="S179" s="27">
        <v>124</v>
      </c>
      <c r="T179" s="28">
        <v>32400000</v>
      </c>
    </row>
    <row r="180" spans="15:20" x14ac:dyDescent="0.35">
      <c r="O180" s="26" t="str">
        <f t="shared" si="10"/>
        <v>B26_N2</v>
      </c>
      <c r="P180" s="27">
        <v>500</v>
      </c>
      <c r="Q180" s="27">
        <f t="shared" si="11"/>
        <v>19.23076923076923</v>
      </c>
      <c r="R180" s="27">
        <v>215</v>
      </c>
      <c r="S180" s="27">
        <v>224</v>
      </c>
      <c r="T180" s="28">
        <v>32400000</v>
      </c>
    </row>
    <row r="181" spans="15:20" x14ac:dyDescent="0.35">
      <c r="O181" s="26" t="str">
        <f t="shared" si="10"/>
        <v>C26_N2</v>
      </c>
      <c r="P181" s="27">
        <v>500</v>
      </c>
      <c r="Q181" s="27">
        <f t="shared" si="11"/>
        <v>19.23076923076923</v>
      </c>
      <c r="R181" s="27">
        <v>315</v>
      </c>
      <c r="S181" s="27">
        <v>324</v>
      </c>
      <c r="T181" s="28">
        <v>32400000</v>
      </c>
    </row>
    <row r="182" spans="15:20" x14ac:dyDescent="0.35">
      <c r="O182" s="26" t="str">
        <f t="shared" si="10"/>
        <v>AB1_N2</v>
      </c>
      <c r="P182" s="27">
        <v>175</v>
      </c>
      <c r="Q182" s="27">
        <f t="shared" si="11"/>
        <v>6.2111801242236027</v>
      </c>
      <c r="R182" s="27">
        <v>107</v>
      </c>
      <c r="S182" s="27">
        <v>203</v>
      </c>
      <c r="T182" s="28">
        <v>16800000</v>
      </c>
    </row>
    <row r="183" spans="15:20" x14ac:dyDescent="0.35">
      <c r="O183" s="26" t="str">
        <f t="shared" si="10"/>
        <v>A12-1_N2</v>
      </c>
      <c r="P183" s="27">
        <v>175</v>
      </c>
      <c r="Q183" s="27">
        <f t="shared" si="11"/>
        <v>6.0606060606060606</v>
      </c>
      <c r="R183" s="27">
        <v>108</v>
      </c>
      <c r="S183" s="27">
        <v>109</v>
      </c>
      <c r="T183" s="28">
        <v>17200000</v>
      </c>
    </row>
    <row r="184" spans="15:20" x14ac:dyDescent="0.35">
      <c r="O184" s="26" t="str">
        <f t="shared" si="10"/>
        <v>A13-2_N2</v>
      </c>
      <c r="P184" s="27">
        <v>175</v>
      </c>
      <c r="Q184" s="27">
        <f t="shared" si="11"/>
        <v>6.0606060606060606</v>
      </c>
      <c r="R184" s="27">
        <v>108</v>
      </c>
      <c r="S184" s="27">
        <v>110</v>
      </c>
      <c r="T184" s="28">
        <v>17200000</v>
      </c>
    </row>
    <row r="185" spans="15:20" x14ac:dyDescent="0.35">
      <c r="O185" s="26" t="str">
        <f t="shared" si="10"/>
        <v>B12-1_N2</v>
      </c>
      <c r="P185" s="27">
        <v>175</v>
      </c>
      <c r="Q185" s="27">
        <f t="shared" si="11"/>
        <v>6.0606060606060606</v>
      </c>
      <c r="R185" s="27">
        <v>208</v>
      </c>
      <c r="S185" s="27">
        <v>209</v>
      </c>
      <c r="T185" s="28">
        <v>17200000</v>
      </c>
    </row>
    <row r="186" spans="15:20" x14ac:dyDescent="0.35">
      <c r="O186" s="26" t="str">
        <f t="shared" si="10"/>
        <v>B13-2_N2</v>
      </c>
      <c r="P186" s="27">
        <v>175</v>
      </c>
      <c r="Q186" s="27">
        <f t="shared" si="11"/>
        <v>6.0606060606060606</v>
      </c>
      <c r="R186" s="27">
        <v>208</v>
      </c>
      <c r="S186" s="27">
        <v>210</v>
      </c>
      <c r="T186" s="28">
        <v>17200000</v>
      </c>
    </row>
    <row r="187" spans="15:20" x14ac:dyDescent="0.35">
      <c r="O187" s="26" t="str">
        <f t="shared" si="10"/>
        <v>C12-1_N2</v>
      </c>
      <c r="P187" s="27">
        <v>175</v>
      </c>
      <c r="Q187" s="27">
        <f t="shared" si="11"/>
        <v>6.0606060606060606</v>
      </c>
      <c r="R187" s="27">
        <v>308</v>
      </c>
      <c r="S187" s="27">
        <v>309</v>
      </c>
      <c r="T187" s="28">
        <v>17200000</v>
      </c>
    </row>
    <row r="188" spans="15:20" x14ac:dyDescent="0.35">
      <c r="O188" s="26" t="str">
        <f t="shared" si="10"/>
        <v>C13-2_N2</v>
      </c>
      <c r="P188" s="27">
        <v>175</v>
      </c>
      <c r="Q188" s="27">
        <f t="shared" si="11"/>
        <v>6.0606060606060606</v>
      </c>
      <c r="R188" s="27">
        <v>308</v>
      </c>
      <c r="S188" s="27">
        <v>310</v>
      </c>
      <c r="T188" s="28">
        <v>17200000</v>
      </c>
    </row>
    <row r="189" spans="15:20" x14ac:dyDescent="0.35">
      <c r="O189" s="26" t="str">
        <f t="shared" si="10"/>
        <v>A34_N2</v>
      </c>
      <c r="P189" s="27">
        <v>500</v>
      </c>
      <c r="Q189" s="27">
        <f t="shared" si="11"/>
        <v>14.705882352941176</v>
      </c>
      <c r="R189" s="27">
        <v>121</v>
      </c>
      <c r="S189" s="27">
        <v>122</v>
      </c>
      <c r="T189" s="28">
        <v>42300000</v>
      </c>
    </row>
    <row r="190" spans="15:20" x14ac:dyDescent="0.35">
      <c r="O190" s="26" t="str">
        <f t="shared" si="10"/>
        <v>B34_N2</v>
      </c>
      <c r="P190" s="27">
        <v>500</v>
      </c>
      <c r="Q190" s="27">
        <f t="shared" si="11"/>
        <v>14.705882352941176</v>
      </c>
      <c r="R190" s="27">
        <v>221</v>
      </c>
      <c r="S190" s="27">
        <v>222</v>
      </c>
      <c r="T190" s="28">
        <v>42300000</v>
      </c>
    </row>
    <row r="191" spans="15:20" x14ac:dyDescent="0.35">
      <c r="O191" s="26" t="str">
        <f t="shared" si="10"/>
        <v>C34_N2</v>
      </c>
      <c r="P191" s="27">
        <v>500</v>
      </c>
      <c r="Q191" s="27">
        <f t="shared" si="11"/>
        <v>14.705882352941176</v>
      </c>
      <c r="R191" s="27">
        <v>321</v>
      </c>
      <c r="S191" s="27">
        <v>322</v>
      </c>
      <c r="T191" s="28">
        <v>42300000</v>
      </c>
    </row>
    <row r="192" spans="15:20" x14ac:dyDescent="0.35">
      <c r="O192" s="26" t="str">
        <f t="shared" si="10"/>
        <v>A5_N2</v>
      </c>
      <c r="P192" s="27">
        <v>175</v>
      </c>
      <c r="Q192" s="27">
        <f t="shared" si="11"/>
        <v>5.208333333333333</v>
      </c>
      <c r="R192" s="27">
        <v>102</v>
      </c>
      <c r="S192" s="27">
        <v>106</v>
      </c>
      <c r="T192" s="28">
        <v>20000000</v>
      </c>
    </row>
    <row r="193" spans="15:20" x14ac:dyDescent="0.35">
      <c r="O193" s="26" t="str">
        <f t="shared" si="10"/>
        <v>B5_N2</v>
      </c>
      <c r="P193" s="27">
        <v>175</v>
      </c>
      <c r="Q193" s="27">
        <f t="shared" si="11"/>
        <v>5.208333333333333</v>
      </c>
      <c r="R193" s="27">
        <v>202</v>
      </c>
      <c r="S193" s="27">
        <v>206</v>
      </c>
      <c r="T193" s="28">
        <v>20000000</v>
      </c>
    </row>
    <row r="194" spans="15:20" x14ac:dyDescent="0.35">
      <c r="O194" s="26" t="str">
        <f t="shared" si="10"/>
        <v>C5_N2</v>
      </c>
      <c r="P194" s="27">
        <v>175</v>
      </c>
      <c r="Q194" s="27">
        <f t="shared" si="11"/>
        <v>5.208333333333333</v>
      </c>
      <c r="R194" s="27">
        <v>302</v>
      </c>
      <c r="S194" s="27">
        <v>306</v>
      </c>
      <c r="T194" s="28">
        <v>20000000</v>
      </c>
    </row>
    <row r="195" spans="15:20" x14ac:dyDescent="0.35">
      <c r="O195" s="26" t="str">
        <f t="shared" si="10"/>
        <v>AB3_N2</v>
      </c>
      <c r="P195" s="27">
        <v>500</v>
      </c>
      <c r="Q195" s="27">
        <f t="shared" si="11"/>
        <v>13.513513513513514</v>
      </c>
      <c r="R195" s="27">
        <v>123</v>
      </c>
      <c r="S195" s="27">
        <v>217</v>
      </c>
      <c r="T195" s="28">
        <v>45900000</v>
      </c>
    </row>
    <row r="196" spans="15:20" x14ac:dyDescent="0.35">
      <c r="O196" s="26" t="str">
        <f t="shared" si="10"/>
        <v>AB2_N2</v>
      </c>
      <c r="P196" s="27">
        <v>500</v>
      </c>
      <c r="Q196" s="27">
        <f t="shared" si="11"/>
        <v>13.333333333333334</v>
      </c>
      <c r="R196" s="27">
        <v>113</v>
      </c>
      <c r="S196" s="27">
        <v>215</v>
      </c>
      <c r="T196" s="28">
        <v>46800000</v>
      </c>
    </row>
    <row r="197" spans="15:20" x14ac:dyDescent="0.35">
      <c r="O197" s="26" t="str">
        <f t="shared" si="10"/>
        <v>A2_N2</v>
      </c>
      <c r="P197" s="27">
        <v>175</v>
      </c>
      <c r="Q197" s="27">
        <f t="shared" si="11"/>
        <v>4.7393364928909953</v>
      </c>
      <c r="R197" s="27">
        <v>101</v>
      </c>
      <c r="S197" s="27">
        <v>103</v>
      </c>
      <c r="T197" s="28">
        <v>22000000</v>
      </c>
    </row>
    <row r="198" spans="15:20" x14ac:dyDescent="0.35">
      <c r="O198" s="26" t="str">
        <f t="shared" si="10"/>
        <v>B2_N2</v>
      </c>
      <c r="P198" s="27">
        <v>175</v>
      </c>
      <c r="Q198" s="27">
        <f t="shared" si="11"/>
        <v>4.7393364928909953</v>
      </c>
      <c r="R198" s="27">
        <v>201</v>
      </c>
      <c r="S198" s="27">
        <v>203</v>
      </c>
      <c r="T198" s="28">
        <v>22000000</v>
      </c>
    </row>
    <row r="199" spans="15:20" x14ac:dyDescent="0.35">
      <c r="O199" s="26" t="str">
        <f t="shared" si="10"/>
        <v>C2_N2</v>
      </c>
      <c r="P199" s="27">
        <v>175</v>
      </c>
      <c r="Q199" s="27">
        <f t="shared" si="11"/>
        <v>4.7393364928909953</v>
      </c>
      <c r="R199" s="27">
        <v>301</v>
      </c>
      <c r="S199" s="27">
        <v>303</v>
      </c>
      <c r="T199" s="28">
        <v>22000000</v>
      </c>
    </row>
    <row r="200" spans="15:20" x14ac:dyDescent="0.35">
      <c r="O200" s="26" t="str">
        <f t="shared" si="10"/>
        <v>A22_N2</v>
      </c>
      <c r="P200" s="27">
        <v>500</v>
      </c>
      <c r="Q200" s="27">
        <f t="shared" si="11"/>
        <v>11.494252873563219</v>
      </c>
      <c r="R200" s="27">
        <v>113</v>
      </c>
      <c r="S200" s="27">
        <v>123</v>
      </c>
      <c r="T200" s="28">
        <v>54000000</v>
      </c>
    </row>
    <row r="201" spans="15:20" x14ac:dyDescent="0.35">
      <c r="O201" s="26" t="str">
        <f t="shared" si="10"/>
        <v>B22_N2</v>
      </c>
      <c r="P201" s="27">
        <v>500</v>
      </c>
      <c r="Q201" s="27">
        <f t="shared" si="11"/>
        <v>11.494252873563219</v>
      </c>
      <c r="R201" s="27">
        <v>213</v>
      </c>
      <c r="S201" s="27">
        <v>223</v>
      </c>
      <c r="T201" s="28">
        <v>54000000</v>
      </c>
    </row>
    <row r="202" spans="15:20" x14ac:dyDescent="0.35">
      <c r="O202" s="26" t="str">
        <f t="shared" si="10"/>
        <v>C22_N2</v>
      </c>
      <c r="P202" s="27">
        <v>500</v>
      </c>
      <c r="Q202" s="27">
        <f t="shared" si="11"/>
        <v>11.494252873563219</v>
      </c>
      <c r="R202" s="27">
        <v>313</v>
      </c>
      <c r="S202" s="27">
        <v>323</v>
      </c>
      <c r="T202" s="28">
        <v>54000000</v>
      </c>
    </row>
    <row r="203" spans="15:20" x14ac:dyDescent="0.35">
      <c r="O203" s="26" t="str">
        <f t="shared" si="10"/>
        <v>A21_N2</v>
      </c>
      <c r="P203" s="27">
        <v>500</v>
      </c>
      <c r="Q203" s="27">
        <f t="shared" si="11"/>
        <v>10.309278350515463</v>
      </c>
      <c r="R203" s="27">
        <v>112</v>
      </c>
      <c r="S203" s="27">
        <v>123</v>
      </c>
      <c r="T203" s="28">
        <v>60300000</v>
      </c>
    </row>
    <row r="204" spans="15:20" x14ac:dyDescent="0.35">
      <c r="O204" s="26" t="str">
        <f t="shared" si="10"/>
        <v>B21_N2</v>
      </c>
      <c r="P204" s="27">
        <v>500</v>
      </c>
      <c r="Q204" s="27">
        <f t="shared" si="11"/>
        <v>10.309278350515463</v>
      </c>
      <c r="R204" s="27">
        <v>212</v>
      </c>
      <c r="S204" s="27">
        <v>223</v>
      </c>
      <c r="T204" s="28">
        <v>60300000</v>
      </c>
    </row>
    <row r="205" spans="15:20" x14ac:dyDescent="0.35">
      <c r="O205" s="26" t="str">
        <f t="shared" si="10"/>
        <v>C21_N2</v>
      </c>
      <c r="P205" s="27">
        <v>500</v>
      </c>
      <c r="Q205" s="27">
        <f t="shared" si="11"/>
        <v>10.309278350515463</v>
      </c>
      <c r="R205" s="27">
        <v>312</v>
      </c>
      <c r="S205" s="27">
        <v>323</v>
      </c>
      <c r="T205" s="28">
        <v>60300000</v>
      </c>
    </row>
    <row r="206" spans="15:20" x14ac:dyDescent="0.35">
      <c r="O206" s="26" t="str">
        <f t="shared" si="10"/>
        <v>CA_1_N2</v>
      </c>
      <c r="P206" s="27">
        <v>500</v>
      </c>
      <c r="Q206" s="27">
        <f t="shared" si="11"/>
        <v>10.309278350515463</v>
      </c>
      <c r="R206" s="27">
        <v>325</v>
      </c>
      <c r="S206" s="27">
        <v>121</v>
      </c>
      <c r="T206" s="28">
        <v>60300000</v>
      </c>
    </row>
    <row r="207" spans="15:20" x14ac:dyDescent="0.35">
      <c r="O207" s="26" t="str">
        <f t="shared" si="10"/>
        <v>CB_1_N2</v>
      </c>
      <c r="P207" s="27">
        <v>500</v>
      </c>
      <c r="Q207" s="27">
        <f t="shared" si="11"/>
        <v>9.615384615384615</v>
      </c>
      <c r="R207" s="27">
        <v>318</v>
      </c>
      <c r="S207" s="27">
        <v>223</v>
      </c>
      <c r="T207" s="28">
        <v>64800000</v>
      </c>
    </row>
    <row r="208" spans="15:20" x14ac:dyDescent="0.35">
      <c r="O208" s="26" t="str">
        <f t="shared" si="10"/>
        <v>A30_N2</v>
      </c>
      <c r="P208" s="27">
        <v>500</v>
      </c>
      <c r="Q208" s="27">
        <f t="shared" si="11"/>
        <v>9.5238095238095237</v>
      </c>
      <c r="R208" s="27">
        <v>117</v>
      </c>
      <c r="S208" s="27">
        <v>122</v>
      </c>
      <c r="T208" s="28">
        <v>65700000</v>
      </c>
    </row>
    <row r="209" spans="15:20" x14ac:dyDescent="0.35">
      <c r="O209" s="26" t="str">
        <f t="shared" si="10"/>
        <v>B30_N2</v>
      </c>
      <c r="P209" s="27">
        <v>500</v>
      </c>
      <c r="Q209" s="27">
        <f t="shared" si="11"/>
        <v>9.5238095238095237</v>
      </c>
      <c r="R209" s="27">
        <v>217</v>
      </c>
      <c r="S209" s="27">
        <v>222</v>
      </c>
      <c r="T209" s="28">
        <v>65700000</v>
      </c>
    </row>
    <row r="210" spans="15:20" ht="15" thickBot="1" x14ac:dyDescent="0.4">
      <c r="O210" s="29" t="str">
        <f t="shared" si="10"/>
        <v>C30_N2</v>
      </c>
      <c r="P210" s="30">
        <v>500</v>
      </c>
      <c r="Q210" s="30">
        <f t="shared" si="11"/>
        <v>9.5238095238095237</v>
      </c>
      <c r="R210" s="30">
        <v>317</v>
      </c>
      <c r="S210" s="30">
        <v>322</v>
      </c>
      <c r="T210" s="31">
        <v>65700000</v>
      </c>
    </row>
  </sheetData>
  <mergeCells count="2">
    <mergeCell ref="A1:N1"/>
    <mergeCell ref="O1:T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F2C0-942E-42FB-8B59-51CF656A452E}">
  <dimension ref="A1:T122"/>
  <sheetViews>
    <sheetView workbookViewId="0">
      <selection activeCell="O1" sqref="O1:S2"/>
    </sheetView>
  </sheetViews>
  <sheetFormatPr defaultRowHeight="14.5" x14ac:dyDescent="0.35"/>
  <cols>
    <col min="1" max="1" width="5.7265625" bestFit="1" customWidth="1"/>
    <col min="3" max="3" width="6.36328125" bestFit="1" customWidth="1"/>
    <col min="4" max="4" width="12.90625" bestFit="1" customWidth="1"/>
    <col min="6" max="6" width="3.81640625" bestFit="1" customWidth="1"/>
    <col min="7" max="7" width="12.08984375" bestFit="1" customWidth="1"/>
    <col min="8" max="10" width="5.81640625" bestFit="1" customWidth="1"/>
    <col min="12" max="12" width="8.1796875" bestFit="1" customWidth="1"/>
    <col min="13" max="13" width="8.26953125" bestFit="1" customWidth="1"/>
    <col min="14" max="14" width="5.81640625" bestFit="1" customWidth="1"/>
    <col min="15" max="15" width="6" bestFit="1" customWidth="1"/>
    <col min="16" max="16" width="9.6328125" bestFit="1" customWidth="1"/>
    <col min="17" max="17" width="11.453125" bestFit="1" customWidth="1"/>
    <col min="18" max="18" width="11.1796875" bestFit="1" customWidth="1"/>
    <col min="19" max="19" width="12.6328125" bestFit="1" customWidth="1"/>
    <col min="20" max="20" width="13.6328125" customWidth="1"/>
  </cols>
  <sheetData>
    <row r="1" spans="1:20" x14ac:dyDescent="0.35">
      <c r="A1" s="38" t="s">
        <v>221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  <c r="O1" s="38" t="s">
        <v>226</v>
      </c>
      <c r="P1" s="39"/>
      <c r="Q1" s="39"/>
      <c r="R1" s="39"/>
      <c r="S1" s="40"/>
    </row>
    <row r="2" spans="1:20" ht="15" thickBot="1" x14ac:dyDescent="0.4">
      <c r="A2" s="1" t="s">
        <v>207</v>
      </c>
      <c r="B2" s="5" t="s">
        <v>208</v>
      </c>
      <c r="C2" s="5" t="s">
        <v>209</v>
      </c>
      <c r="D2" s="5" t="s">
        <v>210</v>
      </c>
      <c r="E2" s="5" t="s">
        <v>211</v>
      </c>
      <c r="F2" s="5" t="s">
        <v>212</v>
      </c>
      <c r="G2" s="5" t="s">
        <v>213</v>
      </c>
      <c r="H2" s="5" t="s">
        <v>214</v>
      </c>
      <c r="I2" s="5" t="s">
        <v>215</v>
      </c>
      <c r="J2" s="5" t="s">
        <v>216</v>
      </c>
      <c r="K2" s="5" t="s">
        <v>217</v>
      </c>
      <c r="L2" s="5" t="s">
        <v>218</v>
      </c>
      <c r="M2" s="5" t="s">
        <v>219</v>
      </c>
      <c r="N2" s="2" t="s">
        <v>220</v>
      </c>
      <c r="O2" s="1" t="s">
        <v>207</v>
      </c>
      <c r="P2" s="5" t="s">
        <v>222</v>
      </c>
      <c r="Q2" s="5" t="s">
        <v>223</v>
      </c>
      <c r="R2" s="5" t="s">
        <v>224</v>
      </c>
      <c r="S2" s="2" t="s">
        <v>225</v>
      </c>
    </row>
    <row r="3" spans="1:20" x14ac:dyDescent="0.35">
      <c r="A3" s="1" t="s">
        <v>93</v>
      </c>
      <c r="B3" s="5">
        <v>103</v>
      </c>
      <c r="C3" s="5">
        <v>124</v>
      </c>
      <c r="D3" s="5">
        <v>0</v>
      </c>
      <c r="E3" s="5">
        <v>0.02</v>
      </c>
      <c r="F3" s="5">
        <v>768</v>
      </c>
      <c r="G3" s="5">
        <v>0</v>
      </c>
      <c r="H3" s="5">
        <v>2E-3</v>
      </c>
      <c r="I3" s="5">
        <v>8.4000000000000005E-2</v>
      </c>
      <c r="J3" s="5">
        <v>0</v>
      </c>
      <c r="K3" s="5">
        <v>400</v>
      </c>
      <c r="L3" s="5">
        <v>510</v>
      </c>
      <c r="M3" s="5">
        <v>600</v>
      </c>
      <c r="N3" s="5">
        <v>1.0149999999999999</v>
      </c>
      <c r="O3" s="11" t="s">
        <v>93</v>
      </c>
      <c r="P3" s="12">
        <v>30000</v>
      </c>
      <c r="Q3" s="12">
        <v>9.9999999999999995E-7</v>
      </c>
      <c r="R3" s="12">
        <v>103</v>
      </c>
      <c r="S3" s="13">
        <v>124</v>
      </c>
      <c r="T3" s="53" t="s">
        <v>227</v>
      </c>
    </row>
    <row r="4" spans="1:20" x14ac:dyDescent="0.35">
      <c r="A4" s="1" t="s">
        <v>101</v>
      </c>
      <c r="B4" s="5">
        <v>109</v>
      </c>
      <c r="C4" s="5">
        <v>111</v>
      </c>
      <c r="D4" s="5">
        <v>0</v>
      </c>
      <c r="E4" s="5">
        <v>0.02</v>
      </c>
      <c r="F4" s="5">
        <v>768</v>
      </c>
      <c r="G4" s="5">
        <v>0</v>
      </c>
      <c r="H4" s="5">
        <v>2E-3</v>
      </c>
      <c r="I4" s="5">
        <v>8.4000000000000005E-2</v>
      </c>
      <c r="J4" s="5">
        <v>0</v>
      </c>
      <c r="K4" s="5">
        <v>400</v>
      </c>
      <c r="L4" s="5">
        <v>510</v>
      </c>
      <c r="M4" s="5">
        <v>600</v>
      </c>
      <c r="N4" s="5">
        <v>1.03</v>
      </c>
      <c r="O4" s="14" t="s">
        <v>101</v>
      </c>
      <c r="P4" s="15">
        <v>30000</v>
      </c>
      <c r="Q4" s="15">
        <v>9.9999999999999995E-7</v>
      </c>
      <c r="R4" s="15">
        <v>109</v>
      </c>
      <c r="S4" s="16">
        <v>111</v>
      </c>
      <c r="T4" s="53"/>
    </row>
    <row r="5" spans="1:20" x14ac:dyDescent="0.35">
      <c r="A5" s="1" t="s">
        <v>102</v>
      </c>
      <c r="B5" s="5">
        <v>109</v>
      </c>
      <c r="C5" s="5">
        <v>112</v>
      </c>
      <c r="D5" s="5">
        <v>0</v>
      </c>
      <c r="E5" s="5">
        <v>0.02</v>
      </c>
      <c r="F5" s="5">
        <v>768</v>
      </c>
      <c r="G5" s="5">
        <v>0</v>
      </c>
      <c r="H5" s="5">
        <v>2E-3</v>
      </c>
      <c r="I5" s="5">
        <v>8.4000000000000005E-2</v>
      </c>
      <c r="J5" s="5">
        <v>0</v>
      </c>
      <c r="K5" s="5">
        <v>400</v>
      </c>
      <c r="L5" s="5">
        <v>510</v>
      </c>
      <c r="M5" s="5">
        <v>600</v>
      </c>
      <c r="N5" s="5">
        <v>1.03</v>
      </c>
      <c r="O5" s="14" t="s">
        <v>102</v>
      </c>
      <c r="P5" s="15">
        <v>30000</v>
      </c>
      <c r="Q5" s="15">
        <v>9.9999999999999995E-7</v>
      </c>
      <c r="R5" s="15">
        <v>109</v>
      </c>
      <c r="S5" s="16">
        <v>112</v>
      </c>
      <c r="T5" s="53"/>
    </row>
    <row r="6" spans="1:20" x14ac:dyDescent="0.35">
      <c r="A6" s="1" t="s">
        <v>103</v>
      </c>
      <c r="B6" s="5">
        <v>110</v>
      </c>
      <c r="C6" s="5">
        <v>111</v>
      </c>
      <c r="D6" s="5">
        <v>0</v>
      </c>
      <c r="E6" s="5">
        <v>0.02</v>
      </c>
      <c r="F6" s="5">
        <v>768</v>
      </c>
      <c r="G6" s="5">
        <v>0</v>
      </c>
      <c r="H6" s="5">
        <v>2E-3</v>
      </c>
      <c r="I6" s="5">
        <v>8.4000000000000005E-2</v>
      </c>
      <c r="J6" s="5">
        <v>0</v>
      </c>
      <c r="K6" s="5">
        <v>400</v>
      </c>
      <c r="L6" s="5">
        <v>510</v>
      </c>
      <c r="M6" s="5">
        <v>600</v>
      </c>
      <c r="N6" s="5">
        <v>1.0149999999999999</v>
      </c>
      <c r="O6" s="14" t="s">
        <v>103</v>
      </c>
      <c r="P6" s="15">
        <v>30000</v>
      </c>
      <c r="Q6" s="15">
        <v>9.9999999999999995E-7</v>
      </c>
      <c r="R6" s="15">
        <v>110</v>
      </c>
      <c r="S6" s="16">
        <v>111</v>
      </c>
      <c r="T6" s="53"/>
    </row>
    <row r="7" spans="1:20" x14ac:dyDescent="0.35">
      <c r="A7" s="1" t="s">
        <v>104</v>
      </c>
      <c r="B7" s="5">
        <v>110</v>
      </c>
      <c r="C7" s="5">
        <v>112</v>
      </c>
      <c r="D7" s="5">
        <v>0</v>
      </c>
      <c r="E7" s="5">
        <v>0.02</v>
      </c>
      <c r="F7" s="5">
        <v>768</v>
      </c>
      <c r="G7" s="5">
        <v>0</v>
      </c>
      <c r="H7" s="5">
        <v>2E-3</v>
      </c>
      <c r="I7" s="5">
        <v>8.4000000000000005E-2</v>
      </c>
      <c r="J7" s="5">
        <v>0</v>
      </c>
      <c r="K7" s="5">
        <v>400</v>
      </c>
      <c r="L7" s="5">
        <v>510</v>
      </c>
      <c r="M7" s="5">
        <v>600</v>
      </c>
      <c r="N7" s="5">
        <v>1.0149999999999999</v>
      </c>
      <c r="O7" s="14" t="s">
        <v>104</v>
      </c>
      <c r="P7" s="15">
        <v>30000</v>
      </c>
      <c r="Q7" s="15">
        <v>9.9999999999999995E-7</v>
      </c>
      <c r="R7" s="15">
        <v>110</v>
      </c>
      <c r="S7" s="16">
        <v>112</v>
      </c>
      <c r="T7" s="53"/>
    </row>
    <row r="8" spans="1:20" x14ac:dyDescent="0.35">
      <c r="A8" s="1" t="s">
        <v>134</v>
      </c>
      <c r="B8" s="5">
        <v>203</v>
      </c>
      <c r="C8" s="5">
        <v>224</v>
      </c>
      <c r="D8" s="5">
        <v>0</v>
      </c>
      <c r="E8" s="5">
        <v>0.02</v>
      </c>
      <c r="F8" s="5">
        <v>768</v>
      </c>
      <c r="G8" s="5">
        <v>0</v>
      </c>
      <c r="H8" s="5">
        <v>2E-3</v>
      </c>
      <c r="I8" s="5">
        <v>8.4000000000000005E-2</v>
      </c>
      <c r="J8" s="5">
        <v>0</v>
      </c>
      <c r="K8" s="5">
        <v>400</v>
      </c>
      <c r="L8" s="5">
        <v>510</v>
      </c>
      <c r="M8" s="5">
        <v>600</v>
      </c>
      <c r="N8" s="5">
        <v>1.0149999999999999</v>
      </c>
      <c r="O8" s="14" t="s">
        <v>134</v>
      </c>
      <c r="P8" s="15">
        <v>30000</v>
      </c>
      <c r="Q8" s="15">
        <v>9.9999999999999995E-7</v>
      </c>
      <c r="R8" s="15">
        <v>203</v>
      </c>
      <c r="S8" s="16">
        <v>224</v>
      </c>
      <c r="T8" s="53"/>
    </row>
    <row r="9" spans="1:20" x14ac:dyDescent="0.35">
      <c r="A9" s="1" t="s">
        <v>141</v>
      </c>
      <c r="B9" s="5">
        <v>209</v>
      </c>
      <c r="C9" s="5">
        <v>211</v>
      </c>
      <c r="D9" s="5">
        <v>0</v>
      </c>
      <c r="E9" s="5">
        <v>0.02</v>
      </c>
      <c r="F9" s="5">
        <v>768</v>
      </c>
      <c r="G9" s="5">
        <v>0</v>
      </c>
      <c r="H9" s="5">
        <v>2E-3</v>
      </c>
      <c r="I9" s="5">
        <v>8.4000000000000005E-2</v>
      </c>
      <c r="J9" s="5">
        <v>0</v>
      </c>
      <c r="K9" s="5">
        <v>400</v>
      </c>
      <c r="L9" s="5">
        <v>510</v>
      </c>
      <c r="M9" s="5">
        <v>600</v>
      </c>
      <c r="N9" s="5">
        <v>1.03</v>
      </c>
      <c r="O9" s="14" t="s">
        <v>141</v>
      </c>
      <c r="P9" s="15">
        <v>30000</v>
      </c>
      <c r="Q9" s="15">
        <v>9.9999999999999995E-7</v>
      </c>
      <c r="R9" s="15">
        <v>209</v>
      </c>
      <c r="S9" s="16">
        <v>211</v>
      </c>
      <c r="T9" s="53"/>
    </row>
    <row r="10" spans="1:20" x14ac:dyDescent="0.35">
      <c r="A10" s="1" t="s">
        <v>142</v>
      </c>
      <c r="B10" s="5">
        <v>209</v>
      </c>
      <c r="C10" s="5">
        <v>212</v>
      </c>
      <c r="D10" s="5">
        <v>0</v>
      </c>
      <c r="E10" s="5">
        <v>0.02</v>
      </c>
      <c r="F10" s="5">
        <v>768</v>
      </c>
      <c r="G10" s="5">
        <v>0</v>
      </c>
      <c r="H10" s="5">
        <v>2E-3</v>
      </c>
      <c r="I10" s="5">
        <v>8.4000000000000005E-2</v>
      </c>
      <c r="J10" s="5">
        <v>0</v>
      </c>
      <c r="K10" s="5">
        <v>400</v>
      </c>
      <c r="L10" s="5">
        <v>510</v>
      </c>
      <c r="M10" s="5">
        <v>600</v>
      </c>
      <c r="N10" s="5">
        <v>1.03</v>
      </c>
      <c r="O10" s="14" t="s">
        <v>142</v>
      </c>
      <c r="P10" s="15">
        <v>30000</v>
      </c>
      <c r="Q10" s="15">
        <v>9.9999999999999995E-7</v>
      </c>
      <c r="R10" s="15">
        <v>209</v>
      </c>
      <c r="S10" s="16">
        <v>212</v>
      </c>
      <c r="T10" s="53"/>
    </row>
    <row r="11" spans="1:20" x14ac:dyDescent="0.35">
      <c r="A11" s="1" t="s">
        <v>143</v>
      </c>
      <c r="B11" s="5">
        <v>210</v>
      </c>
      <c r="C11" s="5">
        <v>211</v>
      </c>
      <c r="D11" s="5">
        <v>0</v>
      </c>
      <c r="E11" s="5">
        <v>0.02</v>
      </c>
      <c r="F11" s="5">
        <v>768</v>
      </c>
      <c r="G11" s="5">
        <v>0</v>
      </c>
      <c r="H11" s="5">
        <v>2E-3</v>
      </c>
      <c r="I11" s="5">
        <v>8.4000000000000005E-2</v>
      </c>
      <c r="J11" s="5">
        <v>0</v>
      </c>
      <c r="K11" s="5">
        <v>400</v>
      </c>
      <c r="L11" s="5">
        <v>510</v>
      </c>
      <c r="M11" s="5">
        <v>600</v>
      </c>
      <c r="N11" s="5">
        <v>1.0149999999999999</v>
      </c>
      <c r="O11" s="14" t="s">
        <v>143</v>
      </c>
      <c r="P11" s="15">
        <v>30000</v>
      </c>
      <c r="Q11" s="15">
        <v>9.9999999999999995E-7</v>
      </c>
      <c r="R11" s="15">
        <v>210</v>
      </c>
      <c r="S11" s="16">
        <v>211</v>
      </c>
      <c r="T11" s="53"/>
    </row>
    <row r="12" spans="1:20" x14ac:dyDescent="0.35">
      <c r="A12" s="1" t="s">
        <v>144</v>
      </c>
      <c r="B12" s="5">
        <v>210</v>
      </c>
      <c r="C12" s="5">
        <v>212</v>
      </c>
      <c r="D12" s="5">
        <v>0</v>
      </c>
      <c r="E12" s="5">
        <v>0.02</v>
      </c>
      <c r="F12" s="5">
        <v>768</v>
      </c>
      <c r="G12" s="5">
        <v>0</v>
      </c>
      <c r="H12" s="5">
        <v>2E-3</v>
      </c>
      <c r="I12" s="5">
        <v>8.4000000000000005E-2</v>
      </c>
      <c r="J12" s="5">
        <v>0</v>
      </c>
      <c r="K12" s="5">
        <v>400</v>
      </c>
      <c r="L12" s="5">
        <v>510</v>
      </c>
      <c r="M12" s="5">
        <v>600</v>
      </c>
      <c r="N12" s="5">
        <v>1.0149999999999999</v>
      </c>
      <c r="O12" s="14" t="s">
        <v>144</v>
      </c>
      <c r="P12" s="15">
        <v>30000</v>
      </c>
      <c r="Q12" s="15">
        <v>9.9999999999999995E-7</v>
      </c>
      <c r="R12" s="15">
        <v>210</v>
      </c>
      <c r="S12" s="16">
        <v>212</v>
      </c>
      <c r="T12" s="53"/>
    </row>
    <row r="13" spans="1:20" x14ac:dyDescent="0.35">
      <c r="A13" s="1" t="s">
        <v>172</v>
      </c>
      <c r="B13" s="5">
        <v>303</v>
      </c>
      <c r="C13" s="5">
        <v>324</v>
      </c>
      <c r="D13" s="5">
        <v>0</v>
      </c>
      <c r="E13" s="5">
        <v>0.02</v>
      </c>
      <c r="F13" s="5">
        <v>768</v>
      </c>
      <c r="G13" s="5">
        <v>0</v>
      </c>
      <c r="H13" s="5">
        <v>2E-3</v>
      </c>
      <c r="I13" s="5">
        <v>8.4000000000000005E-2</v>
      </c>
      <c r="J13" s="5">
        <v>0</v>
      </c>
      <c r="K13" s="5">
        <v>400</v>
      </c>
      <c r="L13" s="5">
        <v>510</v>
      </c>
      <c r="M13" s="5">
        <v>600</v>
      </c>
      <c r="N13" s="5">
        <v>1.0149999999999999</v>
      </c>
      <c r="O13" s="14" t="s">
        <v>172</v>
      </c>
      <c r="P13" s="15">
        <v>30000</v>
      </c>
      <c r="Q13" s="15">
        <v>9.9999999999999995E-7</v>
      </c>
      <c r="R13" s="15">
        <v>303</v>
      </c>
      <c r="S13" s="16">
        <v>324</v>
      </c>
      <c r="T13" s="53"/>
    </row>
    <row r="14" spans="1:20" x14ac:dyDescent="0.35">
      <c r="A14" s="1" t="s">
        <v>179</v>
      </c>
      <c r="B14" s="5">
        <v>309</v>
      </c>
      <c r="C14" s="5">
        <v>311</v>
      </c>
      <c r="D14" s="5">
        <v>0</v>
      </c>
      <c r="E14" s="5">
        <v>0.02</v>
      </c>
      <c r="F14" s="5">
        <v>768</v>
      </c>
      <c r="G14" s="5">
        <v>0</v>
      </c>
      <c r="H14" s="5">
        <v>2E-3</v>
      </c>
      <c r="I14" s="5">
        <v>8.4000000000000005E-2</v>
      </c>
      <c r="J14" s="5">
        <v>0</v>
      </c>
      <c r="K14" s="5">
        <v>400</v>
      </c>
      <c r="L14" s="5">
        <v>510</v>
      </c>
      <c r="M14" s="5">
        <v>600</v>
      </c>
      <c r="N14" s="5">
        <v>1.03</v>
      </c>
      <c r="O14" s="14" t="s">
        <v>179</v>
      </c>
      <c r="P14" s="15">
        <v>30000</v>
      </c>
      <c r="Q14" s="15">
        <v>9.9999999999999995E-7</v>
      </c>
      <c r="R14" s="15">
        <v>309</v>
      </c>
      <c r="S14" s="16">
        <v>311</v>
      </c>
      <c r="T14" s="53"/>
    </row>
    <row r="15" spans="1:20" x14ac:dyDescent="0.35">
      <c r="A15" s="1" t="s">
        <v>180</v>
      </c>
      <c r="B15" s="5">
        <v>309</v>
      </c>
      <c r="C15" s="5">
        <v>312</v>
      </c>
      <c r="D15" s="5">
        <v>0</v>
      </c>
      <c r="E15" s="5">
        <v>0.02</v>
      </c>
      <c r="F15" s="5">
        <v>768</v>
      </c>
      <c r="G15" s="5">
        <v>0</v>
      </c>
      <c r="H15" s="5">
        <v>2E-3</v>
      </c>
      <c r="I15" s="5">
        <v>8.4000000000000005E-2</v>
      </c>
      <c r="J15" s="5">
        <v>0</v>
      </c>
      <c r="K15" s="5">
        <v>400</v>
      </c>
      <c r="L15" s="5">
        <v>510</v>
      </c>
      <c r="M15" s="5">
        <v>600</v>
      </c>
      <c r="N15" s="5">
        <v>1.03</v>
      </c>
      <c r="O15" s="14" t="s">
        <v>180</v>
      </c>
      <c r="P15" s="15">
        <v>30000</v>
      </c>
      <c r="Q15" s="15">
        <v>9.9999999999999995E-7</v>
      </c>
      <c r="R15" s="15">
        <v>309</v>
      </c>
      <c r="S15" s="16">
        <v>312</v>
      </c>
      <c r="T15" s="53"/>
    </row>
    <row r="16" spans="1:20" x14ac:dyDescent="0.35">
      <c r="A16" s="1" t="s">
        <v>181</v>
      </c>
      <c r="B16" s="5">
        <v>310</v>
      </c>
      <c r="C16" s="5">
        <v>311</v>
      </c>
      <c r="D16" s="5">
        <v>0</v>
      </c>
      <c r="E16" s="5">
        <v>0.02</v>
      </c>
      <c r="F16" s="5">
        <v>768</v>
      </c>
      <c r="G16" s="5">
        <v>0</v>
      </c>
      <c r="H16" s="5">
        <v>2E-3</v>
      </c>
      <c r="I16" s="5">
        <v>8.4000000000000005E-2</v>
      </c>
      <c r="J16" s="5">
        <v>0</v>
      </c>
      <c r="K16" s="5">
        <v>400</v>
      </c>
      <c r="L16" s="5">
        <v>510</v>
      </c>
      <c r="M16" s="5">
        <v>600</v>
      </c>
      <c r="N16" s="5">
        <v>1.0149999999999999</v>
      </c>
      <c r="O16" s="14" t="s">
        <v>181</v>
      </c>
      <c r="P16" s="15">
        <v>30000</v>
      </c>
      <c r="Q16" s="15">
        <v>9.9999999999999995E-7</v>
      </c>
      <c r="R16" s="15">
        <v>310</v>
      </c>
      <c r="S16" s="16">
        <v>311</v>
      </c>
      <c r="T16" s="53"/>
    </row>
    <row r="17" spans="1:20" x14ac:dyDescent="0.35">
      <c r="A17" s="1" t="s">
        <v>182</v>
      </c>
      <c r="B17" s="5">
        <v>310</v>
      </c>
      <c r="C17" s="5">
        <v>312</v>
      </c>
      <c r="D17" s="5">
        <v>0</v>
      </c>
      <c r="E17" s="5">
        <v>0.02</v>
      </c>
      <c r="F17" s="5">
        <v>768</v>
      </c>
      <c r="G17" s="5">
        <v>0</v>
      </c>
      <c r="H17" s="5">
        <v>2E-3</v>
      </c>
      <c r="I17" s="5">
        <v>8.4000000000000005E-2</v>
      </c>
      <c r="J17" s="5">
        <v>0</v>
      </c>
      <c r="K17" s="5">
        <v>400</v>
      </c>
      <c r="L17" s="5">
        <v>510</v>
      </c>
      <c r="M17" s="5">
        <v>600</v>
      </c>
      <c r="N17" s="5">
        <v>1.0149999999999999</v>
      </c>
      <c r="O17" s="14" t="s">
        <v>182</v>
      </c>
      <c r="P17" s="15">
        <v>30000</v>
      </c>
      <c r="Q17" s="15">
        <v>9.9999999999999995E-7</v>
      </c>
      <c r="R17" s="15">
        <v>310</v>
      </c>
      <c r="S17" s="16">
        <v>312</v>
      </c>
      <c r="T17" s="53"/>
    </row>
    <row r="18" spans="1:20" x14ac:dyDescent="0.35">
      <c r="A18" s="1" t="s">
        <v>206</v>
      </c>
      <c r="B18" s="5">
        <v>323</v>
      </c>
      <c r="C18" s="5">
        <v>325</v>
      </c>
      <c r="D18" s="5">
        <v>0</v>
      </c>
      <c r="E18" s="5">
        <v>0.02</v>
      </c>
      <c r="F18" s="5">
        <v>768</v>
      </c>
      <c r="G18" s="5">
        <v>0</v>
      </c>
      <c r="H18" s="5">
        <v>0</v>
      </c>
      <c r="I18" s="5">
        <v>8.9999999999999993E-3</v>
      </c>
      <c r="J18" s="5">
        <v>0</v>
      </c>
      <c r="K18" s="5">
        <v>722</v>
      </c>
      <c r="L18" s="5">
        <v>893</v>
      </c>
      <c r="M18" s="5">
        <v>893</v>
      </c>
      <c r="N18" s="5">
        <v>1</v>
      </c>
      <c r="O18" s="14" t="s">
        <v>206</v>
      </c>
      <c r="P18" s="15">
        <v>30000</v>
      </c>
      <c r="Q18" s="15">
        <v>9.9999999999999995E-7</v>
      </c>
      <c r="R18" s="15">
        <v>323</v>
      </c>
      <c r="S18" s="16">
        <v>325</v>
      </c>
      <c r="T18" s="53"/>
    </row>
    <row r="19" spans="1:20" x14ac:dyDescent="0.35">
      <c r="A19" s="1" t="s">
        <v>98</v>
      </c>
      <c r="B19" s="5">
        <v>107</v>
      </c>
      <c r="C19" s="5">
        <v>203</v>
      </c>
      <c r="D19" s="5">
        <v>42</v>
      </c>
      <c r="E19" s="5">
        <v>0.44</v>
      </c>
      <c r="F19" s="5">
        <v>10</v>
      </c>
      <c r="G19" s="5">
        <v>2.2000000000000002</v>
      </c>
      <c r="H19" s="5">
        <v>4.2000000000000003E-2</v>
      </c>
      <c r="I19" s="5">
        <v>0.161</v>
      </c>
      <c r="J19" s="5">
        <v>4.3999999999999997E-2</v>
      </c>
      <c r="K19" s="5">
        <v>175</v>
      </c>
      <c r="L19" s="5">
        <v>208</v>
      </c>
      <c r="M19" s="5">
        <v>220</v>
      </c>
      <c r="N19" s="5">
        <v>0</v>
      </c>
      <c r="O19" s="14" t="s">
        <v>98</v>
      </c>
      <c r="P19" s="15">
        <v>175</v>
      </c>
      <c r="Q19" s="15">
        <v>4.3999999999999997E-2</v>
      </c>
      <c r="R19" s="15">
        <v>107</v>
      </c>
      <c r="S19" s="16">
        <v>203</v>
      </c>
    </row>
    <row r="20" spans="1:20" x14ac:dyDescent="0.35">
      <c r="A20" s="1" t="s">
        <v>99</v>
      </c>
      <c r="B20" s="5">
        <v>108</v>
      </c>
      <c r="C20" s="5">
        <v>109</v>
      </c>
      <c r="D20" s="5">
        <v>43</v>
      </c>
      <c r="E20" s="5">
        <v>0.44</v>
      </c>
      <c r="F20" s="5">
        <v>10</v>
      </c>
      <c r="G20" s="5">
        <v>2.2999999999999998</v>
      </c>
      <c r="H20" s="5">
        <v>4.2999999999999997E-2</v>
      </c>
      <c r="I20" s="5">
        <v>0.16500000000000001</v>
      </c>
      <c r="J20" s="5">
        <v>4.4999999999999998E-2</v>
      </c>
      <c r="K20" s="5">
        <v>175</v>
      </c>
      <c r="L20" s="5">
        <v>208</v>
      </c>
      <c r="M20" s="5">
        <v>220</v>
      </c>
      <c r="N20" s="5">
        <v>0</v>
      </c>
      <c r="O20" s="14" t="s">
        <v>228</v>
      </c>
      <c r="P20" s="15">
        <v>175</v>
      </c>
      <c r="Q20" s="15">
        <v>4.4999999999999998E-2</v>
      </c>
      <c r="R20" s="15">
        <v>108</v>
      </c>
      <c r="S20" s="16">
        <v>109</v>
      </c>
    </row>
    <row r="21" spans="1:20" x14ac:dyDescent="0.35">
      <c r="A21" s="1" t="s">
        <v>100</v>
      </c>
      <c r="B21" s="5">
        <v>108</v>
      </c>
      <c r="C21" s="5">
        <v>110</v>
      </c>
      <c r="D21" s="5">
        <v>43</v>
      </c>
      <c r="E21" s="5">
        <v>0.44</v>
      </c>
      <c r="F21" s="5">
        <v>10</v>
      </c>
      <c r="G21" s="5">
        <v>2.2999999999999998</v>
      </c>
      <c r="H21" s="5">
        <v>4.2999999999999997E-2</v>
      </c>
      <c r="I21" s="5">
        <v>0.16500000000000001</v>
      </c>
      <c r="J21" s="5">
        <v>4.4999999999999998E-2</v>
      </c>
      <c r="K21" s="5">
        <v>175</v>
      </c>
      <c r="L21" s="5">
        <v>208</v>
      </c>
      <c r="M21" s="5">
        <v>220</v>
      </c>
      <c r="N21" s="5">
        <v>0</v>
      </c>
      <c r="O21" s="14" t="s">
        <v>229</v>
      </c>
      <c r="P21" s="15">
        <v>175</v>
      </c>
      <c r="Q21" s="15">
        <v>4.4999999999999998E-2</v>
      </c>
      <c r="R21" s="15">
        <v>108</v>
      </c>
      <c r="S21" s="16">
        <v>110</v>
      </c>
    </row>
    <row r="22" spans="1:20" x14ac:dyDescent="0.35">
      <c r="A22" s="1" t="s">
        <v>110</v>
      </c>
      <c r="B22" s="5">
        <v>113</v>
      </c>
      <c r="C22" s="5">
        <v>215</v>
      </c>
      <c r="D22" s="5">
        <v>52</v>
      </c>
      <c r="E22" s="5">
        <v>0.47</v>
      </c>
      <c r="F22" s="5">
        <v>11</v>
      </c>
      <c r="G22" s="5">
        <v>1.3</v>
      </c>
      <c r="H22" s="5">
        <v>0.01</v>
      </c>
      <c r="I22" s="5">
        <v>7.4999999999999997E-2</v>
      </c>
      <c r="J22" s="5">
        <v>0.158</v>
      </c>
      <c r="K22" s="5">
        <v>500</v>
      </c>
      <c r="L22" s="5">
        <v>600</v>
      </c>
      <c r="M22" s="5">
        <v>625</v>
      </c>
      <c r="N22" s="5">
        <v>0</v>
      </c>
      <c r="O22" s="14" t="s">
        <v>110</v>
      </c>
      <c r="P22" s="15">
        <v>500</v>
      </c>
      <c r="Q22" s="15">
        <v>0.158</v>
      </c>
      <c r="R22" s="15">
        <v>113</v>
      </c>
      <c r="S22" s="16">
        <v>215</v>
      </c>
    </row>
    <row r="23" spans="1:20" x14ac:dyDescent="0.35">
      <c r="A23" s="1" t="s">
        <v>113</v>
      </c>
      <c r="B23" s="5">
        <v>115</v>
      </c>
      <c r="C23" s="5">
        <v>121</v>
      </c>
      <c r="D23" s="5">
        <v>34</v>
      </c>
      <c r="E23" s="5">
        <v>0.41</v>
      </c>
      <c r="F23" s="5">
        <v>11</v>
      </c>
      <c r="G23" s="5">
        <v>0.8</v>
      </c>
      <c r="H23" s="5">
        <v>6.0000000000000001E-3</v>
      </c>
      <c r="I23" s="5">
        <v>4.9000000000000002E-2</v>
      </c>
      <c r="J23" s="5">
        <v>0.10299999999999999</v>
      </c>
      <c r="K23" s="5">
        <v>500</v>
      </c>
      <c r="L23" s="5">
        <v>600</v>
      </c>
      <c r="M23" s="5">
        <v>625</v>
      </c>
      <c r="N23" s="5">
        <v>0</v>
      </c>
      <c r="O23" s="14" t="s">
        <v>234</v>
      </c>
      <c r="P23" s="15">
        <v>500</v>
      </c>
      <c r="Q23" s="15">
        <v>0.10299999999999999</v>
      </c>
      <c r="R23" s="15">
        <v>115</v>
      </c>
      <c r="S23" s="16">
        <v>121</v>
      </c>
    </row>
    <row r="24" spans="1:20" x14ac:dyDescent="0.35">
      <c r="A24" s="1" t="s">
        <v>114</v>
      </c>
      <c r="B24" s="5">
        <v>115</v>
      </c>
      <c r="C24" s="5">
        <v>121</v>
      </c>
      <c r="D24" s="5">
        <v>34</v>
      </c>
      <c r="E24" s="5">
        <v>0.41</v>
      </c>
      <c r="F24" s="5">
        <v>11</v>
      </c>
      <c r="G24" s="5">
        <v>0.8</v>
      </c>
      <c r="H24" s="5">
        <v>6.0000000000000001E-3</v>
      </c>
      <c r="I24" s="5">
        <v>4.9000000000000002E-2</v>
      </c>
      <c r="J24" s="5">
        <v>0.10299999999999999</v>
      </c>
      <c r="K24" s="5">
        <v>500</v>
      </c>
      <c r="L24" s="5">
        <v>600</v>
      </c>
      <c r="M24" s="5">
        <v>625</v>
      </c>
      <c r="N24" s="5">
        <v>0</v>
      </c>
      <c r="O24" s="14" t="s">
        <v>235</v>
      </c>
      <c r="P24" s="15">
        <v>500</v>
      </c>
      <c r="Q24" s="15">
        <v>0.10299999999999999</v>
      </c>
      <c r="R24" s="15">
        <v>115</v>
      </c>
      <c r="S24" s="16">
        <v>121</v>
      </c>
    </row>
    <row r="25" spans="1:20" x14ac:dyDescent="0.35">
      <c r="A25" s="1" t="s">
        <v>120</v>
      </c>
      <c r="B25" s="5">
        <v>118</v>
      </c>
      <c r="C25" s="5">
        <v>121</v>
      </c>
      <c r="D25" s="5">
        <v>18</v>
      </c>
      <c r="E25" s="5">
        <v>0.35</v>
      </c>
      <c r="F25" s="5">
        <v>11</v>
      </c>
      <c r="G25" s="5">
        <v>0.4</v>
      </c>
      <c r="H25" s="5">
        <v>3.0000000000000001E-3</v>
      </c>
      <c r="I25" s="5">
        <v>2.5999999999999999E-2</v>
      </c>
      <c r="J25" s="5">
        <v>5.5E-2</v>
      </c>
      <c r="K25" s="5">
        <v>500</v>
      </c>
      <c r="L25" s="5">
        <v>600</v>
      </c>
      <c r="M25" s="5">
        <v>625</v>
      </c>
      <c r="N25" s="5">
        <v>0</v>
      </c>
      <c r="O25" s="14" t="s">
        <v>236</v>
      </c>
      <c r="P25" s="15">
        <v>500</v>
      </c>
      <c r="Q25" s="15">
        <v>5.5E-2</v>
      </c>
      <c r="R25" s="15">
        <v>118</v>
      </c>
      <c r="S25" s="16">
        <v>121</v>
      </c>
    </row>
    <row r="26" spans="1:20" x14ac:dyDescent="0.35">
      <c r="A26" s="1" t="s">
        <v>121</v>
      </c>
      <c r="B26" s="5">
        <v>118</v>
      </c>
      <c r="C26" s="5">
        <v>121</v>
      </c>
      <c r="D26" s="5">
        <v>18</v>
      </c>
      <c r="E26" s="5">
        <v>0.35</v>
      </c>
      <c r="F26" s="5">
        <v>11</v>
      </c>
      <c r="G26" s="5">
        <v>0.4</v>
      </c>
      <c r="H26" s="5">
        <v>3.0000000000000001E-3</v>
      </c>
      <c r="I26" s="5">
        <v>2.5999999999999999E-2</v>
      </c>
      <c r="J26" s="5">
        <v>5.5E-2</v>
      </c>
      <c r="K26" s="5">
        <v>500</v>
      </c>
      <c r="L26" s="5">
        <v>600</v>
      </c>
      <c r="M26" s="5">
        <v>625</v>
      </c>
      <c r="N26" s="5">
        <v>0</v>
      </c>
      <c r="O26" s="14" t="s">
        <v>237</v>
      </c>
      <c r="P26" s="15">
        <v>500</v>
      </c>
      <c r="Q26" s="15">
        <v>5.5E-2</v>
      </c>
      <c r="R26" s="15">
        <v>118</v>
      </c>
      <c r="S26" s="16">
        <v>121</v>
      </c>
    </row>
    <row r="27" spans="1:20" x14ac:dyDescent="0.35">
      <c r="A27" s="1" t="s">
        <v>122</v>
      </c>
      <c r="B27" s="5">
        <v>119</v>
      </c>
      <c r="C27" s="5">
        <v>120</v>
      </c>
      <c r="D27" s="5">
        <v>27.5</v>
      </c>
      <c r="E27" s="5">
        <v>0.38</v>
      </c>
      <c r="F27" s="5">
        <v>11</v>
      </c>
      <c r="G27" s="5">
        <v>0.7</v>
      </c>
      <c r="H27" s="5">
        <v>5.0000000000000001E-3</v>
      </c>
      <c r="I27" s="5">
        <v>0.04</v>
      </c>
      <c r="J27" s="5">
        <v>8.3000000000000004E-2</v>
      </c>
      <c r="K27" s="5">
        <v>500</v>
      </c>
      <c r="L27" s="5">
        <v>600</v>
      </c>
      <c r="M27" s="5">
        <v>625</v>
      </c>
      <c r="N27" s="5">
        <v>0</v>
      </c>
      <c r="O27" s="14" t="s">
        <v>238</v>
      </c>
      <c r="P27" s="15">
        <v>500</v>
      </c>
      <c r="Q27" s="15">
        <v>8.3000000000000004E-2</v>
      </c>
      <c r="R27" s="15">
        <v>119</v>
      </c>
      <c r="S27" s="16">
        <v>120</v>
      </c>
    </row>
    <row r="28" spans="1:20" x14ac:dyDescent="0.35">
      <c r="A28" s="1" t="s">
        <v>123</v>
      </c>
      <c r="B28" s="5">
        <v>119</v>
      </c>
      <c r="C28" s="5">
        <v>120</v>
      </c>
      <c r="D28" s="5">
        <v>27.5</v>
      </c>
      <c r="E28" s="5">
        <v>0.38</v>
      </c>
      <c r="F28" s="5">
        <v>11</v>
      </c>
      <c r="G28" s="5">
        <v>0.7</v>
      </c>
      <c r="H28" s="5">
        <v>5.0000000000000001E-3</v>
      </c>
      <c r="I28" s="5">
        <v>0.04</v>
      </c>
      <c r="J28" s="5">
        <v>8.3000000000000004E-2</v>
      </c>
      <c r="K28" s="5">
        <v>500</v>
      </c>
      <c r="L28" s="5">
        <v>600</v>
      </c>
      <c r="M28" s="5">
        <v>625</v>
      </c>
      <c r="N28" s="5">
        <v>0</v>
      </c>
      <c r="O28" s="14" t="s">
        <v>239</v>
      </c>
      <c r="P28" s="15">
        <v>500</v>
      </c>
      <c r="Q28" s="15">
        <v>8.3000000000000004E-2</v>
      </c>
      <c r="R28" s="15">
        <v>119</v>
      </c>
      <c r="S28" s="16">
        <v>120</v>
      </c>
    </row>
    <row r="29" spans="1:20" x14ac:dyDescent="0.35">
      <c r="A29" s="1" t="s">
        <v>124</v>
      </c>
      <c r="B29" s="5">
        <v>120</v>
      </c>
      <c r="C29" s="5">
        <v>123</v>
      </c>
      <c r="D29" s="5">
        <v>15</v>
      </c>
      <c r="E29" s="5">
        <v>0.34</v>
      </c>
      <c r="F29" s="5">
        <v>11</v>
      </c>
      <c r="G29" s="5">
        <v>0.4</v>
      </c>
      <c r="H29" s="5">
        <v>3.0000000000000001E-3</v>
      </c>
      <c r="I29" s="5">
        <v>2.1999999999999999E-2</v>
      </c>
      <c r="J29" s="5">
        <v>4.5999999999999999E-2</v>
      </c>
      <c r="K29" s="5">
        <v>500</v>
      </c>
      <c r="L29" s="5">
        <v>600</v>
      </c>
      <c r="M29" s="5">
        <v>625</v>
      </c>
      <c r="N29" s="5">
        <v>0</v>
      </c>
      <c r="O29" s="14" t="s">
        <v>240</v>
      </c>
      <c r="P29" s="15">
        <v>500</v>
      </c>
      <c r="Q29" s="15">
        <v>4.5999999999999999E-2</v>
      </c>
      <c r="R29" s="15">
        <v>120</v>
      </c>
      <c r="S29" s="16">
        <v>123</v>
      </c>
    </row>
    <row r="30" spans="1:20" x14ac:dyDescent="0.35">
      <c r="A30" s="1" t="s">
        <v>125</v>
      </c>
      <c r="B30" s="5">
        <v>120</v>
      </c>
      <c r="C30" s="5">
        <v>123</v>
      </c>
      <c r="D30" s="5">
        <v>15</v>
      </c>
      <c r="E30" s="5">
        <v>0.34</v>
      </c>
      <c r="F30" s="5">
        <v>11</v>
      </c>
      <c r="G30" s="5">
        <v>0.4</v>
      </c>
      <c r="H30" s="5">
        <v>3.0000000000000001E-3</v>
      </c>
      <c r="I30" s="5">
        <v>2.1999999999999999E-2</v>
      </c>
      <c r="J30" s="5">
        <v>4.5999999999999999E-2</v>
      </c>
      <c r="K30" s="5">
        <v>500</v>
      </c>
      <c r="L30" s="5">
        <v>600</v>
      </c>
      <c r="M30" s="5">
        <v>625</v>
      </c>
      <c r="N30" s="5">
        <v>0</v>
      </c>
      <c r="O30" s="14" t="s">
        <v>241</v>
      </c>
      <c r="P30" s="15">
        <v>500</v>
      </c>
      <c r="Q30" s="15">
        <v>4.5999999999999999E-2</v>
      </c>
      <c r="R30" s="15">
        <v>120</v>
      </c>
      <c r="S30" s="16">
        <v>123</v>
      </c>
    </row>
    <row r="31" spans="1:20" x14ac:dyDescent="0.35">
      <c r="A31" s="1" t="s">
        <v>127</v>
      </c>
      <c r="B31" s="5">
        <v>123</v>
      </c>
      <c r="C31" s="5">
        <v>217</v>
      </c>
      <c r="D31" s="5">
        <v>51</v>
      </c>
      <c r="E31" s="5">
        <v>0.46</v>
      </c>
      <c r="F31" s="5">
        <v>11</v>
      </c>
      <c r="G31" s="5">
        <v>1.3</v>
      </c>
      <c r="H31" s="5">
        <v>0.01</v>
      </c>
      <c r="I31" s="5">
        <v>7.3999999999999996E-2</v>
      </c>
      <c r="J31" s="5">
        <v>0.155</v>
      </c>
      <c r="K31" s="5">
        <v>500</v>
      </c>
      <c r="L31" s="5">
        <v>600</v>
      </c>
      <c r="M31" s="5">
        <v>625</v>
      </c>
      <c r="N31" s="5">
        <v>0</v>
      </c>
      <c r="O31" s="14" t="s">
        <v>127</v>
      </c>
      <c r="P31" s="15">
        <v>500</v>
      </c>
      <c r="Q31" s="15">
        <v>0.155</v>
      </c>
      <c r="R31" s="15">
        <v>123</v>
      </c>
      <c r="S31" s="16">
        <v>217</v>
      </c>
    </row>
    <row r="32" spans="1:20" x14ac:dyDescent="0.35">
      <c r="A32" s="1" t="s">
        <v>139</v>
      </c>
      <c r="B32" s="5">
        <v>208</v>
      </c>
      <c r="C32" s="5">
        <v>209</v>
      </c>
      <c r="D32" s="5">
        <v>43</v>
      </c>
      <c r="E32" s="5">
        <v>0.44</v>
      </c>
      <c r="F32" s="5">
        <v>10</v>
      </c>
      <c r="G32" s="5">
        <v>2.2999999999999998</v>
      </c>
      <c r="H32" s="5">
        <v>4.2999999999999997E-2</v>
      </c>
      <c r="I32" s="5">
        <v>0.16500000000000001</v>
      </c>
      <c r="J32" s="5">
        <v>4.4999999999999998E-2</v>
      </c>
      <c r="K32" s="5">
        <v>175</v>
      </c>
      <c r="L32" s="5">
        <v>208</v>
      </c>
      <c r="M32" s="5">
        <v>220</v>
      </c>
      <c r="N32" s="5">
        <v>0</v>
      </c>
      <c r="O32" s="14" t="s">
        <v>230</v>
      </c>
      <c r="P32" s="15">
        <v>175</v>
      </c>
      <c r="Q32" s="15">
        <v>4.4999999999999998E-2</v>
      </c>
      <c r="R32" s="15">
        <v>208</v>
      </c>
      <c r="S32" s="16">
        <v>209</v>
      </c>
    </row>
    <row r="33" spans="1:19" x14ac:dyDescent="0.35">
      <c r="A33" s="1" t="s">
        <v>140</v>
      </c>
      <c r="B33" s="5">
        <v>208</v>
      </c>
      <c r="C33" s="5">
        <v>210</v>
      </c>
      <c r="D33" s="5">
        <v>43</v>
      </c>
      <c r="E33" s="5">
        <v>0.44</v>
      </c>
      <c r="F33" s="5">
        <v>10</v>
      </c>
      <c r="G33" s="5">
        <v>2.2999999999999998</v>
      </c>
      <c r="H33" s="5">
        <v>4.2999999999999997E-2</v>
      </c>
      <c r="I33" s="5">
        <v>0.16500000000000001</v>
      </c>
      <c r="J33" s="5">
        <v>4.4999999999999998E-2</v>
      </c>
      <c r="K33" s="5">
        <v>175</v>
      </c>
      <c r="L33" s="5">
        <v>208</v>
      </c>
      <c r="M33" s="5">
        <v>220</v>
      </c>
      <c r="N33" s="5">
        <v>0</v>
      </c>
      <c r="O33" s="14" t="s">
        <v>231</v>
      </c>
      <c r="P33" s="15">
        <v>175</v>
      </c>
      <c r="Q33" s="15">
        <v>4.4999999999999998E-2</v>
      </c>
      <c r="R33" s="15">
        <v>208</v>
      </c>
      <c r="S33" s="16">
        <v>210</v>
      </c>
    </row>
    <row r="34" spans="1:19" x14ac:dyDescent="0.35">
      <c r="A34" s="1" t="s">
        <v>152</v>
      </c>
      <c r="B34" s="5">
        <v>215</v>
      </c>
      <c r="C34" s="5">
        <v>221</v>
      </c>
      <c r="D34" s="5">
        <v>34</v>
      </c>
      <c r="E34" s="5">
        <v>0.41</v>
      </c>
      <c r="F34" s="5">
        <v>11</v>
      </c>
      <c r="G34" s="5">
        <v>0.8</v>
      </c>
      <c r="H34" s="5">
        <v>6.0000000000000001E-3</v>
      </c>
      <c r="I34" s="5">
        <v>4.9000000000000002E-2</v>
      </c>
      <c r="J34" s="5">
        <v>0.10299999999999999</v>
      </c>
      <c r="K34" s="5">
        <v>500</v>
      </c>
      <c r="L34" s="5">
        <v>600</v>
      </c>
      <c r="M34" s="5">
        <v>625</v>
      </c>
      <c r="N34" s="5">
        <v>0</v>
      </c>
      <c r="O34" s="14" t="s">
        <v>242</v>
      </c>
      <c r="P34" s="15">
        <v>500</v>
      </c>
      <c r="Q34" s="15">
        <v>0.10299999999999999</v>
      </c>
      <c r="R34" s="15">
        <v>215</v>
      </c>
      <c r="S34" s="16">
        <v>221</v>
      </c>
    </row>
    <row r="35" spans="1:19" x14ac:dyDescent="0.35">
      <c r="A35" s="1" t="s">
        <v>153</v>
      </c>
      <c r="B35" s="5">
        <v>215</v>
      </c>
      <c r="C35" s="5">
        <v>221</v>
      </c>
      <c r="D35" s="5">
        <v>34</v>
      </c>
      <c r="E35" s="5">
        <v>0.41</v>
      </c>
      <c r="F35" s="5">
        <v>11</v>
      </c>
      <c r="G35" s="5">
        <v>0.8</v>
      </c>
      <c r="H35" s="5">
        <v>6.0000000000000001E-3</v>
      </c>
      <c r="I35" s="5">
        <v>4.9000000000000002E-2</v>
      </c>
      <c r="J35" s="5">
        <v>0.10299999999999999</v>
      </c>
      <c r="K35" s="5">
        <v>500</v>
      </c>
      <c r="L35" s="5">
        <v>600</v>
      </c>
      <c r="M35" s="5">
        <v>625</v>
      </c>
      <c r="N35" s="5">
        <v>0</v>
      </c>
      <c r="O35" s="14" t="s">
        <v>243</v>
      </c>
      <c r="P35" s="15">
        <v>500</v>
      </c>
      <c r="Q35" s="15">
        <v>0.10299999999999999</v>
      </c>
      <c r="R35" s="15">
        <v>215</v>
      </c>
      <c r="S35" s="16">
        <v>221</v>
      </c>
    </row>
    <row r="36" spans="1:19" x14ac:dyDescent="0.35">
      <c r="A36" s="1" t="s">
        <v>159</v>
      </c>
      <c r="B36" s="5">
        <v>218</v>
      </c>
      <c r="C36" s="5">
        <v>221</v>
      </c>
      <c r="D36" s="5">
        <v>18</v>
      </c>
      <c r="E36" s="5">
        <v>0.35</v>
      </c>
      <c r="F36" s="5">
        <v>11</v>
      </c>
      <c r="G36" s="5">
        <v>0.4</v>
      </c>
      <c r="H36" s="5">
        <v>3.0000000000000001E-3</v>
      </c>
      <c r="I36" s="5">
        <v>2.5999999999999999E-2</v>
      </c>
      <c r="J36" s="5">
        <v>5.5E-2</v>
      </c>
      <c r="K36" s="5">
        <v>500</v>
      </c>
      <c r="L36" s="5">
        <v>600</v>
      </c>
      <c r="M36" s="5">
        <v>625</v>
      </c>
      <c r="N36" s="5">
        <v>0</v>
      </c>
      <c r="O36" s="14" t="s">
        <v>244</v>
      </c>
      <c r="P36" s="15">
        <v>500</v>
      </c>
      <c r="Q36" s="15">
        <v>5.5E-2</v>
      </c>
      <c r="R36" s="15">
        <v>218</v>
      </c>
      <c r="S36" s="16">
        <v>221</v>
      </c>
    </row>
    <row r="37" spans="1:19" x14ac:dyDescent="0.35">
      <c r="A37" s="1" t="s">
        <v>160</v>
      </c>
      <c r="B37" s="5">
        <v>218</v>
      </c>
      <c r="C37" s="5">
        <v>221</v>
      </c>
      <c r="D37" s="5">
        <v>18</v>
      </c>
      <c r="E37" s="5">
        <v>0.35</v>
      </c>
      <c r="F37" s="5">
        <v>11</v>
      </c>
      <c r="G37" s="5">
        <v>0.4</v>
      </c>
      <c r="H37" s="5">
        <v>3.0000000000000001E-3</v>
      </c>
      <c r="I37" s="5">
        <v>2.5999999999999999E-2</v>
      </c>
      <c r="J37" s="5">
        <v>5.5E-2</v>
      </c>
      <c r="K37" s="5">
        <v>500</v>
      </c>
      <c r="L37" s="5">
        <v>600</v>
      </c>
      <c r="M37" s="5">
        <v>625</v>
      </c>
      <c r="N37" s="5">
        <v>0</v>
      </c>
      <c r="O37" s="14" t="s">
        <v>245</v>
      </c>
      <c r="P37" s="15">
        <v>500</v>
      </c>
      <c r="Q37" s="15">
        <v>5.5E-2</v>
      </c>
      <c r="R37" s="15">
        <v>218</v>
      </c>
      <c r="S37" s="16">
        <v>221</v>
      </c>
    </row>
    <row r="38" spans="1:19" x14ac:dyDescent="0.35">
      <c r="A38" s="1" t="s">
        <v>161</v>
      </c>
      <c r="B38" s="5">
        <v>219</v>
      </c>
      <c r="C38" s="5">
        <v>220</v>
      </c>
      <c r="D38" s="5">
        <v>27.5</v>
      </c>
      <c r="E38" s="5">
        <v>0.38</v>
      </c>
      <c r="F38" s="5">
        <v>11</v>
      </c>
      <c r="G38" s="5">
        <v>0.7</v>
      </c>
      <c r="H38" s="5">
        <v>5.0000000000000001E-3</v>
      </c>
      <c r="I38" s="5">
        <v>0.04</v>
      </c>
      <c r="J38" s="5">
        <v>8.3000000000000004E-2</v>
      </c>
      <c r="K38" s="5">
        <v>500</v>
      </c>
      <c r="L38" s="5">
        <v>600</v>
      </c>
      <c r="M38" s="5">
        <v>625</v>
      </c>
      <c r="N38" s="5">
        <v>0</v>
      </c>
      <c r="O38" s="14" t="s">
        <v>246</v>
      </c>
      <c r="P38" s="15">
        <v>500</v>
      </c>
      <c r="Q38" s="15">
        <v>8.3000000000000004E-2</v>
      </c>
      <c r="R38" s="15">
        <v>219</v>
      </c>
      <c r="S38" s="16">
        <v>220</v>
      </c>
    </row>
    <row r="39" spans="1:19" x14ac:dyDescent="0.35">
      <c r="A39" s="1" t="s">
        <v>162</v>
      </c>
      <c r="B39" s="5">
        <v>219</v>
      </c>
      <c r="C39" s="5">
        <v>220</v>
      </c>
      <c r="D39" s="5">
        <v>27.5</v>
      </c>
      <c r="E39" s="5">
        <v>0.38</v>
      </c>
      <c r="F39" s="5">
        <v>11</v>
      </c>
      <c r="G39" s="5">
        <v>0.7</v>
      </c>
      <c r="H39" s="5">
        <v>5.0000000000000001E-3</v>
      </c>
      <c r="I39" s="5">
        <v>0.04</v>
      </c>
      <c r="J39" s="5">
        <v>8.3000000000000004E-2</v>
      </c>
      <c r="K39" s="5">
        <v>500</v>
      </c>
      <c r="L39" s="5">
        <v>600</v>
      </c>
      <c r="M39" s="5">
        <v>625</v>
      </c>
      <c r="N39" s="5">
        <v>0</v>
      </c>
      <c r="O39" s="14" t="s">
        <v>247</v>
      </c>
      <c r="P39" s="15">
        <v>500</v>
      </c>
      <c r="Q39" s="15">
        <v>8.3000000000000004E-2</v>
      </c>
      <c r="R39" s="15">
        <v>219</v>
      </c>
      <c r="S39" s="16">
        <v>220</v>
      </c>
    </row>
    <row r="40" spans="1:19" x14ac:dyDescent="0.35">
      <c r="A40" s="1" t="s">
        <v>163</v>
      </c>
      <c r="B40" s="5">
        <v>220</v>
      </c>
      <c r="C40" s="5">
        <v>223</v>
      </c>
      <c r="D40" s="5">
        <v>15</v>
      </c>
      <c r="E40" s="5">
        <v>0.34</v>
      </c>
      <c r="F40" s="5">
        <v>11</v>
      </c>
      <c r="G40" s="5">
        <v>0.4</v>
      </c>
      <c r="H40" s="5">
        <v>3.0000000000000001E-3</v>
      </c>
      <c r="I40" s="5">
        <v>2.1999999999999999E-2</v>
      </c>
      <c r="J40" s="5">
        <v>4.5999999999999999E-2</v>
      </c>
      <c r="K40" s="5">
        <v>500</v>
      </c>
      <c r="L40" s="5">
        <v>600</v>
      </c>
      <c r="M40" s="5">
        <v>625</v>
      </c>
      <c r="N40" s="5">
        <v>0</v>
      </c>
      <c r="O40" s="14" t="s">
        <v>248</v>
      </c>
      <c r="P40" s="15">
        <v>500</v>
      </c>
      <c r="Q40" s="15">
        <v>4.5999999999999999E-2</v>
      </c>
      <c r="R40" s="15">
        <v>220</v>
      </c>
      <c r="S40" s="16">
        <v>223</v>
      </c>
    </row>
    <row r="41" spans="1:19" x14ac:dyDescent="0.35">
      <c r="A41" s="1" t="s">
        <v>164</v>
      </c>
      <c r="B41" s="5">
        <v>220</v>
      </c>
      <c r="C41" s="5">
        <v>223</v>
      </c>
      <c r="D41" s="5">
        <v>15</v>
      </c>
      <c r="E41" s="5">
        <v>0.34</v>
      </c>
      <c r="F41" s="5">
        <v>11</v>
      </c>
      <c r="G41" s="5">
        <v>0.4</v>
      </c>
      <c r="H41" s="5">
        <v>3.0000000000000001E-3</v>
      </c>
      <c r="I41" s="5">
        <v>2.1999999999999999E-2</v>
      </c>
      <c r="J41" s="5">
        <v>4.5999999999999999E-2</v>
      </c>
      <c r="K41" s="5">
        <v>500</v>
      </c>
      <c r="L41" s="5">
        <v>600</v>
      </c>
      <c r="M41" s="5">
        <v>625</v>
      </c>
      <c r="N41" s="5">
        <v>0</v>
      </c>
      <c r="O41" s="14" t="s">
        <v>249</v>
      </c>
      <c r="P41" s="15">
        <v>500</v>
      </c>
      <c r="Q41" s="15">
        <v>4.5999999999999999E-2</v>
      </c>
      <c r="R41" s="15">
        <v>220</v>
      </c>
      <c r="S41" s="16">
        <v>223</v>
      </c>
    </row>
    <row r="42" spans="1:19" x14ac:dyDescent="0.35">
      <c r="A42" s="1" t="s">
        <v>177</v>
      </c>
      <c r="B42" s="5">
        <v>308</v>
      </c>
      <c r="C42" s="5">
        <v>309</v>
      </c>
      <c r="D42" s="5">
        <v>43</v>
      </c>
      <c r="E42" s="5">
        <v>0.44</v>
      </c>
      <c r="F42" s="5">
        <v>10</v>
      </c>
      <c r="G42" s="5">
        <v>2.2999999999999998</v>
      </c>
      <c r="H42" s="5">
        <v>4.2999999999999997E-2</v>
      </c>
      <c r="I42" s="5">
        <v>0.16500000000000001</v>
      </c>
      <c r="J42" s="5">
        <v>4.4999999999999998E-2</v>
      </c>
      <c r="K42" s="5">
        <v>175</v>
      </c>
      <c r="L42" s="5">
        <v>208</v>
      </c>
      <c r="M42" s="5">
        <v>220</v>
      </c>
      <c r="N42" s="5">
        <v>0</v>
      </c>
      <c r="O42" s="14" t="s">
        <v>232</v>
      </c>
      <c r="P42" s="15">
        <v>175</v>
      </c>
      <c r="Q42" s="15">
        <v>4.4999999999999998E-2</v>
      </c>
      <c r="R42" s="15">
        <v>308</v>
      </c>
      <c r="S42" s="16">
        <v>309</v>
      </c>
    </row>
    <row r="43" spans="1:19" x14ac:dyDescent="0.35">
      <c r="A43" s="1" t="s">
        <v>178</v>
      </c>
      <c r="B43" s="5">
        <v>308</v>
      </c>
      <c r="C43" s="5">
        <v>310</v>
      </c>
      <c r="D43" s="5">
        <v>43</v>
      </c>
      <c r="E43" s="5">
        <v>0.44</v>
      </c>
      <c r="F43" s="5">
        <v>10</v>
      </c>
      <c r="G43" s="5">
        <v>2.2999999999999998</v>
      </c>
      <c r="H43" s="5">
        <v>4.2999999999999997E-2</v>
      </c>
      <c r="I43" s="5">
        <v>0.16500000000000001</v>
      </c>
      <c r="J43" s="5">
        <v>4.4999999999999998E-2</v>
      </c>
      <c r="K43" s="5">
        <v>175</v>
      </c>
      <c r="L43" s="5">
        <v>208</v>
      </c>
      <c r="M43" s="5">
        <v>220</v>
      </c>
      <c r="N43" s="5">
        <v>0</v>
      </c>
      <c r="O43" s="14" t="s">
        <v>233</v>
      </c>
      <c r="P43" s="15">
        <v>175</v>
      </c>
      <c r="Q43" s="15">
        <v>4.4999999999999998E-2</v>
      </c>
      <c r="R43" s="15">
        <v>308</v>
      </c>
      <c r="S43" s="16">
        <v>310</v>
      </c>
    </row>
    <row r="44" spans="1:19" x14ac:dyDescent="0.35">
      <c r="A44" s="1" t="s">
        <v>190</v>
      </c>
      <c r="B44" s="5">
        <v>315</v>
      </c>
      <c r="C44" s="5">
        <v>321</v>
      </c>
      <c r="D44" s="5">
        <v>34</v>
      </c>
      <c r="E44" s="5">
        <v>0.41</v>
      </c>
      <c r="F44" s="5">
        <v>11</v>
      </c>
      <c r="G44" s="5">
        <v>0.8</v>
      </c>
      <c r="H44" s="5">
        <v>6.0000000000000001E-3</v>
      </c>
      <c r="I44" s="5">
        <v>4.9000000000000002E-2</v>
      </c>
      <c r="J44" s="5">
        <v>0.10299999999999999</v>
      </c>
      <c r="K44" s="5">
        <v>500</v>
      </c>
      <c r="L44" s="5">
        <v>600</v>
      </c>
      <c r="M44" s="5">
        <v>625</v>
      </c>
      <c r="N44" s="5">
        <v>0</v>
      </c>
      <c r="O44" s="14" t="s">
        <v>250</v>
      </c>
      <c r="P44" s="15">
        <v>500</v>
      </c>
      <c r="Q44" s="15">
        <v>0.10299999999999999</v>
      </c>
      <c r="R44" s="15">
        <v>315</v>
      </c>
      <c r="S44" s="16">
        <v>321</v>
      </c>
    </row>
    <row r="45" spans="1:19" x14ac:dyDescent="0.35">
      <c r="A45" s="1" t="s">
        <v>191</v>
      </c>
      <c r="B45" s="5">
        <v>315</v>
      </c>
      <c r="C45" s="5">
        <v>321</v>
      </c>
      <c r="D45" s="5">
        <v>34</v>
      </c>
      <c r="E45" s="5">
        <v>0.41</v>
      </c>
      <c r="F45" s="5">
        <v>11</v>
      </c>
      <c r="G45" s="5">
        <v>0.8</v>
      </c>
      <c r="H45" s="5">
        <v>6.0000000000000001E-3</v>
      </c>
      <c r="I45" s="5">
        <v>4.9000000000000002E-2</v>
      </c>
      <c r="J45" s="5">
        <v>0.10299999999999999</v>
      </c>
      <c r="K45" s="5">
        <v>500</v>
      </c>
      <c r="L45" s="5">
        <v>600</v>
      </c>
      <c r="M45" s="5">
        <v>625</v>
      </c>
      <c r="N45" s="5">
        <v>0</v>
      </c>
      <c r="O45" s="14" t="s">
        <v>251</v>
      </c>
      <c r="P45" s="15">
        <v>500</v>
      </c>
      <c r="Q45" s="15">
        <v>0.10299999999999999</v>
      </c>
      <c r="R45" s="15">
        <v>315</v>
      </c>
      <c r="S45" s="16">
        <v>321</v>
      </c>
    </row>
    <row r="46" spans="1:19" x14ac:dyDescent="0.35">
      <c r="A46" s="1" t="s">
        <v>197</v>
      </c>
      <c r="B46" s="5">
        <v>318</v>
      </c>
      <c r="C46" s="5">
        <v>321</v>
      </c>
      <c r="D46" s="5">
        <v>18</v>
      </c>
      <c r="E46" s="5">
        <v>0.35</v>
      </c>
      <c r="F46" s="5">
        <v>11</v>
      </c>
      <c r="G46" s="5">
        <v>0.4</v>
      </c>
      <c r="H46" s="5">
        <v>3.0000000000000001E-3</v>
      </c>
      <c r="I46" s="5">
        <v>2.5999999999999999E-2</v>
      </c>
      <c r="J46" s="5">
        <v>5.5E-2</v>
      </c>
      <c r="K46" s="5">
        <v>500</v>
      </c>
      <c r="L46" s="5">
        <v>600</v>
      </c>
      <c r="M46" s="5">
        <v>625</v>
      </c>
      <c r="N46" s="5">
        <v>0</v>
      </c>
      <c r="O46" s="14" t="s">
        <v>252</v>
      </c>
      <c r="P46" s="15">
        <v>500</v>
      </c>
      <c r="Q46" s="15">
        <v>5.5E-2</v>
      </c>
      <c r="R46" s="15">
        <v>318</v>
      </c>
      <c r="S46" s="16">
        <v>321</v>
      </c>
    </row>
    <row r="47" spans="1:19" x14ac:dyDescent="0.35">
      <c r="A47" s="1" t="s">
        <v>198</v>
      </c>
      <c r="B47" s="5">
        <v>318</v>
      </c>
      <c r="C47" s="5">
        <v>321</v>
      </c>
      <c r="D47" s="5">
        <v>18</v>
      </c>
      <c r="E47" s="5">
        <v>0.35</v>
      </c>
      <c r="F47" s="5">
        <v>11</v>
      </c>
      <c r="G47" s="5">
        <v>0.4</v>
      </c>
      <c r="H47" s="5">
        <v>3.0000000000000001E-3</v>
      </c>
      <c r="I47" s="5">
        <v>2.5999999999999999E-2</v>
      </c>
      <c r="J47" s="5">
        <v>5.5E-2</v>
      </c>
      <c r="K47" s="5">
        <v>500</v>
      </c>
      <c r="L47" s="5">
        <v>600</v>
      </c>
      <c r="M47" s="5">
        <v>625</v>
      </c>
      <c r="N47" s="5">
        <v>0</v>
      </c>
      <c r="O47" s="14" t="s">
        <v>253</v>
      </c>
      <c r="P47" s="15">
        <v>500</v>
      </c>
      <c r="Q47" s="15">
        <v>5.5E-2</v>
      </c>
      <c r="R47" s="15">
        <v>318</v>
      </c>
      <c r="S47" s="16">
        <v>321</v>
      </c>
    </row>
    <row r="48" spans="1:19" x14ac:dyDescent="0.35">
      <c r="A48" s="1" t="s">
        <v>205</v>
      </c>
      <c r="B48" s="5">
        <v>318</v>
      </c>
      <c r="C48" s="5">
        <v>223</v>
      </c>
      <c r="D48" s="5">
        <v>72</v>
      </c>
      <c r="E48" s="5">
        <v>0.53</v>
      </c>
      <c r="F48" s="5">
        <v>11</v>
      </c>
      <c r="G48" s="5">
        <v>1.8</v>
      </c>
      <c r="H48" s="5">
        <v>1.2999999999999999E-2</v>
      </c>
      <c r="I48" s="5">
        <v>0.104</v>
      </c>
      <c r="J48" s="5">
        <v>0.218</v>
      </c>
      <c r="K48" s="5">
        <v>500</v>
      </c>
      <c r="L48" s="5">
        <v>600</v>
      </c>
      <c r="M48" s="5">
        <v>625</v>
      </c>
      <c r="N48" s="5">
        <v>0</v>
      </c>
      <c r="O48" s="14" t="s">
        <v>254</v>
      </c>
      <c r="P48" s="15">
        <v>500</v>
      </c>
      <c r="Q48" s="15">
        <v>0.218</v>
      </c>
      <c r="R48" s="15">
        <v>318</v>
      </c>
      <c r="S48" s="16">
        <v>223</v>
      </c>
    </row>
    <row r="49" spans="1:19" x14ac:dyDescent="0.35">
      <c r="A49" s="1" t="s">
        <v>199</v>
      </c>
      <c r="B49" s="5">
        <v>319</v>
      </c>
      <c r="C49" s="5">
        <v>320</v>
      </c>
      <c r="D49" s="5">
        <v>27.5</v>
      </c>
      <c r="E49" s="5">
        <v>0.38</v>
      </c>
      <c r="F49" s="5">
        <v>11</v>
      </c>
      <c r="G49" s="5">
        <v>0.7</v>
      </c>
      <c r="H49" s="5">
        <v>5.0000000000000001E-3</v>
      </c>
      <c r="I49" s="5">
        <v>0.04</v>
      </c>
      <c r="J49" s="5">
        <v>8.3000000000000004E-2</v>
      </c>
      <c r="K49" s="5">
        <v>500</v>
      </c>
      <c r="L49" s="5">
        <v>600</v>
      </c>
      <c r="M49" s="5">
        <v>625</v>
      </c>
      <c r="N49" s="5">
        <v>0</v>
      </c>
      <c r="O49" s="14" t="s">
        <v>255</v>
      </c>
      <c r="P49" s="15">
        <v>500</v>
      </c>
      <c r="Q49" s="15">
        <v>8.3000000000000004E-2</v>
      </c>
      <c r="R49" s="15">
        <v>319</v>
      </c>
      <c r="S49" s="16">
        <v>320</v>
      </c>
    </row>
    <row r="50" spans="1:19" x14ac:dyDescent="0.35">
      <c r="A50" s="1" t="s">
        <v>200</v>
      </c>
      <c r="B50" s="5">
        <v>319</v>
      </c>
      <c r="C50" s="5">
        <v>320</v>
      </c>
      <c r="D50" s="5">
        <v>27.5</v>
      </c>
      <c r="E50" s="5">
        <v>0.38</v>
      </c>
      <c r="F50" s="5">
        <v>11</v>
      </c>
      <c r="G50" s="5">
        <v>0.7</v>
      </c>
      <c r="H50" s="5">
        <v>5.0000000000000001E-3</v>
      </c>
      <c r="I50" s="5">
        <v>0.04</v>
      </c>
      <c r="J50" s="5">
        <v>8.3000000000000004E-2</v>
      </c>
      <c r="K50" s="5">
        <v>500</v>
      </c>
      <c r="L50" s="5">
        <v>600</v>
      </c>
      <c r="M50" s="5">
        <v>625</v>
      </c>
      <c r="N50" s="5">
        <v>0</v>
      </c>
      <c r="O50" s="14" t="s">
        <v>256</v>
      </c>
      <c r="P50" s="15">
        <v>500</v>
      </c>
      <c r="Q50" s="15">
        <v>8.3000000000000004E-2</v>
      </c>
      <c r="R50" s="15">
        <v>319</v>
      </c>
      <c r="S50" s="16">
        <v>320</v>
      </c>
    </row>
    <row r="51" spans="1:19" x14ac:dyDescent="0.35">
      <c r="A51" s="1" t="s">
        <v>201</v>
      </c>
      <c r="B51" s="5">
        <v>320</v>
      </c>
      <c r="C51" s="5">
        <v>323</v>
      </c>
      <c r="D51" s="5">
        <v>15</v>
      </c>
      <c r="E51" s="5">
        <v>0.34</v>
      </c>
      <c r="F51" s="5">
        <v>11</v>
      </c>
      <c r="G51" s="5">
        <v>0.4</v>
      </c>
      <c r="H51" s="5">
        <v>3.0000000000000001E-3</v>
      </c>
      <c r="I51" s="5">
        <v>2.1999999999999999E-2</v>
      </c>
      <c r="J51" s="5">
        <v>4.5999999999999999E-2</v>
      </c>
      <c r="K51" s="5">
        <v>500</v>
      </c>
      <c r="L51" s="5">
        <v>600</v>
      </c>
      <c r="M51" s="5">
        <v>625</v>
      </c>
      <c r="N51" s="5">
        <v>0</v>
      </c>
      <c r="O51" s="14" t="s">
        <v>257</v>
      </c>
      <c r="P51" s="15">
        <v>500</v>
      </c>
      <c r="Q51" s="15">
        <v>4.5999999999999999E-2</v>
      </c>
      <c r="R51" s="15">
        <v>320</v>
      </c>
      <c r="S51" s="16">
        <v>323</v>
      </c>
    </row>
    <row r="52" spans="1:19" x14ac:dyDescent="0.35">
      <c r="A52" s="1" t="s">
        <v>202</v>
      </c>
      <c r="B52" s="5">
        <v>320</v>
      </c>
      <c r="C52" s="5">
        <v>323</v>
      </c>
      <c r="D52" s="5">
        <v>15</v>
      </c>
      <c r="E52" s="5">
        <v>0.34</v>
      </c>
      <c r="F52" s="5">
        <v>11</v>
      </c>
      <c r="G52" s="5">
        <v>0.4</v>
      </c>
      <c r="H52" s="5">
        <v>3.0000000000000001E-3</v>
      </c>
      <c r="I52" s="5">
        <v>2.1999999999999999E-2</v>
      </c>
      <c r="J52" s="5">
        <v>4.5999999999999999E-2</v>
      </c>
      <c r="K52" s="5">
        <v>500</v>
      </c>
      <c r="L52" s="5">
        <v>600</v>
      </c>
      <c r="M52" s="5">
        <v>625</v>
      </c>
      <c r="N52" s="5">
        <v>0</v>
      </c>
      <c r="O52" s="14" t="s">
        <v>258</v>
      </c>
      <c r="P52" s="15">
        <v>500</v>
      </c>
      <c r="Q52" s="15">
        <v>4.5999999999999999E-2</v>
      </c>
      <c r="R52" s="15">
        <v>320</v>
      </c>
      <c r="S52" s="16">
        <v>323</v>
      </c>
    </row>
    <row r="53" spans="1:19" x14ac:dyDescent="0.35">
      <c r="A53" s="1" t="s">
        <v>204</v>
      </c>
      <c r="B53" s="5">
        <v>325</v>
      </c>
      <c r="C53" s="5">
        <v>121</v>
      </c>
      <c r="D53" s="5">
        <v>67</v>
      </c>
      <c r="E53" s="5">
        <v>0.52</v>
      </c>
      <c r="F53" s="5">
        <v>11</v>
      </c>
      <c r="G53" s="5">
        <v>1.6</v>
      </c>
      <c r="H53" s="5">
        <v>1.2E-2</v>
      </c>
      <c r="I53" s="5">
        <v>9.7000000000000003E-2</v>
      </c>
      <c r="J53" s="5">
        <v>0.20300000000000001</v>
      </c>
      <c r="K53" s="5">
        <v>500</v>
      </c>
      <c r="L53" s="5">
        <v>600</v>
      </c>
      <c r="M53" s="5">
        <v>625</v>
      </c>
      <c r="N53" s="5">
        <v>0</v>
      </c>
      <c r="O53" s="14" t="s">
        <v>259</v>
      </c>
      <c r="P53" s="15">
        <v>500</v>
      </c>
      <c r="Q53" s="15">
        <v>0.20300000000000001</v>
      </c>
      <c r="R53" s="15">
        <v>325</v>
      </c>
      <c r="S53" s="16">
        <v>121</v>
      </c>
    </row>
    <row r="54" spans="1:19" x14ac:dyDescent="0.35">
      <c r="A54" s="1" t="s">
        <v>87</v>
      </c>
      <c r="B54" s="5">
        <v>101</v>
      </c>
      <c r="C54" s="5">
        <v>102</v>
      </c>
      <c r="D54" s="5">
        <v>3</v>
      </c>
      <c r="E54" s="5">
        <v>0.24</v>
      </c>
      <c r="F54" s="5">
        <v>16</v>
      </c>
      <c r="G54" s="5">
        <v>0</v>
      </c>
      <c r="H54" s="5">
        <v>3.0000000000000001E-3</v>
      </c>
      <c r="I54" s="5">
        <v>1.4E-2</v>
      </c>
      <c r="J54" s="5">
        <v>0.46100000000000002</v>
      </c>
      <c r="K54" s="5">
        <v>175</v>
      </c>
      <c r="L54" s="5">
        <v>193</v>
      </c>
      <c r="M54" s="5">
        <v>200</v>
      </c>
      <c r="N54" s="5">
        <v>0</v>
      </c>
      <c r="O54" s="14" t="s">
        <v>87</v>
      </c>
      <c r="P54" s="15">
        <v>175</v>
      </c>
      <c r="Q54" s="15">
        <v>0.46100000000000002</v>
      </c>
      <c r="R54" s="15">
        <v>101</v>
      </c>
      <c r="S54" s="16">
        <v>102</v>
      </c>
    </row>
    <row r="55" spans="1:19" x14ac:dyDescent="0.35">
      <c r="A55" s="1" t="s">
        <v>88</v>
      </c>
      <c r="B55" s="5">
        <v>101</v>
      </c>
      <c r="C55" s="5">
        <v>103</v>
      </c>
      <c r="D55" s="5">
        <v>55</v>
      </c>
      <c r="E55" s="5">
        <v>0.51</v>
      </c>
      <c r="F55" s="5">
        <v>10</v>
      </c>
      <c r="G55" s="5">
        <v>2.9</v>
      </c>
      <c r="H55" s="5">
        <v>5.5E-2</v>
      </c>
      <c r="I55" s="5">
        <v>0.21099999999999999</v>
      </c>
      <c r="J55" s="5">
        <v>5.7000000000000002E-2</v>
      </c>
      <c r="K55" s="5">
        <v>175</v>
      </c>
      <c r="L55" s="5">
        <v>208</v>
      </c>
      <c r="M55" s="5">
        <v>220</v>
      </c>
      <c r="N55" s="5">
        <v>0</v>
      </c>
      <c r="O55" s="14" t="s">
        <v>88</v>
      </c>
      <c r="P55" s="15">
        <v>175</v>
      </c>
      <c r="Q55" s="15">
        <v>5.7000000000000002E-2</v>
      </c>
      <c r="R55" s="15">
        <v>101</v>
      </c>
      <c r="S55" s="16">
        <v>103</v>
      </c>
    </row>
    <row r="56" spans="1:19" x14ac:dyDescent="0.35">
      <c r="A56" s="1" t="s">
        <v>89</v>
      </c>
      <c r="B56" s="5">
        <v>101</v>
      </c>
      <c r="C56" s="5">
        <v>105</v>
      </c>
      <c r="D56" s="5">
        <v>22</v>
      </c>
      <c r="E56" s="5">
        <v>0.33</v>
      </c>
      <c r="F56" s="5">
        <v>10</v>
      </c>
      <c r="G56" s="5">
        <v>1.2</v>
      </c>
      <c r="H56" s="5">
        <v>2.1999999999999999E-2</v>
      </c>
      <c r="I56" s="5">
        <v>8.5000000000000006E-2</v>
      </c>
      <c r="J56" s="5">
        <v>2.3E-2</v>
      </c>
      <c r="K56" s="5">
        <v>175</v>
      </c>
      <c r="L56" s="5">
        <v>208</v>
      </c>
      <c r="M56" s="5">
        <v>220</v>
      </c>
      <c r="N56" s="5">
        <v>0</v>
      </c>
      <c r="O56" s="14" t="s">
        <v>89</v>
      </c>
      <c r="P56" s="15">
        <v>175</v>
      </c>
      <c r="Q56" s="15">
        <v>2.3E-2</v>
      </c>
      <c r="R56" s="15">
        <v>101</v>
      </c>
      <c r="S56" s="16">
        <v>105</v>
      </c>
    </row>
    <row r="57" spans="1:19" x14ac:dyDescent="0.35">
      <c r="A57" s="1" t="s">
        <v>90</v>
      </c>
      <c r="B57" s="5">
        <v>102</v>
      </c>
      <c r="C57" s="5">
        <v>104</v>
      </c>
      <c r="D57" s="5">
        <v>33</v>
      </c>
      <c r="E57" s="5">
        <v>0.39</v>
      </c>
      <c r="F57" s="5">
        <v>10</v>
      </c>
      <c r="G57" s="5">
        <v>1.7</v>
      </c>
      <c r="H57" s="5">
        <v>3.3000000000000002E-2</v>
      </c>
      <c r="I57" s="5">
        <v>0.127</v>
      </c>
      <c r="J57" s="5">
        <v>3.4000000000000002E-2</v>
      </c>
      <c r="K57" s="5">
        <v>175</v>
      </c>
      <c r="L57" s="5">
        <v>208</v>
      </c>
      <c r="M57" s="5">
        <v>220</v>
      </c>
      <c r="N57" s="5">
        <v>0</v>
      </c>
      <c r="O57" s="14" t="s">
        <v>90</v>
      </c>
      <c r="P57" s="15">
        <v>175</v>
      </c>
      <c r="Q57" s="15">
        <v>3.4000000000000002E-2</v>
      </c>
      <c r="R57" s="15">
        <v>102</v>
      </c>
      <c r="S57" s="16">
        <v>104</v>
      </c>
    </row>
    <row r="58" spans="1:19" x14ac:dyDescent="0.35">
      <c r="A58" s="1" t="s">
        <v>91</v>
      </c>
      <c r="B58" s="5">
        <v>102</v>
      </c>
      <c r="C58" s="5">
        <v>106</v>
      </c>
      <c r="D58" s="5">
        <v>50</v>
      </c>
      <c r="E58" s="5">
        <v>0.48</v>
      </c>
      <c r="F58" s="5">
        <v>10</v>
      </c>
      <c r="G58" s="5">
        <v>2.6</v>
      </c>
      <c r="H58" s="5">
        <v>0.05</v>
      </c>
      <c r="I58" s="5">
        <v>0.192</v>
      </c>
      <c r="J58" s="5">
        <v>5.1999999999999998E-2</v>
      </c>
      <c r="K58" s="5">
        <v>175</v>
      </c>
      <c r="L58" s="5">
        <v>208</v>
      </c>
      <c r="M58" s="5">
        <v>220</v>
      </c>
      <c r="N58" s="5">
        <v>0</v>
      </c>
      <c r="O58" s="14" t="s">
        <v>91</v>
      </c>
      <c r="P58" s="15">
        <v>175</v>
      </c>
      <c r="Q58" s="15">
        <v>5.1999999999999998E-2</v>
      </c>
      <c r="R58" s="15">
        <v>102</v>
      </c>
      <c r="S58" s="16">
        <v>106</v>
      </c>
    </row>
    <row r="59" spans="1:19" x14ac:dyDescent="0.35">
      <c r="A59" s="1" t="s">
        <v>92</v>
      </c>
      <c r="B59" s="5">
        <v>103</v>
      </c>
      <c r="C59" s="5">
        <v>109</v>
      </c>
      <c r="D59" s="5">
        <v>31</v>
      </c>
      <c r="E59" s="5">
        <v>0.38</v>
      </c>
      <c r="F59" s="5">
        <v>10</v>
      </c>
      <c r="G59" s="5">
        <v>1.6</v>
      </c>
      <c r="H59" s="5">
        <v>3.1E-2</v>
      </c>
      <c r="I59" s="5">
        <v>0.11899999999999999</v>
      </c>
      <c r="J59" s="5">
        <v>3.2000000000000001E-2</v>
      </c>
      <c r="K59" s="5">
        <v>175</v>
      </c>
      <c r="L59" s="5">
        <v>208</v>
      </c>
      <c r="M59" s="5">
        <v>220</v>
      </c>
      <c r="N59" s="5">
        <v>0</v>
      </c>
      <c r="O59" s="14" t="s">
        <v>92</v>
      </c>
      <c r="P59" s="15">
        <v>175</v>
      </c>
      <c r="Q59" s="15">
        <v>3.2000000000000001E-2</v>
      </c>
      <c r="R59" s="15">
        <v>103</v>
      </c>
      <c r="S59" s="16">
        <v>109</v>
      </c>
    </row>
    <row r="60" spans="1:19" x14ac:dyDescent="0.35">
      <c r="A60" s="1" t="s">
        <v>94</v>
      </c>
      <c r="B60" s="5">
        <v>104</v>
      </c>
      <c r="C60" s="5">
        <v>109</v>
      </c>
      <c r="D60" s="5">
        <v>27</v>
      </c>
      <c r="E60" s="5">
        <v>0.36</v>
      </c>
      <c r="F60" s="5">
        <v>10</v>
      </c>
      <c r="G60" s="5">
        <v>1.4</v>
      </c>
      <c r="H60" s="5">
        <v>2.7E-2</v>
      </c>
      <c r="I60" s="5">
        <v>0.104</v>
      </c>
      <c r="J60" s="5">
        <v>2.8000000000000001E-2</v>
      </c>
      <c r="K60" s="5">
        <v>175</v>
      </c>
      <c r="L60" s="5">
        <v>208</v>
      </c>
      <c r="M60" s="5">
        <v>220</v>
      </c>
      <c r="N60" s="5">
        <v>0</v>
      </c>
      <c r="O60" s="14" t="s">
        <v>94</v>
      </c>
      <c r="P60" s="15">
        <v>175</v>
      </c>
      <c r="Q60" s="15">
        <v>2.8000000000000001E-2</v>
      </c>
      <c r="R60" s="15">
        <v>104</v>
      </c>
      <c r="S60" s="16">
        <v>109</v>
      </c>
    </row>
    <row r="61" spans="1:19" x14ac:dyDescent="0.35">
      <c r="A61" s="1" t="s">
        <v>95</v>
      </c>
      <c r="B61" s="5">
        <v>105</v>
      </c>
      <c r="C61" s="5">
        <v>110</v>
      </c>
      <c r="D61" s="5">
        <v>23</v>
      </c>
      <c r="E61" s="5">
        <v>0.34</v>
      </c>
      <c r="F61" s="5">
        <v>10</v>
      </c>
      <c r="G61" s="5">
        <v>1.2</v>
      </c>
      <c r="H61" s="5">
        <v>2.3E-2</v>
      </c>
      <c r="I61" s="5">
        <v>8.7999999999999995E-2</v>
      </c>
      <c r="J61" s="5">
        <v>2.4E-2</v>
      </c>
      <c r="K61" s="5">
        <v>175</v>
      </c>
      <c r="L61" s="5">
        <v>208</v>
      </c>
      <c r="M61" s="5">
        <v>220</v>
      </c>
      <c r="N61" s="5">
        <v>0</v>
      </c>
      <c r="O61" s="14" t="s">
        <v>95</v>
      </c>
      <c r="P61" s="15">
        <v>175</v>
      </c>
      <c r="Q61" s="15">
        <v>2.4E-2</v>
      </c>
      <c r="R61" s="15">
        <v>105</v>
      </c>
      <c r="S61" s="16">
        <v>110</v>
      </c>
    </row>
    <row r="62" spans="1:19" x14ac:dyDescent="0.35">
      <c r="A62" s="1" t="s">
        <v>96</v>
      </c>
      <c r="B62" s="5">
        <v>106</v>
      </c>
      <c r="C62" s="5">
        <v>110</v>
      </c>
      <c r="D62" s="5">
        <v>16</v>
      </c>
      <c r="E62" s="5">
        <v>0.33</v>
      </c>
      <c r="F62" s="5">
        <v>35</v>
      </c>
      <c r="G62" s="5">
        <v>0</v>
      </c>
      <c r="H62" s="5">
        <v>1.4E-2</v>
      </c>
      <c r="I62" s="5">
        <v>6.0999999999999999E-2</v>
      </c>
      <c r="J62" s="5">
        <v>2.4590000000000001</v>
      </c>
      <c r="K62" s="5">
        <v>175</v>
      </c>
      <c r="L62" s="5">
        <v>193</v>
      </c>
      <c r="M62" s="5">
        <v>200</v>
      </c>
      <c r="N62" s="5">
        <v>0</v>
      </c>
      <c r="O62" s="14" t="s">
        <v>96</v>
      </c>
      <c r="P62" s="15">
        <v>175</v>
      </c>
      <c r="Q62" s="15">
        <v>2.4590000000000001</v>
      </c>
      <c r="R62" s="15">
        <v>106</v>
      </c>
      <c r="S62" s="16">
        <v>110</v>
      </c>
    </row>
    <row r="63" spans="1:19" x14ac:dyDescent="0.35">
      <c r="A63" s="1" t="s">
        <v>97</v>
      </c>
      <c r="B63" s="5">
        <v>107</v>
      </c>
      <c r="C63" s="5">
        <v>108</v>
      </c>
      <c r="D63" s="5">
        <v>16</v>
      </c>
      <c r="E63" s="5">
        <v>0.3</v>
      </c>
      <c r="F63" s="5">
        <v>10</v>
      </c>
      <c r="G63" s="5">
        <v>0.8</v>
      </c>
      <c r="H63" s="5">
        <v>1.6E-2</v>
      </c>
      <c r="I63" s="5">
        <v>6.0999999999999999E-2</v>
      </c>
      <c r="J63" s="5">
        <v>1.7000000000000001E-2</v>
      </c>
      <c r="K63" s="5">
        <v>175</v>
      </c>
      <c r="L63" s="5">
        <v>208</v>
      </c>
      <c r="M63" s="5">
        <v>220</v>
      </c>
      <c r="N63" s="5">
        <v>0</v>
      </c>
      <c r="O63" s="14" t="s">
        <v>97</v>
      </c>
      <c r="P63" s="15">
        <v>175</v>
      </c>
      <c r="Q63" s="15">
        <v>1.7000000000000001E-2</v>
      </c>
      <c r="R63" s="15">
        <v>107</v>
      </c>
      <c r="S63" s="16">
        <v>108</v>
      </c>
    </row>
    <row r="64" spans="1:19" x14ac:dyDescent="0.35">
      <c r="A64" s="1" t="s">
        <v>105</v>
      </c>
      <c r="B64" s="5">
        <v>111</v>
      </c>
      <c r="C64" s="5">
        <v>113</v>
      </c>
      <c r="D64" s="5">
        <v>33</v>
      </c>
      <c r="E64" s="5">
        <v>0.4</v>
      </c>
      <c r="F64" s="5">
        <v>11</v>
      </c>
      <c r="G64" s="5">
        <v>0.8</v>
      </c>
      <c r="H64" s="5">
        <v>6.0000000000000001E-3</v>
      </c>
      <c r="I64" s="5">
        <v>4.8000000000000001E-2</v>
      </c>
      <c r="J64" s="5">
        <v>0.1</v>
      </c>
      <c r="K64" s="5">
        <v>500</v>
      </c>
      <c r="L64" s="5">
        <v>600</v>
      </c>
      <c r="M64" s="5">
        <v>625</v>
      </c>
      <c r="N64" s="5">
        <v>0</v>
      </c>
      <c r="O64" s="14" t="s">
        <v>105</v>
      </c>
      <c r="P64" s="15">
        <v>500</v>
      </c>
      <c r="Q64" s="15">
        <v>0.1</v>
      </c>
      <c r="R64" s="15">
        <v>111</v>
      </c>
      <c r="S64" s="16">
        <v>113</v>
      </c>
    </row>
    <row r="65" spans="1:19" x14ac:dyDescent="0.35">
      <c r="A65" s="1" t="s">
        <v>106</v>
      </c>
      <c r="B65" s="5">
        <v>111</v>
      </c>
      <c r="C65" s="5">
        <v>114</v>
      </c>
      <c r="D65" s="5">
        <v>29</v>
      </c>
      <c r="E65" s="5">
        <v>0.39</v>
      </c>
      <c r="F65" s="5">
        <v>11</v>
      </c>
      <c r="G65" s="5">
        <v>0.7</v>
      </c>
      <c r="H65" s="5">
        <v>5.0000000000000001E-3</v>
      </c>
      <c r="I65" s="5">
        <v>4.2000000000000003E-2</v>
      </c>
      <c r="J65" s="5">
        <v>8.7999999999999995E-2</v>
      </c>
      <c r="K65" s="5">
        <v>500</v>
      </c>
      <c r="L65" s="5">
        <v>600</v>
      </c>
      <c r="M65" s="5">
        <v>625</v>
      </c>
      <c r="N65" s="5">
        <v>0</v>
      </c>
      <c r="O65" s="14" t="s">
        <v>106</v>
      </c>
      <c r="P65" s="15">
        <v>500</v>
      </c>
      <c r="Q65" s="15">
        <v>8.7999999999999995E-2</v>
      </c>
      <c r="R65" s="15">
        <v>111</v>
      </c>
      <c r="S65" s="16">
        <v>114</v>
      </c>
    </row>
    <row r="66" spans="1:19" x14ac:dyDescent="0.35">
      <c r="A66" s="1" t="s">
        <v>107</v>
      </c>
      <c r="B66" s="5">
        <v>112</v>
      </c>
      <c r="C66" s="5">
        <v>113</v>
      </c>
      <c r="D66" s="5">
        <v>33</v>
      </c>
      <c r="E66" s="5">
        <v>0.4</v>
      </c>
      <c r="F66" s="5">
        <v>11</v>
      </c>
      <c r="G66" s="5">
        <v>0.8</v>
      </c>
      <c r="H66" s="5">
        <v>6.0000000000000001E-3</v>
      </c>
      <c r="I66" s="5">
        <v>4.8000000000000001E-2</v>
      </c>
      <c r="J66" s="5">
        <v>0.1</v>
      </c>
      <c r="K66" s="5">
        <v>500</v>
      </c>
      <c r="L66" s="5">
        <v>600</v>
      </c>
      <c r="M66" s="5">
        <v>625</v>
      </c>
      <c r="N66" s="5">
        <v>0</v>
      </c>
      <c r="O66" s="14" t="s">
        <v>107</v>
      </c>
      <c r="P66" s="15">
        <v>500</v>
      </c>
      <c r="Q66" s="15">
        <v>0.1</v>
      </c>
      <c r="R66" s="15">
        <v>112</v>
      </c>
      <c r="S66" s="16">
        <v>113</v>
      </c>
    </row>
    <row r="67" spans="1:19" x14ac:dyDescent="0.35">
      <c r="A67" s="1" t="s">
        <v>108</v>
      </c>
      <c r="B67" s="5">
        <v>112</v>
      </c>
      <c r="C67" s="5">
        <v>123</v>
      </c>
      <c r="D67" s="5">
        <v>67</v>
      </c>
      <c r="E67" s="5">
        <v>0.52</v>
      </c>
      <c r="F67" s="5">
        <v>11</v>
      </c>
      <c r="G67" s="5">
        <v>1.6</v>
      </c>
      <c r="H67" s="5">
        <v>1.2E-2</v>
      </c>
      <c r="I67" s="5">
        <v>9.7000000000000003E-2</v>
      </c>
      <c r="J67" s="5">
        <v>0.20300000000000001</v>
      </c>
      <c r="K67" s="5">
        <v>500</v>
      </c>
      <c r="L67" s="5">
        <v>600</v>
      </c>
      <c r="M67" s="5">
        <v>625</v>
      </c>
      <c r="N67" s="5">
        <v>0</v>
      </c>
      <c r="O67" s="14" t="s">
        <v>108</v>
      </c>
      <c r="P67" s="15">
        <v>500</v>
      </c>
      <c r="Q67" s="15">
        <v>0.20300000000000001</v>
      </c>
      <c r="R67" s="15">
        <v>112</v>
      </c>
      <c r="S67" s="16">
        <v>123</v>
      </c>
    </row>
    <row r="68" spans="1:19" x14ac:dyDescent="0.35">
      <c r="A68" s="1" t="s">
        <v>109</v>
      </c>
      <c r="B68" s="5">
        <v>113</v>
      </c>
      <c r="C68" s="5">
        <v>123</v>
      </c>
      <c r="D68" s="5">
        <v>60</v>
      </c>
      <c r="E68" s="5">
        <v>0.49</v>
      </c>
      <c r="F68" s="5">
        <v>11</v>
      </c>
      <c r="G68" s="5">
        <v>1.5</v>
      </c>
      <c r="H68" s="5">
        <v>1.0999999999999999E-2</v>
      </c>
      <c r="I68" s="5">
        <v>8.6999999999999994E-2</v>
      </c>
      <c r="J68" s="5">
        <v>0.182</v>
      </c>
      <c r="K68" s="5">
        <v>500</v>
      </c>
      <c r="L68" s="5">
        <v>600</v>
      </c>
      <c r="M68" s="5">
        <v>625</v>
      </c>
      <c r="N68" s="5">
        <v>0</v>
      </c>
      <c r="O68" s="14" t="s">
        <v>109</v>
      </c>
      <c r="P68" s="15">
        <v>500</v>
      </c>
      <c r="Q68" s="15">
        <v>0.182</v>
      </c>
      <c r="R68" s="15">
        <v>113</v>
      </c>
      <c r="S68" s="16">
        <v>123</v>
      </c>
    </row>
    <row r="69" spans="1:19" x14ac:dyDescent="0.35">
      <c r="A69" s="1" t="s">
        <v>111</v>
      </c>
      <c r="B69" s="5">
        <v>114</v>
      </c>
      <c r="C69" s="5">
        <v>116</v>
      </c>
      <c r="D69" s="5">
        <v>27</v>
      </c>
      <c r="E69" s="5">
        <v>0.38</v>
      </c>
      <c r="F69" s="5">
        <v>11</v>
      </c>
      <c r="G69" s="5">
        <v>0.7</v>
      </c>
      <c r="H69" s="5">
        <v>5.0000000000000001E-3</v>
      </c>
      <c r="I69" s="5">
        <v>5.8999999999999997E-2</v>
      </c>
      <c r="J69" s="5">
        <v>8.2000000000000003E-2</v>
      </c>
      <c r="K69" s="5">
        <v>500</v>
      </c>
      <c r="L69" s="5">
        <v>600</v>
      </c>
      <c r="M69" s="5">
        <v>625</v>
      </c>
      <c r="N69" s="5">
        <v>0</v>
      </c>
      <c r="O69" s="14" t="s">
        <v>111</v>
      </c>
      <c r="P69" s="15">
        <v>500</v>
      </c>
      <c r="Q69" s="15">
        <v>8.2000000000000003E-2</v>
      </c>
      <c r="R69" s="15">
        <v>114</v>
      </c>
      <c r="S69" s="16">
        <v>116</v>
      </c>
    </row>
    <row r="70" spans="1:19" x14ac:dyDescent="0.35">
      <c r="A70" s="1" t="s">
        <v>112</v>
      </c>
      <c r="B70" s="5">
        <v>115</v>
      </c>
      <c r="C70" s="5">
        <v>116</v>
      </c>
      <c r="D70" s="5">
        <v>12</v>
      </c>
      <c r="E70" s="5">
        <v>0.33</v>
      </c>
      <c r="F70" s="5">
        <v>11</v>
      </c>
      <c r="G70" s="5">
        <v>0.3</v>
      </c>
      <c r="H70" s="5">
        <v>2E-3</v>
      </c>
      <c r="I70" s="5">
        <v>1.7000000000000001E-2</v>
      </c>
      <c r="J70" s="5">
        <v>3.5999999999999997E-2</v>
      </c>
      <c r="K70" s="5">
        <v>500</v>
      </c>
      <c r="L70" s="5">
        <v>600</v>
      </c>
      <c r="M70" s="5">
        <v>625</v>
      </c>
      <c r="N70" s="5">
        <v>0</v>
      </c>
      <c r="O70" s="14" t="s">
        <v>112</v>
      </c>
      <c r="P70" s="15">
        <v>500</v>
      </c>
      <c r="Q70" s="15">
        <v>3.5999999999999997E-2</v>
      </c>
      <c r="R70" s="15">
        <v>115</v>
      </c>
      <c r="S70" s="16">
        <v>116</v>
      </c>
    </row>
    <row r="71" spans="1:19" x14ac:dyDescent="0.35">
      <c r="A71" s="1" t="s">
        <v>115</v>
      </c>
      <c r="B71" s="5">
        <v>115</v>
      </c>
      <c r="C71" s="5">
        <v>124</v>
      </c>
      <c r="D71" s="5">
        <v>36</v>
      </c>
      <c r="E71" s="5">
        <v>0.41</v>
      </c>
      <c r="F71" s="5">
        <v>11</v>
      </c>
      <c r="G71" s="5">
        <v>0.9</v>
      </c>
      <c r="H71" s="5">
        <v>7.0000000000000001E-3</v>
      </c>
      <c r="I71" s="5">
        <v>5.1999999999999998E-2</v>
      </c>
      <c r="J71" s="5">
        <v>0.109</v>
      </c>
      <c r="K71" s="5">
        <v>500</v>
      </c>
      <c r="L71" s="5">
        <v>600</v>
      </c>
      <c r="M71" s="5">
        <v>625</v>
      </c>
      <c r="N71" s="5">
        <v>0</v>
      </c>
      <c r="O71" s="14" t="s">
        <v>115</v>
      </c>
      <c r="P71" s="15">
        <v>500</v>
      </c>
      <c r="Q71" s="15">
        <v>0.109</v>
      </c>
      <c r="R71" s="15">
        <v>115</v>
      </c>
      <c r="S71" s="16">
        <v>124</v>
      </c>
    </row>
    <row r="72" spans="1:19" x14ac:dyDescent="0.35">
      <c r="A72" s="1" t="s">
        <v>116</v>
      </c>
      <c r="B72" s="5">
        <v>116</v>
      </c>
      <c r="C72" s="5">
        <v>117</v>
      </c>
      <c r="D72" s="5">
        <v>18</v>
      </c>
      <c r="E72" s="5">
        <v>0.35</v>
      </c>
      <c r="F72" s="5">
        <v>11</v>
      </c>
      <c r="G72" s="5">
        <v>0.4</v>
      </c>
      <c r="H72" s="5">
        <v>3.0000000000000001E-3</v>
      </c>
      <c r="I72" s="5">
        <v>2.5999999999999999E-2</v>
      </c>
      <c r="J72" s="5">
        <v>5.5E-2</v>
      </c>
      <c r="K72" s="5">
        <v>500</v>
      </c>
      <c r="L72" s="5">
        <v>600</v>
      </c>
      <c r="M72" s="5">
        <v>625</v>
      </c>
      <c r="N72" s="5">
        <v>0</v>
      </c>
      <c r="O72" s="14" t="s">
        <v>116</v>
      </c>
      <c r="P72" s="15">
        <v>500</v>
      </c>
      <c r="Q72" s="15">
        <v>5.5E-2</v>
      </c>
      <c r="R72" s="15">
        <v>116</v>
      </c>
      <c r="S72" s="16">
        <v>117</v>
      </c>
    </row>
    <row r="73" spans="1:19" x14ac:dyDescent="0.35">
      <c r="A73" s="1" t="s">
        <v>117</v>
      </c>
      <c r="B73" s="5">
        <v>116</v>
      </c>
      <c r="C73" s="5">
        <v>119</v>
      </c>
      <c r="D73" s="5">
        <v>16</v>
      </c>
      <c r="E73" s="5">
        <v>0.34</v>
      </c>
      <c r="F73" s="5">
        <v>11</v>
      </c>
      <c r="G73" s="5">
        <v>0.4</v>
      </c>
      <c r="H73" s="5">
        <v>3.0000000000000001E-3</v>
      </c>
      <c r="I73" s="5">
        <v>2.3E-2</v>
      </c>
      <c r="J73" s="5">
        <v>4.9000000000000002E-2</v>
      </c>
      <c r="K73" s="5">
        <v>500</v>
      </c>
      <c r="L73" s="5">
        <v>600</v>
      </c>
      <c r="M73" s="5">
        <v>625</v>
      </c>
      <c r="N73" s="5">
        <v>0</v>
      </c>
      <c r="O73" s="14" t="s">
        <v>117</v>
      </c>
      <c r="P73" s="15">
        <v>500</v>
      </c>
      <c r="Q73" s="15">
        <v>4.9000000000000002E-2</v>
      </c>
      <c r="R73" s="15">
        <v>116</v>
      </c>
      <c r="S73" s="16">
        <v>119</v>
      </c>
    </row>
    <row r="74" spans="1:19" x14ac:dyDescent="0.35">
      <c r="A74" s="1" t="s">
        <v>118</v>
      </c>
      <c r="B74" s="5">
        <v>117</v>
      </c>
      <c r="C74" s="5">
        <v>118</v>
      </c>
      <c r="D74" s="5">
        <v>10</v>
      </c>
      <c r="E74" s="5">
        <v>0.32</v>
      </c>
      <c r="F74" s="5">
        <v>11</v>
      </c>
      <c r="G74" s="5">
        <v>0.2</v>
      </c>
      <c r="H74" s="5">
        <v>2E-3</v>
      </c>
      <c r="I74" s="5">
        <v>1.4E-2</v>
      </c>
      <c r="J74" s="5">
        <v>0.03</v>
      </c>
      <c r="K74" s="5">
        <v>500</v>
      </c>
      <c r="L74" s="5">
        <v>600</v>
      </c>
      <c r="M74" s="5">
        <v>625</v>
      </c>
      <c r="N74" s="5">
        <v>0</v>
      </c>
      <c r="O74" s="14" t="s">
        <v>118</v>
      </c>
      <c r="P74" s="15">
        <v>500</v>
      </c>
      <c r="Q74" s="15">
        <v>0.03</v>
      </c>
      <c r="R74" s="15">
        <v>117</v>
      </c>
      <c r="S74" s="16">
        <v>118</v>
      </c>
    </row>
    <row r="75" spans="1:19" x14ac:dyDescent="0.35">
      <c r="A75" s="1" t="s">
        <v>119</v>
      </c>
      <c r="B75" s="5">
        <v>117</v>
      </c>
      <c r="C75" s="5">
        <v>122</v>
      </c>
      <c r="D75" s="5">
        <v>73</v>
      </c>
      <c r="E75" s="5">
        <v>0.54</v>
      </c>
      <c r="F75" s="5">
        <v>11</v>
      </c>
      <c r="G75" s="5">
        <v>1.8</v>
      </c>
      <c r="H75" s="5">
        <v>1.4E-2</v>
      </c>
      <c r="I75" s="5">
        <v>0.105</v>
      </c>
      <c r="J75" s="5">
        <v>0.221</v>
      </c>
      <c r="K75" s="5">
        <v>500</v>
      </c>
      <c r="L75" s="5">
        <v>600</v>
      </c>
      <c r="M75" s="5">
        <v>625</v>
      </c>
      <c r="N75" s="5">
        <v>0</v>
      </c>
      <c r="O75" s="14" t="s">
        <v>119</v>
      </c>
      <c r="P75" s="15">
        <v>500</v>
      </c>
      <c r="Q75" s="15">
        <v>0.221</v>
      </c>
      <c r="R75" s="15">
        <v>117</v>
      </c>
      <c r="S75" s="16">
        <v>122</v>
      </c>
    </row>
    <row r="76" spans="1:19" x14ac:dyDescent="0.35">
      <c r="A76" s="1" t="s">
        <v>126</v>
      </c>
      <c r="B76" s="5">
        <v>121</v>
      </c>
      <c r="C76" s="5">
        <v>122</v>
      </c>
      <c r="D76" s="5">
        <v>47</v>
      </c>
      <c r="E76" s="5">
        <v>0.45</v>
      </c>
      <c r="F76" s="5">
        <v>11</v>
      </c>
      <c r="G76" s="5">
        <v>1.2</v>
      </c>
      <c r="H76" s="5">
        <v>8.9999999999999993E-3</v>
      </c>
      <c r="I76" s="5">
        <v>6.8000000000000005E-2</v>
      </c>
      <c r="J76" s="5">
        <v>0.14199999999999999</v>
      </c>
      <c r="K76" s="5">
        <v>500</v>
      </c>
      <c r="L76" s="5">
        <v>600</v>
      </c>
      <c r="M76" s="5">
        <v>625</v>
      </c>
      <c r="N76" s="5">
        <v>0</v>
      </c>
      <c r="O76" s="14" t="s">
        <v>126</v>
      </c>
      <c r="P76" s="15">
        <v>500</v>
      </c>
      <c r="Q76" s="15">
        <v>0.14199999999999999</v>
      </c>
      <c r="R76" s="15">
        <v>121</v>
      </c>
      <c r="S76" s="16">
        <v>122</v>
      </c>
    </row>
    <row r="77" spans="1:19" x14ac:dyDescent="0.35">
      <c r="A77" s="1" t="s">
        <v>128</v>
      </c>
      <c r="B77" s="5">
        <v>201</v>
      </c>
      <c r="C77" s="5">
        <v>202</v>
      </c>
      <c r="D77" s="5">
        <v>3</v>
      </c>
      <c r="E77" s="5">
        <v>0.24</v>
      </c>
      <c r="F77" s="5">
        <v>16</v>
      </c>
      <c r="G77" s="5">
        <v>0</v>
      </c>
      <c r="H77" s="5">
        <v>3.0000000000000001E-3</v>
      </c>
      <c r="I77" s="5">
        <v>1.4E-2</v>
      </c>
      <c r="J77" s="5">
        <v>0.46100000000000002</v>
      </c>
      <c r="K77" s="5">
        <v>175</v>
      </c>
      <c r="L77" s="5">
        <v>193</v>
      </c>
      <c r="M77" s="5">
        <v>200</v>
      </c>
      <c r="N77" s="5">
        <v>0</v>
      </c>
      <c r="O77" s="14" t="s">
        <v>128</v>
      </c>
      <c r="P77" s="15">
        <v>175</v>
      </c>
      <c r="Q77" s="15">
        <v>0.46100000000000002</v>
      </c>
      <c r="R77" s="15">
        <v>201</v>
      </c>
      <c r="S77" s="16">
        <v>202</v>
      </c>
    </row>
    <row r="78" spans="1:19" x14ac:dyDescent="0.35">
      <c r="A78" s="1" t="s">
        <v>129</v>
      </c>
      <c r="B78" s="5">
        <v>201</v>
      </c>
      <c r="C78" s="5">
        <v>203</v>
      </c>
      <c r="D78" s="5">
        <v>55</v>
      </c>
      <c r="E78" s="5">
        <v>0.51</v>
      </c>
      <c r="F78" s="5">
        <v>10</v>
      </c>
      <c r="G78" s="5">
        <v>2.9</v>
      </c>
      <c r="H78" s="5">
        <v>5.5E-2</v>
      </c>
      <c r="I78" s="5">
        <v>0.21099999999999999</v>
      </c>
      <c r="J78" s="5">
        <v>5.7000000000000002E-2</v>
      </c>
      <c r="K78" s="5">
        <v>175</v>
      </c>
      <c r="L78" s="5">
        <v>208</v>
      </c>
      <c r="M78" s="5">
        <v>220</v>
      </c>
      <c r="N78" s="5">
        <v>0</v>
      </c>
      <c r="O78" s="14" t="s">
        <v>129</v>
      </c>
      <c r="P78" s="15">
        <v>175</v>
      </c>
      <c r="Q78" s="15">
        <v>5.7000000000000002E-2</v>
      </c>
      <c r="R78" s="15">
        <v>201</v>
      </c>
      <c r="S78" s="16">
        <v>203</v>
      </c>
    </row>
    <row r="79" spans="1:19" x14ac:dyDescent="0.35">
      <c r="A79" s="1" t="s">
        <v>130</v>
      </c>
      <c r="B79" s="5">
        <v>201</v>
      </c>
      <c r="C79" s="5">
        <v>205</v>
      </c>
      <c r="D79" s="5">
        <v>22</v>
      </c>
      <c r="E79" s="5">
        <v>0.33</v>
      </c>
      <c r="F79" s="5">
        <v>10</v>
      </c>
      <c r="G79" s="5">
        <v>1.2</v>
      </c>
      <c r="H79" s="5">
        <v>2.1999999999999999E-2</v>
      </c>
      <c r="I79" s="5">
        <v>8.5000000000000006E-2</v>
      </c>
      <c r="J79" s="5">
        <v>2.3E-2</v>
      </c>
      <c r="K79" s="5">
        <v>175</v>
      </c>
      <c r="L79" s="5">
        <v>208</v>
      </c>
      <c r="M79" s="5">
        <v>220</v>
      </c>
      <c r="N79" s="5">
        <v>0</v>
      </c>
      <c r="O79" s="14" t="s">
        <v>130</v>
      </c>
      <c r="P79" s="15">
        <v>175</v>
      </c>
      <c r="Q79" s="15">
        <v>2.3E-2</v>
      </c>
      <c r="R79" s="15">
        <v>201</v>
      </c>
      <c r="S79" s="16">
        <v>205</v>
      </c>
    </row>
    <row r="80" spans="1:19" x14ac:dyDescent="0.35">
      <c r="A80" s="1" t="s">
        <v>131</v>
      </c>
      <c r="B80" s="5">
        <v>202</v>
      </c>
      <c r="C80" s="5">
        <v>204</v>
      </c>
      <c r="D80" s="5">
        <v>33</v>
      </c>
      <c r="E80" s="5">
        <v>0.39</v>
      </c>
      <c r="F80" s="5">
        <v>10</v>
      </c>
      <c r="G80" s="5">
        <v>1.7</v>
      </c>
      <c r="H80" s="5">
        <v>3.3000000000000002E-2</v>
      </c>
      <c r="I80" s="5">
        <v>0.127</v>
      </c>
      <c r="J80" s="5">
        <v>3.4000000000000002E-2</v>
      </c>
      <c r="K80" s="5">
        <v>175</v>
      </c>
      <c r="L80" s="5">
        <v>208</v>
      </c>
      <c r="M80" s="5">
        <v>220</v>
      </c>
      <c r="N80" s="5">
        <v>0</v>
      </c>
      <c r="O80" s="14" t="s">
        <v>131</v>
      </c>
      <c r="P80" s="15">
        <v>175</v>
      </c>
      <c r="Q80" s="15">
        <v>3.4000000000000002E-2</v>
      </c>
      <c r="R80" s="15">
        <v>202</v>
      </c>
      <c r="S80" s="16">
        <v>204</v>
      </c>
    </row>
    <row r="81" spans="1:19" x14ac:dyDescent="0.35">
      <c r="A81" s="1" t="s">
        <v>132</v>
      </c>
      <c r="B81" s="5">
        <v>202</v>
      </c>
      <c r="C81" s="5">
        <v>206</v>
      </c>
      <c r="D81" s="5">
        <v>50</v>
      </c>
      <c r="E81" s="5">
        <v>0.48</v>
      </c>
      <c r="F81" s="5">
        <v>10</v>
      </c>
      <c r="G81" s="5">
        <v>2.6</v>
      </c>
      <c r="H81" s="5">
        <v>0.05</v>
      </c>
      <c r="I81" s="5">
        <v>0.192</v>
      </c>
      <c r="J81" s="5">
        <v>5.1999999999999998E-2</v>
      </c>
      <c r="K81" s="5">
        <v>175</v>
      </c>
      <c r="L81" s="5">
        <v>208</v>
      </c>
      <c r="M81" s="5">
        <v>220</v>
      </c>
      <c r="N81" s="5">
        <v>0</v>
      </c>
      <c r="O81" s="14" t="s">
        <v>132</v>
      </c>
      <c r="P81" s="15">
        <v>175</v>
      </c>
      <c r="Q81" s="15">
        <v>5.1999999999999998E-2</v>
      </c>
      <c r="R81" s="15">
        <v>202</v>
      </c>
      <c r="S81" s="16">
        <v>206</v>
      </c>
    </row>
    <row r="82" spans="1:19" x14ac:dyDescent="0.35">
      <c r="A82" s="1" t="s">
        <v>133</v>
      </c>
      <c r="B82" s="5">
        <v>203</v>
      </c>
      <c r="C82" s="5">
        <v>209</v>
      </c>
      <c r="D82" s="5">
        <v>31</v>
      </c>
      <c r="E82" s="5">
        <v>0.38</v>
      </c>
      <c r="F82" s="5">
        <v>10</v>
      </c>
      <c r="G82" s="5">
        <v>1.6</v>
      </c>
      <c r="H82" s="5">
        <v>3.1E-2</v>
      </c>
      <c r="I82" s="5">
        <v>0.11899999999999999</v>
      </c>
      <c r="J82" s="5">
        <v>3.2000000000000001E-2</v>
      </c>
      <c r="K82" s="5">
        <v>175</v>
      </c>
      <c r="L82" s="5">
        <v>208</v>
      </c>
      <c r="M82" s="5">
        <v>220</v>
      </c>
      <c r="N82" s="5">
        <v>0</v>
      </c>
      <c r="O82" s="14" t="s">
        <v>133</v>
      </c>
      <c r="P82" s="15">
        <v>175</v>
      </c>
      <c r="Q82" s="15">
        <v>3.2000000000000001E-2</v>
      </c>
      <c r="R82" s="15">
        <v>203</v>
      </c>
      <c r="S82" s="16">
        <v>209</v>
      </c>
    </row>
    <row r="83" spans="1:19" x14ac:dyDescent="0.35">
      <c r="A83" s="1" t="s">
        <v>135</v>
      </c>
      <c r="B83" s="5">
        <v>204</v>
      </c>
      <c r="C83" s="5">
        <v>209</v>
      </c>
      <c r="D83" s="5">
        <v>27</v>
      </c>
      <c r="E83" s="5">
        <v>0.36</v>
      </c>
      <c r="F83" s="5">
        <v>10</v>
      </c>
      <c r="G83" s="5">
        <v>1.4</v>
      </c>
      <c r="H83" s="5">
        <v>2.7E-2</v>
      </c>
      <c r="I83" s="5">
        <v>0.104</v>
      </c>
      <c r="J83" s="5">
        <v>2.8000000000000001E-2</v>
      </c>
      <c r="K83" s="5">
        <v>175</v>
      </c>
      <c r="L83" s="5">
        <v>208</v>
      </c>
      <c r="M83" s="5">
        <v>220</v>
      </c>
      <c r="N83" s="5">
        <v>0</v>
      </c>
      <c r="O83" s="14" t="s">
        <v>135</v>
      </c>
      <c r="P83" s="15">
        <v>175</v>
      </c>
      <c r="Q83" s="15">
        <v>2.8000000000000001E-2</v>
      </c>
      <c r="R83" s="15">
        <v>204</v>
      </c>
      <c r="S83" s="16">
        <v>209</v>
      </c>
    </row>
    <row r="84" spans="1:19" x14ac:dyDescent="0.35">
      <c r="A84" s="1" t="s">
        <v>136</v>
      </c>
      <c r="B84" s="5">
        <v>205</v>
      </c>
      <c r="C84" s="5">
        <v>210</v>
      </c>
      <c r="D84" s="5">
        <v>23</v>
      </c>
      <c r="E84" s="5">
        <v>0.34</v>
      </c>
      <c r="F84" s="5">
        <v>10</v>
      </c>
      <c r="G84" s="5">
        <v>1.2</v>
      </c>
      <c r="H84" s="5">
        <v>2.3E-2</v>
      </c>
      <c r="I84" s="5">
        <v>8.7999999999999995E-2</v>
      </c>
      <c r="J84" s="5">
        <v>2.4E-2</v>
      </c>
      <c r="K84" s="5">
        <v>175</v>
      </c>
      <c r="L84" s="5">
        <v>208</v>
      </c>
      <c r="M84" s="5">
        <v>220</v>
      </c>
      <c r="N84" s="5">
        <v>0</v>
      </c>
      <c r="O84" s="14" t="s">
        <v>136</v>
      </c>
      <c r="P84" s="15">
        <v>175</v>
      </c>
      <c r="Q84" s="15">
        <v>2.4E-2</v>
      </c>
      <c r="R84" s="15">
        <v>205</v>
      </c>
      <c r="S84" s="16">
        <v>210</v>
      </c>
    </row>
    <row r="85" spans="1:19" x14ac:dyDescent="0.35">
      <c r="A85" s="1" t="s">
        <v>137</v>
      </c>
      <c r="B85" s="5">
        <v>206</v>
      </c>
      <c r="C85" s="5">
        <v>210</v>
      </c>
      <c r="D85" s="5">
        <v>16</v>
      </c>
      <c r="E85" s="5">
        <v>0.33</v>
      </c>
      <c r="F85" s="5">
        <v>35</v>
      </c>
      <c r="G85" s="5">
        <v>0</v>
      </c>
      <c r="H85" s="5">
        <v>1.4E-2</v>
      </c>
      <c r="I85" s="5">
        <v>6.0999999999999999E-2</v>
      </c>
      <c r="J85" s="5">
        <v>2.4590000000000001</v>
      </c>
      <c r="K85" s="5">
        <v>175</v>
      </c>
      <c r="L85" s="5">
        <v>193</v>
      </c>
      <c r="M85" s="5">
        <v>200</v>
      </c>
      <c r="N85" s="5">
        <v>0</v>
      </c>
      <c r="O85" s="14" t="s">
        <v>137</v>
      </c>
      <c r="P85" s="15">
        <v>175</v>
      </c>
      <c r="Q85" s="15">
        <v>2.4590000000000001</v>
      </c>
      <c r="R85" s="15">
        <v>206</v>
      </c>
      <c r="S85" s="16">
        <v>210</v>
      </c>
    </row>
    <row r="86" spans="1:19" x14ac:dyDescent="0.35">
      <c r="A86" s="1" t="s">
        <v>138</v>
      </c>
      <c r="B86" s="5">
        <v>207</v>
      </c>
      <c r="C86" s="5">
        <v>208</v>
      </c>
      <c r="D86" s="5">
        <v>16</v>
      </c>
      <c r="E86" s="5">
        <v>0.3</v>
      </c>
      <c r="F86" s="5">
        <v>10</v>
      </c>
      <c r="G86" s="5">
        <v>0.8</v>
      </c>
      <c r="H86" s="5">
        <v>1.6E-2</v>
      </c>
      <c r="I86" s="5">
        <v>6.0999999999999999E-2</v>
      </c>
      <c r="J86" s="5">
        <v>1.7000000000000001E-2</v>
      </c>
      <c r="K86" s="5">
        <v>175</v>
      </c>
      <c r="L86" s="5">
        <v>208</v>
      </c>
      <c r="M86" s="5">
        <v>220</v>
      </c>
      <c r="N86" s="5">
        <v>0</v>
      </c>
      <c r="O86" s="14" t="s">
        <v>138</v>
      </c>
      <c r="P86" s="15">
        <v>175</v>
      </c>
      <c r="Q86" s="15">
        <v>1.7000000000000001E-2</v>
      </c>
      <c r="R86" s="15">
        <v>207</v>
      </c>
      <c r="S86" s="16">
        <v>208</v>
      </c>
    </row>
    <row r="87" spans="1:19" x14ac:dyDescent="0.35">
      <c r="A87" s="1" t="s">
        <v>145</v>
      </c>
      <c r="B87" s="5">
        <v>211</v>
      </c>
      <c r="C87" s="5">
        <v>213</v>
      </c>
      <c r="D87" s="5">
        <v>33</v>
      </c>
      <c r="E87" s="5">
        <v>0.4</v>
      </c>
      <c r="F87" s="5">
        <v>11</v>
      </c>
      <c r="G87" s="5">
        <v>0.8</v>
      </c>
      <c r="H87" s="5">
        <v>6.0000000000000001E-3</v>
      </c>
      <c r="I87" s="5">
        <v>4.8000000000000001E-2</v>
      </c>
      <c r="J87" s="5">
        <v>0.1</v>
      </c>
      <c r="K87" s="5">
        <v>500</v>
      </c>
      <c r="L87" s="5">
        <v>600</v>
      </c>
      <c r="M87" s="5">
        <v>625</v>
      </c>
      <c r="N87" s="5">
        <v>0</v>
      </c>
      <c r="O87" s="14" t="s">
        <v>145</v>
      </c>
      <c r="P87" s="15">
        <v>500</v>
      </c>
      <c r="Q87" s="15">
        <v>0.1</v>
      </c>
      <c r="R87" s="15">
        <v>211</v>
      </c>
      <c r="S87" s="16">
        <v>213</v>
      </c>
    </row>
    <row r="88" spans="1:19" x14ac:dyDescent="0.35">
      <c r="A88" s="1" t="s">
        <v>146</v>
      </c>
      <c r="B88" s="5">
        <v>211</v>
      </c>
      <c r="C88" s="5">
        <v>214</v>
      </c>
      <c r="D88" s="5">
        <v>29</v>
      </c>
      <c r="E88" s="5">
        <v>0.39</v>
      </c>
      <c r="F88" s="5">
        <v>11</v>
      </c>
      <c r="G88" s="5">
        <v>0.7</v>
      </c>
      <c r="H88" s="5">
        <v>5.0000000000000001E-3</v>
      </c>
      <c r="I88" s="5">
        <v>4.2000000000000003E-2</v>
      </c>
      <c r="J88" s="5">
        <v>8.7999999999999995E-2</v>
      </c>
      <c r="K88" s="5">
        <v>500</v>
      </c>
      <c r="L88" s="5">
        <v>600</v>
      </c>
      <c r="M88" s="5">
        <v>625</v>
      </c>
      <c r="N88" s="5">
        <v>0</v>
      </c>
      <c r="O88" s="14" t="s">
        <v>146</v>
      </c>
      <c r="P88" s="15">
        <v>500</v>
      </c>
      <c r="Q88" s="15">
        <v>8.7999999999999995E-2</v>
      </c>
      <c r="R88" s="15">
        <v>211</v>
      </c>
      <c r="S88" s="16">
        <v>214</v>
      </c>
    </row>
    <row r="89" spans="1:19" x14ac:dyDescent="0.35">
      <c r="A89" s="1" t="s">
        <v>147</v>
      </c>
      <c r="B89" s="5">
        <v>212</v>
      </c>
      <c r="C89" s="5">
        <v>213</v>
      </c>
      <c r="D89" s="5">
        <v>33</v>
      </c>
      <c r="E89" s="5">
        <v>0.4</v>
      </c>
      <c r="F89" s="5">
        <v>11</v>
      </c>
      <c r="G89" s="5">
        <v>0.8</v>
      </c>
      <c r="H89" s="5">
        <v>6.0000000000000001E-3</v>
      </c>
      <c r="I89" s="5">
        <v>4.8000000000000001E-2</v>
      </c>
      <c r="J89" s="5">
        <v>0.1</v>
      </c>
      <c r="K89" s="5">
        <v>500</v>
      </c>
      <c r="L89" s="5">
        <v>600</v>
      </c>
      <c r="M89" s="5">
        <v>625</v>
      </c>
      <c r="N89" s="5">
        <v>0</v>
      </c>
      <c r="O89" s="14" t="s">
        <v>147</v>
      </c>
      <c r="P89" s="15">
        <v>500</v>
      </c>
      <c r="Q89" s="15">
        <v>0.1</v>
      </c>
      <c r="R89" s="15">
        <v>212</v>
      </c>
      <c r="S89" s="16">
        <v>213</v>
      </c>
    </row>
    <row r="90" spans="1:19" x14ac:dyDescent="0.35">
      <c r="A90" s="1" t="s">
        <v>148</v>
      </c>
      <c r="B90" s="5">
        <v>212</v>
      </c>
      <c r="C90" s="5">
        <v>223</v>
      </c>
      <c r="D90" s="5">
        <v>67</v>
      </c>
      <c r="E90" s="5">
        <v>0.52</v>
      </c>
      <c r="F90" s="5">
        <v>11</v>
      </c>
      <c r="G90" s="5">
        <v>1.6</v>
      </c>
      <c r="H90" s="5">
        <v>1.2E-2</v>
      </c>
      <c r="I90" s="5">
        <v>9.7000000000000003E-2</v>
      </c>
      <c r="J90" s="5">
        <v>0.20300000000000001</v>
      </c>
      <c r="K90" s="5">
        <v>500</v>
      </c>
      <c r="L90" s="5">
        <v>600</v>
      </c>
      <c r="M90" s="5">
        <v>625</v>
      </c>
      <c r="N90" s="5">
        <v>0</v>
      </c>
      <c r="O90" s="14" t="s">
        <v>148</v>
      </c>
      <c r="P90" s="15">
        <v>500</v>
      </c>
      <c r="Q90" s="15">
        <v>0.20300000000000001</v>
      </c>
      <c r="R90" s="15">
        <v>212</v>
      </c>
      <c r="S90" s="16">
        <v>223</v>
      </c>
    </row>
    <row r="91" spans="1:19" x14ac:dyDescent="0.35">
      <c r="A91" s="1" t="s">
        <v>149</v>
      </c>
      <c r="B91" s="5">
        <v>213</v>
      </c>
      <c r="C91" s="5">
        <v>223</v>
      </c>
      <c r="D91" s="5">
        <v>60</v>
      </c>
      <c r="E91" s="5">
        <v>0.49</v>
      </c>
      <c r="F91" s="5">
        <v>11</v>
      </c>
      <c r="G91" s="5">
        <v>1.5</v>
      </c>
      <c r="H91" s="5">
        <v>1.0999999999999999E-2</v>
      </c>
      <c r="I91" s="5">
        <v>8.6999999999999994E-2</v>
      </c>
      <c r="J91" s="5">
        <v>0.182</v>
      </c>
      <c r="K91" s="5">
        <v>500</v>
      </c>
      <c r="L91" s="5">
        <v>600</v>
      </c>
      <c r="M91" s="5">
        <v>625</v>
      </c>
      <c r="N91" s="5">
        <v>0</v>
      </c>
      <c r="O91" s="14" t="s">
        <v>149</v>
      </c>
      <c r="P91" s="15">
        <v>500</v>
      </c>
      <c r="Q91" s="15">
        <v>0.182</v>
      </c>
      <c r="R91" s="15">
        <v>213</v>
      </c>
      <c r="S91" s="16">
        <v>223</v>
      </c>
    </row>
    <row r="92" spans="1:19" x14ac:dyDescent="0.35">
      <c r="A92" s="1" t="s">
        <v>150</v>
      </c>
      <c r="B92" s="5">
        <v>214</v>
      </c>
      <c r="C92" s="5">
        <v>216</v>
      </c>
      <c r="D92" s="5">
        <v>27</v>
      </c>
      <c r="E92" s="5">
        <v>0.38</v>
      </c>
      <c r="F92" s="5">
        <v>11</v>
      </c>
      <c r="G92" s="5">
        <v>0.7</v>
      </c>
      <c r="H92" s="5">
        <v>5.0000000000000001E-3</v>
      </c>
      <c r="I92" s="5">
        <v>5.8999999999999997E-2</v>
      </c>
      <c r="J92" s="5">
        <v>8.2000000000000003E-2</v>
      </c>
      <c r="K92" s="5">
        <v>500</v>
      </c>
      <c r="L92" s="5">
        <v>600</v>
      </c>
      <c r="M92" s="5">
        <v>625</v>
      </c>
      <c r="N92" s="5">
        <v>0</v>
      </c>
      <c r="O92" s="14" t="s">
        <v>150</v>
      </c>
      <c r="P92" s="15">
        <v>500</v>
      </c>
      <c r="Q92" s="15">
        <v>8.2000000000000003E-2</v>
      </c>
      <c r="R92" s="15">
        <v>214</v>
      </c>
      <c r="S92" s="16">
        <v>216</v>
      </c>
    </row>
    <row r="93" spans="1:19" x14ac:dyDescent="0.35">
      <c r="A93" s="1" t="s">
        <v>151</v>
      </c>
      <c r="B93" s="5">
        <v>215</v>
      </c>
      <c r="C93" s="5">
        <v>216</v>
      </c>
      <c r="D93" s="5">
        <v>12</v>
      </c>
      <c r="E93" s="5">
        <v>0.33</v>
      </c>
      <c r="F93" s="5">
        <v>11</v>
      </c>
      <c r="G93" s="5">
        <v>0.3</v>
      </c>
      <c r="H93" s="5">
        <v>2E-3</v>
      </c>
      <c r="I93" s="5">
        <v>1.7000000000000001E-2</v>
      </c>
      <c r="J93" s="5">
        <v>3.5999999999999997E-2</v>
      </c>
      <c r="K93" s="5">
        <v>500</v>
      </c>
      <c r="L93" s="5">
        <v>600</v>
      </c>
      <c r="M93" s="5">
        <v>625</v>
      </c>
      <c r="N93" s="5">
        <v>0</v>
      </c>
      <c r="O93" s="14" t="s">
        <v>151</v>
      </c>
      <c r="P93" s="15">
        <v>500</v>
      </c>
      <c r="Q93" s="15">
        <v>3.5999999999999997E-2</v>
      </c>
      <c r="R93" s="15">
        <v>215</v>
      </c>
      <c r="S93" s="16">
        <v>216</v>
      </c>
    </row>
    <row r="94" spans="1:19" x14ac:dyDescent="0.35">
      <c r="A94" s="1" t="s">
        <v>154</v>
      </c>
      <c r="B94" s="5">
        <v>215</v>
      </c>
      <c r="C94" s="5">
        <v>224</v>
      </c>
      <c r="D94" s="5">
        <v>36</v>
      </c>
      <c r="E94" s="5">
        <v>0.41</v>
      </c>
      <c r="F94" s="5">
        <v>11</v>
      </c>
      <c r="G94" s="5">
        <v>0.9</v>
      </c>
      <c r="H94" s="5">
        <v>7.0000000000000001E-3</v>
      </c>
      <c r="I94" s="5">
        <v>5.1999999999999998E-2</v>
      </c>
      <c r="J94" s="5">
        <v>0.109</v>
      </c>
      <c r="K94" s="5">
        <v>500</v>
      </c>
      <c r="L94" s="5">
        <v>600</v>
      </c>
      <c r="M94" s="5">
        <v>625</v>
      </c>
      <c r="N94" s="5">
        <v>0</v>
      </c>
      <c r="O94" s="14" t="s">
        <v>154</v>
      </c>
      <c r="P94" s="15">
        <v>500</v>
      </c>
      <c r="Q94" s="15">
        <v>0.109</v>
      </c>
      <c r="R94" s="15">
        <v>215</v>
      </c>
      <c r="S94" s="16">
        <v>224</v>
      </c>
    </row>
    <row r="95" spans="1:19" x14ac:dyDescent="0.35">
      <c r="A95" s="1" t="s">
        <v>155</v>
      </c>
      <c r="B95" s="5">
        <v>216</v>
      </c>
      <c r="C95" s="5">
        <v>217</v>
      </c>
      <c r="D95" s="5">
        <v>18</v>
      </c>
      <c r="E95" s="5">
        <v>0.35</v>
      </c>
      <c r="F95" s="5">
        <v>11</v>
      </c>
      <c r="G95" s="5">
        <v>0.4</v>
      </c>
      <c r="H95" s="5">
        <v>3.0000000000000001E-3</v>
      </c>
      <c r="I95" s="5">
        <v>2.5999999999999999E-2</v>
      </c>
      <c r="J95" s="5">
        <v>5.5E-2</v>
      </c>
      <c r="K95" s="5">
        <v>500</v>
      </c>
      <c r="L95" s="5">
        <v>600</v>
      </c>
      <c r="M95" s="5">
        <v>625</v>
      </c>
      <c r="N95" s="5">
        <v>0</v>
      </c>
      <c r="O95" s="14" t="s">
        <v>155</v>
      </c>
      <c r="P95" s="15">
        <v>500</v>
      </c>
      <c r="Q95" s="15">
        <v>5.5E-2</v>
      </c>
      <c r="R95" s="15">
        <v>216</v>
      </c>
      <c r="S95" s="16">
        <v>217</v>
      </c>
    </row>
    <row r="96" spans="1:19" x14ac:dyDescent="0.35">
      <c r="A96" s="1" t="s">
        <v>156</v>
      </c>
      <c r="B96" s="5">
        <v>216</v>
      </c>
      <c r="C96" s="5">
        <v>219</v>
      </c>
      <c r="D96" s="5">
        <v>16</v>
      </c>
      <c r="E96" s="5">
        <v>0.34</v>
      </c>
      <c r="F96" s="5">
        <v>11</v>
      </c>
      <c r="G96" s="5">
        <v>0.4</v>
      </c>
      <c r="H96" s="5">
        <v>3.0000000000000001E-3</v>
      </c>
      <c r="I96" s="5">
        <v>2.3E-2</v>
      </c>
      <c r="J96" s="5">
        <v>4.9000000000000002E-2</v>
      </c>
      <c r="K96" s="5">
        <v>500</v>
      </c>
      <c r="L96" s="5">
        <v>600</v>
      </c>
      <c r="M96" s="5">
        <v>625</v>
      </c>
      <c r="N96" s="5">
        <v>0</v>
      </c>
      <c r="O96" s="14" t="s">
        <v>156</v>
      </c>
      <c r="P96" s="15">
        <v>500</v>
      </c>
      <c r="Q96" s="15">
        <v>4.9000000000000002E-2</v>
      </c>
      <c r="R96" s="15">
        <v>216</v>
      </c>
      <c r="S96" s="16">
        <v>219</v>
      </c>
    </row>
    <row r="97" spans="1:19" x14ac:dyDescent="0.35">
      <c r="A97" s="1" t="s">
        <v>157</v>
      </c>
      <c r="B97" s="5">
        <v>217</v>
      </c>
      <c r="C97" s="5">
        <v>218</v>
      </c>
      <c r="D97" s="5">
        <v>10</v>
      </c>
      <c r="E97" s="5">
        <v>0.32</v>
      </c>
      <c r="F97" s="5">
        <v>11</v>
      </c>
      <c r="G97" s="5">
        <v>0.2</v>
      </c>
      <c r="H97" s="5">
        <v>2E-3</v>
      </c>
      <c r="I97" s="5">
        <v>1.4E-2</v>
      </c>
      <c r="J97" s="5">
        <v>0.03</v>
      </c>
      <c r="K97" s="5">
        <v>500</v>
      </c>
      <c r="L97" s="5">
        <v>600</v>
      </c>
      <c r="M97" s="5">
        <v>625</v>
      </c>
      <c r="N97" s="5">
        <v>0</v>
      </c>
      <c r="O97" s="14" t="s">
        <v>157</v>
      </c>
      <c r="P97" s="15">
        <v>500</v>
      </c>
      <c r="Q97" s="15">
        <v>0.03</v>
      </c>
      <c r="R97" s="15">
        <v>217</v>
      </c>
      <c r="S97" s="16">
        <v>218</v>
      </c>
    </row>
    <row r="98" spans="1:19" x14ac:dyDescent="0.35">
      <c r="A98" s="1" t="s">
        <v>158</v>
      </c>
      <c r="B98" s="5">
        <v>217</v>
      </c>
      <c r="C98" s="5">
        <v>222</v>
      </c>
      <c r="D98" s="5">
        <v>73</v>
      </c>
      <c r="E98" s="5">
        <v>0.54</v>
      </c>
      <c r="F98" s="5">
        <v>11</v>
      </c>
      <c r="G98" s="5">
        <v>1.8</v>
      </c>
      <c r="H98" s="5">
        <v>1.4E-2</v>
      </c>
      <c r="I98" s="5">
        <v>0.105</v>
      </c>
      <c r="J98" s="5">
        <v>0.221</v>
      </c>
      <c r="K98" s="5">
        <v>500</v>
      </c>
      <c r="L98" s="5">
        <v>600</v>
      </c>
      <c r="M98" s="5">
        <v>625</v>
      </c>
      <c r="N98" s="5">
        <v>0</v>
      </c>
      <c r="O98" s="14" t="s">
        <v>158</v>
      </c>
      <c r="P98" s="15">
        <v>500</v>
      </c>
      <c r="Q98" s="15">
        <v>0.221</v>
      </c>
      <c r="R98" s="15">
        <v>217</v>
      </c>
      <c r="S98" s="16">
        <v>222</v>
      </c>
    </row>
    <row r="99" spans="1:19" x14ac:dyDescent="0.35">
      <c r="A99" s="1" t="s">
        <v>165</v>
      </c>
      <c r="B99" s="5">
        <v>221</v>
      </c>
      <c r="C99" s="5">
        <v>222</v>
      </c>
      <c r="D99" s="5">
        <v>47</v>
      </c>
      <c r="E99" s="5">
        <v>0.45</v>
      </c>
      <c r="F99" s="5">
        <v>11</v>
      </c>
      <c r="G99" s="5">
        <v>1.2</v>
      </c>
      <c r="H99" s="5">
        <v>8.9999999999999993E-3</v>
      </c>
      <c r="I99" s="5">
        <v>6.8000000000000005E-2</v>
      </c>
      <c r="J99" s="5">
        <v>0.14199999999999999</v>
      </c>
      <c r="K99" s="5">
        <v>500</v>
      </c>
      <c r="L99" s="5">
        <v>600</v>
      </c>
      <c r="M99" s="5">
        <v>625</v>
      </c>
      <c r="N99" s="5">
        <v>0</v>
      </c>
      <c r="O99" s="14" t="s">
        <v>165</v>
      </c>
      <c r="P99" s="15">
        <v>500</v>
      </c>
      <c r="Q99" s="15">
        <v>0.14199999999999999</v>
      </c>
      <c r="R99" s="15">
        <v>221</v>
      </c>
      <c r="S99" s="16">
        <v>222</v>
      </c>
    </row>
    <row r="100" spans="1:19" x14ac:dyDescent="0.35">
      <c r="A100" s="1" t="s">
        <v>166</v>
      </c>
      <c r="B100" s="5">
        <v>301</v>
      </c>
      <c r="C100" s="5">
        <v>302</v>
      </c>
      <c r="D100" s="5">
        <v>3</v>
      </c>
      <c r="E100" s="5">
        <v>0.24</v>
      </c>
      <c r="F100" s="5">
        <v>16</v>
      </c>
      <c r="G100" s="5">
        <v>0</v>
      </c>
      <c r="H100" s="5">
        <v>3.0000000000000001E-3</v>
      </c>
      <c r="I100" s="5">
        <v>1.4E-2</v>
      </c>
      <c r="J100" s="5">
        <v>0.46100000000000002</v>
      </c>
      <c r="K100" s="5">
        <v>175</v>
      </c>
      <c r="L100" s="5">
        <v>193</v>
      </c>
      <c r="M100" s="5">
        <v>200</v>
      </c>
      <c r="N100" s="5">
        <v>0</v>
      </c>
      <c r="O100" s="14" t="s">
        <v>166</v>
      </c>
      <c r="P100" s="15">
        <v>175</v>
      </c>
      <c r="Q100" s="15">
        <v>0.46100000000000002</v>
      </c>
      <c r="R100" s="15">
        <v>301</v>
      </c>
      <c r="S100" s="16">
        <v>302</v>
      </c>
    </row>
    <row r="101" spans="1:19" x14ac:dyDescent="0.35">
      <c r="A101" s="1" t="s">
        <v>167</v>
      </c>
      <c r="B101" s="5">
        <v>301</v>
      </c>
      <c r="C101" s="5">
        <v>303</v>
      </c>
      <c r="D101" s="5">
        <v>55</v>
      </c>
      <c r="E101" s="5">
        <v>0.51</v>
      </c>
      <c r="F101" s="5">
        <v>10</v>
      </c>
      <c r="G101" s="5">
        <v>2.9</v>
      </c>
      <c r="H101" s="5">
        <v>5.5E-2</v>
      </c>
      <c r="I101" s="5">
        <v>0.21099999999999999</v>
      </c>
      <c r="J101" s="5">
        <v>5.7000000000000002E-2</v>
      </c>
      <c r="K101" s="5">
        <v>175</v>
      </c>
      <c r="L101" s="5">
        <v>208</v>
      </c>
      <c r="M101" s="5">
        <v>220</v>
      </c>
      <c r="N101" s="5">
        <v>0</v>
      </c>
      <c r="O101" s="14" t="s">
        <v>167</v>
      </c>
      <c r="P101" s="15">
        <v>175</v>
      </c>
      <c r="Q101" s="15">
        <v>5.7000000000000002E-2</v>
      </c>
      <c r="R101" s="15">
        <v>301</v>
      </c>
      <c r="S101" s="16">
        <v>303</v>
      </c>
    </row>
    <row r="102" spans="1:19" x14ac:dyDescent="0.35">
      <c r="A102" s="1" t="s">
        <v>168</v>
      </c>
      <c r="B102" s="5">
        <v>301</v>
      </c>
      <c r="C102" s="5">
        <v>305</v>
      </c>
      <c r="D102" s="5">
        <v>22</v>
      </c>
      <c r="E102" s="5">
        <v>0.33</v>
      </c>
      <c r="F102" s="5">
        <v>10</v>
      </c>
      <c r="G102" s="5">
        <v>1.2</v>
      </c>
      <c r="H102" s="5">
        <v>2.1999999999999999E-2</v>
      </c>
      <c r="I102" s="5">
        <v>8.5000000000000006E-2</v>
      </c>
      <c r="J102" s="5">
        <v>2.3E-2</v>
      </c>
      <c r="K102" s="5">
        <v>175</v>
      </c>
      <c r="L102" s="5">
        <v>208</v>
      </c>
      <c r="M102" s="5">
        <v>220</v>
      </c>
      <c r="N102" s="5">
        <v>0</v>
      </c>
      <c r="O102" s="14" t="s">
        <v>168</v>
      </c>
      <c r="P102" s="15">
        <v>175</v>
      </c>
      <c r="Q102" s="15">
        <v>2.3E-2</v>
      </c>
      <c r="R102" s="15">
        <v>301</v>
      </c>
      <c r="S102" s="16">
        <v>305</v>
      </c>
    </row>
    <row r="103" spans="1:19" x14ac:dyDescent="0.35">
      <c r="A103" s="1" t="s">
        <v>169</v>
      </c>
      <c r="B103" s="5">
        <v>302</v>
      </c>
      <c r="C103" s="5">
        <v>304</v>
      </c>
      <c r="D103" s="5">
        <v>33</v>
      </c>
      <c r="E103" s="5">
        <v>0.39</v>
      </c>
      <c r="F103" s="5">
        <v>10</v>
      </c>
      <c r="G103" s="5">
        <v>1.7</v>
      </c>
      <c r="H103" s="5">
        <v>3.3000000000000002E-2</v>
      </c>
      <c r="I103" s="5">
        <v>0.127</v>
      </c>
      <c r="J103" s="5">
        <v>3.4000000000000002E-2</v>
      </c>
      <c r="K103" s="5">
        <v>175</v>
      </c>
      <c r="L103" s="5">
        <v>208</v>
      </c>
      <c r="M103" s="5">
        <v>220</v>
      </c>
      <c r="N103" s="5">
        <v>0</v>
      </c>
      <c r="O103" s="14" t="s">
        <v>169</v>
      </c>
      <c r="P103" s="15">
        <v>175</v>
      </c>
      <c r="Q103" s="15">
        <v>3.4000000000000002E-2</v>
      </c>
      <c r="R103" s="15">
        <v>302</v>
      </c>
      <c r="S103" s="16">
        <v>304</v>
      </c>
    </row>
    <row r="104" spans="1:19" x14ac:dyDescent="0.35">
      <c r="A104" s="1" t="s">
        <v>170</v>
      </c>
      <c r="B104" s="5">
        <v>302</v>
      </c>
      <c r="C104" s="5">
        <v>306</v>
      </c>
      <c r="D104" s="5">
        <v>50</v>
      </c>
      <c r="E104" s="5">
        <v>0.48</v>
      </c>
      <c r="F104" s="5">
        <v>10</v>
      </c>
      <c r="G104" s="5">
        <v>2.6</v>
      </c>
      <c r="H104" s="5">
        <v>0.05</v>
      </c>
      <c r="I104" s="5">
        <v>0.192</v>
      </c>
      <c r="J104" s="5">
        <v>5.1999999999999998E-2</v>
      </c>
      <c r="K104" s="5">
        <v>175</v>
      </c>
      <c r="L104" s="5">
        <v>208</v>
      </c>
      <c r="M104" s="5">
        <v>220</v>
      </c>
      <c r="N104" s="5">
        <v>0</v>
      </c>
      <c r="O104" s="14" t="s">
        <v>170</v>
      </c>
      <c r="P104" s="15">
        <v>175</v>
      </c>
      <c r="Q104" s="15">
        <v>5.1999999999999998E-2</v>
      </c>
      <c r="R104" s="15">
        <v>302</v>
      </c>
      <c r="S104" s="16">
        <v>306</v>
      </c>
    </row>
    <row r="105" spans="1:19" x14ac:dyDescent="0.35">
      <c r="A105" s="1" t="s">
        <v>171</v>
      </c>
      <c r="B105" s="5">
        <v>303</v>
      </c>
      <c r="C105" s="5">
        <v>309</v>
      </c>
      <c r="D105" s="5">
        <v>31</v>
      </c>
      <c r="E105" s="5">
        <v>0.38</v>
      </c>
      <c r="F105" s="5">
        <v>10</v>
      </c>
      <c r="G105" s="5">
        <v>1.6</v>
      </c>
      <c r="H105" s="5">
        <v>3.1E-2</v>
      </c>
      <c r="I105" s="5">
        <v>0.11899999999999999</v>
      </c>
      <c r="J105" s="5">
        <v>3.2000000000000001E-2</v>
      </c>
      <c r="K105" s="5">
        <v>175</v>
      </c>
      <c r="L105" s="5">
        <v>208</v>
      </c>
      <c r="M105" s="5">
        <v>220</v>
      </c>
      <c r="N105" s="5">
        <v>0</v>
      </c>
      <c r="O105" s="14" t="s">
        <v>171</v>
      </c>
      <c r="P105" s="15">
        <v>175</v>
      </c>
      <c r="Q105" s="15">
        <v>3.2000000000000001E-2</v>
      </c>
      <c r="R105" s="15">
        <v>303</v>
      </c>
      <c r="S105" s="16">
        <v>309</v>
      </c>
    </row>
    <row r="106" spans="1:19" x14ac:dyDescent="0.35">
      <c r="A106" s="1" t="s">
        <v>173</v>
      </c>
      <c r="B106" s="5">
        <v>304</v>
      </c>
      <c r="C106" s="5">
        <v>309</v>
      </c>
      <c r="D106" s="5">
        <v>27</v>
      </c>
      <c r="E106" s="5">
        <v>0.36</v>
      </c>
      <c r="F106" s="5">
        <v>10</v>
      </c>
      <c r="G106" s="5">
        <v>1.4</v>
      </c>
      <c r="H106" s="5">
        <v>2.7E-2</v>
      </c>
      <c r="I106" s="5">
        <v>0.104</v>
      </c>
      <c r="J106" s="5">
        <v>2.8000000000000001E-2</v>
      </c>
      <c r="K106" s="5">
        <v>175</v>
      </c>
      <c r="L106" s="5">
        <v>208</v>
      </c>
      <c r="M106" s="5">
        <v>220</v>
      </c>
      <c r="N106" s="5">
        <v>0</v>
      </c>
      <c r="O106" s="14" t="s">
        <v>173</v>
      </c>
      <c r="P106" s="15">
        <v>175</v>
      </c>
      <c r="Q106" s="15">
        <v>2.8000000000000001E-2</v>
      </c>
      <c r="R106" s="15">
        <v>304</v>
      </c>
      <c r="S106" s="16">
        <v>309</v>
      </c>
    </row>
    <row r="107" spans="1:19" x14ac:dyDescent="0.35">
      <c r="A107" s="1" t="s">
        <v>174</v>
      </c>
      <c r="B107" s="5">
        <v>305</v>
      </c>
      <c r="C107" s="5">
        <v>310</v>
      </c>
      <c r="D107" s="5">
        <v>23</v>
      </c>
      <c r="E107" s="5">
        <v>0.34</v>
      </c>
      <c r="F107" s="5">
        <v>10</v>
      </c>
      <c r="G107" s="5">
        <v>1.2</v>
      </c>
      <c r="H107" s="5">
        <v>2.3E-2</v>
      </c>
      <c r="I107" s="5">
        <v>8.7999999999999995E-2</v>
      </c>
      <c r="J107" s="5">
        <v>2.4E-2</v>
      </c>
      <c r="K107" s="5">
        <v>175</v>
      </c>
      <c r="L107" s="5">
        <v>208</v>
      </c>
      <c r="M107" s="5">
        <v>220</v>
      </c>
      <c r="N107" s="5">
        <v>0</v>
      </c>
      <c r="O107" s="14" t="s">
        <v>174</v>
      </c>
      <c r="P107" s="15">
        <v>175</v>
      </c>
      <c r="Q107" s="15">
        <v>2.4E-2</v>
      </c>
      <c r="R107" s="15">
        <v>305</v>
      </c>
      <c r="S107" s="16">
        <v>310</v>
      </c>
    </row>
    <row r="108" spans="1:19" x14ac:dyDescent="0.35">
      <c r="A108" s="1" t="s">
        <v>175</v>
      </c>
      <c r="B108" s="5">
        <v>306</v>
      </c>
      <c r="C108" s="5">
        <v>310</v>
      </c>
      <c r="D108" s="5">
        <v>16</v>
      </c>
      <c r="E108" s="5">
        <v>0.33</v>
      </c>
      <c r="F108" s="5">
        <v>35</v>
      </c>
      <c r="G108" s="5">
        <v>0</v>
      </c>
      <c r="H108" s="5">
        <v>1.4E-2</v>
      </c>
      <c r="I108" s="5">
        <v>6.0999999999999999E-2</v>
      </c>
      <c r="J108" s="5">
        <v>2.4590000000000001</v>
      </c>
      <c r="K108" s="5">
        <v>175</v>
      </c>
      <c r="L108" s="5">
        <v>193</v>
      </c>
      <c r="M108" s="5">
        <v>200</v>
      </c>
      <c r="N108" s="5">
        <v>0</v>
      </c>
      <c r="O108" s="14" t="s">
        <v>175</v>
      </c>
      <c r="P108" s="15">
        <v>175</v>
      </c>
      <c r="Q108" s="15">
        <v>2.4590000000000001</v>
      </c>
      <c r="R108" s="15">
        <v>306</v>
      </c>
      <c r="S108" s="16">
        <v>310</v>
      </c>
    </row>
    <row r="109" spans="1:19" x14ac:dyDescent="0.35">
      <c r="A109" s="1" t="s">
        <v>176</v>
      </c>
      <c r="B109" s="5">
        <v>307</v>
      </c>
      <c r="C109" s="5">
        <v>308</v>
      </c>
      <c r="D109" s="5">
        <v>16</v>
      </c>
      <c r="E109" s="5">
        <v>0.3</v>
      </c>
      <c r="F109" s="5">
        <v>10</v>
      </c>
      <c r="G109" s="5">
        <v>0.8</v>
      </c>
      <c r="H109" s="5">
        <v>1.6E-2</v>
      </c>
      <c r="I109" s="5">
        <v>6.0999999999999999E-2</v>
      </c>
      <c r="J109" s="5">
        <v>1.7000000000000001E-2</v>
      </c>
      <c r="K109" s="5">
        <v>175</v>
      </c>
      <c r="L109" s="5">
        <v>208</v>
      </c>
      <c r="M109" s="5">
        <v>220</v>
      </c>
      <c r="N109" s="5">
        <v>0</v>
      </c>
      <c r="O109" s="14" t="s">
        <v>176</v>
      </c>
      <c r="P109" s="15">
        <v>175</v>
      </c>
      <c r="Q109" s="15">
        <v>1.7000000000000001E-2</v>
      </c>
      <c r="R109" s="15">
        <v>307</v>
      </c>
      <c r="S109" s="16">
        <v>308</v>
      </c>
    </row>
    <row r="110" spans="1:19" x14ac:dyDescent="0.35">
      <c r="A110" s="1" t="s">
        <v>183</v>
      </c>
      <c r="B110" s="5">
        <v>311</v>
      </c>
      <c r="C110" s="5">
        <v>313</v>
      </c>
      <c r="D110" s="5">
        <v>33</v>
      </c>
      <c r="E110" s="5">
        <v>0.4</v>
      </c>
      <c r="F110" s="5">
        <v>11</v>
      </c>
      <c r="G110" s="5">
        <v>0.8</v>
      </c>
      <c r="H110" s="5">
        <v>6.0000000000000001E-3</v>
      </c>
      <c r="I110" s="5">
        <v>4.8000000000000001E-2</v>
      </c>
      <c r="J110" s="5">
        <v>0.1</v>
      </c>
      <c r="K110" s="5">
        <v>500</v>
      </c>
      <c r="L110" s="5">
        <v>600</v>
      </c>
      <c r="M110" s="5">
        <v>625</v>
      </c>
      <c r="N110" s="5">
        <v>0</v>
      </c>
      <c r="O110" s="14" t="s">
        <v>183</v>
      </c>
      <c r="P110" s="15">
        <v>500</v>
      </c>
      <c r="Q110" s="15">
        <v>0.1</v>
      </c>
      <c r="R110" s="15">
        <v>311</v>
      </c>
      <c r="S110" s="16">
        <v>313</v>
      </c>
    </row>
    <row r="111" spans="1:19" x14ac:dyDescent="0.35">
      <c r="A111" s="1" t="s">
        <v>184</v>
      </c>
      <c r="B111" s="5">
        <v>311</v>
      </c>
      <c r="C111" s="5">
        <v>314</v>
      </c>
      <c r="D111" s="5">
        <v>29</v>
      </c>
      <c r="E111" s="5">
        <v>0.39</v>
      </c>
      <c r="F111" s="5">
        <v>11</v>
      </c>
      <c r="G111" s="5">
        <v>0.7</v>
      </c>
      <c r="H111" s="5">
        <v>5.0000000000000001E-3</v>
      </c>
      <c r="I111" s="5">
        <v>4.2000000000000003E-2</v>
      </c>
      <c r="J111" s="5">
        <v>8.7999999999999995E-2</v>
      </c>
      <c r="K111" s="5">
        <v>500</v>
      </c>
      <c r="L111" s="5">
        <v>600</v>
      </c>
      <c r="M111" s="5">
        <v>625</v>
      </c>
      <c r="N111" s="5">
        <v>0</v>
      </c>
      <c r="O111" s="14" t="s">
        <v>184</v>
      </c>
      <c r="P111" s="15">
        <v>500</v>
      </c>
      <c r="Q111" s="15">
        <v>8.7999999999999995E-2</v>
      </c>
      <c r="R111" s="15">
        <v>311</v>
      </c>
      <c r="S111" s="16">
        <v>314</v>
      </c>
    </row>
    <row r="112" spans="1:19" x14ac:dyDescent="0.35">
      <c r="A112" s="1" t="s">
        <v>185</v>
      </c>
      <c r="B112" s="5">
        <v>312</v>
      </c>
      <c r="C112" s="5">
        <v>313</v>
      </c>
      <c r="D112" s="5">
        <v>33</v>
      </c>
      <c r="E112" s="5">
        <v>0.4</v>
      </c>
      <c r="F112" s="5">
        <v>11</v>
      </c>
      <c r="G112" s="5">
        <v>0.8</v>
      </c>
      <c r="H112" s="5">
        <v>6.0000000000000001E-3</v>
      </c>
      <c r="I112" s="5">
        <v>4.8000000000000001E-2</v>
      </c>
      <c r="J112" s="5">
        <v>0.1</v>
      </c>
      <c r="K112" s="5">
        <v>500</v>
      </c>
      <c r="L112" s="5">
        <v>600</v>
      </c>
      <c r="M112" s="5">
        <v>625</v>
      </c>
      <c r="N112" s="5">
        <v>0</v>
      </c>
      <c r="O112" s="14" t="s">
        <v>185</v>
      </c>
      <c r="P112" s="15">
        <v>500</v>
      </c>
      <c r="Q112" s="15">
        <v>0.1</v>
      </c>
      <c r="R112" s="15">
        <v>312</v>
      </c>
      <c r="S112" s="16">
        <v>313</v>
      </c>
    </row>
    <row r="113" spans="1:19" x14ac:dyDescent="0.35">
      <c r="A113" s="1" t="s">
        <v>186</v>
      </c>
      <c r="B113" s="5">
        <v>312</v>
      </c>
      <c r="C113" s="5">
        <v>323</v>
      </c>
      <c r="D113" s="5">
        <v>67</v>
      </c>
      <c r="E113" s="5">
        <v>0.52</v>
      </c>
      <c r="F113" s="5">
        <v>11</v>
      </c>
      <c r="G113" s="5">
        <v>1.6</v>
      </c>
      <c r="H113" s="5">
        <v>1.2E-2</v>
      </c>
      <c r="I113" s="5">
        <v>9.7000000000000003E-2</v>
      </c>
      <c r="J113" s="5">
        <v>0.20300000000000001</v>
      </c>
      <c r="K113" s="5">
        <v>500</v>
      </c>
      <c r="L113" s="5">
        <v>600</v>
      </c>
      <c r="M113" s="5">
        <v>625</v>
      </c>
      <c r="N113" s="5">
        <v>0</v>
      </c>
      <c r="O113" s="14" t="s">
        <v>186</v>
      </c>
      <c r="P113" s="15">
        <v>500</v>
      </c>
      <c r="Q113" s="15">
        <v>0.20300000000000001</v>
      </c>
      <c r="R113" s="15">
        <v>312</v>
      </c>
      <c r="S113" s="16">
        <v>323</v>
      </c>
    </row>
    <row r="114" spans="1:19" x14ac:dyDescent="0.35">
      <c r="A114" s="1" t="s">
        <v>187</v>
      </c>
      <c r="B114" s="5">
        <v>313</v>
      </c>
      <c r="C114" s="5">
        <v>323</v>
      </c>
      <c r="D114" s="5">
        <v>60</v>
      </c>
      <c r="E114" s="5">
        <v>0.49</v>
      </c>
      <c r="F114" s="5">
        <v>11</v>
      </c>
      <c r="G114" s="5">
        <v>1.5</v>
      </c>
      <c r="H114" s="5">
        <v>1.0999999999999999E-2</v>
      </c>
      <c r="I114" s="5">
        <v>8.6999999999999994E-2</v>
      </c>
      <c r="J114" s="5">
        <v>0.182</v>
      </c>
      <c r="K114" s="5">
        <v>500</v>
      </c>
      <c r="L114" s="5">
        <v>600</v>
      </c>
      <c r="M114" s="5">
        <v>625</v>
      </c>
      <c r="N114" s="5">
        <v>0</v>
      </c>
      <c r="O114" s="14" t="s">
        <v>187</v>
      </c>
      <c r="P114" s="15">
        <v>500</v>
      </c>
      <c r="Q114" s="15">
        <v>0.182</v>
      </c>
      <c r="R114" s="15">
        <v>313</v>
      </c>
      <c r="S114" s="16">
        <v>323</v>
      </c>
    </row>
    <row r="115" spans="1:19" x14ac:dyDescent="0.35">
      <c r="A115" s="1" t="s">
        <v>188</v>
      </c>
      <c r="B115" s="5">
        <v>314</v>
      </c>
      <c r="C115" s="5">
        <v>316</v>
      </c>
      <c r="D115" s="5">
        <v>27</v>
      </c>
      <c r="E115" s="5">
        <v>0.38</v>
      </c>
      <c r="F115" s="5">
        <v>11</v>
      </c>
      <c r="G115" s="5">
        <v>0.7</v>
      </c>
      <c r="H115" s="5">
        <v>5.0000000000000001E-3</v>
      </c>
      <c r="I115" s="5">
        <v>5.8999999999999997E-2</v>
      </c>
      <c r="J115" s="5">
        <v>8.2000000000000003E-2</v>
      </c>
      <c r="K115" s="5">
        <v>500</v>
      </c>
      <c r="L115" s="5">
        <v>600</v>
      </c>
      <c r="M115" s="5">
        <v>625</v>
      </c>
      <c r="N115" s="5">
        <v>0</v>
      </c>
      <c r="O115" s="14" t="s">
        <v>188</v>
      </c>
      <c r="P115" s="15">
        <v>500</v>
      </c>
      <c r="Q115" s="15">
        <v>8.2000000000000003E-2</v>
      </c>
      <c r="R115" s="15">
        <v>314</v>
      </c>
      <c r="S115" s="16">
        <v>316</v>
      </c>
    </row>
    <row r="116" spans="1:19" x14ac:dyDescent="0.35">
      <c r="A116" s="1" t="s">
        <v>189</v>
      </c>
      <c r="B116" s="5">
        <v>315</v>
      </c>
      <c r="C116" s="5">
        <v>316</v>
      </c>
      <c r="D116" s="5">
        <v>12</v>
      </c>
      <c r="E116" s="5">
        <v>0.33</v>
      </c>
      <c r="F116" s="5">
        <v>11</v>
      </c>
      <c r="G116" s="5">
        <v>0.3</v>
      </c>
      <c r="H116" s="5">
        <v>2E-3</v>
      </c>
      <c r="I116" s="5">
        <v>1.7000000000000001E-2</v>
      </c>
      <c r="J116" s="5">
        <v>3.5999999999999997E-2</v>
      </c>
      <c r="K116" s="5">
        <v>500</v>
      </c>
      <c r="L116" s="5">
        <v>600</v>
      </c>
      <c r="M116" s="5">
        <v>625</v>
      </c>
      <c r="N116" s="5">
        <v>0</v>
      </c>
      <c r="O116" s="14" t="s">
        <v>189</v>
      </c>
      <c r="P116" s="15">
        <v>500</v>
      </c>
      <c r="Q116" s="15">
        <v>3.5999999999999997E-2</v>
      </c>
      <c r="R116" s="15">
        <v>315</v>
      </c>
      <c r="S116" s="16">
        <v>316</v>
      </c>
    </row>
    <row r="117" spans="1:19" x14ac:dyDescent="0.35">
      <c r="A117" s="1" t="s">
        <v>192</v>
      </c>
      <c r="B117" s="5">
        <v>315</v>
      </c>
      <c r="C117" s="5">
        <v>324</v>
      </c>
      <c r="D117" s="5">
        <v>36</v>
      </c>
      <c r="E117" s="5">
        <v>0.41</v>
      </c>
      <c r="F117" s="5">
        <v>11</v>
      </c>
      <c r="G117" s="5">
        <v>0.9</v>
      </c>
      <c r="H117" s="5">
        <v>7.0000000000000001E-3</v>
      </c>
      <c r="I117" s="5">
        <v>5.1999999999999998E-2</v>
      </c>
      <c r="J117" s="5">
        <v>0.109</v>
      </c>
      <c r="K117" s="5">
        <v>500</v>
      </c>
      <c r="L117" s="5">
        <v>600</v>
      </c>
      <c r="M117" s="5">
        <v>625</v>
      </c>
      <c r="N117" s="5">
        <v>0</v>
      </c>
      <c r="O117" s="14" t="s">
        <v>192</v>
      </c>
      <c r="P117" s="15">
        <v>500</v>
      </c>
      <c r="Q117" s="15">
        <v>0.109</v>
      </c>
      <c r="R117" s="15">
        <v>315</v>
      </c>
      <c r="S117" s="16">
        <v>324</v>
      </c>
    </row>
    <row r="118" spans="1:19" x14ac:dyDescent="0.35">
      <c r="A118" s="1" t="s">
        <v>193</v>
      </c>
      <c r="B118" s="5">
        <v>316</v>
      </c>
      <c r="C118" s="5">
        <v>317</v>
      </c>
      <c r="D118" s="5">
        <v>18</v>
      </c>
      <c r="E118" s="5">
        <v>0.35</v>
      </c>
      <c r="F118" s="5">
        <v>11</v>
      </c>
      <c r="G118" s="5">
        <v>0.4</v>
      </c>
      <c r="H118" s="5">
        <v>3.0000000000000001E-3</v>
      </c>
      <c r="I118" s="5">
        <v>2.5999999999999999E-2</v>
      </c>
      <c r="J118" s="5">
        <v>5.5E-2</v>
      </c>
      <c r="K118" s="5">
        <v>500</v>
      </c>
      <c r="L118" s="5">
        <v>600</v>
      </c>
      <c r="M118" s="5">
        <v>625</v>
      </c>
      <c r="N118" s="5">
        <v>0</v>
      </c>
      <c r="O118" s="14" t="s">
        <v>193</v>
      </c>
      <c r="P118" s="15">
        <v>500</v>
      </c>
      <c r="Q118" s="15">
        <v>5.5E-2</v>
      </c>
      <c r="R118" s="15">
        <v>316</v>
      </c>
      <c r="S118" s="16">
        <v>317</v>
      </c>
    </row>
    <row r="119" spans="1:19" x14ac:dyDescent="0.35">
      <c r="A119" s="1" t="s">
        <v>194</v>
      </c>
      <c r="B119" s="5">
        <v>316</v>
      </c>
      <c r="C119" s="5">
        <v>319</v>
      </c>
      <c r="D119" s="5">
        <v>16</v>
      </c>
      <c r="E119" s="5">
        <v>0.34</v>
      </c>
      <c r="F119" s="5">
        <v>11</v>
      </c>
      <c r="G119" s="5">
        <v>0.4</v>
      </c>
      <c r="H119" s="5">
        <v>3.0000000000000001E-3</v>
      </c>
      <c r="I119" s="5">
        <v>2.3E-2</v>
      </c>
      <c r="J119" s="5">
        <v>4.9000000000000002E-2</v>
      </c>
      <c r="K119" s="5">
        <v>500</v>
      </c>
      <c r="L119" s="5">
        <v>600</v>
      </c>
      <c r="M119" s="5">
        <v>625</v>
      </c>
      <c r="N119" s="5">
        <v>0</v>
      </c>
      <c r="O119" s="14" t="s">
        <v>194</v>
      </c>
      <c r="P119" s="15">
        <v>500</v>
      </c>
      <c r="Q119" s="15">
        <v>4.9000000000000002E-2</v>
      </c>
      <c r="R119" s="15">
        <v>316</v>
      </c>
      <c r="S119" s="16">
        <v>319</v>
      </c>
    </row>
    <row r="120" spans="1:19" x14ac:dyDescent="0.35">
      <c r="A120" s="1" t="s">
        <v>195</v>
      </c>
      <c r="B120" s="5">
        <v>317</v>
      </c>
      <c r="C120" s="5">
        <v>318</v>
      </c>
      <c r="D120" s="5">
        <v>10</v>
      </c>
      <c r="E120" s="5">
        <v>0.32</v>
      </c>
      <c r="F120" s="5">
        <v>11</v>
      </c>
      <c r="G120" s="5">
        <v>0.2</v>
      </c>
      <c r="H120" s="5">
        <v>2E-3</v>
      </c>
      <c r="I120" s="5">
        <v>1.4E-2</v>
      </c>
      <c r="J120" s="5">
        <v>0.03</v>
      </c>
      <c r="K120" s="5">
        <v>500</v>
      </c>
      <c r="L120" s="5">
        <v>600</v>
      </c>
      <c r="M120" s="5">
        <v>625</v>
      </c>
      <c r="N120" s="5">
        <v>0</v>
      </c>
      <c r="O120" s="14" t="s">
        <v>195</v>
      </c>
      <c r="P120" s="15">
        <v>500</v>
      </c>
      <c r="Q120" s="15">
        <v>0.03</v>
      </c>
      <c r="R120" s="15">
        <v>317</v>
      </c>
      <c r="S120" s="16">
        <v>318</v>
      </c>
    </row>
    <row r="121" spans="1:19" x14ac:dyDescent="0.35">
      <c r="A121" s="1" t="s">
        <v>196</v>
      </c>
      <c r="B121" s="5">
        <v>317</v>
      </c>
      <c r="C121" s="5">
        <v>322</v>
      </c>
      <c r="D121" s="5">
        <v>73</v>
      </c>
      <c r="E121" s="5">
        <v>0.54</v>
      </c>
      <c r="F121" s="5">
        <v>11</v>
      </c>
      <c r="G121" s="5">
        <v>1.8</v>
      </c>
      <c r="H121" s="5">
        <v>1.4E-2</v>
      </c>
      <c r="I121" s="5">
        <v>0.105</v>
      </c>
      <c r="J121" s="5">
        <v>0.221</v>
      </c>
      <c r="K121" s="5">
        <v>500</v>
      </c>
      <c r="L121" s="5">
        <v>600</v>
      </c>
      <c r="M121" s="5">
        <v>625</v>
      </c>
      <c r="N121" s="5">
        <v>0</v>
      </c>
      <c r="O121" s="14" t="s">
        <v>196</v>
      </c>
      <c r="P121" s="15">
        <v>500</v>
      </c>
      <c r="Q121" s="15">
        <v>0.221</v>
      </c>
      <c r="R121" s="15">
        <v>317</v>
      </c>
      <c r="S121" s="16">
        <v>322</v>
      </c>
    </row>
    <row r="122" spans="1:19" ht="15" thickBot="1" x14ac:dyDescent="0.4">
      <c r="A122" s="3" t="s">
        <v>203</v>
      </c>
      <c r="B122" s="6">
        <v>321</v>
      </c>
      <c r="C122" s="6">
        <v>322</v>
      </c>
      <c r="D122" s="6">
        <v>47</v>
      </c>
      <c r="E122" s="6">
        <v>0.45</v>
      </c>
      <c r="F122" s="6">
        <v>11</v>
      </c>
      <c r="G122" s="6">
        <v>1.2</v>
      </c>
      <c r="H122" s="6">
        <v>8.9999999999999993E-3</v>
      </c>
      <c r="I122" s="6">
        <v>6.8000000000000005E-2</v>
      </c>
      <c r="J122" s="6">
        <v>0.14199999999999999</v>
      </c>
      <c r="K122" s="6">
        <v>500</v>
      </c>
      <c r="L122" s="6">
        <v>600</v>
      </c>
      <c r="M122" s="6">
        <v>625</v>
      </c>
      <c r="N122" s="6">
        <v>0</v>
      </c>
      <c r="O122" s="17" t="s">
        <v>203</v>
      </c>
      <c r="P122" s="18">
        <v>500</v>
      </c>
      <c r="Q122" s="18">
        <v>0.14199999999999999</v>
      </c>
      <c r="R122" s="18">
        <v>321</v>
      </c>
      <c r="S122" s="19">
        <v>322</v>
      </c>
    </row>
  </sheetData>
  <sortState xmlns:xlrd2="http://schemas.microsoft.com/office/spreadsheetml/2017/richdata2" ref="A3:P122">
    <sortCondition ref="G3:G122"/>
  </sortState>
  <mergeCells count="3">
    <mergeCell ref="A1:N1"/>
    <mergeCell ref="O1:S1"/>
    <mergeCell ref="T3:T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214C-6CAB-4375-8083-346962C15929}">
  <dimension ref="A1:V105"/>
  <sheetViews>
    <sheetView topLeftCell="G1" workbookViewId="0">
      <selection activeCell="M10" sqref="M10"/>
    </sheetView>
  </sheetViews>
  <sheetFormatPr defaultRowHeight="14.5" x14ac:dyDescent="0.35"/>
  <cols>
    <col min="1" max="1" width="5.7265625" bestFit="1" customWidth="1"/>
    <col min="3" max="3" width="6.36328125" bestFit="1" customWidth="1"/>
    <col min="4" max="4" width="12.90625" bestFit="1" customWidth="1"/>
    <col min="6" max="6" width="3.81640625" bestFit="1" customWidth="1"/>
    <col min="7" max="7" width="12.08984375" bestFit="1" customWidth="1"/>
    <col min="8" max="10" width="5.81640625" bestFit="1" customWidth="1"/>
    <col min="12" max="12" width="8.1796875" bestFit="1" customWidth="1"/>
    <col min="13" max="13" width="8.26953125" bestFit="1" customWidth="1"/>
    <col min="14" max="14" width="5.81640625" bestFit="1" customWidth="1"/>
    <col min="15" max="15" width="6" bestFit="1" customWidth="1"/>
    <col min="16" max="16" width="9.26953125" bestFit="1" customWidth="1"/>
    <col min="17" max="17" width="9.6328125" bestFit="1" customWidth="1"/>
    <col min="18" max="18" width="11.453125" bestFit="1" customWidth="1"/>
    <col min="19" max="19" width="11.1796875" bestFit="1" customWidth="1"/>
    <col min="20" max="20" width="12.6328125" bestFit="1" customWidth="1"/>
    <col min="21" max="21" width="12.6328125" customWidth="1"/>
    <col min="22" max="22" width="13.6328125" customWidth="1"/>
  </cols>
  <sheetData>
    <row r="1" spans="1:22" ht="15" thickBot="1" x14ac:dyDescent="0.4">
      <c r="A1" s="38" t="s">
        <v>221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8" t="s">
        <v>226</v>
      </c>
      <c r="P1" s="39"/>
      <c r="Q1" s="39"/>
      <c r="R1" s="39"/>
      <c r="S1" s="39"/>
      <c r="T1" s="39"/>
      <c r="U1" s="39"/>
      <c r="V1" s="7"/>
    </row>
    <row r="2" spans="1:22" ht="15" thickBot="1" x14ac:dyDescent="0.4">
      <c r="A2" s="1" t="s">
        <v>207</v>
      </c>
      <c r="B2" s="5" t="s">
        <v>208</v>
      </c>
      <c r="C2" s="5" t="s">
        <v>209</v>
      </c>
      <c r="D2" s="5" t="s">
        <v>210</v>
      </c>
      <c r="E2" s="5" t="s">
        <v>211</v>
      </c>
      <c r="F2" s="5" t="s">
        <v>212</v>
      </c>
      <c r="G2" s="5" t="s">
        <v>213</v>
      </c>
      <c r="H2" s="5" t="s">
        <v>214</v>
      </c>
      <c r="I2" s="5" t="s">
        <v>215</v>
      </c>
      <c r="J2" s="5" t="s">
        <v>216</v>
      </c>
      <c r="K2" s="5" t="s">
        <v>217</v>
      </c>
      <c r="L2" s="5" t="s">
        <v>218</v>
      </c>
      <c r="M2" s="5" t="s">
        <v>219</v>
      </c>
      <c r="N2" s="5" t="s">
        <v>220</v>
      </c>
      <c r="O2" s="1" t="s">
        <v>207</v>
      </c>
      <c r="P2" s="10" t="s">
        <v>261</v>
      </c>
      <c r="Q2" s="9" t="s">
        <v>222</v>
      </c>
      <c r="R2" s="9" t="s">
        <v>223</v>
      </c>
      <c r="S2" s="9" t="s">
        <v>224</v>
      </c>
      <c r="T2" s="9" t="s">
        <v>225</v>
      </c>
      <c r="U2" s="7" t="s">
        <v>260</v>
      </c>
      <c r="V2" s="8" t="s">
        <v>262</v>
      </c>
    </row>
    <row r="3" spans="1:22" x14ac:dyDescent="0.35">
      <c r="A3" s="1" t="s">
        <v>99</v>
      </c>
      <c r="B3" s="5">
        <v>108</v>
      </c>
      <c r="C3" s="5">
        <v>109</v>
      </c>
      <c r="D3" s="5">
        <v>43</v>
      </c>
      <c r="E3" s="5">
        <v>0.44</v>
      </c>
      <c r="F3" s="5">
        <v>10</v>
      </c>
      <c r="G3" s="5">
        <v>2.2999999999999998</v>
      </c>
      <c r="H3" s="5">
        <v>4.2999999999999997E-2</v>
      </c>
      <c r="I3" s="5">
        <v>0.16500000000000001</v>
      </c>
      <c r="J3" s="5">
        <v>4.4999999999999998E-2</v>
      </c>
      <c r="K3" s="5">
        <v>175</v>
      </c>
      <c r="L3" s="5">
        <v>208</v>
      </c>
      <c r="M3" s="5">
        <v>220</v>
      </c>
      <c r="N3" s="5">
        <v>0</v>
      </c>
      <c r="O3" s="1" t="s">
        <v>228</v>
      </c>
      <c r="P3" s="11" t="str">
        <f>_xlfn.CONCAT(O3,"_N2")</f>
        <v>A12_1_N2</v>
      </c>
      <c r="Q3" s="12">
        <f>K3</f>
        <v>175</v>
      </c>
      <c r="R3" s="12">
        <v>4.4999999999999998E-2</v>
      </c>
      <c r="S3" s="12">
        <v>108</v>
      </c>
      <c r="T3" s="12">
        <v>109</v>
      </c>
      <c r="U3" s="13">
        <f>IF(V3=138,400000*D3,900000*D3)</f>
        <v>17200000</v>
      </c>
      <c r="V3" s="2">
        <f>VLOOKUP(B3,bus_data!$A$2:$I$75, 9,FALSE)</f>
        <v>138</v>
      </c>
    </row>
    <row r="4" spans="1:22" x14ac:dyDescent="0.35">
      <c r="A4" s="1" t="s">
        <v>100</v>
      </c>
      <c r="B4" s="5">
        <v>108</v>
      </c>
      <c r="C4" s="5">
        <v>110</v>
      </c>
      <c r="D4" s="5">
        <v>43</v>
      </c>
      <c r="E4" s="5">
        <v>0.44</v>
      </c>
      <c r="F4" s="5">
        <v>10</v>
      </c>
      <c r="G4" s="5">
        <v>2.2999999999999998</v>
      </c>
      <c r="H4" s="5">
        <v>4.2999999999999997E-2</v>
      </c>
      <c r="I4" s="5">
        <v>0.16500000000000001</v>
      </c>
      <c r="J4" s="5">
        <v>4.4999999999999998E-2</v>
      </c>
      <c r="K4" s="5">
        <v>175</v>
      </c>
      <c r="L4" s="5">
        <v>208</v>
      </c>
      <c r="M4" s="5">
        <v>220</v>
      </c>
      <c r="N4" s="5">
        <v>0</v>
      </c>
      <c r="O4" s="1" t="s">
        <v>229</v>
      </c>
      <c r="P4" s="14" t="str">
        <f t="shared" ref="P4:P67" si="0">_xlfn.CONCAT(O4,"_N2")</f>
        <v>A13_2_N2</v>
      </c>
      <c r="Q4" s="15">
        <f t="shared" ref="Q4:Q67" si="1">K4</f>
        <v>175</v>
      </c>
      <c r="R4" s="15">
        <v>4.4999999999999998E-2</v>
      </c>
      <c r="S4" s="15">
        <v>108</v>
      </c>
      <c r="T4" s="15">
        <v>110</v>
      </c>
      <c r="U4" s="16">
        <f t="shared" ref="U4:U67" si="2">IF(V4=138,400000*D4,900000*D4)</f>
        <v>17200000</v>
      </c>
      <c r="V4" s="2">
        <f>VLOOKUP(B4,bus_data!$A$2:$I$75, 9,FALSE)</f>
        <v>138</v>
      </c>
    </row>
    <row r="5" spans="1:22" x14ac:dyDescent="0.35">
      <c r="A5" s="1" t="s">
        <v>110</v>
      </c>
      <c r="B5" s="5">
        <v>113</v>
      </c>
      <c r="C5" s="5">
        <v>215</v>
      </c>
      <c r="D5" s="5">
        <v>52</v>
      </c>
      <c r="E5" s="5">
        <v>0.47</v>
      </c>
      <c r="F5" s="5">
        <v>11</v>
      </c>
      <c r="G5" s="5">
        <v>1.3</v>
      </c>
      <c r="H5" s="5">
        <v>0.01</v>
      </c>
      <c r="I5" s="5">
        <v>7.4999999999999997E-2</v>
      </c>
      <c r="J5" s="5">
        <v>0.158</v>
      </c>
      <c r="K5" s="5">
        <v>500</v>
      </c>
      <c r="L5" s="5">
        <v>600</v>
      </c>
      <c r="M5" s="5">
        <v>625</v>
      </c>
      <c r="N5" s="5">
        <v>0</v>
      </c>
      <c r="O5" s="1" t="s">
        <v>110</v>
      </c>
      <c r="P5" s="14" t="str">
        <f t="shared" si="0"/>
        <v>AB2_N2</v>
      </c>
      <c r="Q5" s="15">
        <f t="shared" si="1"/>
        <v>500</v>
      </c>
      <c r="R5" s="15">
        <v>0.158</v>
      </c>
      <c r="S5" s="15">
        <v>113</v>
      </c>
      <c r="T5" s="15">
        <v>215</v>
      </c>
      <c r="U5" s="16">
        <f t="shared" si="2"/>
        <v>46800000</v>
      </c>
      <c r="V5" s="2">
        <f>VLOOKUP(B5,bus_data!$A$2:$I$75, 9,FALSE)</f>
        <v>230</v>
      </c>
    </row>
    <row r="6" spans="1:22" x14ac:dyDescent="0.35">
      <c r="A6" s="1" t="s">
        <v>113</v>
      </c>
      <c r="B6" s="5">
        <v>115</v>
      </c>
      <c r="C6" s="5">
        <v>121</v>
      </c>
      <c r="D6" s="5">
        <v>34</v>
      </c>
      <c r="E6" s="5">
        <v>0.41</v>
      </c>
      <c r="F6" s="5">
        <v>11</v>
      </c>
      <c r="G6" s="5">
        <v>0.8</v>
      </c>
      <c r="H6" s="5">
        <v>6.0000000000000001E-3</v>
      </c>
      <c r="I6" s="5">
        <v>4.9000000000000002E-2</v>
      </c>
      <c r="J6" s="5">
        <v>0.10299999999999999</v>
      </c>
      <c r="K6" s="5">
        <v>500</v>
      </c>
      <c r="L6" s="5">
        <v>600</v>
      </c>
      <c r="M6" s="5">
        <v>625</v>
      </c>
      <c r="N6" s="5">
        <v>0</v>
      </c>
      <c r="O6" s="1" t="s">
        <v>234</v>
      </c>
      <c r="P6" s="14" t="str">
        <f t="shared" si="0"/>
        <v>A25_1_N2</v>
      </c>
      <c r="Q6" s="15">
        <f t="shared" si="1"/>
        <v>500</v>
      </c>
      <c r="R6" s="15">
        <v>0.10299999999999999</v>
      </c>
      <c r="S6" s="15">
        <v>115</v>
      </c>
      <c r="T6" s="15">
        <v>121</v>
      </c>
      <c r="U6" s="16">
        <f t="shared" si="2"/>
        <v>30600000</v>
      </c>
      <c r="V6" s="2">
        <f>VLOOKUP(B6,bus_data!$A$2:$I$75, 9,FALSE)</f>
        <v>230</v>
      </c>
    </row>
    <row r="7" spans="1:22" x14ac:dyDescent="0.35">
      <c r="A7" s="1" t="s">
        <v>114</v>
      </c>
      <c r="B7" s="5">
        <v>115</v>
      </c>
      <c r="C7" s="5">
        <v>121</v>
      </c>
      <c r="D7" s="5">
        <v>34</v>
      </c>
      <c r="E7" s="5">
        <v>0.41</v>
      </c>
      <c r="F7" s="5">
        <v>11</v>
      </c>
      <c r="G7" s="5">
        <v>0.8</v>
      </c>
      <c r="H7" s="5">
        <v>6.0000000000000001E-3</v>
      </c>
      <c r="I7" s="5">
        <v>4.9000000000000002E-2</v>
      </c>
      <c r="J7" s="5">
        <v>0.10299999999999999</v>
      </c>
      <c r="K7" s="5">
        <v>500</v>
      </c>
      <c r="L7" s="5">
        <v>600</v>
      </c>
      <c r="M7" s="5">
        <v>625</v>
      </c>
      <c r="N7" s="5">
        <v>0</v>
      </c>
      <c r="O7" s="1" t="s">
        <v>235</v>
      </c>
      <c r="P7" s="14" t="str">
        <f t="shared" si="0"/>
        <v>A25_2_N2</v>
      </c>
      <c r="Q7" s="15">
        <f t="shared" si="1"/>
        <v>500</v>
      </c>
      <c r="R7" s="15">
        <v>0.10299999999999999</v>
      </c>
      <c r="S7" s="15">
        <v>115</v>
      </c>
      <c r="T7" s="15">
        <v>121</v>
      </c>
      <c r="U7" s="16">
        <f t="shared" si="2"/>
        <v>30600000</v>
      </c>
      <c r="V7" s="2">
        <f>VLOOKUP(B7,bus_data!$A$2:$I$75, 9,FALSE)</f>
        <v>230</v>
      </c>
    </row>
    <row r="8" spans="1:22" x14ac:dyDescent="0.35">
      <c r="A8" s="1" t="s">
        <v>120</v>
      </c>
      <c r="B8" s="5">
        <v>118</v>
      </c>
      <c r="C8" s="5">
        <v>121</v>
      </c>
      <c r="D8" s="5">
        <v>18</v>
      </c>
      <c r="E8" s="5">
        <v>0.35</v>
      </c>
      <c r="F8" s="5">
        <v>11</v>
      </c>
      <c r="G8" s="5">
        <v>0.4</v>
      </c>
      <c r="H8" s="5">
        <v>3.0000000000000001E-3</v>
      </c>
      <c r="I8" s="5">
        <v>2.5999999999999999E-2</v>
      </c>
      <c r="J8" s="5">
        <v>5.5E-2</v>
      </c>
      <c r="K8" s="5">
        <v>500</v>
      </c>
      <c r="L8" s="5">
        <v>600</v>
      </c>
      <c r="M8" s="5">
        <v>625</v>
      </c>
      <c r="N8" s="5">
        <v>0</v>
      </c>
      <c r="O8" s="1" t="s">
        <v>236</v>
      </c>
      <c r="P8" s="14" t="str">
        <f t="shared" si="0"/>
        <v>A31_1_N2</v>
      </c>
      <c r="Q8" s="15">
        <f t="shared" si="1"/>
        <v>500</v>
      </c>
      <c r="R8" s="15">
        <v>5.5E-2</v>
      </c>
      <c r="S8" s="15">
        <v>118</v>
      </c>
      <c r="T8" s="15">
        <v>121</v>
      </c>
      <c r="U8" s="16">
        <f t="shared" si="2"/>
        <v>16200000</v>
      </c>
      <c r="V8" s="2">
        <f>VLOOKUP(B8,bus_data!$A$2:$I$75, 9,FALSE)</f>
        <v>230</v>
      </c>
    </row>
    <row r="9" spans="1:22" x14ac:dyDescent="0.35">
      <c r="A9" s="1" t="s">
        <v>121</v>
      </c>
      <c r="B9" s="5">
        <v>118</v>
      </c>
      <c r="C9" s="5">
        <v>121</v>
      </c>
      <c r="D9" s="5">
        <v>18</v>
      </c>
      <c r="E9" s="5">
        <v>0.35</v>
      </c>
      <c r="F9" s="5">
        <v>11</v>
      </c>
      <c r="G9" s="5">
        <v>0.4</v>
      </c>
      <c r="H9" s="5">
        <v>3.0000000000000001E-3</v>
      </c>
      <c r="I9" s="5">
        <v>2.5999999999999999E-2</v>
      </c>
      <c r="J9" s="5">
        <v>5.5E-2</v>
      </c>
      <c r="K9" s="5">
        <v>500</v>
      </c>
      <c r="L9" s="5">
        <v>600</v>
      </c>
      <c r="M9" s="5">
        <v>625</v>
      </c>
      <c r="N9" s="5">
        <v>0</v>
      </c>
      <c r="O9" s="1" t="s">
        <v>237</v>
      </c>
      <c r="P9" s="14" t="str">
        <f t="shared" si="0"/>
        <v>A31_2_N2</v>
      </c>
      <c r="Q9" s="15">
        <f t="shared" si="1"/>
        <v>500</v>
      </c>
      <c r="R9" s="15">
        <v>5.5E-2</v>
      </c>
      <c r="S9" s="15">
        <v>118</v>
      </c>
      <c r="T9" s="15">
        <v>121</v>
      </c>
      <c r="U9" s="16">
        <f t="shared" si="2"/>
        <v>16200000</v>
      </c>
      <c r="V9" s="2">
        <f>VLOOKUP(B9,bus_data!$A$2:$I$75, 9,FALSE)</f>
        <v>230</v>
      </c>
    </row>
    <row r="10" spans="1:22" x14ac:dyDescent="0.35">
      <c r="A10" s="1" t="s">
        <v>122</v>
      </c>
      <c r="B10" s="5">
        <v>119</v>
      </c>
      <c r="C10" s="5">
        <v>120</v>
      </c>
      <c r="D10" s="5">
        <v>27.5</v>
      </c>
      <c r="E10" s="5">
        <v>0.38</v>
      </c>
      <c r="F10" s="5">
        <v>11</v>
      </c>
      <c r="G10" s="5">
        <v>0.7</v>
      </c>
      <c r="H10" s="5">
        <v>5.0000000000000001E-3</v>
      </c>
      <c r="I10" s="5">
        <v>0.04</v>
      </c>
      <c r="J10" s="5">
        <v>8.3000000000000004E-2</v>
      </c>
      <c r="K10" s="5">
        <v>500</v>
      </c>
      <c r="L10" s="5">
        <v>600</v>
      </c>
      <c r="M10" s="5">
        <v>625</v>
      </c>
      <c r="N10" s="5">
        <v>0</v>
      </c>
      <c r="O10" s="1" t="s">
        <v>238</v>
      </c>
      <c r="P10" s="14" t="str">
        <f t="shared" si="0"/>
        <v>A32_1_N2</v>
      </c>
      <c r="Q10" s="15">
        <f t="shared" si="1"/>
        <v>500</v>
      </c>
      <c r="R10" s="15">
        <v>8.3000000000000004E-2</v>
      </c>
      <c r="S10" s="15">
        <v>119</v>
      </c>
      <c r="T10" s="15">
        <v>120</v>
      </c>
      <c r="U10" s="16">
        <f t="shared" si="2"/>
        <v>24750000</v>
      </c>
      <c r="V10" s="2">
        <f>VLOOKUP(B10,bus_data!$A$2:$I$75, 9,FALSE)</f>
        <v>230</v>
      </c>
    </row>
    <row r="11" spans="1:22" x14ac:dyDescent="0.35">
      <c r="A11" s="1" t="s">
        <v>123</v>
      </c>
      <c r="B11" s="5">
        <v>119</v>
      </c>
      <c r="C11" s="5">
        <v>120</v>
      </c>
      <c r="D11" s="5">
        <v>27.5</v>
      </c>
      <c r="E11" s="5">
        <v>0.38</v>
      </c>
      <c r="F11" s="5">
        <v>11</v>
      </c>
      <c r="G11" s="5">
        <v>0.7</v>
      </c>
      <c r="H11" s="5">
        <v>5.0000000000000001E-3</v>
      </c>
      <c r="I11" s="5">
        <v>0.04</v>
      </c>
      <c r="J11" s="5">
        <v>8.3000000000000004E-2</v>
      </c>
      <c r="K11" s="5">
        <v>500</v>
      </c>
      <c r="L11" s="5">
        <v>600</v>
      </c>
      <c r="M11" s="5">
        <v>625</v>
      </c>
      <c r="N11" s="5">
        <v>0</v>
      </c>
      <c r="O11" s="1" t="s">
        <v>239</v>
      </c>
      <c r="P11" s="14" t="str">
        <f t="shared" si="0"/>
        <v>A32_2_N2</v>
      </c>
      <c r="Q11" s="15">
        <f t="shared" si="1"/>
        <v>500</v>
      </c>
      <c r="R11" s="15">
        <v>8.3000000000000004E-2</v>
      </c>
      <c r="S11" s="15">
        <v>119</v>
      </c>
      <c r="T11" s="15">
        <v>120</v>
      </c>
      <c r="U11" s="16">
        <f t="shared" si="2"/>
        <v>24750000</v>
      </c>
      <c r="V11" s="2">
        <f>VLOOKUP(B11,bus_data!$A$2:$I$75, 9,FALSE)</f>
        <v>230</v>
      </c>
    </row>
    <row r="12" spans="1:22" x14ac:dyDescent="0.35">
      <c r="A12" s="1" t="s">
        <v>124</v>
      </c>
      <c r="B12" s="5">
        <v>120</v>
      </c>
      <c r="C12" s="5">
        <v>123</v>
      </c>
      <c r="D12" s="5">
        <v>15</v>
      </c>
      <c r="E12" s="5">
        <v>0.34</v>
      </c>
      <c r="F12" s="5">
        <v>11</v>
      </c>
      <c r="G12" s="5">
        <v>0.4</v>
      </c>
      <c r="H12" s="5">
        <v>3.0000000000000001E-3</v>
      </c>
      <c r="I12" s="5">
        <v>2.1999999999999999E-2</v>
      </c>
      <c r="J12" s="5">
        <v>4.5999999999999999E-2</v>
      </c>
      <c r="K12" s="5">
        <v>500</v>
      </c>
      <c r="L12" s="5">
        <v>600</v>
      </c>
      <c r="M12" s="5">
        <v>625</v>
      </c>
      <c r="N12" s="5">
        <v>0</v>
      </c>
      <c r="O12" s="1" t="s">
        <v>240</v>
      </c>
      <c r="P12" s="14" t="str">
        <f t="shared" si="0"/>
        <v>A33_1_N2</v>
      </c>
      <c r="Q12" s="15">
        <f t="shared" si="1"/>
        <v>500</v>
      </c>
      <c r="R12" s="15">
        <v>4.5999999999999999E-2</v>
      </c>
      <c r="S12" s="15">
        <v>120</v>
      </c>
      <c r="T12" s="15">
        <v>123</v>
      </c>
      <c r="U12" s="16">
        <f t="shared" si="2"/>
        <v>13500000</v>
      </c>
      <c r="V12" s="2">
        <f>VLOOKUP(B12,bus_data!$A$2:$I$75, 9,FALSE)</f>
        <v>230</v>
      </c>
    </row>
    <row r="13" spans="1:22" x14ac:dyDescent="0.35">
      <c r="A13" s="1" t="s">
        <v>125</v>
      </c>
      <c r="B13" s="5">
        <v>120</v>
      </c>
      <c r="C13" s="5">
        <v>123</v>
      </c>
      <c r="D13" s="5">
        <v>15</v>
      </c>
      <c r="E13" s="5">
        <v>0.34</v>
      </c>
      <c r="F13" s="5">
        <v>11</v>
      </c>
      <c r="G13" s="5">
        <v>0.4</v>
      </c>
      <c r="H13" s="5">
        <v>3.0000000000000001E-3</v>
      </c>
      <c r="I13" s="5">
        <v>2.1999999999999999E-2</v>
      </c>
      <c r="J13" s="5">
        <v>4.5999999999999999E-2</v>
      </c>
      <c r="K13" s="5">
        <v>500</v>
      </c>
      <c r="L13" s="5">
        <v>600</v>
      </c>
      <c r="M13" s="5">
        <v>625</v>
      </c>
      <c r="N13" s="5">
        <v>0</v>
      </c>
      <c r="O13" s="1" t="s">
        <v>241</v>
      </c>
      <c r="P13" s="14" t="str">
        <f t="shared" si="0"/>
        <v>A33_2_N2</v>
      </c>
      <c r="Q13" s="15">
        <f t="shared" si="1"/>
        <v>500</v>
      </c>
      <c r="R13" s="15">
        <v>4.5999999999999999E-2</v>
      </c>
      <c r="S13" s="15">
        <v>120</v>
      </c>
      <c r="T13" s="15">
        <v>123</v>
      </c>
      <c r="U13" s="16">
        <f t="shared" si="2"/>
        <v>13500000</v>
      </c>
      <c r="V13" s="2">
        <f>VLOOKUP(B13,bus_data!$A$2:$I$75, 9,FALSE)</f>
        <v>230</v>
      </c>
    </row>
    <row r="14" spans="1:22" x14ac:dyDescent="0.35">
      <c r="A14" s="1" t="s">
        <v>127</v>
      </c>
      <c r="B14" s="5">
        <v>123</v>
      </c>
      <c r="C14" s="5">
        <v>217</v>
      </c>
      <c r="D14" s="5">
        <v>51</v>
      </c>
      <c r="E14" s="5">
        <v>0.46</v>
      </c>
      <c r="F14" s="5">
        <v>11</v>
      </c>
      <c r="G14" s="5">
        <v>1.3</v>
      </c>
      <c r="H14" s="5">
        <v>0.01</v>
      </c>
      <c r="I14" s="5">
        <v>7.3999999999999996E-2</v>
      </c>
      <c r="J14" s="5">
        <v>0.155</v>
      </c>
      <c r="K14" s="5">
        <v>500</v>
      </c>
      <c r="L14" s="5">
        <v>600</v>
      </c>
      <c r="M14" s="5">
        <v>625</v>
      </c>
      <c r="N14" s="5">
        <v>0</v>
      </c>
      <c r="O14" s="1" t="s">
        <v>127</v>
      </c>
      <c r="P14" s="14" t="str">
        <f t="shared" si="0"/>
        <v>AB3_N2</v>
      </c>
      <c r="Q14" s="15">
        <f t="shared" si="1"/>
        <v>500</v>
      </c>
      <c r="R14" s="15">
        <v>0.155</v>
      </c>
      <c r="S14" s="15">
        <v>123</v>
      </c>
      <c r="T14" s="15">
        <v>217</v>
      </c>
      <c r="U14" s="16">
        <f t="shared" si="2"/>
        <v>45900000</v>
      </c>
      <c r="V14" s="2">
        <f>VLOOKUP(B14,bus_data!$A$2:$I$75, 9,FALSE)</f>
        <v>230</v>
      </c>
    </row>
    <row r="15" spans="1:22" x14ac:dyDescent="0.35">
      <c r="A15" s="1" t="s">
        <v>139</v>
      </c>
      <c r="B15" s="5">
        <v>208</v>
      </c>
      <c r="C15" s="5">
        <v>209</v>
      </c>
      <c r="D15" s="5">
        <v>43</v>
      </c>
      <c r="E15" s="5">
        <v>0.44</v>
      </c>
      <c r="F15" s="5">
        <v>10</v>
      </c>
      <c r="G15" s="5">
        <v>2.2999999999999998</v>
      </c>
      <c r="H15" s="5">
        <v>4.2999999999999997E-2</v>
      </c>
      <c r="I15" s="5">
        <v>0.16500000000000001</v>
      </c>
      <c r="J15" s="5">
        <v>4.4999999999999998E-2</v>
      </c>
      <c r="K15" s="5">
        <v>175</v>
      </c>
      <c r="L15" s="5">
        <v>208</v>
      </c>
      <c r="M15" s="5">
        <v>220</v>
      </c>
      <c r="N15" s="5">
        <v>0</v>
      </c>
      <c r="O15" s="1" t="s">
        <v>230</v>
      </c>
      <c r="P15" s="14" t="str">
        <f t="shared" si="0"/>
        <v>B12_1_N2</v>
      </c>
      <c r="Q15" s="15">
        <f t="shared" si="1"/>
        <v>175</v>
      </c>
      <c r="R15" s="15">
        <v>4.4999999999999998E-2</v>
      </c>
      <c r="S15" s="15">
        <v>208</v>
      </c>
      <c r="T15" s="15">
        <v>209</v>
      </c>
      <c r="U15" s="16">
        <f t="shared" si="2"/>
        <v>17200000</v>
      </c>
      <c r="V15" s="2">
        <f>VLOOKUP(B15,bus_data!$A$2:$I$75, 9,FALSE)</f>
        <v>138</v>
      </c>
    </row>
    <row r="16" spans="1:22" x14ac:dyDescent="0.35">
      <c r="A16" s="1" t="s">
        <v>140</v>
      </c>
      <c r="B16" s="5">
        <v>208</v>
      </c>
      <c r="C16" s="5">
        <v>210</v>
      </c>
      <c r="D16" s="5">
        <v>43</v>
      </c>
      <c r="E16" s="5">
        <v>0.44</v>
      </c>
      <c r="F16" s="5">
        <v>10</v>
      </c>
      <c r="G16" s="5">
        <v>2.2999999999999998</v>
      </c>
      <c r="H16" s="5">
        <v>4.2999999999999997E-2</v>
      </c>
      <c r="I16" s="5">
        <v>0.16500000000000001</v>
      </c>
      <c r="J16" s="5">
        <v>4.4999999999999998E-2</v>
      </c>
      <c r="K16" s="5">
        <v>175</v>
      </c>
      <c r="L16" s="5">
        <v>208</v>
      </c>
      <c r="M16" s="5">
        <v>220</v>
      </c>
      <c r="N16" s="5">
        <v>0</v>
      </c>
      <c r="O16" s="1" t="s">
        <v>231</v>
      </c>
      <c r="P16" s="14" t="str">
        <f t="shared" si="0"/>
        <v>B13_2_N2</v>
      </c>
      <c r="Q16" s="15">
        <f t="shared" si="1"/>
        <v>175</v>
      </c>
      <c r="R16" s="15">
        <v>4.4999999999999998E-2</v>
      </c>
      <c r="S16" s="15">
        <v>208</v>
      </c>
      <c r="T16" s="15">
        <v>210</v>
      </c>
      <c r="U16" s="16">
        <f t="shared" si="2"/>
        <v>17200000</v>
      </c>
      <c r="V16" s="2">
        <f>VLOOKUP(B16,bus_data!$A$2:$I$75, 9,FALSE)</f>
        <v>138</v>
      </c>
    </row>
    <row r="17" spans="1:22" x14ac:dyDescent="0.35">
      <c r="A17" s="1" t="s">
        <v>152</v>
      </c>
      <c r="B17" s="5">
        <v>215</v>
      </c>
      <c r="C17" s="5">
        <v>221</v>
      </c>
      <c r="D17" s="5">
        <v>34</v>
      </c>
      <c r="E17" s="5">
        <v>0.41</v>
      </c>
      <c r="F17" s="5">
        <v>11</v>
      </c>
      <c r="G17" s="5">
        <v>0.8</v>
      </c>
      <c r="H17" s="5">
        <v>6.0000000000000001E-3</v>
      </c>
      <c r="I17" s="5">
        <v>4.9000000000000002E-2</v>
      </c>
      <c r="J17" s="5">
        <v>0.10299999999999999</v>
      </c>
      <c r="K17" s="5">
        <v>500</v>
      </c>
      <c r="L17" s="5">
        <v>600</v>
      </c>
      <c r="M17" s="5">
        <v>625</v>
      </c>
      <c r="N17" s="5">
        <v>0</v>
      </c>
      <c r="O17" s="1" t="s">
        <v>242</v>
      </c>
      <c r="P17" s="14" t="str">
        <f t="shared" si="0"/>
        <v>B25_1_N2</v>
      </c>
      <c r="Q17" s="15">
        <f t="shared" si="1"/>
        <v>500</v>
      </c>
      <c r="R17" s="15">
        <v>0.10299999999999999</v>
      </c>
      <c r="S17" s="15">
        <v>215</v>
      </c>
      <c r="T17" s="15">
        <v>221</v>
      </c>
      <c r="U17" s="16">
        <f t="shared" si="2"/>
        <v>30600000</v>
      </c>
      <c r="V17" s="2">
        <f>VLOOKUP(B17,bus_data!$A$2:$I$75, 9,FALSE)</f>
        <v>230</v>
      </c>
    </row>
    <row r="18" spans="1:22" x14ac:dyDescent="0.35">
      <c r="A18" s="1" t="s">
        <v>153</v>
      </c>
      <c r="B18" s="5">
        <v>215</v>
      </c>
      <c r="C18" s="5">
        <v>221</v>
      </c>
      <c r="D18" s="5">
        <v>34</v>
      </c>
      <c r="E18" s="5">
        <v>0.41</v>
      </c>
      <c r="F18" s="5">
        <v>11</v>
      </c>
      <c r="G18" s="5">
        <v>0.8</v>
      </c>
      <c r="H18" s="5">
        <v>6.0000000000000001E-3</v>
      </c>
      <c r="I18" s="5">
        <v>4.9000000000000002E-2</v>
      </c>
      <c r="J18" s="5">
        <v>0.10299999999999999</v>
      </c>
      <c r="K18" s="5">
        <v>500</v>
      </c>
      <c r="L18" s="5">
        <v>600</v>
      </c>
      <c r="M18" s="5">
        <v>625</v>
      </c>
      <c r="N18" s="5">
        <v>0</v>
      </c>
      <c r="O18" s="1" t="s">
        <v>243</v>
      </c>
      <c r="P18" s="14" t="str">
        <f t="shared" si="0"/>
        <v>B25_2_N2</v>
      </c>
      <c r="Q18" s="15">
        <f t="shared" si="1"/>
        <v>500</v>
      </c>
      <c r="R18" s="15">
        <v>0.10299999999999999</v>
      </c>
      <c r="S18" s="15">
        <v>215</v>
      </c>
      <c r="T18" s="15">
        <v>221</v>
      </c>
      <c r="U18" s="16">
        <f t="shared" si="2"/>
        <v>30600000</v>
      </c>
      <c r="V18" s="2">
        <f>VLOOKUP(B18,bus_data!$A$2:$I$75, 9,FALSE)</f>
        <v>230</v>
      </c>
    </row>
    <row r="19" spans="1:22" x14ac:dyDescent="0.35">
      <c r="A19" s="1" t="s">
        <v>159</v>
      </c>
      <c r="B19" s="5">
        <v>218</v>
      </c>
      <c r="C19" s="5">
        <v>221</v>
      </c>
      <c r="D19" s="5">
        <v>18</v>
      </c>
      <c r="E19" s="5">
        <v>0.35</v>
      </c>
      <c r="F19" s="5">
        <v>11</v>
      </c>
      <c r="G19" s="5">
        <v>0.4</v>
      </c>
      <c r="H19" s="5">
        <v>3.0000000000000001E-3</v>
      </c>
      <c r="I19" s="5">
        <v>2.5999999999999999E-2</v>
      </c>
      <c r="J19" s="5">
        <v>5.5E-2</v>
      </c>
      <c r="K19" s="5">
        <v>500</v>
      </c>
      <c r="L19" s="5">
        <v>600</v>
      </c>
      <c r="M19" s="5">
        <v>625</v>
      </c>
      <c r="N19" s="5">
        <v>0</v>
      </c>
      <c r="O19" s="1" t="s">
        <v>244</v>
      </c>
      <c r="P19" s="14" t="str">
        <f t="shared" si="0"/>
        <v>B31_1_N2</v>
      </c>
      <c r="Q19" s="15">
        <f t="shared" si="1"/>
        <v>500</v>
      </c>
      <c r="R19" s="15">
        <v>5.5E-2</v>
      </c>
      <c r="S19" s="15">
        <v>218</v>
      </c>
      <c r="T19" s="15">
        <v>221</v>
      </c>
      <c r="U19" s="16">
        <f t="shared" si="2"/>
        <v>16200000</v>
      </c>
      <c r="V19" s="2">
        <f>VLOOKUP(B19,bus_data!$A$2:$I$75, 9,FALSE)</f>
        <v>230</v>
      </c>
    </row>
    <row r="20" spans="1:22" x14ac:dyDescent="0.35">
      <c r="A20" s="1" t="s">
        <v>160</v>
      </c>
      <c r="B20" s="5">
        <v>218</v>
      </c>
      <c r="C20" s="5">
        <v>221</v>
      </c>
      <c r="D20" s="5">
        <v>18</v>
      </c>
      <c r="E20" s="5">
        <v>0.35</v>
      </c>
      <c r="F20" s="5">
        <v>11</v>
      </c>
      <c r="G20" s="5">
        <v>0.4</v>
      </c>
      <c r="H20" s="5">
        <v>3.0000000000000001E-3</v>
      </c>
      <c r="I20" s="5">
        <v>2.5999999999999999E-2</v>
      </c>
      <c r="J20" s="5">
        <v>5.5E-2</v>
      </c>
      <c r="K20" s="5">
        <v>500</v>
      </c>
      <c r="L20" s="5">
        <v>600</v>
      </c>
      <c r="M20" s="5">
        <v>625</v>
      </c>
      <c r="N20" s="5">
        <v>0</v>
      </c>
      <c r="O20" s="1" t="s">
        <v>245</v>
      </c>
      <c r="P20" s="14" t="str">
        <f t="shared" si="0"/>
        <v>B31_2_N2</v>
      </c>
      <c r="Q20" s="15">
        <f t="shared" si="1"/>
        <v>500</v>
      </c>
      <c r="R20" s="15">
        <v>5.5E-2</v>
      </c>
      <c r="S20" s="15">
        <v>218</v>
      </c>
      <c r="T20" s="15">
        <v>221</v>
      </c>
      <c r="U20" s="16">
        <f t="shared" si="2"/>
        <v>16200000</v>
      </c>
      <c r="V20" s="2">
        <f>VLOOKUP(B20,bus_data!$A$2:$I$75, 9,FALSE)</f>
        <v>230</v>
      </c>
    </row>
    <row r="21" spans="1:22" x14ac:dyDescent="0.35">
      <c r="A21" s="1" t="s">
        <v>161</v>
      </c>
      <c r="B21" s="5">
        <v>219</v>
      </c>
      <c r="C21" s="5">
        <v>220</v>
      </c>
      <c r="D21" s="5">
        <v>27.5</v>
      </c>
      <c r="E21" s="5">
        <v>0.38</v>
      </c>
      <c r="F21" s="5">
        <v>11</v>
      </c>
      <c r="G21" s="5">
        <v>0.7</v>
      </c>
      <c r="H21" s="5">
        <v>5.0000000000000001E-3</v>
      </c>
      <c r="I21" s="5">
        <v>0.04</v>
      </c>
      <c r="J21" s="5">
        <v>8.3000000000000004E-2</v>
      </c>
      <c r="K21" s="5">
        <v>500</v>
      </c>
      <c r="L21" s="5">
        <v>600</v>
      </c>
      <c r="M21" s="5">
        <v>625</v>
      </c>
      <c r="N21" s="5">
        <v>0</v>
      </c>
      <c r="O21" s="1" t="s">
        <v>246</v>
      </c>
      <c r="P21" s="14" t="str">
        <f t="shared" si="0"/>
        <v>B32_1_N2</v>
      </c>
      <c r="Q21" s="15">
        <f t="shared" si="1"/>
        <v>500</v>
      </c>
      <c r="R21" s="15">
        <v>8.3000000000000004E-2</v>
      </c>
      <c r="S21" s="15">
        <v>219</v>
      </c>
      <c r="T21" s="15">
        <v>220</v>
      </c>
      <c r="U21" s="16">
        <f t="shared" si="2"/>
        <v>24750000</v>
      </c>
      <c r="V21" s="2">
        <f>VLOOKUP(B21,bus_data!$A$2:$I$75, 9,FALSE)</f>
        <v>230</v>
      </c>
    </row>
    <row r="22" spans="1:22" x14ac:dyDescent="0.35">
      <c r="A22" s="1" t="s">
        <v>162</v>
      </c>
      <c r="B22" s="5">
        <v>219</v>
      </c>
      <c r="C22" s="5">
        <v>220</v>
      </c>
      <c r="D22" s="5">
        <v>27.5</v>
      </c>
      <c r="E22" s="5">
        <v>0.38</v>
      </c>
      <c r="F22" s="5">
        <v>11</v>
      </c>
      <c r="G22" s="5">
        <v>0.7</v>
      </c>
      <c r="H22" s="5">
        <v>5.0000000000000001E-3</v>
      </c>
      <c r="I22" s="5">
        <v>0.04</v>
      </c>
      <c r="J22" s="5">
        <v>8.3000000000000004E-2</v>
      </c>
      <c r="K22" s="5">
        <v>500</v>
      </c>
      <c r="L22" s="5">
        <v>600</v>
      </c>
      <c r="M22" s="5">
        <v>625</v>
      </c>
      <c r="N22" s="5">
        <v>0</v>
      </c>
      <c r="O22" s="1" t="s">
        <v>247</v>
      </c>
      <c r="P22" s="14" t="str">
        <f t="shared" si="0"/>
        <v>B32_2_N2</v>
      </c>
      <c r="Q22" s="15">
        <f t="shared" si="1"/>
        <v>500</v>
      </c>
      <c r="R22" s="15">
        <v>8.3000000000000004E-2</v>
      </c>
      <c r="S22" s="15">
        <v>219</v>
      </c>
      <c r="T22" s="15">
        <v>220</v>
      </c>
      <c r="U22" s="16">
        <f t="shared" si="2"/>
        <v>24750000</v>
      </c>
      <c r="V22" s="2">
        <f>VLOOKUP(B22,bus_data!$A$2:$I$75, 9,FALSE)</f>
        <v>230</v>
      </c>
    </row>
    <row r="23" spans="1:22" x14ac:dyDescent="0.35">
      <c r="A23" s="1" t="s">
        <v>163</v>
      </c>
      <c r="B23" s="5">
        <v>220</v>
      </c>
      <c r="C23" s="5">
        <v>223</v>
      </c>
      <c r="D23" s="5">
        <v>15</v>
      </c>
      <c r="E23" s="5">
        <v>0.34</v>
      </c>
      <c r="F23" s="5">
        <v>11</v>
      </c>
      <c r="G23" s="5">
        <v>0.4</v>
      </c>
      <c r="H23" s="5">
        <v>3.0000000000000001E-3</v>
      </c>
      <c r="I23" s="5">
        <v>2.1999999999999999E-2</v>
      </c>
      <c r="J23" s="5">
        <v>4.5999999999999999E-2</v>
      </c>
      <c r="K23" s="5">
        <v>500</v>
      </c>
      <c r="L23" s="5">
        <v>600</v>
      </c>
      <c r="M23" s="5">
        <v>625</v>
      </c>
      <c r="N23" s="5">
        <v>0</v>
      </c>
      <c r="O23" s="1" t="s">
        <v>248</v>
      </c>
      <c r="P23" s="14" t="str">
        <f t="shared" si="0"/>
        <v>B33_1_N2</v>
      </c>
      <c r="Q23" s="15">
        <f t="shared" si="1"/>
        <v>500</v>
      </c>
      <c r="R23" s="15">
        <v>4.5999999999999999E-2</v>
      </c>
      <c r="S23" s="15">
        <v>220</v>
      </c>
      <c r="T23" s="15">
        <v>223</v>
      </c>
      <c r="U23" s="16">
        <f t="shared" si="2"/>
        <v>13500000</v>
      </c>
      <c r="V23" s="2">
        <f>VLOOKUP(B23,bus_data!$A$2:$I$75, 9,FALSE)</f>
        <v>230</v>
      </c>
    </row>
    <row r="24" spans="1:22" x14ac:dyDescent="0.35">
      <c r="A24" s="1" t="s">
        <v>164</v>
      </c>
      <c r="B24" s="5">
        <v>220</v>
      </c>
      <c r="C24" s="5">
        <v>223</v>
      </c>
      <c r="D24" s="5">
        <v>15</v>
      </c>
      <c r="E24" s="5">
        <v>0.34</v>
      </c>
      <c r="F24" s="5">
        <v>11</v>
      </c>
      <c r="G24" s="5">
        <v>0.4</v>
      </c>
      <c r="H24" s="5">
        <v>3.0000000000000001E-3</v>
      </c>
      <c r="I24" s="5">
        <v>2.1999999999999999E-2</v>
      </c>
      <c r="J24" s="5">
        <v>4.5999999999999999E-2</v>
      </c>
      <c r="K24" s="5">
        <v>500</v>
      </c>
      <c r="L24" s="5">
        <v>600</v>
      </c>
      <c r="M24" s="5">
        <v>625</v>
      </c>
      <c r="N24" s="5">
        <v>0</v>
      </c>
      <c r="O24" s="1" t="s">
        <v>249</v>
      </c>
      <c r="P24" s="14" t="str">
        <f t="shared" si="0"/>
        <v>B33_2_N2</v>
      </c>
      <c r="Q24" s="15">
        <f t="shared" si="1"/>
        <v>500</v>
      </c>
      <c r="R24" s="15">
        <v>4.5999999999999999E-2</v>
      </c>
      <c r="S24" s="15">
        <v>220</v>
      </c>
      <c r="T24" s="15">
        <v>223</v>
      </c>
      <c r="U24" s="16">
        <f t="shared" si="2"/>
        <v>13500000</v>
      </c>
      <c r="V24" s="2">
        <f>VLOOKUP(B24,bus_data!$A$2:$I$75, 9,FALSE)</f>
        <v>230</v>
      </c>
    </row>
    <row r="25" spans="1:22" x14ac:dyDescent="0.35">
      <c r="A25" s="1" t="s">
        <v>177</v>
      </c>
      <c r="B25" s="5">
        <v>308</v>
      </c>
      <c r="C25" s="5">
        <v>309</v>
      </c>
      <c r="D25" s="5">
        <v>43</v>
      </c>
      <c r="E25" s="5">
        <v>0.44</v>
      </c>
      <c r="F25" s="5">
        <v>10</v>
      </c>
      <c r="G25" s="5">
        <v>2.2999999999999998</v>
      </c>
      <c r="H25" s="5">
        <v>4.2999999999999997E-2</v>
      </c>
      <c r="I25" s="5">
        <v>0.16500000000000001</v>
      </c>
      <c r="J25" s="5">
        <v>4.4999999999999998E-2</v>
      </c>
      <c r="K25" s="5">
        <v>175</v>
      </c>
      <c r="L25" s="5">
        <v>208</v>
      </c>
      <c r="M25" s="5">
        <v>220</v>
      </c>
      <c r="N25" s="5">
        <v>0</v>
      </c>
      <c r="O25" s="1" t="s">
        <v>232</v>
      </c>
      <c r="P25" s="14" t="str">
        <f t="shared" si="0"/>
        <v>C12_1_N2</v>
      </c>
      <c r="Q25" s="15">
        <f t="shared" si="1"/>
        <v>175</v>
      </c>
      <c r="R25" s="15">
        <v>4.4999999999999998E-2</v>
      </c>
      <c r="S25" s="15">
        <v>308</v>
      </c>
      <c r="T25" s="15">
        <v>309</v>
      </c>
      <c r="U25" s="16">
        <f t="shared" si="2"/>
        <v>17200000</v>
      </c>
      <c r="V25" s="2">
        <f>VLOOKUP(B25,bus_data!$A$2:$I$75, 9,FALSE)</f>
        <v>138</v>
      </c>
    </row>
    <row r="26" spans="1:22" x14ac:dyDescent="0.35">
      <c r="A26" s="1" t="s">
        <v>178</v>
      </c>
      <c r="B26" s="5">
        <v>308</v>
      </c>
      <c r="C26" s="5">
        <v>310</v>
      </c>
      <c r="D26" s="5">
        <v>43</v>
      </c>
      <c r="E26" s="5">
        <v>0.44</v>
      </c>
      <c r="F26" s="5">
        <v>10</v>
      </c>
      <c r="G26" s="5">
        <v>2.2999999999999998</v>
      </c>
      <c r="H26" s="5">
        <v>4.2999999999999997E-2</v>
      </c>
      <c r="I26" s="5">
        <v>0.16500000000000001</v>
      </c>
      <c r="J26" s="5">
        <v>4.4999999999999998E-2</v>
      </c>
      <c r="K26" s="5">
        <v>175</v>
      </c>
      <c r="L26" s="5">
        <v>208</v>
      </c>
      <c r="M26" s="5">
        <v>220</v>
      </c>
      <c r="N26" s="5">
        <v>0</v>
      </c>
      <c r="O26" s="1" t="s">
        <v>233</v>
      </c>
      <c r="P26" s="14" t="str">
        <f t="shared" si="0"/>
        <v>C13_2_N2</v>
      </c>
      <c r="Q26" s="15">
        <f t="shared" si="1"/>
        <v>175</v>
      </c>
      <c r="R26" s="15">
        <v>4.4999999999999998E-2</v>
      </c>
      <c r="S26" s="15">
        <v>308</v>
      </c>
      <c r="T26" s="15">
        <v>310</v>
      </c>
      <c r="U26" s="16">
        <f t="shared" si="2"/>
        <v>17200000</v>
      </c>
      <c r="V26" s="2">
        <f>VLOOKUP(B26,bus_data!$A$2:$I$75, 9,FALSE)</f>
        <v>138</v>
      </c>
    </row>
    <row r="27" spans="1:22" x14ac:dyDescent="0.35">
      <c r="A27" s="1" t="s">
        <v>190</v>
      </c>
      <c r="B27" s="5">
        <v>315</v>
      </c>
      <c r="C27" s="5">
        <v>321</v>
      </c>
      <c r="D27" s="5">
        <v>34</v>
      </c>
      <c r="E27" s="5">
        <v>0.41</v>
      </c>
      <c r="F27" s="5">
        <v>11</v>
      </c>
      <c r="G27" s="5">
        <v>0.8</v>
      </c>
      <c r="H27" s="5">
        <v>6.0000000000000001E-3</v>
      </c>
      <c r="I27" s="5">
        <v>4.9000000000000002E-2</v>
      </c>
      <c r="J27" s="5">
        <v>0.10299999999999999</v>
      </c>
      <c r="K27" s="5">
        <v>500</v>
      </c>
      <c r="L27" s="5">
        <v>600</v>
      </c>
      <c r="M27" s="5">
        <v>625</v>
      </c>
      <c r="N27" s="5">
        <v>0</v>
      </c>
      <c r="O27" s="1" t="s">
        <v>250</v>
      </c>
      <c r="P27" s="14" t="str">
        <f t="shared" si="0"/>
        <v>C25_1_N2</v>
      </c>
      <c r="Q27" s="15">
        <f t="shared" si="1"/>
        <v>500</v>
      </c>
      <c r="R27" s="15">
        <v>0.10299999999999999</v>
      </c>
      <c r="S27" s="15">
        <v>315</v>
      </c>
      <c r="T27" s="15">
        <v>321</v>
      </c>
      <c r="U27" s="16">
        <f t="shared" si="2"/>
        <v>30600000</v>
      </c>
      <c r="V27" s="2">
        <f>VLOOKUP(B27,bus_data!$A$2:$I$75, 9,FALSE)</f>
        <v>230</v>
      </c>
    </row>
    <row r="28" spans="1:22" x14ac:dyDescent="0.35">
      <c r="A28" s="1" t="s">
        <v>191</v>
      </c>
      <c r="B28" s="5">
        <v>315</v>
      </c>
      <c r="C28" s="5">
        <v>321</v>
      </c>
      <c r="D28" s="5">
        <v>34</v>
      </c>
      <c r="E28" s="5">
        <v>0.41</v>
      </c>
      <c r="F28" s="5">
        <v>11</v>
      </c>
      <c r="G28" s="5">
        <v>0.8</v>
      </c>
      <c r="H28" s="5">
        <v>6.0000000000000001E-3</v>
      </c>
      <c r="I28" s="5">
        <v>4.9000000000000002E-2</v>
      </c>
      <c r="J28" s="5">
        <v>0.10299999999999999</v>
      </c>
      <c r="K28" s="5">
        <v>500</v>
      </c>
      <c r="L28" s="5">
        <v>600</v>
      </c>
      <c r="M28" s="5">
        <v>625</v>
      </c>
      <c r="N28" s="5">
        <v>0</v>
      </c>
      <c r="O28" s="1" t="s">
        <v>251</v>
      </c>
      <c r="P28" s="14" t="str">
        <f t="shared" si="0"/>
        <v>C25_2_N2</v>
      </c>
      <c r="Q28" s="15">
        <f t="shared" si="1"/>
        <v>500</v>
      </c>
      <c r="R28" s="15">
        <v>0.10299999999999999</v>
      </c>
      <c r="S28" s="15">
        <v>315</v>
      </c>
      <c r="T28" s="15">
        <v>321</v>
      </c>
      <c r="U28" s="16">
        <f t="shared" si="2"/>
        <v>30600000</v>
      </c>
      <c r="V28" s="2">
        <f>VLOOKUP(B28,bus_data!$A$2:$I$75, 9,FALSE)</f>
        <v>230</v>
      </c>
    </row>
    <row r="29" spans="1:22" x14ac:dyDescent="0.35">
      <c r="A29" s="1" t="s">
        <v>197</v>
      </c>
      <c r="B29" s="5">
        <v>318</v>
      </c>
      <c r="C29" s="5">
        <v>321</v>
      </c>
      <c r="D29" s="5">
        <v>18</v>
      </c>
      <c r="E29" s="5">
        <v>0.35</v>
      </c>
      <c r="F29" s="5">
        <v>11</v>
      </c>
      <c r="G29" s="5">
        <v>0.4</v>
      </c>
      <c r="H29" s="5">
        <v>3.0000000000000001E-3</v>
      </c>
      <c r="I29" s="5">
        <v>2.5999999999999999E-2</v>
      </c>
      <c r="J29" s="5">
        <v>5.5E-2</v>
      </c>
      <c r="K29" s="5">
        <v>500</v>
      </c>
      <c r="L29" s="5">
        <v>600</v>
      </c>
      <c r="M29" s="5">
        <v>625</v>
      </c>
      <c r="N29" s="5">
        <v>0</v>
      </c>
      <c r="O29" s="1" t="s">
        <v>252</v>
      </c>
      <c r="P29" s="14" t="str">
        <f t="shared" si="0"/>
        <v>C31_1_N2</v>
      </c>
      <c r="Q29" s="15">
        <f t="shared" si="1"/>
        <v>500</v>
      </c>
      <c r="R29" s="15">
        <v>5.5E-2</v>
      </c>
      <c r="S29" s="15">
        <v>318</v>
      </c>
      <c r="T29" s="15">
        <v>321</v>
      </c>
      <c r="U29" s="16">
        <f t="shared" si="2"/>
        <v>16200000</v>
      </c>
      <c r="V29" s="2">
        <f>VLOOKUP(B29,bus_data!$A$2:$I$75, 9,FALSE)</f>
        <v>230</v>
      </c>
    </row>
    <row r="30" spans="1:22" x14ac:dyDescent="0.35">
      <c r="A30" s="1" t="s">
        <v>198</v>
      </c>
      <c r="B30" s="5">
        <v>318</v>
      </c>
      <c r="C30" s="5">
        <v>321</v>
      </c>
      <c r="D30" s="5">
        <v>18</v>
      </c>
      <c r="E30" s="5">
        <v>0.35</v>
      </c>
      <c r="F30" s="5">
        <v>11</v>
      </c>
      <c r="G30" s="5">
        <v>0.4</v>
      </c>
      <c r="H30" s="5">
        <v>3.0000000000000001E-3</v>
      </c>
      <c r="I30" s="5">
        <v>2.5999999999999999E-2</v>
      </c>
      <c r="J30" s="5">
        <v>5.5E-2</v>
      </c>
      <c r="K30" s="5">
        <v>500</v>
      </c>
      <c r="L30" s="5">
        <v>600</v>
      </c>
      <c r="M30" s="5">
        <v>625</v>
      </c>
      <c r="N30" s="5">
        <v>0</v>
      </c>
      <c r="O30" s="1" t="s">
        <v>253</v>
      </c>
      <c r="P30" s="14" t="str">
        <f t="shared" si="0"/>
        <v>C31_2_N2</v>
      </c>
      <c r="Q30" s="15">
        <f t="shared" si="1"/>
        <v>500</v>
      </c>
      <c r="R30" s="15">
        <v>5.5E-2</v>
      </c>
      <c r="S30" s="15">
        <v>318</v>
      </c>
      <c r="T30" s="15">
        <v>321</v>
      </c>
      <c r="U30" s="16">
        <f t="shared" si="2"/>
        <v>16200000</v>
      </c>
      <c r="V30" s="2">
        <f>VLOOKUP(B30,bus_data!$A$2:$I$75, 9,FALSE)</f>
        <v>230</v>
      </c>
    </row>
    <row r="31" spans="1:22" x14ac:dyDescent="0.35">
      <c r="A31" s="1" t="s">
        <v>205</v>
      </c>
      <c r="B31" s="5">
        <v>318</v>
      </c>
      <c r="C31" s="5">
        <v>223</v>
      </c>
      <c r="D31" s="5">
        <v>72</v>
      </c>
      <c r="E31" s="5">
        <v>0.53</v>
      </c>
      <c r="F31" s="5">
        <v>11</v>
      </c>
      <c r="G31" s="5">
        <v>1.8</v>
      </c>
      <c r="H31" s="5">
        <v>1.2999999999999999E-2</v>
      </c>
      <c r="I31" s="5">
        <v>0.104</v>
      </c>
      <c r="J31" s="5">
        <v>0.218</v>
      </c>
      <c r="K31" s="5">
        <v>500</v>
      </c>
      <c r="L31" s="5">
        <v>600</v>
      </c>
      <c r="M31" s="5">
        <v>625</v>
      </c>
      <c r="N31" s="5">
        <v>0</v>
      </c>
      <c r="O31" s="1" t="s">
        <v>254</v>
      </c>
      <c r="P31" s="14" t="str">
        <f t="shared" si="0"/>
        <v>CB_1_N2</v>
      </c>
      <c r="Q31" s="15">
        <f t="shared" si="1"/>
        <v>500</v>
      </c>
      <c r="R31" s="15">
        <v>0.218</v>
      </c>
      <c r="S31" s="15">
        <v>318</v>
      </c>
      <c r="T31" s="15">
        <v>223</v>
      </c>
      <c r="U31" s="16">
        <f t="shared" si="2"/>
        <v>64800000</v>
      </c>
      <c r="V31" s="2">
        <f>VLOOKUP(B31,bus_data!$A$2:$I$75, 9,FALSE)</f>
        <v>230</v>
      </c>
    </row>
    <row r="32" spans="1:22" x14ac:dyDescent="0.35">
      <c r="A32" s="1" t="s">
        <v>199</v>
      </c>
      <c r="B32" s="5">
        <v>319</v>
      </c>
      <c r="C32" s="5">
        <v>320</v>
      </c>
      <c r="D32" s="5">
        <v>27.5</v>
      </c>
      <c r="E32" s="5">
        <v>0.38</v>
      </c>
      <c r="F32" s="5">
        <v>11</v>
      </c>
      <c r="G32" s="5">
        <v>0.7</v>
      </c>
      <c r="H32" s="5">
        <v>5.0000000000000001E-3</v>
      </c>
      <c r="I32" s="5">
        <v>0.04</v>
      </c>
      <c r="J32" s="5">
        <v>8.3000000000000004E-2</v>
      </c>
      <c r="K32" s="5">
        <v>500</v>
      </c>
      <c r="L32" s="5">
        <v>600</v>
      </c>
      <c r="M32" s="5">
        <v>625</v>
      </c>
      <c r="N32" s="5">
        <v>0</v>
      </c>
      <c r="O32" s="1" t="s">
        <v>255</v>
      </c>
      <c r="P32" s="14" t="str">
        <f t="shared" si="0"/>
        <v>C32_1_N2</v>
      </c>
      <c r="Q32" s="15">
        <f t="shared" si="1"/>
        <v>500</v>
      </c>
      <c r="R32" s="15">
        <v>8.3000000000000004E-2</v>
      </c>
      <c r="S32" s="15">
        <v>319</v>
      </c>
      <c r="T32" s="15">
        <v>320</v>
      </c>
      <c r="U32" s="16">
        <f t="shared" si="2"/>
        <v>24750000</v>
      </c>
      <c r="V32" s="2">
        <f>VLOOKUP(B32,bus_data!$A$2:$I$75, 9,FALSE)</f>
        <v>230</v>
      </c>
    </row>
    <row r="33" spans="1:22" x14ac:dyDescent="0.35">
      <c r="A33" s="1" t="s">
        <v>200</v>
      </c>
      <c r="B33" s="5">
        <v>319</v>
      </c>
      <c r="C33" s="5">
        <v>320</v>
      </c>
      <c r="D33" s="5">
        <v>27.5</v>
      </c>
      <c r="E33" s="5">
        <v>0.38</v>
      </c>
      <c r="F33" s="5">
        <v>11</v>
      </c>
      <c r="G33" s="5">
        <v>0.7</v>
      </c>
      <c r="H33" s="5">
        <v>5.0000000000000001E-3</v>
      </c>
      <c r="I33" s="5">
        <v>0.04</v>
      </c>
      <c r="J33" s="5">
        <v>8.3000000000000004E-2</v>
      </c>
      <c r="K33" s="5">
        <v>500</v>
      </c>
      <c r="L33" s="5">
        <v>600</v>
      </c>
      <c r="M33" s="5">
        <v>625</v>
      </c>
      <c r="N33" s="5">
        <v>0</v>
      </c>
      <c r="O33" s="1" t="s">
        <v>256</v>
      </c>
      <c r="P33" s="14" t="str">
        <f t="shared" si="0"/>
        <v>C32_2_N2</v>
      </c>
      <c r="Q33" s="15">
        <f t="shared" si="1"/>
        <v>500</v>
      </c>
      <c r="R33" s="15">
        <v>8.3000000000000004E-2</v>
      </c>
      <c r="S33" s="15">
        <v>319</v>
      </c>
      <c r="T33" s="15">
        <v>320</v>
      </c>
      <c r="U33" s="16">
        <f t="shared" si="2"/>
        <v>24750000</v>
      </c>
      <c r="V33" s="2">
        <f>VLOOKUP(B33,bus_data!$A$2:$I$75, 9,FALSE)</f>
        <v>230</v>
      </c>
    </row>
    <row r="34" spans="1:22" x14ac:dyDescent="0.35">
      <c r="A34" s="1" t="s">
        <v>201</v>
      </c>
      <c r="B34" s="5">
        <v>320</v>
      </c>
      <c r="C34" s="5">
        <v>323</v>
      </c>
      <c r="D34" s="5">
        <v>15</v>
      </c>
      <c r="E34" s="5">
        <v>0.34</v>
      </c>
      <c r="F34" s="5">
        <v>11</v>
      </c>
      <c r="G34" s="5">
        <v>0.4</v>
      </c>
      <c r="H34" s="5">
        <v>3.0000000000000001E-3</v>
      </c>
      <c r="I34" s="5">
        <v>2.1999999999999999E-2</v>
      </c>
      <c r="J34" s="5">
        <v>4.5999999999999999E-2</v>
      </c>
      <c r="K34" s="5">
        <v>500</v>
      </c>
      <c r="L34" s="5">
        <v>600</v>
      </c>
      <c r="M34" s="5">
        <v>625</v>
      </c>
      <c r="N34" s="5">
        <v>0</v>
      </c>
      <c r="O34" s="1" t="s">
        <v>257</v>
      </c>
      <c r="P34" s="14" t="str">
        <f t="shared" si="0"/>
        <v>C33_1_N2</v>
      </c>
      <c r="Q34" s="15">
        <f t="shared" si="1"/>
        <v>500</v>
      </c>
      <c r="R34" s="15">
        <v>4.5999999999999999E-2</v>
      </c>
      <c r="S34" s="15">
        <v>320</v>
      </c>
      <c r="T34" s="15">
        <v>323</v>
      </c>
      <c r="U34" s="16">
        <f t="shared" si="2"/>
        <v>13500000</v>
      </c>
      <c r="V34" s="2">
        <f>VLOOKUP(B34,bus_data!$A$2:$I$75, 9,FALSE)</f>
        <v>230</v>
      </c>
    </row>
    <row r="35" spans="1:22" x14ac:dyDescent="0.35">
      <c r="A35" s="1" t="s">
        <v>202</v>
      </c>
      <c r="B35" s="5">
        <v>320</v>
      </c>
      <c r="C35" s="5">
        <v>323</v>
      </c>
      <c r="D35" s="5">
        <v>15</v>
      </c>
      <c r="E35" s="5">
        <v>0.34</v>
      </c>
      <c r="F35" s="5">
        <v>11</v>
      </c>
      <c r="G35" s="5">
        <v>0.4</v>
      </c>
      <c r="H35" s="5">
        <v>3.0000000000000001E-3</v>
      </c>
      <c r="I35" s="5">
        <v>2.1999999999999999E-2</v>
      </c>
      <c r="J35" s="5">
        <v>4.5999999999999999E-2</v>
      </c>
      <c r="K35" s="5">
        <v>500</v>
      </c>
      <c r="L35" s="5">
        <v>600</v>
      </c>
      <c r="M35" s="5">
        <v>625</v>
      </c>
      <c r="N35" s="5">
        <v>0</v>
      </c>
      <c r="O35" s="1" t="s">
        <v>258</v>
      </c>
      <c r="P35" s="14" t="str">
        <f t="shared" si="0"/>
        <v>C33_2_N2</v>
      </c>
      <c r="Q35" s="15">
        <f t="shared" si="1"/>
        <v>500</v>
      </c>
      <c r="R35" s="15">
        <v>4.5999999999999999E-2</v>
      </c>
      <c r="S35" s="15">
        <v>320</v>
      </c>
      <c r="T35" s="15">
        <v>323</v>
      </c>
      <c r="U35" s="16">
        <f t="shared" si="2"/>
        <v>13500000</v>
      </c>
      <c r="V35" s="2">
        <f>VLOOKUP(B35,bus_data!$A$2:$I$75, 9,FALSE)</f>
        <v>230</v>
      </c>
    </row>
    <row r="36" spans="1:22" x14ac:dyDescent="0.35">
      <c r="A36" s="1" t="s">
        <v>204</v>
      </c>
      <c r="B36" s="5">
        <v>325</v>
      </c>
      <c r="C36" s="5">
        <v>121</v>
      </c>
      <c r="D36" s="5">
        <v>67</v>
      </c>
      <c r="E36" s="5">
        <v>0.52</v>
      </c>
      <c r="F36" s="5">
        <v>11</v>
      </c>
      <c r="G36" s="5">
        <v>1.6</v>
      </c>
      <c r="H36" s="5">
        <v>1.2E-2</v>
      </c>
      <c r="I36" s="5">
        <v>9.7000000000000003E-2</v>
      </c>
      <c r="J36" s="5">
        <v>0.20300000000000001</v>
      </c>
      <c r="K36" s="5">
        <v>500</v>
      </c>
      <c r="L36" s="5">
        <v>600</v>
      </c>
      <c r="M36" s="5">
        <v>625</v>
      </c>
      <c r="N36" s="5">
        <v>0</v>
      </c>
      <c r="O36" s="1" t="s">
        <v>259</v>
      </c>
      <c r="P36" s="14" t="str">
        <f t="shared" si="0"/>
        <v>CA_1_N2</v>
      </c>
      <c r="Q36" s="15">
        <f t="shared" si="1"/>
        <v>500</v>
      </c>
      <c r="R36" s="15">
        <v>0.20300000000000001</v>
      </c>
      <c r="S36" s="15">
        <v>325</v>
      </c>
      <c r="T36" s="15">
        <v>121</v>
      </c>
      <c r="U36" s="16">
        <f t="shared" si="2"/>
        <v>60300000</v>
      </c>
      <c r="V36" s="2">
        <f>VLOOKUP(B36,bus_data!$A$2:$I$75, 9,FALSE)</f>
        <v>230</v>
      </c>
    </row>
    <row r="37" spans="1:22" x14ac:dyDescent="0.35">
      <c r="A37" s="1" t="s">
        <v>87</v>
      </c>
      <c r="B37" s="5">
        <v>101</v>
      </c>
      <c r="C37" s="5">
        <v>102</v>
      </c>
      <c r="D37" s="5">
        <v>3</v>
      </c>
      <c r="E37" s="5">
        <v>0.24</v>
      </c>
      <c r="F37" s="5">
        <v>16</v>
      </c>
      <c r="G37" s="5">
        <v>0</v>
      </c>
      <c r="H37" s="5">
        <v>3.0000000000000001E-3</v>
      </c>
      <c r="I37" s="5">
        <v>1.4E-2</v>
      </c>
      <c r="J37" s="5">
        <v>0.46100000000000002</v>
      </c>
      <c r="K37" s="5">
        <v>175</v>
      </c>
      <c r="L37" s="5">
        <v>193</v>
      </c>
      <c r="M37" s="5">
        <v>200</v>
      </c>
      <c r="N37" s="5">
        <v>0</v>
      </c>
      <c r="O37" s="1" t="s">
        <v>87</v>
      </c>
      <c r="P37" s="14" t="str">
        <f t="shared" si="0"/>
        <v>A1_N2</v>
      </c>
      <c r="Q37" s="15">
        <f t="shared" si="1"/>
        <v>175</v>
      </c>
      <c r="R37" s="15">
        <v>0.46100000000000002</v>
      </c>
      <c r="S37" s="15">
        <v>101</v>
      </c>
      <c r="T37" s="15">
        <v>102</v>
      </c>
      <c r="U37" s="16">
        <f t="shared" si="2"/>
        <v>1200000</v>
      </c>
      <c r="V37" s="2">
        <f>VLOOKUP(B37,bus_data!$A$2:$I$75, 9,FALSE)</f>
        <v>138</v>
      </c>
    </row>
    <row r="38" spans="1:22" x14ac:dyDescent="0.35">
      <c r="A38" s="1" t="s">
        <v>88</v>
      </c>
      <c r="B38" s="5">
        <v>101</v>
      </c>
      <c r="C38" s="5">
        <v>103</v>
      </c>
      <c r="D38" s="5">
        <v>55</v>
      </c>
      <c r="E38" s="5">
        <v>0.51</v>
      </c>
      <c r="F38" s="5">
        <v>10</v>
      </c>
      <c r="G38" s="5">
        <v>2.9</v>
      </c>
      <c r="H38" s="5">
        <v>5.5E-2</v>
      </c>
      <c r="I38" s="5">
        <v>0.21099999999999999</v>
      </c>
      <c r="J38" s="5">
        <v>5.7000000000000002E-2</v>
      </c>
      <c r="K38" s="5">
        <v>175</v>
      </c>
      <c r="L38" s="5">
        <v>208</v>
      </c>
      <c r="M38" s="5">
        <v>220</v>
      </c>
      <c r="N38" s="5">
        <v>0</v>
      </c>
      <c r="O38" s="1" t="s">
        <v>88</v>
      </c>
      <c r="P38" s="14" t="str">
        <f t="shared" si="0"/>
        <v>A2_N2</v>
      </c>
      <c r="Q38" s="15">
        <f t="shared" si="1"/>
        <v>175</v>
      </c>
      <c r="R38" s="15">
        <v>5.7000000000000002E-2</v>
      </c>
      <c r="S38" s="15">
        <v>101</v>
      </c>
      <c r="T38" s="15">
        <v>103</v>
      </c>
      <c r="U38" s="16">
        <f t="shared" si="2"/>
        <v>22000000</v>
      </c>
      <c r="V38" s="2">
        <f>VLOOKUP(B38,bus_data!$A$2:$I$75, 9,FALSE)</f>
        <v>138</v>
      </c>
    </row>
    <row r="39" spans="1:22" x14ac:dyDescent="0.35">
      <c r="A39" s="1" t="s">
        <v>89</v>
      </c>
      <c r="B39" s="5">
        <v>101</v>
      </c>
      <c r="C39" s="5">
        <v>105</v>
      </c>
      <c r="D39" s="5">
        <v>22</v>
      </c>
      <c r="E39" s="5">
        <v>0.33</v>
      </c>
      <c r="F39" s="5">
        <v>10</v>
      </c>
      <c r="G39" s="5">
        <v>1.2</v>
      </c>
      <c r="H39" s="5">
        <v>2.1999999999999999E-2</v>
      </c>
      <c r="I39" s="5">
        <v>8.5000000000000006E-2</v>
      </c>
      <c r="J39" s="5">
        <v>2.3E-2</v>
      </c>
      <c r="K39" s="5">
        <v>175</v>
      </c>
      <c r="L39" s="5">
        <v>208</v>
      </c>
      <c r="M39" s="5">
        <v>220</v>
      </c>
      <c r="N39" s="5">
        <v>0</v>
      </c>
      <c r="O39" s="1" t="s">
        <v>89</v>
      </c>
      <c r="P39" s="14" t="str">
        <f t="shared" si="0"/>
        <v>A3_N2</v>
      </c>
      <c r="Q39" s="15">
        <f t="shared" si="1"/>
        <v>175</v>
      </c>
      <c r="R39" s="15">
        <v>2.3E-2</v>
      </c>
      <c r="S39" s="15">
        <v>101</v>
      </c>
      <c r="T39" s="15">
        <v>105</v>
      </c>
      <c r="U39" s="16">
        <f t="shared" si="2"/>
        <v>8800000</v>
      </c>
      <c r="V39" s="2">
        <f>VLOOKUP(B39,bus_data!$A$2:$I$75, 9,FALSE)</f>
        <v>138</v>
      </c>
    </row>
    <row r="40" spans="1:22" x14ac:dyDescent="0.35">
      <c r="A40" s="1" t="s">
        <v>90</v>
      </c>
      <c r="B40" s="5">
        <v>102</v>
      </c>
      <c r="C40" s="5">
        <v>104</v>
      </c>
      <c r="D40" s="5">
        <v>33</v>
      </c>
      <c r="E40" s="5">
        <v>0.39</v>
      </c>
      <c r="F40" s="5">
        <v>10</v>
      </c>
      <c r="G40" s="5">
        <v>1.7</v>
      </c>
      <c r="H40" s="5">
        <v>3.3000000000000002E-2</v>
      </c>
      <c r="I40" s="5">
        <v>0.127</v>
      </c>
      <c r="J40" s="5">
        <v>3.4000000000000002E-2</v>
      </c>
      <c r="K40" s="5">
        <v>175</v>
      </c>
      <c r="L40" s="5">
        <v>208</v>
      </c>
      <c r="M40" s="5">
        <v>220</v>
      </c>
      <c r="N40" s="5">
        <v>0</v>
      </c>
      <c r="O40" s="1" t="s">
        <v>90</v>
      </c>
      <c r="P40" s="14" t="str">
        <f t="shared" si="0"/>
        <v>A4_N2</v>
      </c>
      <c r="Q40" s="15">
        <f t="shared" si="1"/>
        <v>175</v>
      </c>
      <c r="R40" s="15">
        <v>3.4000000000000002E-2</v>
      </c>
      <c r="S40" s="15">
        <v>102</v>
      </c>
      <c r="T40" s="15">
        <v>104</v>
      </c>
      <c r="U40" s="16">
        <f t="shared" si="2"/>
        <v>13200000</v>
      </c>
      <c r="V40" s="2">
        <f>VLOOKUP(B40,bus_data!$A$2:$I$75, 9,FALSE)</f>
        <v>138</v>
      </c>
    </row>
    <row r="41" spans="1:22" x14ac:dyDescent="0.35">
      <c r="A41" s="1" t="s">
        <v>91</v>
      </c>
      <c r="B41" s="5">
        <v>102</v>
      </c>
      <c r="C41" s="5">
        <v>106</v>
      </c>
      <c r="D41" s="5">
        <v>50</v>
      </c>
      <c r="E41" s="5">
        <v>0.48</v>
      </c>
      <c r="F41" s="5">
        <v>10</v>
      </c>
      <c r="G41" s="5">
        <v>2.6</v>
      </c>
      <c r="H41" s="5">
        <v>0.05</v>
      </c>
      <c r="I41" s="5">
        <v>0.192</v>
      </c>
      <c r="J41" s="5">
        <v>5.1999999999999998E-2</v>
      </c>
      <c r="K41" s="5">
        <v>175</v>
      </c>
      <c r="L41" s="5">
        <v>208</v>
      </c>
      <c r="M41" s="5">
        <v>220</v>
      </c>
      <c r="N41" s="5">
        <v>0</v>
      </c>
      <c r="O41" s="1" t="s">
        <v>91</v>
      </c>
      <c r="P41" s="14" t="str">
        <f t="shared" si="0"/>
        <v>A5_N2</v>
      </c>
      <c r="Q41" s="15">
        <f t="shared" si="1"/>
        <v>175</v>
      </c>
      <c r="R41" s="15">
        <v>5.1999999999999998E-2</v>
      </c>
      <c r="S41" s="15">
        <v>102</v>
      </c>
      <c r="T41" s="15">
        <v>106</v>
      </c>
      <c r="U41" s="16">
        <f t="shared" si="2"/>
        <v>20000000</v>
      </c>
      <c r="V41" s="2">
        <f>VLOOKUP(B41,bus_data!$A$2:$I$75, 9,FALSE)</f>
        <v>138</v>
      </c>
    </row>
    <row r="42" spans="1:22" x14ac:dyDescent="0.35">
      <c r="A42" s="1" t="s">
        <v>92</v>
      </c>
      <c r="B42" s="5">
        <v>103</v>
      </c>
      <c r="C42" s="5">
        <v>109</v>
      </c>
      <c r="D42" s="5">
        <v>31</v>
      </c>
      <c r="E42" s="5">
        <v>0.38</v>
      </c>
      <c r="F42" s="5">
        <v>10</v>
      </c>
      <c r="G42" s="5">
        <v>1.6</v>
      </c>
      <c r="H42" s="5">
        <v>3.1E-2</v>
      </c>
      <c r="I42" s="5">
        <v>0.11899999999999999</v>
      </c>
      <c r="J42" s="5">
        <v>3.2000000000000001E-2</v>
      </c>
      <c r="K42" s="5">
        <v>175</v>
      </c>
      <c r="L42" s="5">
        <v>208</v>
      </c>
      <c r="M42" s="5">
        <v>220</v>
      </c>
      <c r="N42" s="5">
        <v>0</v>
      </c>
      <c r="O42" s="1" t="s">
        <v>92</v>
      </c>
      <c r="P42" s="14" t="str">
        <f t="shared" si="0"/>
        <v>A6_N2</v>
      </c>
      <c r="Q42" s="15">
        <f t="shared" si="1"/>
        <v>175</v>
      </c>
      <c r="R42" s="15">
        <v>3.2000000000000001E-2</v>
      </c>
      <c r="S42" s="15">
        <v>103</v>
      </c>
      <c r="T42" s="15">
        <v>109</v>
      </c>
      <c r="U42" s="16">
        <f t="shared" si="2"/>
        <v>12400000</v>
      </c>
      <c r="V42" s="2">
        <f>VLOOKUP(B42,bus_data!$A$2:$I$75, 9,FALSE)</f>
        <v>138</v>
      </c>
    </row>
    <row r="43" spans="1:22" x14ac:dyDescent="0.35">
      <c r="A43" s="1" t="s">
        <v>94</v>
      </c>
      <c r="B43" s="5">
        <v>104</v>
      </c>
      <c r="C43" s="5">
        <v>109</v>
      </c>
      <c r="D43" s="5">
        <v>27</v>
      </c>
      <c r="E43" s="5">
        <v>0.36</v>
      </c>
      <c r="F43" s="5">
        <v>10</v>
      </c>
      <c r="G43" s="5">
        <v>1.4</v>
      </c>
      <c r="H43" s="5">
        <v>2.7E-2</v>
      </c>
      <c r="I43" s="5">
        <v>0.104</v>
      </c>
      <c r="J43" s="5">
        <v>2.8000000000000001E-2</v>
      </c>
      <c r="K43" s="5">
        <v>175</v>
      </c>
      <c r="L43" s="5">
        <v>208</v>
      </c>
      <c r="M43" s="5">
        <v>220</v>
      </c>
      <c r="N43" s="5">
        <v>0</v>
      </c>
      <c r="O43" s="1" t="s">
        <v>94</v>
      </c>
      <c r="P43" s="14" t="str">
        <f t="shared" si="0"/>
        <v>A8_N2</v>
      </c>
      <c r="Q43" s="15">
        <f t="shared" si="1"/>
        <v>175</v>
      </c>
      <c r="R43" s="15">
        <v>2.8000000000000001E-2</v>
      </c>
      <c r="S43" s="15">
        <v>104</v>
      </c>
      <c r="T43" s="15">
        <v>109</v>
      </c>
      <c r="U43" s="16">
        <f t="shared" si="2"/>
        <v>10800000</v>
      </c>
      <c r="V43" s="2">
        <f>VLOOKUP(B43,bus_data!$A$2:$I$75, 9,FALSE)</f>
        <v>138</v>
      </c>
    </row>
    <row r="44" spans="1:22" x14ac:dyDescent="0.35">
      <c r="A44" s="1" t="s">
        <v>95</v>
      </c>
      <c r="B44" s="5">
        <v>105</v>
      </c>
      <c r="C44" s="5">
        <v>110</v>
      </c>
      <c r="D44" s="5">
        <v>23</v>
      </c>
      <c r="E44" s="5">
        <v>0.34</v>
      </c>
      <c r="F44" s="5">
        <v>10</v>
      </c>
      <c r="G44" s="5">
        <v>1.2</v>
      </c>
      <c r="H44" s="5">
        <v>2.3E-2</v>
      </c>
      <c r="I44" s="5">
        <v>8.7999999999999995E-2</v>
      </c>
      <c r="J44" s="5">
        <v>2.4E-2</v>
      </c>
      <c r="K44" s="5">
        <v>175</v>
      </c>
      <c r="L44" s="5">
        <v>208</v>
      </c>
      <c r="M44" s="5">
        <v>220</v>
      </c>
      <c r="N44" s="5">
        <v>0</v>
      </c>
      <c r="O44" s="1" t="s">
        <v>95</v>
      </c>
      <c r="P44" s="14" t="str">
        <f t="shared" si="0"/>
        <v>A9_N2</v>
      </c>
      <c r="Q44" s="15">
        <f t="shared" si="1"/>
        <v>175</v>
      </c>
      <c r="R44" s="15">
        <v>2.4E-2</v>
      </c>
      <c r="S44" s="15">
        <v>105</v>
      </c>
      <c r="T44" s="15">
        <v>110</v>
      </c>
      <c r="U44" s="16">
        <f t="shared" si="2"/>
        <v>9200000</v>
      </c>
      <c r="V44" s="2">
        <f>VLOOKUP(B44,bus_data!$A$2:$I$75, 9,FALSE)</f>
        <v>138</v>
      </c>
    </row>
    <row r="45" spans="1:22" x14ac:dyDescent="0.35">
      <c r="A45" s="1" t="s">
        <v>96</v>
      </c>
      <c r="B45" s="5">
        <v>106</v>
      </c>
      <c r="C45" s="5">
        <v>110</v>
      </c>
      <c r="D45" s="5">
        <v>16</v>
      </c>
      <c r="E45" s="5">
        <v>0.33</v>
      </c>
      <c r="F45" s="5">
        <v>35</v>
      </c>
      <c r="G45" s="5">
        <v>0</v>
      </c>
      <c r="H45" s="5">
        <v>1.4E-2</v>
      </c>
      <c r="I45" s="5">
        <v>6.0999999999999999E-2</v>
      </c>
      <c r="J45" s="5">
        <v>2.4590000000000001</v>
      </c>
      <c r="K45" s="5">
        <v>175</v>
      </c>
      <c r="L45" s="5">
        <v>193</v>
      </c>
      <c r="M45" s="5">
        <v>200</v>
      </c>
      <c r="N45" s="5">
        <v>0</v>
      </c>
      <c r="O45" s="1" t="s">
        <v>96</v>
      </c>
      <c r="P45" s="14" t="str">
        <f t="shared" si="0"/>
        <v>A10_N2</v>
      </c>
      <c r="Q45" s="15">
        <f t="shared" si="1"/>
        <v>175</v>
      </c>
      <c r="R45" s="15">
        <v>2.4590000000000001</v>
      </c>
      <c r="S45" s="15">
        <v>106</v>
      </c>
      <c r="T45" s="15">
        <v>110</v>
      </c>
      <c r="U45" s="16">
        <f t="shared" si="2"/>
        <v>6400000</v>
      </c>
      <c r="V45" s="2">
        <f>VLOOKUP(B45,bus_data!$A$2:$I$75, 9,FALSE)</f>
        <v>138</v>
      </c>
    </row>
    <row r="46" spans="1:22" x14ac:dyDescent="0.35">
      <c r="A46" s="1" t="s">
        <v>97</v>
      </c>
      <c r="B46" s="5">
        <v>107</v>
      </c>
      <c r="C46" s="5">
        <v>108</v>
      </c>
      <c r="D46" s="5">
        <v>16</v>
      </c>
      <c r="E46" s="5">
        <v>0.3</v>
      </c>
      <c r="F46" s="5">
        <v>10</v>
      </c>
      <c r="G46" s="5">
        <v>0.8</v>
      </c>
      <c r="H46" s="5">
        <v>1.6E-2</v>
      </c>
      <c r="I46" s="5">
        <v>6.0999999999999999E-2</v>
      </c>
      <c r="J46" s="5">
        <v>1.7000000000000001E-2</v>
      </c>
      <c r="K46" s="5">
        <v>175</v>
      </c>
      <c r="L46" s="5">
        <v>208</v>
      </c>
      <c r="M46" s="5">
        <v>220</v>
      </c>
      <c r="N46" s="5">
        <v>0</v>
      </c>
      <c r="O46" s="1" t="s">
        <v>97</v>
      </c>
      <c r="P46" s="14" t="str">
        <f t="shared" si="0"/>
        <v>A11_N2</v>
      </c>
      <c r="Q46" s="15">
        <f t="shared" si="1"/>
        <v>175</v>
      </c>
      <c r="R46" s="15">
        <v>1.7000000000000001E-2</v>
      </c>
      <c r="S46" s="15">
        <v>107</v>
      </c>
      <c r="T46" s="15">
        <v>108</v>
      </c>
      <c r="U46" s="16">
        <f t="shared" si="2"/>
        <v>6400000</v>
      </c>
      <c r="V46" s="2">
        <f>VLOOKUP(B46,bus_data!$A$2:$I$75, 9,FALSE)</f>
        <v>138</v>
      </c>
    </row>
    <row r="47" spans="1:22" x14ac:dyDescent="0.35">
      <c r="A47" s="1" t="s">
        <v>105</v>
      </c>
      <c r="B47" s="5">
        <v>111</v>
      </c>
      <c r="C47" s="5">
        <v>113</v>
      </c>
      <c r="D47" s="5">
        <v>33</v>
      </c>
      <c r="E47" s="5">
        <v>0.4</v>
      </c>
      <c r="F47" s="5">
        <v>11</v>
      </c>
      <c r="G47" s="5">
        <v>0.8</v>
      </c>
      <c r="H47" s="5">
        <v>6.0000000000000001E-3</v>
      </c>
      <c r="I47" s="5">
        <v>4.8000000000000001E-2</v>
      </c>
      <c r="J47" s="5">
        <v>0.1</v>
      </c>
      <c r="K47" s="5">
        <v>500</v>
      </c>
      <c r="L47" s="5">
        <v>600</v>
      </c>
      <c r="M47" s="5">
        <v>625</v>
      </c>
      <c r="N47" s="5">
        <v>0</v>
      </c>
      <c r="O47" s="1" t="s">
        <v>105</v>
      </c>
      <c r="P47" s="14" t="str">
        <f t="shared" si="0"/>
        <v>A18_N2</v>
      </c>
      <c r="Q47" s="15">
        <f t="shared" si="1"/>
        <v>500</v>
      </c>
      <c r="R47" s="15">
        <v>0.1</v>
      </c>
      <c r="S47" s="15">
        <v>111</v>
      </c>
      <c r="T47" s="15">
        <v>113</v>
      </c>
      <c r="U47" s="16">
        <f t="shared" si="2"/>
        <v>29700000</v>
      </c>
      <c r="V47" s="2">
        <f>VLOOKUP(B47,bus_data!$A$2:$I$75, 9,FALSE)</f>
        <v>230</v>
      </c>
    </row>
    <row r="48" spans="1:22" x14ac:dyDescent="0.35">
      <c r="A48" s="1" t="s">
        <v>106</v>
      </c>
      <c r="B48" s="5">
        <v>111</v>
      </c>
      <c r="C48" s="5">
        <v>114</v>
      </c>
      <c r="D48" s="5">
        <v>29</v>
      </c>
      <c r="E48" s="5">
        <v>0.39</v>
      </c>
      <c r="F48" s="5">
        <v>11</v>
      </c>
      <c r="G48" s="5">
        <v>0.7</v>
      </c>
      <c r="H48" s="5">
        <v>5.0000000000000001E-3</v>
      </c>
      <c r="I48" s="5">
        <v>4.2000000000000003E-2</v>
      </c>
      <c r="J48" s="5">
        <v>8.7999999999999995E-2</v>
      </c>
      <c r="K48" s="5">
        <v>500</v>
      </c>
      <c r="L48" s="5">
        <v>600</v>
      </c>
      <c r="M48" s="5">
        <v>625</v>
      </c>
      <c r="N48" s="5">
        <v>0</v>
      </c>
      <c r="O48" s="1" t="s">
        <v>106</v>
      </c>
      <c r="P48" s="14" t="str">
        <f t="shared" si="0"/>
        <v>A19_N2</v>
      </c>
      <c r="Q48" s="15">
        <f t="shared" si="1"/>
        <v>500</v>
      </c>
      <c r="R48" s="15">
        <v>8.7999999999999995E-2</v>
      </c>
      <c r="S48" s="15">
        <v>111</v>
      </c>
      <c r="T48" s="15">
        <v>114</v>
      </c>
      <c r="U48" s="16">
        <f t="shared" si="2"/>
        <v>26100000</v>
      </c>
      <c r="V48" s="2">
        <f>VLOOKUP(B48,bus_data!$A$2:$I$75, 9,FALSE)</f>
        <v>230</v>
      </c>
    </row>
    <row r="49" spans="1:22" x14ac:dyDescent="0.35">
      <c r="A49" s="1" t="s">
        <v>107</v>
      </c>
      <c r="B49" s="5">
        <v>112</v>
      </c>
      <c r="C49" s="5">
        <v>113</v>
      </c>
      <c r="D49" s="5">
        <v>33</v>
      </c>
      <c r="E49" s="5">
        <v>0.4</v>
      </c>
      <c r="F49" s="5">
        <v>11</v>
      </c>
      <c r="G49" s="5">
        <v>0.8</v>
      </c>
      <c r="H49" s="5">
        <v>6.0000000000000001E-3</v>
      </c>
      <c r="I49" s="5">
        <v>4.8000000000000001E-2</v>
      </c>
      <c r="J49" s="5">
        <v>0.1</v>
      </c>
      <c r="K49" s="5">
        <v>500</v>
      </c>
      <c r="L49" s="5">
        <v>600</v>
      </c>
      <c r="M49" s="5">
        <v>625</v>
      </c>
      <c r="N49" s="5">
        <v>0</v>
      </c>
      <c r="O49" s="1" t="s">
        <v>107</v>
      </c>
      <c r="P49" s="14" t="str">
        <f t="shared" si="0"/>
        <v>A20_N2</v>
      </c>
      <c r="Q49" s="15">
        <f t="shared" si="1"/>
        <v>500</v>
      </c>
      <c r="R49" s="15">
        <v>0.1</v>
      </c>
      <c r="S49" s="15">
        <v>112</v>
      </c>
      <c r="T49" s="15">
        <v>113</v>
      </c>
      <c r="U49" s="16">
        <f t="shared" si="2"/>
        <v>29700000</v>
      </c>
      <c r="V49" s="2">
        <f>VLOOKUP(B49,bus_data!$A$2:$I$75, 9,FALSE)</f>
        <v>230</v>
      </c>
    </row>
    <row r="50" spans="1:22" x14ac:dyDescent="0.35">
      <c r="A50" s="1" t="s">
        <v>108</v>
      </c>
      <c r="B50" s="5">
        <v>112</v>
      </c>
      <c r="C50" s="5">
        <v>123</v>
      </c>
      <c r="D50" s="5">
        <v>67</v>
      </c>
      <c r="E50" s="5">
        <v>0.52</v>
      </c>
      <c r="F50" s="5">
        <v>11</v>
      </c>
      <c r="G50" s="5">
        <v>1.6</v>
      </c>
      <c r="H50" s="5">
        <v>1.2E-2</v>
      </c>
      <c r="I50" s="5">
        <v>9.7000000000000003E-2</v>
      </c>
      <c r="J50" s="5">
        <v>0.20300000000000001</v>
      </c>
      <c r="K50" s="5">
        <v>500</v>
      </c>
      <c r="L50" s="5">
        <v>600</v>
      </c>
      <c r="M50" s="5">
        <v>625</v>
      </c>
      <c r="N50" s="5">
        <v>0</v>
      </c>
      <c r="O50" s="1" t="s">
        <v>108</v>
      </c>
      <c r="P50" s="14" t="str">
        <f t="shared" si="0"/>
        <v>A21_N2</v>
      </c>
      <c r="Q50" s="15">
        <f t="shared" si="1"/>
        <v>500</v>
      </c>
      <c r="R50" s="15">
        <v>0.20300000000000001</v>
      </c>
      <c r="S50" s="15">
        <v>112</v>
      </c>
      <c r="T50" s="15">
        <v>123</v>
      </c>
      <c r="U50" s="16">
        <f t="shared" si="2"/>
        <v>60300000</v>
      </c>
      <c r="V50" s="2">
        <f>VLOOKUP(B50,bus_data!$A$2:$I$75, 9,FALSE)</f>
        <v>230</v>
      </c>
    </row>
    <row r="51" spans="1:22" x14ac:dyDescent="0.35">
      <c r="A51" s="1" t="s">
        <v>109</v>
      </c>
      <c r="B51" s="5">
        <v>113</v>
      </c>
      <c r="C51" s="5">
        <v>123</v>
      </c>
      <c r="D51" s="5">
        <v>60</v>
      </c>
      <c r="E51" s="5">
        <v>0.49</v>
      </c>
      <c r="F51" s="5">
        <v>11</v>
      </c>
      <c r="G51" s="5">
        <v>1.5</v>
      </c>
      <c r="H51" s="5">
        <v>1.0999999999999999E-2</v>
      </c>
      <c r="I51" s="5">
        <v>8.6999999999999994E-2</v>
      </c>
      <c r="J51" s="5">
        <v>0.182</v>
      </c>
      <c r="K51" s="5">
        <v>500</v>
      </c>
      <c r="L51" s="5">
        <v>600</v>
      </c>
      <c r="M51" s="5">
        <v>625</v>
      </c>
      <c r="N51" s="5">
        <v>0</v>
      </c>
      <c r="O51" s="1" t="s">
        <v>109</v>
      </c>
      <c r="P51" s="14" t="str">
        <f t="shared" si="0"/>
        <v>A22_N2</v>
      </c>
      <c r="Q51" s="15">
        <f t="shared" si="1"/>
        <v>500</v>
      </c>
      <c r="R51" s="15">
        <v>0.182</v>
      </c>
      <c r="S51" s="15">
        <v>113</v>
      </c>
      <c r="T51" s="15">
        <v>123</v>
      </c>
      <c r="U51" s="16">
        <f t="shared" si="2"/>
        <v>54000000</v>
      </c>
      <c r="V51" s="2">
        <f>VLOOKUP(B51,bus_data!$A$2:$I$75, 9,FALSE)</f>
        <v>230</v>
      </c>
    </row>
    <row r="52" spans="1:22" x14ac:dyDescent="0.35">
      <c r="A52" s="1" t="s">
        <v>111</v>
      </c>
      <c r="B52" s="5">
        <v>114</v>
      </c>
      <c r="C52" s="5">
        <v>116</v>
      </c>
      <c r="D52" s="5">
        <v>27</v>
      </c>
      <c r="E52" s="5">
        <v>0.38</v>
      </c>
      <c r="F52" s="5">
        <v>11</v>
      </c>
      <c r="G52" s="5">
        <v>0.7</v>
      </c>
      <c r="H52" s="5">
        <v>5.0000000000000001E-3</v>
      </c>
      <c r="I52" s="5">
        <v>5.8999999999999997E-2</v>
      </c>
      <c r="J52" s="5">
        <v>8.2000000000000003E-2</v>
      </c>
      <c r="K52" s="5">
        <v>500</v>
      </c>
      <c r="L52" s="5">
        <v>600</v>
      </c>
      <c r="M52" s="5">
        <v>625</v>
      </c>
      <c r="N52" s="5">
        <v>0</v>
      </c>
      <c r="O52" s="1" t="s">
        <v>111</v>
      </c>
      <c r="P52" s="14" t="str">
        <f t="shared" si="0"/>
        <v>A23_N2</v>
      </c>
      <c r="Q52" s="15">
        <f t="shared" si="1"/>
        <v>500</v>
      </c>
      <c r="R52" s="15">
        <v>8.2000000000000003E-2</v>
      </c>
      <c r="S52" s="15">
        <v>114</v>
      </c>
      <c r="T52" s="15">
        <v>116</v>
      </c>
      <c r="U52" s="16">
        <f t="shared" si="2"/>
        <v>24300000</v>
      </c>
      <c r="V52" s="2">
        <f>VLOOKUP(B52,bus_data!$A$2:$I$75, 9,FALSE)</f>
        <v>230</v>
      </c>
    </row>
    <row r="53" spans="1:22" x14ac:dyDescent="0.35">
      <c r="A53" s="1" t="s">
        <v>112</v>
      </c>
      <c r="B53" s="5">
        <v>115</v>
      </c>
      <c r="C53" s="5">
        <v>116</v>
      </c>
      <c r="D53" s="5">
        <v>12</v>
      </c>
      <c r="E53" s="5">
        <v>0.33</v>
      </c>
      <c r="F53" s="5">
        <v>11</v>
      </c>
      <c r="G53" s="5">
        <v>0.3</v>
      </c>
      <c r="H53" s="5">
        <v>2E-3</v>
      </c>
      <c r="I53" s="5">
        <v>1.7000000000000001E-2</v>
      </c>
      <c r="J53" s="5">
        <v>3.5999999999999997E-2</v>
      </c>
      <c r="K53" s="5">
        <v>500</v>
      </c>
      <c r="L53" s="5">
        <v>600</v>
      </c>
      <c r="M53" s="5">
        <v>625</v>
      </c>
      <c r="N53" s="5">
        <v>0</v>
      </c>
      <c r="O53" s="1" t="s">
        <v>112</v>
      </c>
      <c r="P53" s="14" t="str">
        <f t="shared" si="0"/>
        <v>A24_N2</v>
      </c>
      <c r="Q53" s="15">
        <f t="shared" si="1"/>
        <v>500</v>
      </c>
      <c r="R53" s="15">
        <v>3.5999999999999997E-2</v>
      </c>
      <c r="S53" s="15">
        <v>115</v>
      </c>
      <c r="T53" s="15">
        <v>116</v>
      </c>
      <c r="U53" s="16">
        <f t="shared" si="2"/>
        <v>10800000</v>
      </c>
      <c r="V53" s="2">
        <f>VLOOKUP(B53,bus_data!$A$2:$I$75, 9,FALSE)</f>
        <v>230</v>
      </c>
    </row>
    <row r="54" spans="1:22" x14ac:dyDescent="0.35">
      <c r="A54" s="1" t="s">
        <v>115</v>
      </c>
      <c r="B54" s="5">
        <v>115</v>
      </c>
      <c r="C54" s="5">
        <v>124</v>
      </c>
      <c r="D54" s="5">
        <v>36</v>
      </c>
      <c r="E54" s="5">
        <v>0.41</v>
      </c>
      <c r="F54" s="5">
        <v>11</v>
      </c>
      <c r="G54" s="5">
        <v>0.9</v>
      </c>
      <c r="H54" s="5">
        <v>7.0000000000000001E-3</v>
      </c>
      <c r="I54" s="5">
        <v>5.1999999999999998E-2</v>
      </c>
      <c r="J54" s="5">
        <v>0.109</v>
      </c>
      <c r="K54" s="5">
        <v>500</v>
      </c>
      <c r="L54" s="5">
        <v>600</v>
      </c>
      <c r="M54" s="5">
        <v>625</v>
      </c>
      <c r="N54" s="5">
        <v>0</v>
      </c>
      <c r="O54" s="1" t="s">
        <v>115</v>
      </c>
      <c r="P54" s="14" t="str">
        <f t="shared" si="0"/>
        <v>A26_N2</v>
      </c>
      <c r="Q54" s="15">
        <f t="shared" si="1"/>
        <v>500</v>
      </c>
      <c r="R54" s="15">
        <v>0.109</v>
      </c>
      <c r="S54" s="15">
        <v>115</v>
      </c>
      <c r="T54" s="15">
        <v>124</v>
      </c>
      <c r="U54" s="16">
        <f t="shared" si="2"/>
        <v>32400000</v>
      </c>
      <c r="V54" s="2">
        <f>VLOOKUP(B54,bus_data!$A$2:$I$75, 9,FALSE)</f>
        <v>230</v>
      </c>
    </row>
    <row r="55" spans="1:22" x14ac:dyDescent="0.35">
      <c r="A55" s="1" t="s">
        <v>116</v>
      </c>
      <c r="B55" s="5">
        <v>116</v>
      </c>
      <c r="C55" s="5">
        <v>117</v>
      </c>
      <c r="D55" s="5">
        <v>18</v>
      </c>
      <c r="E55" s="5">
        <v>0.35</v>
      </c>
      <c r="F55" s="5">
        <v>11</v>
      </c>
      <c r="G55" s="5">
        <v>0.4</v>
      </c>
      <c r="H55" s="5">
        <v>3.0000000000000001E-3</v>
      </c>
      <c r="I55" s="5">
        <v>2.5999999999999999E-2</v>
      </c>
      <c r="J55" s="5">
        <v>5.5E-2</v>
      </c>
      <c r="K55" s="5">
        <v>500</v>
      </c>
      <c r="L55" s="5">
        <v>600</v>
      </c>
      <c r="M55" s="5">
        <v>625</v>
      </c>
      <c r="N55" s="5">
        <v>0</v>
      </c>
      <c r="O55" s="1" t="s">
        <v>116</v>
      </c>
      <c r="P55" s="14" t="str">
        <f t="shared" si="0"/>
        <v>A27_N2</v>
      </c>
      <c r="Q55" s="15">
        <f t="shared" si="1"/>
        <v>500</v>
      </c>
      <c r="R55" s="15">
        <v>5.5E-2</v>
      </c>
      <c r="S55" s="15">
        <v>116</v>
      </c>
      <c r="T55" s="15">
        <v>117</v>
      </c>
      <c r="U55" s="16">
        <f t="shared" si="2"/>
        <v>16200000</v>
      </c>
      <c r="V55" s="2">
        <f>VLOOKUP(B55,bus_data!$A$2:$I$75, 9,FALSE)</f>
        <v>230</v>
      </c>
    </row>
    <row r="56" spans="1:22" x14ac:dyDescent="0.35">
      <c r="A56" s="1" t="s">
        <v>117</v>
      </c>
      <c r="B56" s="5">
        <v>116</v>
      </c>
      <c r="C56" s="5">
        <v>119</v>
      </c>
      <c r="D56" s="5">
        <v>16</v>
      </c>
      <c r="E56" s="5">
        <v>0.34</v>
      </c>
      <c r="F56" s="5">
        <v>11</v>
      </c>
      <c r="G56" s="5">
        <v>0.4</v>
      </c>
      <c r="H56" s="5">
        <v>3.0000000000000001E-3</v>
      </c>
      <c r="I56" s="5">
        <v>2.3E-2</v>
      </c>
      <c r="J56" s="5">
        <v>4.9000000000000002E-2</v>
      </c>
      <c r="K56" s="5">
        <v>500</v>
      </c>
      <c r="L56" s="5">
        <v>600</v>
      </c>
      <c r="M56" s="5">
        <v>625</v>
      </c>
      <c r="N56" s="5">
        <v>0</v>
      </c>
      <c r="O56" s="1" t="s">
        <v>117</v>
      </c>
      <c r="P56" s="14" t="str">
        <f t="shared" si="0"/>
        <v>A28_N2</v>
      </c>
      <c r="Q56" s="15">
        <f t="shared" si="1"/>
        <v>500</v>
      </c>
      <c r="R56" s="15">
        <v>4.9000000000000002E-2</v>
      </c>
      <c r="S56" s="15">
        <v>116</v>
      </c>
      <c r="T56" s="15">
        <v>119</v>
      </c>
      <c r="U56" s="16">
        <f t="shared" si="2"/>
        <v>14400000</v>
      </c>
      <c r="V56" s="2">
        <f>VLOOKUP(B56,bus_data!$A$2:$I$75, 9,FALSE)</f>
        <v>230</v>
      </c>
    </row>
    <row r="57" spans="1:22" x14ac:dyDescent="0.35">
      <c r="A57" s="1" t="s">
        <v>118</v>
      </c>
      <c r="B57" s="5">
        <v>117</v>
      </c>
      <c r="C57" s="5">
        <v>118</v>
      </c>
      <c r="D57" s="5">
        <v>10</v>
      </c>
      <c r="E57" s="5">
        <v>0.32</v>
      </c>
      <c r="F57" s="5">
        <v>11</v>
      </c>
      <c r="G57" s="5">
        <v>0.2</v>
      </c>
      <c r="H57" s="5">
        <v>2E-3</v>
      </c>
      <c r="I57" s="5">
        <v>1.4E-2</v>
      </c>
      <c r="J57" s="5">
        <v>0.03</v>
      </c>
      <c r="K57" s="5">
        <v>500</v>
      </c>
      <c r="L57" s="5">
        <v>600</v>
      </c>
      <c r="M57" s="5">
        <v>625</v>
      </c>
      <c r="N57" s="5">
        <v>0</v>
      </c>
      <c r="O57" s="1" t="s">
        <v>118</v>
      </c>
      <c r="P57" s="14" t="str">
        <f t="shared" si="0"/>
        <v>A29_N2</v>
      </c>
      <c r="Q57" s="15">
        <f t="shared" si="1"/>
        <v>500</v>
      </c>
      <c r="R57" s="15">
        <v>0.03</v>
      </c>
      <c r="S57" s="15">
        <v>117</v>
      </c>
      <c r="T57" s="15">
        <v>118</v>
      </c>
      <c r="U57" s="16">
        <f t="shared" si="2"/>
        <v>9000000</v>
      </c>
      <c r="V57" s="2">
        <f>VLOOKUP(B57,bus_data!$A$2:$I$75, 9,FALSE)</f>
        <v>230</v>
      </c>
    </row>
    <row r="58" spans="1:22" x14ac:dyDescent="0.35">
      <c r="A58" s="1" t="s">
        <v>119</v>
      </c>
      <c r="B58" s="5">
        <v>117</v>
      </c>
      <c r="C58" s="5">
        <v>122</v>
      </c>
      <c r="D58" s="5">
        <v>73</v>
      </c>
      <c r="E58" s="5">
        <v>0.54</v>
      </c>
      <c r="F58" s="5">
        <v>11</v>
      </c>
      <c r="G58" s="5">
        <v>1.8</v>
      </c>
      <c r="H58" s="5">
        <v>1.4E-2</v>
      </c>
      <c r="I58" s="5">
        <v>0.105</v>
      </c>
      <c r="J58" s="5">
        <v>0.221</v>
      </c>
      <c r="K58" s="5">
        <v>500</v>
      </c>
      <c r="L58" s="5">
        <v>600</v>
      </c>
      <c r="M58" s="5">
        <v>625</v>
      </c>
      <c r="N58" s="5">
        <v>0</v>
      </c>
      <c r="O58" s="1" t="s">
        <v>119</v>
      </c>
      <c r="P58" s="14" t="str">
        <f t="shared" si="0"/>
        <v>A30_N2</v>
      </c>
      <c r="Q58" s="15">
        <f t="shared" si="1"/>
        <v>500</v>
      </c>
      <c r="R58" s="15">
        <v>0.221</v>
      </c>
      <c r="S58" s="15">
        <v>117</v>
      </c>
      <c r="T58" s="15">
        <v>122</v>
      </c>
      <c r="U58" s="16">
        <f t="shared" si="2"/>
        <v>65700000</v>
      </c>
      <c r="V58" s="2">
        <f>VLOOKUP(B58,bus_data!$A$2:$I$75, 9,FALSE)</f>
        <v>230</v>
      </c>
    </row>
    <row r="59" spans="1:22" x14ac:dyDescent="0.35">
      <c r="A59" s="1" t="s">
        <v>126</v>
      </c>
      <c r="B59" s="5">
        <v>121</v>
      </c>
      <c r="C59" s="5">
        <v>122</v>
      </c>
      <c r="D59" s="5">
        <v>47</v>
      </c>
      <c r="E59" s="5">
        <v>0.45</v>
      </c>
      <c r="F59" s="5">
        <v>11</v>
      </c>
      <c r="G59" s="5">
        <v>1.2</v>
      </c>
      <c r="H59" s="5">
        <v>8.9999999999999993E-3</v>
      </c>
      <c r="I59" s="5">
        <v>6.8000000000000005E-2</v>
      </c>
      <c r="J59" s="5">
        <v>0.14199999999999999</v>
      </c>
      <c r="K59" s="5">
        <v>500</v>
      </c>
      <c r="L59" s="5">
        <v>600</v>
      </c>
      <c r="M59" s="5">
        <v>625</v>
      </c>
      <c r="N59" s="5">
        <v>0</v>
      </c>
      <c r="O59" s="1" t="s">
        <v>126</v>
      </c>
      <c r="P59" s="14" t="str">
        <f t="shared" si="0"/>
        <v>A34_N2</v>
      </c>
      <c r="Q59" s="15">
        <f t="shared" si="1"/>
        <v>500</v>
      </c>
      <c r="R59" s="15">
        <v>0.14199999999999999</v>
      </c>
      <c r="S59" s="15">
        <v>121</v>
      </c>
      <c r="T59" s="15">
        <v>122</v>
      </c>
      <c r="U59" s="16">
        <f t="shared" si="2"/>
        <v>42300000</v>
      </c>
      <c r="V59" s="2">
        <f>VLOOKUP(B59,bus_data!$A$2:$I$75, 9,FALSE)</f>
        <v>230</v>
      </c>
    </row>
    <row r="60" spans="1:22" x14ac:dyDescent="0.35">
      <c r="A60" s="1" t="s">
        <v>128</v>
      </c>
      <c r="B60" s="5">
        <v>201</v>
      </c>
      <c r="C60" s="5">
        <v>202</v>
      </c>
      <c r="D60" s="5">
        <v>3</v>
      </c>
      <c r="E60" s="5">
        <v>0.24</v>
      </c>
      <c r="F60" s="5">
        <v>16</v>
      </c>
      <c r="G60" s="5">
        <v>0</v>
      </c>
      <c r="H60" s="5">
        <v>3.0000000000000001E-3</v>
      </c>
      <c r="I60" s="5">
        <v>1.4E-2</v>
      </c>
      <c r="J60" s="5">
        <v>0.46100000000000002</v>
      </c>
      <c r="K60" s="5">
        <v>175</v>
      </c>
      <c r="L60" s="5">
        <v>193</v>
      </c>
      <c r="M60" s="5">
        <v>200</v>
      </c>
      <c r="N60" s="5">
        <v>0</v>
      </c>
      <c r="O60" s="1" t="s">
        <v>128</v>
      </c>
      <c r="P60" s="14" t="str">
        <f t="shared" si="0"/>
        <v>B1_N2</v>
      </c>
      <c r="Q60" s="15">
        <f t="shared" si="1"/>
        <v>175</v>
      </c>
      <c r="R60" s="15">
        <v>0.46100000000000002</v>
      </c>
      <c r="S60" s="15">
        <v>201</v>
      </c>
      <c r="T60" s="15">
        <v>202</v>
      </c>
      <c r="U60" s="16">
        <f t="shared" si="2"/>
        <v>1200000</v>
      </c>
      <c r="V60" s="2">
        <f>VLOOKUP(B60,bus_data!$A$2:$I$75, 9,FALSE)</f>
        <v>138</v>
      </c>
    </row>
    <row r="61" spans="1:22" x14ac:dyDescent="0.35">
      <c r="A61" s="1" t="s">
        <v>129</v>
      </c>
      <c r="B61" s="5">
        <v>201</v>
      </c>
      <c r="C61" s="5">
        <v>203</v>
      </c>
      <c r="D61" s="5">
        <v>55</v>
      </c>
      <c r="E61" s="5">
        <v>0.51</v>
      </c>
      <c r="F61" s="5">
        <v>10</v>
      </c>
      <c r="G61" s="5">
        <v>2.9</v>
      </c>
      <c r="H61" s="5">
        <v>5.5E-2</v>
      </c>
      <c r="I61" s="5">
        <v>0.21099999999999999</v>
      </c>
      <c r="J61" s="5">
        <v>5.7000000000000002E-2</v>
      </c>
      <c r="K61" s="5">
        <v>175</v>
      </c>
      <c r="L61" s="5">
        <v>208</v>
      </c>
      <c r="M61" s="5">
        <v>220</v>
      </c>
      <c r="N61" s="5">
        <v>0</v>
      </c>
      <c r="O61" s="1" t="s">
        <v>129</v>
      </c>
      <c r="P61" s="14" t="str">
        <f t="shared" si="0"/>
        <v>B2_N2</v>
      </c>
      <c r="Q61" s="15">
        <f t="shared" si="1"/>
        <v>175</v>
      </c>
      <c r="R61" s="15">
        <v>5.7000000000000002E-2</v>
      </c>
      <c r="S61" s="15">
        <v>201</v>
      </c>
      <c r="T61" s="15">
        <v>203</v>
      </c>
      <c r="U61" s="16">
        <f t="shared" si="2"/>
        <v>22000000</v>
      </c>
      <c r="V61" s="2">
        <f>VLOOKUP(B61,bus_data!$A$2:$I$75, 9,FALSE)</f>
        <v>138</v>
      </c>
    </row>
    <row r="62" spans="1:22" x14ac:dyDescent="0.35">
      <c r="A62" s="1" t="s">
        <v>130</v>
      </c>
      <c r="B62" s="5">
        <v>201</v>
      </c>
      <c r="C62" s="5">
        <v>205</v>
      </c>
      <c r="D62" s="5">
        <v>22</v>
      </c>
      <c r="E62" s="5">
        <v>0.33</v>
      </c>
      <c r="F62" s="5">
        <v>10</v>
      </c>
      <c r="G62" s="5">
        <v>1.2</v>
      </c>
      <c r="H62" s="5">
        <v>2.1999999999999999E-2</v>
      </c>
      <c r="I62" s="5">
        <v>8.5000000000000006E-2</v>
      </c>
      <c r="J62" s="5">
        <v>2.3E-2</v>
      </c>
      <c r="K62" s="5">
        <v>175</v>
      </c>
      <c r="L62" s="5">
        <v>208</v>
      </c>
      <c r="M62" s="5">
        <v>220</v>
      </c>
      <c r="N62" s="5">
        <v>0</v>
      </c>
      <c r="O62" s="1" t="s">
        <v>130</v>
      </c>
      <c r="P62" s="14" t="str">
        <f t="shared" si="0"/>
        <v>B3_N2</v>
      </c>
      <c r="Q62" s="15">
        <f t="shared" si="1"/>
        <v>175</v>
      </c>
      <c r="R62" s="15">
        <v>2.3E-2</v>
      </c>
      <c r="S62" s="15">
        <v>201</v>
      </c>
      <c r="T62" s="15">
        <v>205</v>
      </c>
      <c r="U62" s="16">
        <f t="shared" si="2"/>
        <v>8800000</v>
      </c>
      <c r="V62" s="2">
        <f>VLOOKUP(B62,bus_data!$A$2:$I$75, 9,FALSE)</f>
        <v>138</v>
      </c>
    </row>
    <row r="63" spans="1:22" x14ac:dyDescent="0.35">
      <c r="A63" s="1" t="s">
        <v>131</v>
      </c>
      <c r="B63" s="5">
        <v>202</v>
      </c>
      <c r="C63" s="5">
        <v>204</v>
      </c>
      <c r="D63" s="5">
        <v>33</v>
      </c>
      <c r="E63" s="5">
        <v>0.39</v>
      </c>
      <c r="F63" s="5">
        <v>10</v>
      </c>
      <c r="G63" s="5">
        <v>1.7</v>
      </c>
      <c r="H63" s="5">
        <v>3.3000000000000002E-2</v>
      </c>
      <c r="I63" s="5">
        <v>0.127</v>
      </c>
      <c r="J63" s="5">
        <v>3.4000000000000002E-2</v>
      </c>
      <c r="K63" s="5">
        <v>175</v>
      </c>
      <c r="L63" s="5">
        <v>208</v>
      </c>
      <c r="M63" s="5">
        <v>220</v>
      </c>
      <c r="N63" s="5">
        <v>0</v>
      </c>
      <c r="O63" s="1" t="s">
        <v>131</v>
      </c>
      <c r="P63" s="14" t="str">
        <f t="shared" si="0"/>
        <v>B4_N2</v>
      </c>
      <c r="Q63" s="15">
        <f t="shared" si="1"/>
        <v>175</v>
      </c>
      <c r="R63" s="15">
        <v>3.4000000000000002E-2</v>
      </c>
      <c r="S63" s="15">
        <v>202</v>
      </c>
      <c r="T63" s="15">
        <v>204</v>
      </c>
      <c r="U63" s="16">
        <f t="shared" si="2"/>
        <v>13200000</v>
      </c>
      <c r="V63" s="2">
        <f>VLOOKUP(B63,bus_data!$A$2:$I$75, 9,FALSE)</f>
        <v>138</v>
      </c>
    </row>
    <row r="64" spans="1:22" x14ac:dyDescent="0.35">
      <c r="A64" s="1" t="s">
        <v>132</v>
      </c>
      <c r="B64" s="5">
        <v>202</v>
      </c>
      <c r="C64" s="5">
        <v>206</v>
      </c>
      <c r="D64" s="5">
        <v>50</v>
      </c>
      <c r="E64" s="5">
        <v>0.48</v>
      </c>
      <c r="F64" s="5">
        <v>10</v>
      </c>
      <c r="G64" s="5">
        <v>2.6</v>
      </c>
      <c r="H64" s="5">
        <v>0.05</v>
      </c>
      <c r="I64" s="5">
        <v>0.192</v>
      </c>
      <c r="J64" s="5">
        <v>5.1999999999999998E-2</v>
      </c>
      <c r="K64" s="5">
        <v>175</v>
      </c>
      <c r="L64" s="5">
        <v>208</v>
      </c>
      <c r="M64" s="5">
        <v>220</v>
      </c>
      <c r="N64" s="5">
        <v>0</v>
      </c>
      <c r="O64" s="1" t="s">
        <v>132</v>
      </c>
      <c r="P64" s="14" t="str">
        <f t="shared" si="0"/>
        <v>B5_N2</v>
      </c>
      <c r="Q64" s="15">
        <f t="shared" si="1"/>
        <v>175</v>
      </c>
      <c r="R64" s="15">
        <v>5.1999999999999998E-2</v>
      </c>
      <c r="S64" s="15">
        <v>202</v>
      </c>
      <c r="T64" s="15">
        <v>206</v>
      </c>
      <c r="U64" s="16">
        <f t="shared" si="2"/>
        <v>20000000</v>
      </c>
      <c r="V64" s="2">
        <f>VLOOKUP(B64,bus_data!$A$2:$I$75, 9,FALSE)</f>
        <v>138</v>
      </c>
    </row>
    <row r="65" spans="1:22" x14ac:dyDescent="0.35">
      <c r="A65" s="1" t="s">
        <v>133</v>
      </c>
      <c r="B65" s="5">
        <v>203</v>
      </c>
      <c r="C65" s="5">
        <v>209</v>
      </c>
      <c r="D65" s="5">
        <v>31</v>
      </c>
      <c r="E65" s="5">
        <v>0.38</v>
      </c>
      <c r="F65" s="5">
        <v>10</v>
      </c>
      <c r="G65" s="5">
        <v>1.6</v>
      </c>
      <c r="H65" s="5">
        <v>3.1E-2</v>
      </c>
      <c r="I65" s="5">
        <v>0.11899999999999999</v>
      </c>
      <c r="J65" s="5">
        <v>3.2000000000000001E-2</v>
      </c>
      <c r="K65" s="5">
        <v>175</v>
      </c>
      <c r="L65" s="5">
        <v>208</v>
      </c>
      <c r="M65" s="5">
        <v>220</v>
      </c>
      <c r="N65" s="5">
        <v>0</v>
      </c>
      <c r="O65" s="1" t="s">
        <v>133</v>
      </c>
      <c r="P65" s="14" t="str">
        <f t="shared" si="0"/>
        <v>B6_N2</v>
      </c>
      <c r="Q65" s="15">
        <f t="shared" si="1"/>
        <v>175</v>
      </c>
      <c r="R65" s="15">
        <v>3.2000000000000001E-2</v>
      </c>
      <c r="S65" s="15">
        <v>203</v>
      </c>
      <c r="T65" s="15">
        <v>209</v>
      </c>
      <c r="U65" s="16">
        <f t="shared" si="2"/>
        <v>12400000</v>
      </c>
      <c r="V65" s="2">
        <f>VLOOKUP(B65,bus_data!$A$2:$I$75, 9,FALSE)</f>
        <v>138</v>
      </c>
    </row>
    <row r="66" spans="1:22" x14ac:dyDescent="0.35">
      <c r="A66" s="1" t="s">
        <v>135</v>
      </c>
      <c r="B66" s="5">
        <v>204</v>
      </c>
      <c r="C66" s="5">
        <v>209</v>
      </c>
      <c r="D66" s="5">
        <v>27</v>
      </c>
      <c r="E66" s="5">
        <v>0.36</v>
      </c>
      <c r="F66" s="5">
        <v>10</v>
      </c>
      <c r="G66" s="5">
        <v>1.4</v>
      </c>
      <c r="H66" s="5">
        <v>2.7E-2</v>
      </c>
      <c r="I66" s="5">
        <v>0.104</v>
      </c>
      <c r="J66" s="5">
        <v>2.8000000000000001E-2</v>
      </c>
      <c r="K66" s="5">
        <v>175</v>
      </c>
      <c r="L66" s="5">
        <v>208</v>
      </c>
      <c r="M66" s="5">
        <v>220</v>
      </c>
      <c r="N66" s="5">
        <v>0</v>
      </c>
      <c r="O66" s="1" t="s">
        <v>135</v>
      </c>
      <c r="P66" s="14" t="str">
        <f t="shared" si="0"/>
        <v>B8_N2</v>
      </c>
      <c r="Q66" s="15">
        <f t="shared" si="1"/>
        <v>175</v>
      </c>
      <c r="R66" s="15">
        <v>2.8000000000000001E-2</v>
      </c>
      <c r="S66" s="15">
        <v>204</v>
      </c>
      <c r="T66" s="15">
        <v>209</v>
      </c>
      <c r="U66" s="16">
        <f t="shared" si="2"/>
        <v>10800000</v>
      </c>
      <c r="V66" s="2">
        <f>VLOOKUP(B66,bus_data!$A$2:$I$75, 9,FALSE)</f>
        <v>138</v>
      </c>
    </row>
    <row r="67" spans="1:22" x14ac:dyDescent="0.35">
      <c r="A67" s="1" t="s">
        <v>136</v>
      </c>
      <c r="B67" s="5">
        <v>205</v>
      </c>
      <c r="C67" s="5">
        <v>210</v>
      </c>
      <c r="D67" s="5">
        <v>23</v>
      </c>
      <c r="E67" s="5">
        <v>0.34</v>
      </c>
      <c r="F67" s="5">
        <v>10</v>
      </c>
      <c r="G67" s="5">
        <v>1.2</v>
      </c>
      <c r="H67" s="5">
        <v>2.3E-2</v>
      </c>
      <c r="I67" s="5">
        <v>8.7999999999999995E-2</v>
      </c>
      <c r="J67" s="5">
        <v>2.4E-2</v>
      </c>
      <c r="K67" s="5">
        <v>175</v>
      </c>
      <c r="L67" s="5">
        <v>208</v>
      </c>
      <c r="M67" s="5">
        <v>220</v>
      </c>
      <c r="N67" s="5">
        <v>0</v>
      </c>
      <c r="O67" s="1" t="s">
        <v>136</v>
      </c>
      <c r="P67" s="14" t="str">
        <f t="shared" si="0"/>
        <v>B9_N2</v>
      </c>
      <c r="Q67" s="15">
        <f t="shared" si="1"/>
        <v>175</v>
      </c>
      <c r="R67" s="15">
        <v>2.4E-2</v>
      </c>
      <c r="S67" s="15">
        <v>205</v>
      </c>
      <c r="T67" s="15">
        <v>210</v>
      </c>
      <c r="U67" s="16">
        <f t="shared" si="2"/>
        <v>9200000</v>
      </c>
      <c r="V67" s="2">
        <f>VLOOKUP(B67,bus_data!$A$2:$I$75, 9,FALSE)</f>
        <v>138</v>
      </c>
    </row>
    <row r="68" spans="1:22" x14ac:dyDescent="0.35">
      <c r="A68" s="1" t="s">
        <v>137</v>
      </c>
      <c r="B68" s="5">
        <v>206</v>
      </c>
      <c r="C68" s="5">
        <v>210</v>
      </c>
      <c r="D68" s="5">
        <v>16</v>
      </c>
      <c r="E68" s="5">
        <v>0.33</v>
      </c>
      <c r="F68" s="5">
        <v>35</v>
      </c>
      <c r="G68" s="5">
        <v>0</v>
      </c>
      <c r="H68" s="5">
        <v>1.4E-2</v>
      </c>
      <c r="I68" s="5">
        <v>6.0999999999999999E-2</v>
      </c>
      <c r="J68" s="5">
        <v>2.4590000000000001</v>
      </c>
      <c r="K68" s="5">
        <v>175</v>
      </c>
      <c r="L68" s="5">
        <v>193</v>
      </c>
      <c r="M68" s="5">
        <v>200</v>
      </c>
      <c r="N68" s="5">
        <v>0</v>
      </c>
      <c r="O68" s="1" t="s">
        <v>137</v>
      </c>
      <c r="P68" s="14" t="str">
        <f t="shared" ref="P68:P105" si="3">_xlfn.CONCAT(O68,"_N2")</f>
        <v>B10_N2</v>
      </c>
      <c r="Q68" s="15">
        <f t="shared" ref="Q68:Q105" si="4">K68</f>
        <v>175</v>
      </c>
      <c r="R68" s="15">
        <v>2.4590000000000001</v>
      </c>
      <c r="S68" s="15">
        <v>206</v>
      </c>
      <c r="T68" s="15">
        <v>210</v>
      </c>
      <c r="U68" s="16">
        <f t="shared" ref="U68:U105" si="5">IF(V68=138,400000*D68,900000*D68)</f>
        <v>6400000</v>
      </c>
      <c r="V68" s="2">
        <f>VLOOKUP(B68,bus_data!$A$2:$I$75, 9,FALSE)</f>
        <v>138</v>
      </c>
    </row>
    <row r="69" spans="1:22" x14ac:dyDescent="0.35">
      <c r="A69" s="1" t="s">
        <v>138</v>
      </c>
      <c r="B69" s="5">
        <v>207</v>
      </c>
      <c r="C69" s="5">
        <v>208</v>
      </c>
      <c r="D69" s="5">
        <v>16</v>
      </c>
      <c r="E69" s="5">
        <v>0.3</v>
      </c>
      <c r="F69" s="5">
        <v>10</v>
      </c>
      <c r="G69" s="5">
        <v>0.8</v>
      </c>
      <c r="H69" s="5">
        <v>1.6E-2</v>
      </c>
      <c r="I69" s="5">
        <v>6.0999999999999999E-2</v>
      </c>
      <c r="J69" s="5">
        <v>1.7000000000000001E-2</v>
      </c>
      <c r="K69" s="5">
        <v>175</v>
      </c>
      <c r="L69" s="5">
        <v>208</v>
      </c>
      <c r="M69" s="5">
        <v>220</v>
      </c>
      <c r="N69" s="5">
        <v>0</v>
      </c>
      <c r="O69" s="1" t="s">
        <v>138</v>
      </c>
      <c r="P69" s="14" t="str">
        <f t="shared" si="3"/>
        <v>B11_N2</v>
      </c>
      <c r="Q69" s="15">
        <f t="shared" si="4"/>
        <v>175</v>
      </c>
      <c r="R69" s="15">
        <v>1.7000000000000001E-2</v>
      </c>
      <c r="S69" s="15">
        <v>207</v>
      </c>
      <c r="T69" s="15">
        <v>208</v>
      </c>
      <c r="U69" s="16">
        <f t="shared" si="5"/>
        <v>6400000</v>
      </c>
      <c r="V69" s="2">
        <f>VLOOKUP(B69,bus_data!$A$2:$I$75, 9,FALSE)</f>
        <v>138</v>
      </c>
    </row>
    <row r="70" spans="1:22" x14ac:dyDescent="0.35">
      <c r="A70" s="1" t="s">
        <v>145</v>
      </c>
      <c r="B70" s="5">
        <v>211</v>
      </c>
      <c r="C70" s="5">
        <v>213</v>
      </c>
      <c r="D70" s="5">
        <v>33</v>
      </c>
      <c r="E70" s="5">
        <v>0.4</v>
      </c>
      <c r="F70" s="5">
        <v>11</v>
      </c>
      <c r="G70" s="5">
        <v>0.8</v>
      </c>
      <c r="H70" s="5">
        <v>6.0000000000000001E-3</v>
      </c>
      <c r="I70" s="5">
        <v>4.8000000000000001E-2</v>
      </c>
      <c r="J70" s="5">
        <v>0.1</v>
      </c>
      <c r="K70" s="5">
        <v>500</v>
      </c>
      <c r="L70" s="5">
        <v>600</v>
      </c>
      <c r="M70" s="5">
        <v>625</v>
      </c>
      <c r="N70" s="5">
        <v>0</v>
      </c>
      <c r="O70" s="1" t="s">
        <v>145</v>
      </c>
      <c r="P70" s="14" t="str">
        <f t="shared" si="3"/>
        <v>B18_N2</v>
      </c>
      <c r="Q70" s="15">
        <f t="shared" si="4"/>
        <v>500</v>
      </c>
      <c r="R70" s="15">
        <v>0.1</v>
      </c>
      <c r="S70" s="15">
        <v>211</v>
      </c>
      <c r="T70" s="15">
        <v>213</v>
      </c>
      <c r="U70" s="16">
        <f t="shared" si="5"/>
        <v>29700000</v>
      </c>
      <c r="V70" s="2">
        <f>VLOOKUP(B70,bus_data!$A$2:$I$75, 9,FALSE)</f>
        <v>230</v>
      </c>
    </row>
    <row r="71" spans="1:22" x14ac:dyDescent="0.35">
      <c r="A71" s="1" t="s">
        <v>146</v>
      </c>
      <c r="B71" s="5">
        <v>211</v>
      </c>
      <c r="C71" s="5">
        <v>214</v>
      </c>
      <c r="D71" s="5">
        <v>29</v>
      </c>
      <c r="E71" s="5">
        <v>0.39</v>
      </c>
      <c r="F71" s="5">
        <v>11</v>
      </c>
      <c r="G71" s="5">
        <v>0.7</v>
      </c>
      <c r="H71" s="5">
        <v>5.0000000000000001E-3</v>
      </c>
      <c r="I71" s="5">
        <v>4.2000000000000003E-2</v>
      </c>
      <c r="J71" s="5">
        <v>8.7999999999999995E-2</v>
      </c>
      <c r="K71" s="5">
        <v>500</v>
      </c>
      <c r="L71" s="5">
        <v>600</v>
      </c>
      <c r="M71" s="5">
        <v>625</v>
      </c>
      <c r="N71" s="5">
        <v>0</v>
      </c>
      <c r="O71" s="1" t="s">
        <v>146</v>
      </c>
      <c r="P71" s="14" t="str">
        <f t="shared" si="3"/>
        <v>B19_N2</v>
      </c>
      <c r="Q71" s="15">
        <f t="shared" si="4"/>
        <v>500</v>
      </c>
      <c r="R71" s="15">
        <v>8.7999999999999995E-2</v>
      </c>
      <c r="S71" s="15">
        <v>211</v>
      </c>
      <c r="T71" s="15">
        <v>214</v>
      </c>
      <c r="U71" s="16">
        <f t="shared" si="5"/>
        <v>26100000</v>
      </c>
      <c r="V71" s="2">
        <f>VLOOKUP(B71,bus_data!$A$2:$I$75, 9,FALSE)</f>
        <v>230</v>
      </c>
    </row>
    <row r="72" spans="1:22" x14ac:dyDescent="0.35">
      <c r="A72" s="1" t="s">
        <v>147</v>
      </c>
      <c r="B72" s="5">
        <v>212</v>
      </c>
      <c r="C72" s="5">
        <v>213</v>
      </c>
      <c r="D72" s="5">
        <v>33</v>
      </c>
      <c r="E72" s="5">
        <v>0.4</v>
      </c>
      <c r="F72" s="5">
        <v>11</v>
      </c>
      <c r="G72" s="5">
        <v>0.8</v>
      </c>
      <c r="H72" s="5">
        <v>6.0000000000000001E-3</v>
      </c>
      <c r="I72" s="5">
        <v>4.8000000000000001E-2</v>
      </c>
      <c r="J72" s="5">
        <v>0.1</v>
      </c>
      <c r="K72" s="5">
        <v>500</v>
      </c>
      <c r="L72" s="5">
        <v>600</v>
      </c>
      <c r="M72" s="5">
        <v>625</v>
      </c>
      <c r="N72" s="5">
        <v>0</v>
      </c>
      <c r="O72" s="1" t="s">
        <v>147</v>
      </c>
      <c r="P72" s="14" t="str">
        <f t="shared" si="3"/>
        <v>B20_N2</v>
      </c>
      <c r="Q72" s="15">
        <f t="shared" si="4"/>
        <v>500</v>
      </c>
      <c r="R72" s="15">
        <v>0.1</v>
      </c>
      <c r="S72" s="15">
        <v>212</v>
      </c>
      <c r="T72" s="15">
        <v>213</v>
      </c>
      <c r="U72" s="16">
        <f t="shared" si="5"/>
        <v>29700000</v>
      </c>
      <c r="V72" s="2">
        <f>VLOOKUP(B72,bus_data!$A$2:$I$75, 9,FALSE)</f>
        <v>230</v>
      </c>
    </row>
    <row r="73" spans="1:22" x14ac:dyDescent="0.35">
      <c r="A73" s="1" t="s">
        <v>148</v>
      </c>
      <c r="B73" s="5">
        <v>212</v>
      </c>
      <c r="C73" s="5">
        <v>223</v>
      </c>
      <c r="D73" s="5">
        <v>67</v>
      </c>
      <c r="E73" s="5">
        <v>0.52</v>
      </c>
      <c r="F73" s="5">
        <v>11</v>
      </c>
      <c r="G73" s="5">
        <v>1.6</v>
      </c>
      <c r="H73" s="5">
        <v>1.2E-2</v>
      </c>
      <c r="I73" s="5">
        <v>9.7000000000000003E-2</v>
      </c>
      <c r="J73" s="5">
        <v>0.20300000000000001</v>
      </c>
      <c r="K73" s="5">
        <v>500</v>
      </c>
      <c r="L73" s="5">
        <v>600</v>
      </c>
      <c r="M73" s="5">
        <v>625</v>
      </c>
      <c r="N73" s="5">
        <v>0</v>
      </c>
      <c r="O73" s="1" t="s">
        <v>148</v>
      </c>
      <c r="P73" s="14" t="str">
        <f t="shared" si="3"/>
        <v>B21_N2</v>
      </c>
      <c r="Q73" s="15">
        <f t="shared" si="4"/>
        <v>500</v>
      </c>
      <c r="R73" s="15">
        <v>0.20300000000000001</v>
      </c>
      <c r="S73" s="15">
        <v>212</v>
      </c>
      <c r="T73" s="15">
        <v>223</v>
      </c>
      <c r="U73" s="16">
        <f t="shared" si="5"/>
        <v>60300000</v>
      </c>
      <c r="V73" s="2">
        <f>VLOOKUP(B73,bus_data!$A$2:$I$75, 9,FALSE)</f>
        <v>230</v>
      </c>
    </row>
    <row r="74" spans="1:22" x14ac:dyDescent="0.35">
      <c r="A74" s="1" t="s">
        <v>149</v>
      </c>
      <c r="B74" s="5">
        <v>213</v>
      </c>
      <c r="C74" s="5">
        <v>223</v>
      </c>
      <c r="D74" s="5">
        <v>60</v>
      </c>
      <c r="E74" s="5">
        <v>0.49</v>
      </c>
      <c r="F74" s="5">
        <v>11</v>
      </c>
      <c r="G74" s="5">
        <v>1.5</v>
      </c>
      <c r="H74" s="5">
        <v>1.0999999999999999E-2</v>
      </c>
      <c r="I74" s="5">
        <v>8.6999999999999994E-2</v>
      </c>
      <c r="J74" s="5">
        <v>0.182</v>
      </c>
      <c r="K74" s="5">
        <v>500</v>
      </c>
      <c r="L74" s="5">
        <v>600</v>
      </c>
      <c r="M74" s="5">
        <v>625</v>
      </c>
      <c r="N74" s="5">
        <v>0</v>
      </c>
      <c r="O74" s="1" t="s">
        <v>149</v>
      </c>
      <c r="P74" s="14" t="str">
        <f t="shared" si="3"/>
        <v>B22_N2</v>
      </c>
      <c r="Q74" s="15">
        <f t="shared" si="4"/>
        <v>500</v>
      </c>
      <c r="R74" s="15">
        <v>0.182</v>
      </c>
      <c r="S74" s="15">
        <v>213</v>
      </c>
      <c r="T74" s="15">
        <v>223</v>
      </c>
      <c r="U74" s="16">
        <f t="shared" si="5"/>
        <v>54000000</v>
      </c>
      <c r="V74" s="2">
        <f>VLOOKUP(B74,bus_data!$A$2:$I$75, 9,FALSE)</f>
        <v>230</v>
      </c>
    </row>
    <row r="75" spans="1:22" x14ac:dyDescent="0.35">
      <c r="A75" s="1" t="s">
        <v>150</v>
      </c>
      <c r="B75" s="5">
        <v>214</v>
      </c>
      <c r="C75" s="5">
        <v>216</v>
      </c>
      <c r="D75" s="5">
        <v>27</v>
      </c>
      <c r="E75" s="5">
        <v>0.38</v>
      </c>
      <c r="F75" s="5">
        <v>11</v>
      </c>
      <c r="G75" s="5">
        <v>0.7</v>
      </c>
      <c r="H75" s="5">
        <v>5.0000000000000001E-3</v>
      </c>
      <c r="I75" s="5">
        <v>5.8999999999999997E-2</v>
      </c>
      <c r="J75" s="5">
        <v>8.2000000000000003E-2</v>
      </c>
      <c r="K75" s="5">
        <v>500</v>
      </c>
      <c r="L75" s="5">
        <v>600</v>
      </c>
      <c r="M75" s="5">
        <v>625</v>
      </c>
      <c r="N75" s="5">
        <v>0</v>
      </c>
      <c r="O75" s="1" t="s">
        <v>150</v>
      </c>
      <c r="P75" s="14" t="str">
        <f t="shared" si="3"/>
        <v>B23_N2</v>
      </c>
      <c r="Q75" s="15">
        <f t="shared" si="4"/>
        <v>500</v>
      </c>
      <c r="R75" s="15">
        <v>8.2000000000000003E-2</v>
      </c>
      <c r="S75" s="15">
        <v>214</v>
      </c>
      <c r="T75" s="15">
        <v>216</v>
      </c>
      <c r="U75" s="16">
        <f t="shared" si="5"/>
        <v>24300000</v>
      </c>
      <c r="V75" s="2">
        <f>VLOOKUP(B75,bus_data!$A$2:$I$75, 9,FALSE)</f>
        <v>230</v>
      </c>
    </row>
    <row r="76" spans="1:22" x14ac:dyDescent="0.35">
      <c r="A76" s="1" t="s">
        <v>151</v>
      </c>
      <c r="B76" s="5">
        <v>215</v>
      </c>
      <c r="C76" s="5">
        <v>216</v>
      </c>
      <c r="D76" s="5">
        <v>12</v>
      </c>
      <c r="E76" s="5">
        <v>0.33</v>
      </c>
      <c r="F76" s="5">
        <v>11</v>
      </c>
      <c r="G76" s="5">
        <v>0.3</v>
      </c>
      <c r="H76" s="5">
        <v>2E-3</v>
      </c>
      <c r="I76" s="5">
        <v>1.7000000000000001E-2</v>
      </c>
      <c r="J76" s="5">
        <v>3.5999999999999997E-2</v>
      </c>
      <c r="K76" s="5">
        <v>500</v>
      </c>
      <c r="L76" s="5">
        <v>600</v>
      </c>
      <c r="M76" s="5">
        <v>625</v>
      </c>
      <c r="N76" s="5">
        <v>0</v>
      </c>
      <c r="O76" s="1" t="s">
        <v>151</v>
      </c>
      <c r="P76" s="14" t="str">
        <f t="shared" si="3"/>
        <v>B24_N2</v>
      </c>
      <c r="Q76" s="15">
        <f t="shared" si="4"/>
        <v>500</v>
      </c>
      <c r="R76" s="15">
        <v>3.5999999999999997E-2</v>
      </c>
      <c r="S76" s="15">
        <v>215</v>
      </c>
      <c r="T76" s="15">
        <v>216</v>
      </c>
      <c r="U76" s="16">
        <f t="shared" si="5"/>
        <v>10800000</v>
      </c>
      <c r="V76" s="2">
        <f>VLOOKUP(B76,bus_data!$A$2:$I$75, 9,FALSE)</f>
        <v>230</v>
      </c>
    </row>
    <row r="77" spans="1:22" x14ac:dyDescent="0.35">
      <c r="A77" s="1" t="s">
        <v>154</v>
      </c>
      <c r="B77" s="5">
        <v>215</v>
      </c>
      <c r="C77" s="5">
        <v>224</v>
      </c>
      <c r="D77" s="5">
        <v>36</v>
      </c>
      <c r="E77" s="5">
        <v>0.41</v>
      </c>
      <c r="F77" s="5">
        <v>11</v>
      </c>
      <c r="G77" s="5">
        <v>0.9</v>
      </c>
      <c r="H77" s="5">
        <v>7.0000000000000001E-3</v>
      </c>
      <c r="I77" s="5">
        <v>5.1999999999999998E-2</v>
      </c>
      <c r="J77" s="5">
        <v>0.109</v>
      </c>
      <c r="K77" s="5">
        <v>500</v>
      </c>
      <c r="L77" s="5">
        <v>600</v>
      </c>
      <c r="M77" s="5">
        <v>625</v>
      </c>
      <c r="N77" s="5">
        <v>0</v>
      </c>
      <c r="O77" s="1" t="s">
        <v>154</v>
      </c>
      <c r="P77" s="14" t="str">
        <f t="shared" si="3"/>
        <v>B26_N2</v>
      </c>
      <c r="Q77" s="15">
        <f t="shared" si="4"/>
        <v>500</v>
      </c>
      <c r="R77" s="15">
        <v>0.109</v>
      </c>
      <c r="S77" s="15">
        <v>215</v>
      </c>
      <c r="T77" s="15">
        <v>224</v>
      </c>
      <c r="U77" s="16">
        <f t="shared" si="5"/>
        <v>32400000</v>
      </c>
      <c r="V77" s="2">
        <f>VLOOKUP(B77,bus_data!$A$2:$I$75, 9,FALSE)</f>
        <v>230</v>
      </c>
    </row>
    <row r="78" spans="1:22" x14ac:dyDescent="0.35">
      <c r="A78" s="1" t="s">
        <v>155</v>
      </c>
      <c r="B78" s="5">
        <v>216</v>
      </c>
      <c r="C78" s="5">
        <v>217</v>
      </c>
      <c r="D78" s="5">
        <v>18</v>
      </c>
      <c r="E78" s="5">
        <v>0.35</v>
      </c>
      <c r="F78" s="5">
        <v>11</v>
      </c>
      <c r="G78" s="5">
        <v>0.4</v>
      </c>
      <c r="H78" s="5">
        <v>3.0000000000000001E-3</v>
      </c>
      <c r="I78" s="5">
        <v>2.5999999999999999E-2</v>
      </c>
      <c r="J78" s="5">
        <v>5.5E-2</v>
      </c>
      <c r="K78" s="5">
        <v>500</v>
      </c>
      <c r="L78" s="5">
        <v>600</v>
      </c>
      <c r="M78" s="5">
        <v>625</v>
      </c>
      <c r="N78" s="5">
        <v>0</v>
      </c>
      <c r="O78" s="1" t="s">
        <v>155</v>
      </c>
      <c r="P78" s="14" t="str">
        <f t="shared" si="3"/>
        <v>B27_N2</v>
      </c>
      <c r="Q78" s="15">
        <f t="shared" si="4"/>
        <v>500</v>
      </c>
      <c r="R78" s="15">
        <v>5.5E-2</v>
      </c>
      <c r="S78" s="15">
        <v>216</v>
      </c>
      <c r="T78" s="15">
        <v>217</v>
      </c>
      <c r="U78" s="16">
        <f t="shared" si="5"/>
        <v>16200000</v>
      </c>
      <c r="V78" s="2">
        <f>VLOOKUP(B78,bus_data!$A$2:$I$75, 9,FALSE)</f>
        <v>230</v>
      </c>
    </row>
    <row r="79" spans="1:22" x14ac:dyDescent="0.35">
      <c r="A79" s="1" t="s">
        <v>156</v>
      </c>
      <c r="B79" s="5">
        <v>216</v>
      </c>
      <c r="C79" s="5">
        <v>219</v>
      </c>
      <c r="D79" s="5">
        <v>16</v>
      </c>
      <c r="E79" s="5">
        <v>0.34</v>
      </c>
      <c r="F79" s="5">
        <v>11</v>
      </c>
      <c r="G79" s="5">
        <v>0.4</v>
      </c>
      <c r="H79" s="5">
        <v>3.0000000000000001E-3</v>
      </c>
      <c r="I79" s="5">
        <v>2.3E-2</v>
      </c>
      <c r="J79" s="5">
        <v>4.9000000000000002E-2</v>
      </c>
      <c r="K79" s="5">
        <v>500</v>
      </c>
      <c r="L79" s="5">
        <v>600</v>
      </c>
      <c r="M79" s="5">
        <v>625</v>
      </c>
      <c r="N79" s="5">
        <v>0</v>
      </c>
      <c r="O79" s="1" t="s">
        <v>156</v>
      </c>
      <c r="P79" s="14" t="str">
        <f t="shared" si="3"/>
        <v>B28_N2</v>
      </c>
      <c r="Q79" s="15">
        <f t="shared" si="4"/>
        <v>500</v>
      </c>
      <c r="R79" s="15">
        <v>4.9000000000000002E-2</v>
      </c>
      <c r="S79" s="15">
        <v>216</v>
      </c>
      <c r="T79" s="15">
        <v>219</v>
      </c>
      <c r="U79" s="16">
        <f t="shared" si="5"/>
        <v>14400000</v>
      </c>
      <c r="V79" s="2">
        <f>VLOOKUP(B79,bus_data!$A$2:$I$75, 9,FALSE)</f>
        <v>230</v>
      </c>
    </row>
    <row r="80" spans="1:22" x14ac:dyDescent="0.35">
      <c r="A80" s="1" t="s">
        <v>157</v>
      </c>
      <c r="B80" s="5">
        <v>217</v>
      </c>
      <c r="C80" s="5">
        <v>218</v>
      </c>
      <c r="D80" s="5">
        <v>10</v>
      </c>
      <c r="E80" s="5">
        <v>0.32</v>
      </c>
      <c r="F80" s="5">
        <v>11</v>
      </c>
      <c r="G80" s="5">
        <v>0.2</v>
      </c>
      <c r="H80" s="5">
        <v>2E-3</v>
      </c>
      <c r="I80" s="5">
        <v>1.4E-2</v>
      </c>
      <c r="J80" s="5">
        <v>0.03</v>
      </c>
      <c r="K80" s="5">
        <v>500</v>
      </c>
      <c r="L80" s="5">
        <v>600</v>
      </c>
      <c r="M80" s="5">
        <v>625</v>
      </c>
      <c r="N80" s="5">
        <v>0</v>
      </c>
      <c r="O80" s="1" t="s">
        <v>157</v>
      </c>
      <c r="P80" s="14" t="str">
        <f t="shared" si="3"/>
        <v>B29_N2</v>
      </c>
      <c r="Q80" s="15">
        <f t="shared" si="4"/>
        <v>500</v>
      </c>
      <c r="R80" s="15">
        <v>0.03</v>
      </c>
      <c r="S80" s="15">
        <v>217</v>
      </c>
      <c r="T80" s="15">
        <v>218</v>
      </c>
      <c r="U80" s="16">
        <f t="shared" si="5"/>
        <v>9000000</v>
      </c>
      <c r="V80" s="2">
        <f>VLOOKUP(B80,bus_data!$A$2:$I$75, 9,FALSE)</f>
        <v>230</v>
      </c>
    </row>
    <row r="81" spans="1:22" x14ac:dyDescent="0.35">
      <c r="A81" s="1" t="s">
        <v>158</v>
      </c>
      <c r="B81" s="5">
        <v>217</v>
      </c>
      <c r="C81" s="5">
        <v>222</v>
      </c>
      <c r="D81" s="5">
        <v>73</v>
      </c>
      <c r="E81" s="5">
        <v>0.54</v>
      </c>
      <c r="F81" s="5">
        <v>11</v>
      </c>
      <c r="G81" s="5">
        <v>1.8</v>
      </c>
      <c r="H81" s="5">
        <v>1.4E-2</v>
      </c>
      <c r="I81" s="5">
        <v>0.105</v>
      </c>
      <c r="J81" s="5">
        <v>0.221</v>
      </c>
      <c r="K81" s="5">
        <v>500</v>
      </c>
      <c r="L81" s="5">
        <v>600</v>
      </c>
      <c r="M81" s="5">
        <v>625</v>
      </c>
      <c r="N81" s="5">
        <v>0</v>
      </c>
      <c r="O81" s="1" t="s">
        <v>158</v>
      </c>
      <c r="P81" s="14" t="str">
        <f t="shared" si="3"/>
        <v>B30_N2</v>
      </c>
      <c r="Q81" s="15">
        <f t="shared" si="4"/>
        <v>500</v>
      </c>
      <c r="R81" s="15">
        <v>0.221</v>
      </c>
      <c r="S81" s="15">
        <v>217</v>
      </c>
      <c r="T81" s="15">
        <v>222</v>
      </c>
      <c r="U81" s="16">
        <f t="shared" si="5"/>
        <v>65700000</v>
      </c>
      <c r="V81" s="2">
        <f>VLOOKUP(B81,bus_data!$A$2:$I$75, 9,FALSE)</f>
        <v>230</v>
      </c>
    </row>
    <row r="82" spans="1:22" x14ac:dyDescent="0.35">
      <c r="A82" s="1" t="s">
        <v>165</v>
      </c>
      <c r="B82" s="5">
        <v>221</v>
      </c>
      <c r="C82" s="5">
        <v>222</v>
      </c>
      <c r="D82" s="5">
        <v>47</v>
      </c>
      <c r="E82" s="5">
        <v>0.45</v>
      </c>
      <c r="F82" s="5">
        <v>11</v>
      </c>
      <c r="G82" s="5">
        <v>1.2</v>
      </c>
      <c r="H82" s="5">
        <v>8.9999999999999993E-3</v>
      </c>
      <c r="I82" s="5">
        <v>6.8000000000000005E-2</v>
      </c>
      <c r="J82" s="5">
        <v>0.14199999999999999</v>
      </c>
      <c r="K82" s="5">
        <v>500</v>
      </c>
      <c r="L82" s="5">
        <v>600</v>
      </c>
      <c r="M82" s="5">
        <v>625</v>
      </c>
      <c r="N82" s="5">
        <v>0</v>
      </c>
      <c r="O82" s="1" t="s">
        <v>165</v>
      </c>
      <c r="P82" s="14" t="str">
        <f t="shared" si="3"/>
        <v>B34_N2</v>
      </c>
      <c r="Q82" s="15">
        <f t="shared" si="4"/>
        <v>500</v>
      </c>
      <c r="R82" s="15">
        <v>0.14199999999999999</v>
      </c>
      <c r="S82" s="15">
        <v>221</v>
      </c>
      <c r="T82" s="15">
        <v>222</v>
      </c>
      <c r="U82" s="16">
        <f t="shared" si="5"/>
        <v>42300000</v>
      </c>
      <c r="V82" s="2">
        <f>VLOOKUP(B82,bus_data!$A$2:$I$75, 9,FALSE)</f>
        <v>230</v>
      </c>
    </row>
    <row r="83" spans="1:22" x14ac:dyDescent="0.35">
      <c r="A83" s="1" t="s">
        <v>166</v>
      </c>
      <c r="B83" s="5">
        <v>301</v>
      </c>
      <c r="C83" s="5">
        <v>302</v>
      </c>
      <c r="D83" s="5">
        <v>3</v>
      </c>
      <c r="E83" s="5">
        <v>0.24</v>
      </c>
      <c r="F83" s="5">
        <v>16</v>
      </c>
      <c r="G83" s="5">
        <v>0</v>
      </c>
      <c r="H83" s="5">
        <v>3.0000000000000001E-3</v>
      </c>
      <c r="I83" s="5">
        <v>1.4E-2</v>
      </c>
      <c r="J83" s="5">
        <v>0.46100000000000002</v>
      </c>
      <c r="K83" s="5">
        <v>175</v>
      </c>
      <c r="L83" s="5">
        <v>193</v>
      </c>
      <c r="M83" s="5">
        <v>200</v>
      </c>
      <c r="N83" s="5">
        <v>0</v>
      </c>
      <c r="O83" s="1" t="s">
        <v>166</v>
      </c>
      <c r="P83" s="14" t="str">
        <f t="shared" si="3"/>
        <v>C1_N2</v>
      </c>
      <c r="Q83" s="15">
        <f t="shared" si="4"/>
        <v>175</v>
      </c>
      <c r="R83" s="15">
        <v>0.46100000000000002</v>
      </c>
      <c r="S83" s="15">
        <v>301</v>
      </c>
      <c r="T83" s="15">
        <v>302</v>
      </c>
      <c r="U83" s="16">
        <f t="shared" si="5"/>
        <v>1200000</v>
      </c>
      <c r="V83" s="2">
        <f>VLOOKUP(B83,bus_data!$A$2:$I$75, 9,FALSE)</f>
        <v>138</v>
      </c>
    </row>
    <row r="84" spans="1:22" x14ac:dyDescent="0.35">
      <c r="A84" s="1" t="s">
        <v>167</v>
      </c>
      <c r="B84" s="5">
        <v>301</v>
      </c>
      <c r="C84" s="5">
        <v>303</v>
      </c>
      <c r="D84" s="5">
        <v>55</v>
      </c>
      <c r="E84" s="5">
        <v>0.51</v>
      </c>
      <c r="F84" s="5">
        <v>10</v>
      </c>
      <c r="G84" s="5">
        <v>2.9</v>
      </c>
      <c r="H84" s="5">
        <v>5.5E-2</v>
      </c>
      <c r="I84" s="5">
        <v>0.21099999999999999</v>
      </c>
      <c r="J84" s="5">
        <v>5.7000000000000002E-2</v>
      </c>
      <c r="K84" s="5">
        <v>175</v>
      </c>
      <c r="L84" s="5">
        <v>208</v>
      </c>
      <c r="M84" s="5">
        <v>220</v>
      </c>
      <c r="N84" s="5">
        <v>0</v>
      </c>
      <c r="O84" s="1" t="s">
        <v>167</v>
      </c>
      <c r="P84" s="14" t="str">
        <f t="shared" si="3"/>
        <v>C2_N2</v>
      </c>
      <c r="Q84" s="15">
        <f t="shared" si="4"/>
        <v>175</v>
      </c>
      <c r="R84" s="15">
        <v>5.7000000000000002E-2</v>
      </c>
      <c r="S84" s="15">
        <v>301</v>
      </c>
      <c r="T84" s="15">
        <v>303</v>
      </c>
      <c r="U84" s="16">
        <f t="shared" si="5"/>
        <v>22000000</v>
      </c>
      <c r="V84" s="2">
        <f>VLOOKUP(B84,bus_data!$A$2:$I$75, 9,FALSE)</f>
        <v>138</v>
      </c>
    </row>
    <row r="85" spans="1:22" x14ac:dyDescent="0.35">
      <c r="A85" s="1" t="s">
        <v>168</v>
      </c>
      <c r="B85" s="5">
        <v>301</v>
      </c>
      <c r="C85" s="5">
        <v>305</v>
      </c>
      <c r="D85" s="5">
        <v>22</v>
      </c>
      <c r="E85" s="5">
        <v>0.33</v>
      </c>
      <c r="F85" s="5">
        <v>10</v>
      </c>
      <c r="G85" s="5">
        <v>1.2</v>
      </c>
      <c r="H85" s="5">
        <v>2.1999999999999999E-2</v>
      </c>
      <c r="I85" s="5">
        <v>8.5000000000000006E-2</v>
      </c>
      <c r="J85" s="5">
        <v>2.3E-2</v>
      </c>
      <c r="K85" s="5">
        <v>175</v>
      </c>
      <c r="L85" s="5">
        <v>208</v>
      </c>
      <c r="M85" s="5">
        <v>220</v>
      </c>
      <c r="N85" s="5">
        <v>0</v>
      </c>
      <c r="O85" s="1" t="s">
        <v>168</v>
      </c>
      <c r="P85" s="14" t="str">
        <f t="shared" si="3"/>
        <v>C3_N2</v>
      </c>
      <c r="Q85" s="15">
        <f t="shared" si="4"/>
        <v>175</v>
      </c>
      <c r="R85" s="15">
        <v>2.3E-2</v>
      </c>
      <c r="S85" s="15">
        <v>301</v>
      </c>
      <c r="T85" s="15">
        <v>305</v>
      </c>
      <c r="U85" s="16">
        <f t="shared" si="5"/>
        <v>8800000</v>
      </c>
      <c r="V85" s="2">
        <f>VLOOKUP(B85,bus_data!$A$2:$I$75, 9,FALSE)</f>
        <v>138</v>
      </c>
    </row>
    <row r="86" spans="1:22" x14ac:dyDescent="0.35">
      <c r="A86" s="1" t="s">
        <v>169</v>
      </c>
      <c r="B86" s="5">
        <v>302</v>
      </c>
      <c r="C86" s="5">
        <v>304</v>
      </c>
      <c r="D86" s="5">
        <v>33</v>
      </c>
      <c r="E86" s="5">
        <v>0.39</v>
      </c>
      <c r="F86" s="5">
        <v>10</v>
      </c>
      <c r="G86" s="5">
        <v>1.7</v>
      </c>
      <c r="H86" s="5">
        <v>3.3000000000000002E-2</v>
      </c>
      <c r="I86" s="5">
        <v>0.127</v>
      </c>
      <c r="J86" s="5">
        <v>3.4000000000000002E-2</v>
      </c>
      <c r="K86" s="5">
        <v>175</v>
      </c>
      <c r="L86" s="5">
        <v>208</v>
      </c>
      <c r="M86" s="5">
        <v>220</v>
      </c>
      <c r="N86" s="5">
        <v>0</v>
      </c>
      <c r="O86" s="1" t="s">
        <v>169</v>
      </c>
      <c r="P86" s="14" t="str">
        <f t="shared" si="3"/>
        <v>C4_N2</v>
      </c>
      <c r="Q86" s="15">
        <f t="shared" si="4"/>
        <v>175</v>
      </c>
      <c r="R86" s="15">
        <v>3.4000000000000002E-2</v>
      </c>
      <c r="S86" s="15">
        <v>302</v>
      </c>
      <c r="T86" s="15">
        <v>304</v>
      </c>
      <c r="U86" s="16">
        <f t="shared" si="5"/>
        <v>13200000</v>
      </c>
      <c r="V86" s="2">
        <f>VLOOKUP(B86,bus_data!$A$2:$I$75, 9,FALSE)</f>
        <v>138</v>
      </c>
    </row>
    <row r="87" spans="1:22" x14ac:dyDescent="0.35">
      <c r="A87" s="1" t="s">
        <v>170</v>
      </c>
      <c r="B87" s="5">
        <v>302</v>
      </c>
      <c r="C87" s="5">
        <v>306</v>
      </c>
      <c r="D87" s="5">
        <v>50</v>
      </c>
      <c r="E87" s="5">
        <v>0.48</v>
      </c>
      <c r="F87" s="5">
        <v>10</v>
      </c>
      <c r="G87" s="5">
        <v>2.6</v>
      </c>
      <c r="H87" s="5">
        <v>0.05</v>
      </c>
      <c r="I87" s="5">
        <v>0.192</v>
      </c>
      <c r="J87" s="5">
        <v>5.1999999999999998E-2</v>
      </c>
      <c r="K87" s="5">
        <v>175</v>
      </c>
      <c r="L87" s="5">
        <v>208</v>
      </c>
      <c r="M87" s="5">
        <v>220</v>
      </c>
      <c r="N87" s="5">
        <v>0</v>
      </c>
      <c r="O87" s="1" t="s">
        <v>170</v>
      </c>
      <c r="P87" s="14" t="str">
        <f t="shared" si="3"/>
        <v>C5_N2</v>
      </c>
      <c r="Q87" s="15">
        <f t="shared" si="4"/>
        <v>175</v>
      </c>
      <c r="R87" s="15">
        <v>5.1999999999999998E-2</v>
      </c>
      <c r="S87" s="15">
        <v>302</v>
      </c>
      <c r="T87" s="15">
        <v>306</v>
      </c>
      <c r="U87" s="16">
        <f t="shared" si="5"/>
        <v>20000000</v>
      </c>
      <c r="V87" s="2">
        <f>VLOOKUP(B87,bus_data!$A$2:$I$75, 9,FALSE)</f>
        <v>138</v>
      </c>
    </row>
    <row r="88" spans="1:22" x14ac:dyDescent="0.35">
      <c r="A88" s="1" t="s">
        <v>171</v>
      </c>
      <c r="B88" s="5">
        <v>303</v>
      </c>
      <c r="C88" s="5">
        <v>309</v>
      </c>
      <c r="D88" s="5">
        <v>31</v>
      </c>
      <c r="E88" s="5">
        <v>0.38</v>
      </c>
      <c r="F88" s="5">
        <v>10</v>
      </c>
      <c r="G88" s="5">
        <v>1.6</v>
      </c>
      <c r="H88" s="5">
        <v>3.1E-2</v>
      </c>
      <c r="I88" s="5">
        <v>0.11899999999999999</v>
      </c>
      <c r="J88" s="5">
        <v>3.2000000000000001E-2</v>
      </c>
      <c r="K88" s="5">
        <v>175</v>
      </c>
      <c r="L88" s="5">
        <v>208</v>
      </c>
      <c r="M88" s="5">
        <v>220</v>
      </c>
      <c r="N88" s="5">
        <v>0</v>
      </c>
      <c r="O88" s="1" t="s">
        <v>171</v>
      </c>
      <c r="P88" s="14" t="str">
        <f t="shared" si="3"/>
        <v>C6_N2</v>
      </c>
      <c r="Q88" s="15">
        <f t="shared" si="4"/>
        <v>175</v>
      </c>
      <c r="R88" s="15">
        <v>3.2000000000000001E-2</v>
      </c>
      <c r="S88" s="15">
        <v>303</v>
      </c>
      <c r="T88" s="15">
        <v>309</v>
      </c>
      <c r="U88" s="16">
        <f t="shared" si="5"/>
        <v>12400000</v>
      </c>
      <c r="V88" s="2">
        <f>VLOOKUP(B88,bus_data!$A$2:$I$75, 9,FALSE)</f>
        <v>138</v>
      </c>
    </row>
    <row r="89" spans="1:22" x14ac:dyDescent="0.35">
      <c r="A89" s="1" t="s">
        <v>173</v>
      </c>
      <c r="B89" s="5">
        <v>304</v>
      </c>
      <c r="C89" s="5">
        <v>309</v>
      </c>
      <c r="D89" s="5">
        <v>27</v>
      </c>
      <c r="E89" s="5">
        <v>0.36</v>
      </c>
      <c r="F89" s="5">
        <v>10</v>
      </c>
      <c r="G89" s="5">
        <v>1.4</v>
      </c>
      <c r="H89" s="5">
        <v>2.7E-2</v>
      </c>
      <c r="I89" s="5">
        <v>0.104</v>
      </c>
      <c r="J89" s="5">
        <v>2.8000000000000001E-2</v>
      </c>
      <c r="K89" s="5">
        <v>175</v>
      </c>
      <c r="L89" s="5">
        <v>208</v>
      </c>
      <c r="M89" s="5">
        <v>220</v>
      </c>
      <c r="N89" s="5">
        <v>0</v>
      </c>
      <c r="O89" s="1" t="s">
        <v>173</v>
      </c>
      <c r="P89" s="14" t="str">
        <f t="shared" si="3"/>
        <v>C8_N2</v>
      </c>
      <c r="Q89" s="15">
        <f t="shared" si="4"/>
        <v>175</v>
      </c>
      <c r="R89" s="15">
        <v>2.8000000000000001E-2</v>
      </c>
      <c r="S89" s="15">
        <v>304</v>
      </c>
      <c r="T89" s="15">
        <v>309</v>
      </c>
      <c r="U89" s="16">
        <f t="shared" si="5"/>
        <v>10800000</v>
      </c>
      <c r="V89" s="2">
        <f>VLOOKUP(B89,bus_data!$A$2:$I$75, 9,FALSE)</f>
        <v>138</v>
      </c>
    </row>
    <row r="90" spans="1:22" x14ac:dyDescent="0.35">
      <c r="A90" s="1" t="s">
        <v>174</v>
      </c>
      <c r="B90" s="5">
        <v>305</v>
      </c>
      <c r="C90" s="5">
        <v>310</v>
      </c>
      <c r="D90" s="5">
        <v>23</v>
      </c>
      <c r="E90" s="5">
        <v>0.34</v>
      </c>
      <c r="F90" s="5">
        <v>10</v>
      </c>
      <c r="G90" s="5">
        <v>1.2</v>
      </c>
      <c r="H90" s="5">
        <v>2.3E-2</v>
      </c>
      <c r="I90" s="5">
        <v>8.7999999999999995E-2</v>
      </c>
      <c r="J90" s="5">
        <v>2.4E-2</v>
      </c>
      <c r="K90" s="5">
        <v>175</v>
      </c>
      <c r="L90" s="5">
        <v>208</v>
      </c>
      <c r="M90" s="5">
        <v>220</v>
      </c>
      <c r="N90" s="5">
        <v>0</v>
      </c>
      <c r="O90" s="1" t="s">
        <v>174</v>
      </c>
      <c r="P90" s="14" t="str">
        <f t="shared" si="3"/>
        <v>C9_N2</v>
      </c>
      <c r="Q90" s="15">
        <f t="shared" si="4"/>
        <v>175</v>
      </c>
      <c r="R90" s="15">
        <v>2.4E-2</v>
      </c>
      <c r="S90" s="15">
        <v>305</v>
      </c>
      <c r="T90" s="15">
        <v>310</v>
      </c>
      <c r="U90" s="16">
        <f t="shared" si="5"/>
        <v>9200000</v>
      </c>
      <c r="V90" s="2">
        <f>VLOOKUP(B90,bus_data!$A$2:$I$75, 9,FALSE)</f>
        <v>138</v>
      </c>
    </row>
    <row r="91" spans="1:22" x14ac:dyDescent="0.35">
      <c r="A91" s="1" t="s">
        <v>175</v>
      </c>
      <c r="B91" s="5">
        <v>306</v>
      </c>
      <c r="C91" s="5">
        <v>310</v>
      </c>
      <c r="D91" s="5">
        <v>16</v>
      </c>
      <c r="E91" s="5">
        <v>0.33</v>
      </c>
      <c r="F91" s="5">
        <v>35</v>
      </c>
      <c r="G91" s="5">
        <v>0</v>
      </c>
      <c r="H91" s="5">
        <v>1.4E-2</v>
      </c>
      <c r="I91" s="5">
        <v>6.0999999999999999E-2</v>
      </c>
      <c r="J91" s="5">
        <v>2.4590000000000001</v>
      </c>
      <c r="K91" s="5">
        <v>175</v>
      </c>
      <c r="L91" s="5">
        <v>193</v>
      </c>
      <c r="M91" s="5">
        <v>200</v>
      </c>
      <c r="N91" s="5">
        <v>0</v>
      </c>
      <c r="O91" s="1" t="s">
        <v>175</v>
      </c>
      <c r="P91" s="14" t="str">
        <f t="shared" si="3"/>
        <v>C10_N2</v>
      </c>
      <c r="Q91" s="15">
        <f t="shared" si="4"/>
        <v>175</v>
      </c>
      <c r="R91" s="15">
        <v>2.4590000000000001</v>
      </c>
      <c r="S91" s="15">
        <v>306</v>
      </c>
      <c r="T91" s="15">
        <v>310</v>
      </c>
      <c r="U91" s="16">
        <f t="shared" si="5"/>
        <v>6400000</v>
      </c>
      <c r="V91" s="2">
        <f>VLOOKUP(B91,bus_data!$A$2:$I$75, 9,FALSE)</f>
        <v>138</v>
      </c>
    </row>
    <row r="92" spans="1:22" x14ac:dyDescent="0.35">
      <c r="A92" s="1" t="s">
        <v>176</v>
      </c>
      <c r="B92" s="5">
        <v>307</v>
      </c>
      <c r="C92" s="5">
        <v>308</v>
      </c>
      <c r="D92" s="5">
        <v>16</v>
      </c>
      <c r="E92" s="5">
        <v>0.3</v>
      </c>
      <c r="F92" s="5">
        <v>10</v>
      </c>
      <c r="G92" s="5">
        <v>0.8</v>
      </c>
      <c r="H92" s="5">
        <v>1.6E-2</v>
      </c>
      <c r="I92" s="5">
        <v>6.0999999999999999E-2</v>
      </c>
      <c r="J92" s="5">
        <v>1.7000000000000001E-2</v>
      </c>
      <c r="K92" s="5">
        <v>175</v>
      </c>
      <c r="L92" s="5">
        <v>208</v>
      </c>
      <c r="M92" s="5">
        <v>220</v>
      </c>
      <c r="N92" s="5">
        <v>0</v>
      </c>
      <c r="O92" s="1" t="s">
        <v>176</v>
      </c>
      <c r="P92" s="14" t="str">
        <f t="shared" si="3"/>
        <v>C11_N2</v>
      </c>
      <c r="Q92" s="15">
        <f t="shared" si="4"/>
        <v>175</v>
      </c>
      <c r="R92" s="15">
        <v>1.7000000000000001E-2</v>
      </c>
      <c r="S92" s="15">
        <v>307</v>
      </c>
      <c r="T92" s="15">
        <v>308</v>
      </c>
      <c r="U92" s="16">
        <f t="shared" si="5"/>
        <v>6400000</v>
      </c>
      <c r="V92" s="2">
        <f>VLOOKUP(B92,bus_data!$A$2:$I$75, 9,FALSE)</f>
        <v>138</v>
      </c>
    </row>
    <row r="93" spans="1:22" x14ac:dyDescent="0.35">
      <c r="A93" s="1" t="s">
        <v>183</v>
      </c>
      <c r="B93" s="5">
        <v>311</v>
      </c>
      <c r="C93" s="5">
        <v>313</v>
      </c>
      <c r="D93" s="5">
        <v>33</v>
      </c>
      <c r="E93" s="5">
        <v>0.4</v>
      </c>
      <c r="F93" s="5">
        <v>11</v>
      </c>
      <c r="G93" s="5">
        <v>0.8</v>
      </c>
      <c r="H93" s="5">
        <v>6.0000000000000001E-3</v>
      </c>
      <c r="I93" s="5">
        <v>4.8000000000000001E-2</v>
      </c>
      <c r="J93" s="5">
        <v>0.1</v>
      </c>
      <c r="K93" s="5">
        <v>500</v>
      </c>
      <c r="L93" s="5">
        <v>600</v>
      </c>
      <c r="M93" s="5">
        <v>625</v>
      </c>
      <c r="N93" s="5">
        <v>0</v>
      </c>
      <c r="O93" s="1" t="s">
        <v>183</v>
      </c>
      <c r="P93" s="14" t="str">
        <f t="shared" si="3"/>
        <v>C18_N2</v>
      </c>
      <c r="Q93" s="15">
        <f t="shared" si="4"/>
        <v>500</v>
      </c>
      <c r="R93" s="15">
        <v>0.1</v>
      </c>
      <c r="S93" s="15">
        <v>311</v>
      </c>
      <c r="T93" s="15">
        <v>313</v>
      </c>
      <c r="U93" s="16">
        <f t="shared" si="5"/>
        <v>29700000</v>
      </c>
      <c r="V93" s="2">
        <f>VLOOKUP(B93,bus_data!$A$2:$I$75, 9,FALSE)</f>
        <v>230</v>
      </c>
    </row>
    <row r="94" spans="1:22" x14ac:dyDescent="0.35">
      <c r="A94" s="1" t="s">
        <v>184</v>
      </c>
      <c r="B94" s="5">
        <v>311</v>
      </c>
      <c r="C94" s="5">
        <v>314</v>
      </c>
      <c r="D94" s="5">
        <v>29</v>
      </c>
      <c r="E94" s="5">
        <v>0.39</v>
      </c>
      <c r="F94" s="5">
        <v>11</v>
      </c>
      <c r="G94" s="5">
        <v>0.7</v>
      </c>
      <c r="H94" s="5">
        <v>5.0000000000000001E-3</v>
      </c>
      <c r="I94" s="5">
        <v>4.2000000000000003E-2</v>
      </c>
      <c r="J94" s="5">
        <v>8.7999999999999995E-2</v>
      </c>
      <c r="K94" s="5">
        <v>500</v>
      </c>
      <c r="L94" s="5">
        <v>600</v>
      </c>
      <c r="M94" s="5">
        <v>625</v>
      </c>
      <c r="N94" s="5">
        <v>0</v>
      </c>
      <c r="O94" s="1" t="s">
        <v>184</v>
      </c>
      <c r="P94" s="14" t="str">
        <f t="shared" si="3"/>
        <v>C19_N2</v>
      </c>
      <c r="Q94" s="15">
        <f t="shared" si="4"/>
        <v>500</v>
      </c>
      <c r="R94" s="15">
        <v>8.7999999999999995E-2</v>
      </c>
      <c r="S94" s="15">
        <v>311</v>
      </c>
      <c r="T94" s="15">
        <v>314</v>
      </c>
      <c r="U94" s="16">
        <f t="shared" si="5"/>
        <v>26100000</v>
      </c>
      <c r="V94" s="2">
        <f>VLOOKUP(B94,bus_data!$A$2:$I$75, 9,FALSE)</f>
        <v>230</v>
      </c>
    </row>
    <row r="95" spans="1:22" x14ac:dyDescent="0.35">
      <c r="A95" s="1" t="s">
        <v>185</v>
      </c>
      <c r="B95" s="5">
        <v>312</v>
      </c>
      <c r="C95" s="5">
        <v>313</v>
      </c>
      <c r="D95" s="5">
        <v>33</v>
      </c>
      <c r="E95" s="5">
        <v>0.4</v>
      </c>
      <c r="F95" s="5">
        <v>11</v>
      </c>
      <c r="G95" s="5">
        <v>0.8</v>
      </c>
      <c r="H95" s="5">
        <v>6.0000000000000001E-3</v>
      </c>
      <c r="I95" s="5">
        <v>4.8000000000000001E-2</v>
      </c>
      <c r="J95" s="5">
        <v>0.1</v>
      </c>
      <c r="K95" s="5">
        <v>500</v>
      </c>
      <c r="L95" s="5">
        <v>600</v>
      </c>
      <c r="M95" s="5">
        <v>625</v>
      </c>
      <c r="N95" s="5">
        <v>0</v>
      </c>
      <c r="O95" s="1" t="s">
        <v>185</v>
      </c>
      <c r="P95" s="14" t="str">
        <f t="shared" si="3"/>
        <v>C20_N2</v>
      </c>
      <c r="Q95" s="15">
        <f t="shared" si="4"/>
        <v>500</v>
      </c>
      <c r="R95" s="15">
        <v>0.1</v>
      </c>
      <c r="S95" s="15">
        <v>312</v>
      </c>
      <c r="T95" s="15">
        <v>313</v>
      </c>
      <c r="U95" s="16">
        <f t="shared" si="5"/>
        <v>29700000</v>
      </c>
      <c r="V95" s="2">
        <f>VLOOKUP(B95,bus_data!$A$2:$I$75, 9,FALSE)</f>
        <v>230</v>
      </c>
    </row>
    <row r="96" spans="1:22" x14ac:dyDescent="0.35">
      <c r="A96" s="1" t="s">
        <v>186</v>
      </c>
      <c r="B96" s="5">
        <v>312</v>
      </c>
      <c r="C96" s="5">
        <v>323</v>
      </c>
      <c r="D96" s="5">
        <v>67</v>
      </c>
      <c r="E96" s="5">
        <v>0.52</v>
      </c>
      <c r="F96" s="5">
        <v>11</v>
      </c>
      <c r="G96" s="5">
        <v>1.6</v>
      </c>
      <c r="H96" s="5">
        <v>1.2E-2</v>
      </c>
      <c r="I96" s="5">
        <v>9.7000000000000003E-2</v>
      </c>
      <c r="J96" s="5">
        <v>0.20300000000000001</v>
      </c>
      <c r="K96" s="5">
        <v>500</v>
      </c>
      <c r="L96" s="5">
        <v>600</v>
      </c>
      <c r="M96" s="5">
        <v>625</v>
      </c>
      <c r="N96" s="5">
        <v>0</v>
      </c>
      <c r="O96" s="1" t="s">
        <v>186</v>
      </c>
      <c r="P96" s="14" t="str">
        <f t="shared" si="3"/>
        <v>C21_N2</v>
      </c>
      <c r="Q96" s="15">
        <f t="shared" si="4"/>
        <v>500</v>
      </c>
      <c r="R96" s="15">
        <v>0.20300000000000001</v>
      </c>
      <c r="S96" s="15">
        <v>312</v>
      </c>
      <c r="T96" s="15">
        <v>323</v>
      </c>
      <c r="U96" s="16">
        <f t="shared" si="5"/>
        <v>60300000</v>
      </c>
      <c r="V96" s="2">
        <f>VLOOKUP(B96,bus_data!$A$2:$I$75, 9,FALSE)</f>
        <v>230</v>
      </c>
    </row>
    <row r="97" spans="1:22" x14ac:dyDescent="0.35">
      <c r="A97" s="1" t="s">
        <v>187</v>
      </c>
      <c r="B97" s="5">
        <v>313</v>
      </c>
      <c r="C97" s="5">
        <v>323</v>
      </c>
      <c r="D97" s="5">
        <v>60</v>
      </c>
      <c r="E97" s="5">
        <v>0.49</v>
      </c>
      <c r="F97" s="5">
        <v>11</v>
      </c>
      <c r="G97" s="5">
        <v>1.5</v>
      </c>
      <c r="H97" s="5">
        <v>1.0999999999999999E-2</v>
      </c>
      <c r="I97" s="5">
        <v>8.6999999999999994E-2</v>
      </c>
      <c r="J97" s="5">
        <v>0.182</v>
      </c>
      <c r="K97" s="5">
        <v>500</v>
      </c>
      <c r="L97" s="5">
        <v>600</v>
      </c>
      <c r="M97" s="5">
        <v>625</v>
      </c>
      <c r="N97" s="5">
        <v>0</v>
      </c>
      <c r="O97" s="1" t="s">
        <v>187</v>
      </c>
      <c r="P97" s="14" t="str">
        <f t="shared" si="3"/>
        <v>C22_N2</v>
      </c>
      <c r="Q97" s="15">
        <f t="shared" si="4"/>
        <v>500</v>
      </c>
      <c r="R97" s="15">
        <v>0.182</v>
      </c>
      <c r="S97" s="15">
        <v>313</v>
      </c>
      <c r="T97" s="15">
        <v>323</v>
      </c>
      <c r="U97" s="16">
        <f t="shared" si="5"/>
        <v>54000000</v>
      </c>
      <c r="V97" s="2">
        <f>VLOOKUP(B97,bus_data!$A$2:$I$75, 9,FALSE)</f>
        <v>230</v>
      </c>
    </row>
    <row r="98" spans="1:22" x14ac:dyDescent="0.35">
      <c r="A98" s="1" t="s">
        <v>188</v>
      </c>
      <c r="B98" s="5">
        <v>314</v>
      </c>
      <c r="C98" s="5">
        <v>316</v>
      </c>
      <c r="D98" s="5">
        <v>27</v>
      </c>
      <c r="E98" s="5">
        <v>0.38</v>
      </c>
      <c r="F98" s="5">
        <v>11</v>
      </c>
      <c r="G98" s="5">
        <v>0.7</v>
      </c>
      <c r="H98" s="5">
        <v>5.0000000000000001E-3</v>
      </c>
      <c r="I98" s="5">
        <v>5.8999999999999997E-2</v>
      </c>
      <c r="J98" s="5">
        <v>8.2000000000000003E-2</v>
      </c>
      <c r="K98" s="5">
        <v>500</v>
      </c>
      <c r="L98" s="5">
        <v>600</v>
      </c>
      <c r="M98" s="5">
        <v>625</v>
      </c>
      <c r="N98" s="5">
        <v>0</v>
      </c>
      <c r="O98" s="1" t="s">
        <v>188</v>
      </c>
      <c r="P98" s="14" t="str">
        <f t="shared" si="3"/>
        <v>C23_N2</v>
      </c>
      <c r="Q98" s="15">
        <f t="shared" si="4"/>
        <v>500</v>
      </c>
      <c r="R98" s="15">
        <v>8.2000000000000003E-2</v>
      </c>
      <c r="S98" s="15">
        <v>314</v>
      </c>
      <c r="T98" s="15">
        <v>316</v>
      </c>
      <c r="U98" s="16">
        <f t="shared" si="5"/>
        <v>24300000</v>
      </c>
      <c r="V98" s="2">
        <f>VLOOKUP(B98,bus_data!$A$2:$I$75, 9,FALSE)</f>
        <v>230</v>
      </c>
    </row>
    <row r="99" spans="1:22" x14ac:dyDescent="0.35">
      <c r="A99" s="1" t="s">
        <v>189</v>
      </c>
      <c r="B99" s="5">
        <v>315</v>
      </c>
      <c r="C99" s="5">
        <v>316</v>
      </c>
      <c r="D99" s="5">
        <v>12</v>
      </c>
      <c r="E99" s="5">
        <v>0.33</v>
      </c>
      <c r="F99" s="5">
        <v>11</v>
      </c>
      <c r="G99" s="5">
        <v>0.3</v>
      </c>
      <c r="H99" s="5">
        <v>2E-3</v>
      </c>
      <c r="I99" s="5">
        <v>1.7000000000000001E-2</v>
      </c>
      <c r="J99" s="5">
        <v>3.5999999999999997E-2</v>
      </c>
      <c r="K99" s="5">
        <v>500</v>
      </c>
      <c r="L99" s="5">
        <v>600</v>
      </c>
      <c r="M99" s="5">
        <v>625</v>
      </c>
      <c r="N99" s="5">
        <v>0</v>
      </c>
      <c r="O99" s="1" t="s">
        <v>189</v>
      </c>
      <c r="P99" s="14" t="str">
        <f t="shared" si="3"/>
        <v>C24_N2</v>
      </c>
      <c r="Q99" s="15">
        <f t="shared" si="4"/>
        <v>500</v>
      </c>
      <c r="R99" s="15">
        <v>3.5999999999999997E-2</v>
      </c>
      <c r="S99" s="15">
        <v>315</v>
      </c>
      <c r="T99" s="15">
        <v>316</v>
      </c>
      <c r="U99" s="16">
        <f t="shared" si="5"/>
        <v>10800000</v>
      </c>
      <c r="V99" s="2">
        <f>VLOOKUP(B99,bus_data!$A$2:$I$75, 9,FALSE)</f>
        <v>230</v>
      </c>
    </row>
    <row r="100" spans="1:22" x14ac:dyDescent="0.35">
      <c r="A100" s="1" t="s">
        <v>192</v>
      </c>
      <c r="B100" s="5">
        <v>315</v>
      </c>
      <c r="C100" s="5">
        <v>324</v>
      </c>
      <c r="D100" s="5">
        <v>36</v>
      </c>
      <c r="E100" s="5">
        <v>0.41</v>
      </c>
      <c r="F100" s="5">
        <v>11</v>
      </c>
      <c r="G100" s="5">
        <v>0.9</v>
      </c>
      <c r="H100" s="5">
        <v>7.0000000000000001E-3</v>
      </c>
      <c r="I100" s="5">
        <v>5.1999999999999998E-2</v>
      </c>
      <c r="J100" s="5">
        <v>0.109</v>
      </c>
      <c r="K100" s="5">
        <v>500</v>
      </c>
      <c r="L100" s="5">
        <v>600</v>
      </c>
      <c r="M100" s="5">
        <v>625</v>
      </c>
      <c r="N100" s="5">
        <v>0</v>
      </c>
      <c r="O100" s="1" t="s">
        <v>192</v>
      </c>
      <c r="P100" s="14" t="str">
        <f t="shared" si="3"/>
        <v>C26_N2</v>
      </c>
      <c r="Q100" s="15">
        <f t="shared" si="4"/>
        <v>500</v>
      </c>
      <c r="R100" s="15">
        <v>0.109</v>
      </c>
      <c r="S100" s="15">
        <v>315</v>
      </c>
      <c r="T100" s="15">
        <v>324</v>
      </c>
      <c r="U100" s="16">
        <f t="shared" si="5"/>
        <v>32400000</v>
      </c>
      <c r="V100" s="2">
        <f>VLOOKUP(B100,bus_data!$A$2:$I$75, 9,FALSE)</f>
        <v>230</v>
      </c>
    </row>
    <row r="101" spans="1:22" x14ac:dyDescent="0.35">
      <c r="A101" s="1" t="s">
        <v>193</v>
      </c>
      <c r="B101" s="5">
        <v>316</v>
      </c>
      <c r="C101" s="5">
        <v>317</v>
      </c>
      <c r="D101" s="5">
        <v>18</v>
      </c>
      <c r="E101" s="5">
        <v>0.35</v>
      </c>
      <c r="F101" s="5">
        <v>11</v>
      </c>
      <c r="G101" s="5">
        <v>0.4</v>
      </c>
      <c r="H101" s="5">
        <v>3.0000000000000001E-3</v>
      </c>
      <c r="I101" s="5">
        <v>2.5999999999999999E-2</v>
      </c>
      <c r="J101" s="5">
        <v>5.5E-2</v>
      </c>
      <c r="K101" s="5">
        <v>500</v>
      </c>
      <c r="L101" s="5">
        <v>600</v>
      </c>
      <c r="M101" s="5">
        <v>625</v>
      </c>
      <c r="N101" s="5">
        <v>0</v>
      </c>
      <c r="O101" s="1" t="s">
        <v>193</v>
      </c>
      <c r="P101" s="14" t="str">
        <f t="shared" si="3"/>
        <v>C27_N2</v>
      </c>
      <c r="Q101" s="15">
        <f t="shared" si="4"/>
        <v>500</v>
      </c>
      <c r="R101" s="15">
        <v>5.5E-2</v>
      </c>
      <c r="S101" s="15">
        <v>316</v>
      </c>
      <c r="T101" s="15">
        <v>317</v>
      </c>
      <c r="U101" s="16">
        <f t="shared" si="5"/>
        <v>16200000</v>
      </c>
      <c r="V101" s="2">
        <f>VLOOKUP(B101,bus_data!$A$2:$I$75, 9,FALSE)</f>
        <v>230</v>
      </c>
    </row>
    <row r="102" spans="1:22" x14ac:dyDescent="0.35">
      <c r="A102" s="1" t="s">
        <v>194</v>
      </c>
      <c r="B102" s="5">
        <v>316</v>
      </c>
      <c r="C102" s="5">
        <v>319</v>
      </c>
      <c r="D102" s="5">
        <v>16</v>
      </c>
      <c r="E102" s="5">
        <v>0.34</v>
      </c>
      <c r="F102" s="5">
        <v>11</v>
      </c>
      <c r="G102" s="5">
        <v>0.4</v>
      </c>
      <c r="H102" s="5">
        <v>3.0000000000000001E-3</v>
      </c>
      <c r="I102" s="5">
        <v>2.3E-2</v>
      </c>
      <c r="J102" s="5">
        <v>4.9000000000000002E-2</v>
      </c>
      <c r="K102" s="5">
        <v>500</v>
      </c>
      <c r="L102" s="5">
        <v>600</v>
      </c>
      <c r="M102" s="5">
        <v>625</v>
      </c>
      <c r="N102" s="5">
        <v>0</v>
      </c>
      <c r="O102" s="1" t="s">
        <v>194</v>
      </c>
      <c r="P102" s="14" t="str">
        <f t="shared" si="3"/>
        <v>C28_N2</v>
      </c>
      <c r="Q102" s="15">
        <f t="shared" si="4"/>
        <v>500</v>
      </c>
      <c r="R102" s="15">
        <v>4.9000000000000002E-2</v>
      </c>
      <c r="S102" s="15">
        <v>316</v>
      </c>
      <c r="T102" s="15">
        <v>319</v>
      </c>
      <c r="U102" s="16">
        <f t="shared" si="5"/>
        <v>14400000</v>
      </c>
      <c r="V102" s="2">
        <f>VLOOKUP(B102,bus_data!$A$2:$I$75, 9,FALSE)</f>
        <v>230</v>
      </c>
    </row>
    <row r="103" spans="1:22" x14ac:dyDescent="0.35">
      <c r="A103" s="1" t="s">
        <v>195</v>
      </c>
      <c r="B103" s="5">
        <v>317</v>
      </c>
      <c r="C103" s="5">
        <v>318</v>
      </c>
      <c r="D103" s="5">
        <v>10</v>
      </c>
      <c r="E103" s="5">
        <v>0.32</v>
      </c>
      <c r="F103" s="5">
        <v>11</v>
      </c>
      <c r="G103" s="5">
        <v>0.2</v>
      </c>
      <c r="H103" s="5">
        <v>2E-3</v>
      </c>
      <c r="I103" s="5">
        <v>1.4E-2</v>
      </c>
      <c r="J103" s="5">
        <v>0.03</v>
      </c>
      <c r="K103" s="5">
        <v>500</v>
      </c>
      <c r="L103" s="5">
        <v>600</v>
      </c>
      <c r="M103" s="5">
        <v>625</v>
      </c>
      <c r="N103" s="5">
        <v>0</v>
      </c>
      <c r="O103" s="1" t="s">
        <v>195</v>
      </c>
      <c r="P103" s="14" t="str">
        <f t="shared" si="3"/>
        <v>C29_N2</v>
      </c>
      <c r="Q103" s="15">
        <f t="shared" si="4"/>
        <v>500</v>
      </c>
      <c r="R103" s="15">
        <v>0.03</v>
      </c>
      <c r="S103" s="15">
        <v>317</v>
      </c>
      <c r="T103" s="15">
        <v>318</v>
      </c>
      <c r="U103" s="16">
        <f t="shared" si="5"/>
        <v>9000000</v>
      </c>
      <c r="V103" s="2">
        <f>VLOOKUP(B103,bus_data!$A$2:$I$75, 9,FALSE)</f>
        <v>230</v>
      </c>
    </row>
    <row r="104" spans="1:22" x14ac:dyDescent="0.35">
      <c r="A104" s="1" t="s">
        <v>196</v>
      </c>
      <c r="B104" s="5">
        <v>317</v>
      </c>
      <c r="C104" s="5">
        <v>322</v>
      </c>
      <c r="D104" s="5">
        <v>73</v>
      </c>
      <c r="E104" s="5">
        <v>0.54</v>
      </c>
      <c r="F104" s="5">
        <v>11</v>
      </c>
      <c r="G104" s="5">
        <v>1.8</v>
      </c>
      <c r="H104" s="5">
        <v>1.4E-2</v>
      </c>
      <c r="I104" s="5">
        <v>0.105</v>
      </c>
      <c r="J104" s="5">
        <v>0.221</v>
      </c>
      <c r="K104" s="5">
        <v>500</v>
      </c>
      <c r="L104" s="5">
        <v>600</v>
      </c>
      <c r="M104" s="5">
        <v>625</v>
      </c>
      <c r="N104" s="5">
        <v>0</v>
      </c>
      <c r="O104" s="1" t="s">
        <v>196</v>
      </c>
      <c r="P104" s="14" t="str">
        <f t="shared" si="3"/>
        <v>C30_N2</v>
      </c>
      <c r="Q104" s="15">
        <f t="shared" si="4"/>
        <v>500</v>
      </c>
      <c r="R104" s="15">
        <v>0.221</v>
      </c>
      <c r="S104" s="15">
        <v>317</v>
      </c>
      <c r="T104" s="15">
        <v>322</v>
      </c>
      <c r="U104" s="16">
        <f t="shared" si="5"/>
        <v>65700000</v>
      </c>
      <c r="V104" s="2">
        <f>VLOOKUP(B104,bus_data!$A$2:$I$75, 9,FALSE)</f>
        <v>230</v>
      </c>
    </row>
    <row r="105" spans="1:22" ht="15" thickBot="1" x14ac:dyDescent="0.4">
      <c r="A105" s="3" t="s">
        <v>203</v>
      </c>
      <c r="B105" s="6">
        <v>321</v>
      </c>
      <c r="C105" s="6">
        <v>322</v>
      </c>
      <c r="D105" s="6">
        <v>47</v>
      </c>
      <c r="E105" s="6">
        <v>0.45</v>
      </c>
      <c r="F105" s="6">
        <v>11</v>
      </c>
      <c r="G105" s="6">
        <v>1.2</v>
      </c>
      <c r="H105" s="6">
        <v>8.9999999999999993E-3</v>
      </c>
      <c r="I105" s="6">
        <v>6.8000000000000005E-2</v>
      </c>
      <c r="J105" s="6">
        <v>0.14199999999999999</v>
      </c>
      <c r="K105" s="6">
        <v>500</v>
      </c>
      <c r="L105" s="6">
        <v>600</v>
      </c>
      <c r="M105" s="6">
        <v>625</v>
      </c>
      <c r="N105" s="6">
        <v>0</v>
      </c>
      <c r="O105" s="3" t="s">
        <v>203</v>
      </c>
      <c r="P105" s="17" t="str">
        <f t="shared" si="3"/>
        <v>C34_N2</v>
      </c>
      <c r="Q105" s="18">
        <f t="shared" si="4"/>
        <v>500</v>
      </c>
      <c r="R105" s="18">
        <v>0.14199999999999999</v>
      </c>
      <c r="S105" s="18">
        <v>321</v>
      </c>
      <c r="T105" s="18">
        <v>322</v>
      </c>
      <c r="U105" s="19">
        <f t="shared" si="5"/>
        <v>42300000</v>
      </c>
      <c r="V105" s="4">
        <f>VLOOKUP(B105,bus_data!$A$2:$I$75, 9,FALSE)</f>
        <v>230</v>
      </c>
    </row>
  </sheetData>
  <mergeCells count="2">
    <mergeCell ref="A1:N1"/>
    <mergeCell ref="O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bus_data</vt:lpstr>
      <vt:lpstr>generator_data</vt:lpstr>
      <vt:lpstr>existing_line_data</vt:lpstr>
      <vt:lpstr>new_line_data</vt:lpstr>
      <vt:lpstr>OLD_existing_line_data</vt:lpstr>
      <vt:lpstr>OLD_new_line_data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Grassel</dc:creator>
  <cp:lastModifiedBy>Joshua Grassel</cp:lastModifiedBy>
  <dcterms:created xsi:type="dcterms:W3CDTF">2022-11-22T22:07:27Z</dcterms:created>
  <dcterms:modified xsi:type="dcterms:W3CDTF">2022-11-29T18:55:55Z</dcterms:modified>
</cp:coreProperties>
</file>