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gra\Documents\A_Fall_2022_Classes\EEE_577\Project\EEE577_Group8_Project\"/>
    </mc:Choice>
  </mc:AlternateContent>
  <xr:revisionPtr revIDLastSave="0" documentId="13_ncr:1_{CA323A5A-B7D4-4035-B090-468D7AA49817}" xr6:coauthVersionLast="47" xr6:coauthVersionMax="47" xr10:uidLastSave="{00000000-0000-0000-0000-000000000000}"/>
  <bookViews>
    <workbookView xWindow="-110" yWindow="-110" windowWidth="19420" windowHeight="10420" firstSheet="3" activeTab="6" xr2:uid="{432B0298-B22F-4894-A746-C472485198F7}"/>
  </bookViews>
  <sheets>
    <sheet name="bus_data" sheetId="1" r:id="rId1"/>
    <sheet name="generator_data" sheetId="3" r:id="rId2"/>
    <sheet name="existing_line_data" sheetId="6" r:id="rId3"/>
    <sheet name="new_line_data" sheetId="7" r:id="rId4"/>
    <sheet name="lines_purch_latex" sheetId="9" r:id="rId5"/>
    <sheet name="unit_com_1_latex" sheetId="10" r:id="rId6"/>
    <sheet name="unit_com_2_latex" sheetId="12" r:id="rId7"/>
  </sheets>
  <definedNames>
    <definedName name="_xlnm._FilterDatabase" localSheetId="2" hidden="1">existing_line_data!$A$2:$N$122</definedName>
    <definedName name="_xlnm._FilterDatabase" localSheetId="1" hidden="1">generator_data!$A$2:$H$98</definedName>
    <definedName name="_xlnm._FilterDatabase" localSheetId="3" hidden="1">new_line_data!$A$2:$N$106</definedName>
    <definedName name="_xlnm._FilterDatabase" localSheetId="5" hidden="1">unit_com_1_latex!$A$2:$H$290</definedName>
    <definedName name="_xlnm._FilterDatabase" localSheetId="6" hidden="1">unit_com_2_latex!$A$2:$H$290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0" i="12" l="1"/>
  <c r="F290" i="12"/>
  <c r="H290" i="12" s="1"/>
  <c r="E290" i="12"/>
  <c r="G289" i="12"/>
  <c r="F289" i="12"/>
  <c r="H289" i="12" s="1"/>
  <c r="E289" i="12"/>
  <c r="G288" i="12"/>
  <c r="F288" i="12"/>
  <c r="H288" i="12" s="1"/>
  <c r="E288" i="12"/>
  <c r="G287" i="12"/>
  <c r="F287" i="12"/>
  <c r="H287" i="12" s="1"/>
  <c r="E287" i="12"/>
  <c r="H286" i="12"/>
  <c r="G286" i="12"/>
  <c r="F286" i="12"/>
  <c r="E286" i="12"/>
  <c r="G285" i="12"/>
  <c r="F285" i="12"/>
  <c r="H285" i="12" s="1"/>
  <c r="E285" i="12"/>
  <c r="H284" i="12"/>
  <c r="G284" i="12"/>
  <c r="F284" i="12"/>
  <c r="E284" i="12"/>
  <c r="G283" i="12"/>
  <c r="F283" i="12"/>
  <c r="H283" i="12" s="1"/>
  <c r="E283" i="12"/>
  <c r="G282" i="12"/>
  <c r="F282" i="12"/>
  <c r="H282" i="12" s="1"/>
  <c r="E282" i="12"/>
  <c r="G281" i="12"/>
  <c r="F281" i="12"/>
  <c r="H281" i="12" s="1"/>
  <c r="E281" i="12"/>
  <c r="H280" i="12"/>
  <c r="G280" i="12"/>
  <c r="F280" i="12"/>
  <c r="E280" i="12"/>
  <c r="G279" i="12"/>
  <c r="F279" i="12"/>
  <c r="H279" i="12" s="1"/>
  <c r="E279" i="12"/>
  <c r="H278" i="12"/>
  <c r="G278" i="12"/>
  <c r="F278" i="12"/>
  <c r="E278" i="12"/>
  <c r="G277" i="12"/>
  <c r="F277" i="12"/>
  <c r="H277" i="12" s="1"/>
  <c r="E277" i="12"/>
  <c r="G276" i="12"/>
  <c r="F276" i="12"/>
  <c r="H276" i="12" s="1"/>
  <c r="E276" i="12"/>
  <c r="G275" i="12"/>
  <c r="F275" i="12"/>
  <c r="H275" i="12" s="1"/>
  <c r="E275" i="12"/>
  <c r="H274" i="12"/>
  <c r="G274" i="12"/>
  <c r="F274" i="12"/>
  <c r="E274" i="12"/>
  <c r="G273" i="12"/>
  <c r="F273" i="12"/>
  <c r="H273" i="12" s="1"/>
  <c r="E273" i="12"/>
  <c r="G272" i="12"/>
  <c r="F272" i="12"/>
  <c r="H272" i="12" s="1"/>
  <c r="E272" i="12"/>
  <c r="G271" i="12"/>
  <c r="F271" i="12"/>
  <c r="H271" i="12" s="1"/>
  <c r="E271" i="12"/>
  <c r="H270" i="12"/>
  <c r="G270" i="12"/>
  <c r="F270" i="12"/>
  <c r="E270" i="12"/>
  <c r="G269" i="12"/>
  <c r="F269" i="12"/>
  <c r="H269" i="12" s="1"/>
  <c r="E269" i="12"/>
  <c r="H268" i="12"/>
  <c r="G268" i="12"/>
  <c r="F268" i="12"/>
  <c r="E268" i="12"/>
  <c r="G267" i="12"/>
  <c r="F267" i="12"/>
  <c r="H267" i="12" s="1"/>
  <c r="E267" i="12"/>
  <c r="G266" i="12"/>
  <c r="F266" i="12"/>
  <c r="H266" i="12" s="1"/>
  <c r="E266" i="12"/>
  <c r="G265" i="12"/>
  <c r="F265" i="12"/>
  <c r="H265" i="12" s="1"/>
  <c r="E265" i="12"/>
  <c r="H264" i="12"/>
  <c r="G264" i="12"/>
  <c r="F264" i="12"/>
  <c r="E264" i="12"/>
  <c r="G263" i="12"/>
  <c r="F263" i="12"/>
  <c r="H263" i="12" s="1"/>
  <c r="E263" i="12"/>
  <c r="H262" i="12"/>
  <c r="G262" i="12"/>
  <c r="F262" i="12"/>
  <c r="E262" i="12"/>
  <c r="G261" i="12"/>
  <c r="F261" i="12"/>
  <c r="H261" i="12" s="1"/>
  <c r="E261" i="12"/>
  <c r="G260" i="12"/>
  <c r="F260" i="12"/>
  <c r="H260" i="12" s="1"/>
  <c r="E260" i="12"/>
  <c r="G259" i="12"/>
  <c r="F259" i="12"/>
  <c r="H259" i="12" s="1"/>
  <c r="E259" i="12"/>
  <c r="H258" i="12"/>
  <c r="G258" i="12"/>
  <c r="F258" i="12"/>
  <c r="E258" i="12"/>
  <c r="G257" i="12"/>
  <c r="F257" i="12"/>
  <c r="H257" i="12" s="1"/>
  <c r="E257" i="12"/>
  <c r="G256" i="12"/>
  <c r="F256" i="12"/>
  <c r="H256" i="12" s="1"/>
  <c r="E256" i="12"/>
  <c r="G255" i="12"/>
  <c r="F255" i="12"/>
  <c r="H255" i="12" s="1"/>
  <c r="E255" i="12"/>
  <c r="H254" i="12"/>
  <c r="G254" i="12"/>
  <c r="F254" i="12"/>
  <c r="E254" i="12"/>
  <c r="G253" i="12"/>
  <c r="F253" i="12"/>
  <c r="H253" i="12" s="1"/>
  <c r="E253" i="12"/>
  <c r="G252" i="12"/>
  <c r="F252" i="12"/>
  <c r="H252" i="12" s="1"/>
  <c r="E252" i="12"/>
  <c r="G251" i="12"/>
  <c r="F251" i="12"/>
  <c r="H251" i="12" s="1"/>
  <c r="E251" i="12"/>
  <c r="G250" i="12"/>
  <c r="F250" i="12"/>
  <c r="H250" i="12" s="1"/>
  <c r="E250" i="12"/>
  <c r="G249" i="12"/>
  <c r="F249" i="12"/>
  <c r="H249" i="12" s="1"/>
  <c r="E249" i="12"/>
  <c r="H248" i="12"/>
  <c r="G248" i="12"/>
  <c r="F248" i="12"/>
  <c r="E248" i="12"/>
  <c r="G247" i="12"/>
  <c r="F247" i="12"/>
  <c r="H247" i="12" s="1"/>
  <c r="E247" i="12"/>
  <c r="H246" i="12"/>
  <c r="G246" i="12"/>
  <c r="F246" i="12"/>
  <c r="E246" i="12"/>
  <c r="G245" i="12"/>
  <c r="F245" i="12"/>
  <c r="H245" i="12" s="1"/>
  <c r="E245" i="12"/>
  <c r="H244" i="12"/>
  <c r="G244" i="12"/>
  <c r="F244" i="12"/>
  <c r="E244" i="12"/>
  <c r="G243" i="12"/>
  <c r="F243" i="12"/>
  <c r="H243" i="12" s="1"/>
  <c r="E243" i="12"/>
  <c r="H242" i="12"/>
  <c r="G242" i="12"/>
  <c r="F242" i="12"/>
  <c r="E242" i="12"/>
  <c r="G241" i="12"/>
  <c r="F241" i="12"/>
  <c r="H241" i="12" s="1"/>
  <c r="E241" i="12"/>
  <c r="G240" i="12"/>
  <c r="F240" i="12"/>
  <c r="H240" i="12" s="1"/>
  <c r="E240" i="12"/>
  <c r="G239" i="12"/>
  <c r="F239" i="12"/>
  <c r="H239" i="12" s="1"/>
  <c r="E239" i="12"/>
  <c r="H238" i="12"/>
  <c r="G238" i="12"/>
  <c r="F238" i="12"/>
  <c r="E238" i="12"/>
  <c r="G237" i="12"/>
  <c r="F237" i="12"/>
  <c r="H237" i="12" s="1"/>
  <c r="E237" i="12"/>
  <c r="H236" i="12"/>
  <c r="G236" i="12"/>
  <c r="F236" i="12"/>
  <c r="E236" i="12"/>
  <c r="G235" i="12"/>
  <c r="F235" i="12"/>
  <c r="H235" i="12" s="1"/>
  <c r="E235" i="12"/>
  <c r="G234" i="12"/>
  <c r="F234" i="12"/>
  <c r="H234" i="12" s="1"/>
  <c r="E234" i="12"/>
  <c r="G233" i="12"/>
  <c r="F233" i="12"/>
  <c r="H233" i="12" s="1"/>
  <c r="E233" i="12"/>
  <c r="H232" i="12"/>
  <c r="G232" i="12"/>
  <c r="F232" i="12"/>
  <c r="E232" i="12"/>
  <c r="G231" i="12"/>
  <c r="F231" i="12"/>
  <c r="H231" i="12" s="1"/>
  <c r="E231" i="12"/>
  <c r="H230" i="12"/>
  <c r="G230" i="12"/>
  <c r="F230" i="12"/>
  <c r="E230" i="12"/>
  <c r="G229" i="12"/>
  <c r="F229" i="12"/>
  <c r="H229" i="12" s="1"/>
  <c r="E229" i="12"/>
  <c r="H228" i="12"/>
  <c r="G228" i="12"/>
  <c r="F228" i="12"/>
  <c r="E228" i="12"/>
  <c r="G227" i="12"/>
  <c r="F227" i="12"/>
  <c r="H227" i="12" s="1"/>
  <c r="E227" i="12"/>
  <c r="H226" i="12"/>
  <c r="G226" i="12"/>
  <c r="F226" i="12"/>
  <c r="E226" i="12"/>
  <c r="G225" i="12"/>
  <c r="F225" i="12"/>
  <c r="H225" i="12" s="1"/>
  <c r="E225" i="12"/>
  <c r="G224" i="12"/>
  <c r="F224" i="12"/>
  <c r="H224" i="12" s="1"/>
  <c r="E224" i="12"/>
  <c r="G223" i="12"/>
  <c r="F223" i="12"/>
  <c r="H223" i="12" s="1"/>
  <c r="E223" i="12"/>
  <c r="H222" i="12"/>
  <c r="G222" i="12"/>
  <c r="F222" i="12"/>
  <c r="E222" i="12"/>
  <c r="G221" i="12"/>
  <c r="F221" i="12"/>
  <c r="H221" i="12" s="1"/>
  <c r="E221" i="12"/>
  <c r="H220" i="12"/>
  <c r="G220" i="12"/>
  <c r="F220" i="12"/>
  <c r="E220" i="12"/>
  <c r="G219" i="12"/>
  <c r="F219" i="12"/>
  <c r="H219" i="12" s="1"/>
  <c r="E219" i="12"/>
  <c r="G218" i="12"/>
  <c r="F218" i="12"/>
  <c r="H218" i="12" s="1"/>
  <c r="E218" i="12"/>
  <c r="G217" i="12"/>
  <c r="F217" i="12"/>
  <c r="H217" i="12" s="1"/>
  <c r="E217" i="12"/>
  <c r="H216" i="12"/>
  <c r="G216" i="12"/>
  <c r="F216" i="12"/>
  <c r="E216" i="12"/>
  <c r="G215" i="12"/>
  <c r="F215" i="12"/>
  <c r="H215" i="12" s="1"/>
  <c r="E215" i="12"/>
  <c r="H214" i="12"/>
  <c r="G214" i="12"/>
  <c r="F214" i="12"/>
  <c r="E214" i="12"/>
  <c r="G213" i="12"/>
  <c r="F213" i="12"/>
  <c r="H213" i="12" s="1"/>
  <c r="E213" i="12"/>
  <c r="H212" i="12"/>
  <c r="G212" i="12"/>
  <c r="F212" i="12"/>
  <c r="E212" i="12"/>
  <c r="G211" i="12"/>
  <c r="F211" i="12"/>
  <c r="H211" i="12" s="1"/>
  <c r="E211" i="12"/>
  <c r="H210" i="12"/>
  <c r="G210" i="12"/>
  <c r="F210" i="12"/>
  <c r="E210" i="12"/>
  <c r="G209" i="12"/>
  <c r="F209" i="12"/>
  <c r="H209" i="12" s="1"/>
  <c r="E209" i="12"/>
  <c r="G208" i="12"/>
  <c r="F208" i="12"/>
  <c r="H208" i="12" s="1"/>
  <c r="E208" i="12"/>
  <c r="G207" i="12"/>
  <c r="F207" i="12"/>
  <c r="H207" i="12" s="1"/>
  <c r="E207" i="12"/>
  <c r="H206" i="12"/>
  <c r="G206" i="12"/>
  <c r="F206" i="12"/>
  <c r="E206" i="12"/>
  <c r="G205" i="12"/>
  <c r="F205" i="12"/>
  <c r="H205" i="12" s="1"/>
  <c r="E205" i="12"/>
  <c r="H204" i="12"/>
  <c r="G204" i="12"/>
  <c r="F204" i="12"/>
  <c r="E204" i="12"/>
  <c r="G203" i="12"/>
  <c r="F203" i="12"/>
  <c r="H203" i="12" s="1"/>
  <c r="E203" i="12"/>
  <c r="G202" i="12"/>
  <c r="F202" i="12"/>
  <c r="H202" i="12" s="1"/>
  <c r="E202" i="12"/>
  <c r="G201" i="12"/>
  <c r="F201" i="12"/>
  <c r="H201" i="12" s="1"/>
  <c r="E201" i="12"/>
  <c r="H200" i="12"/>
  <c r="G200" i="12"/>
  <c r="F200" i="12"/>
  <c r="E200" i="12"/>
  <c r="G199" i="12"/>
  <c r="F199" i="12"/>
  <c r="H199" i="12" s="1"/>
  <c r="E199" i="12"/>
  <c r="H198" i="12"/>
  <c r="G198" i="12"/>
  <c r="F198" i="12"/>
  <c r="E198" i="12"/>
  <c r="G197" i="12"/>
  <c r="F197" i="12"/>
  <c r="H197" i="12" s="1"/>
  <c r="E197" i="12"/>
  <c r="H196" i="12"/>
  <c r="G196" i="12"/>
  <c r="F196" i="12"/>
  <c r="E196" i="12"/>
  <c r="G195" i="12"/>
  <c r="F195" i="12"/>
  <c r="H195" i="12" s="1"/>
  <c r="E195" i="12"/>
  <c r="H194" i="12"/>
  <c r="G194" i="12"/>
  <c r="F194" i="12"/>
  <c r="E194" i="12"/>
  <c r="G193" i="12"/>
  <c r="F193" i="12"/>
  <c r="H193" i="12" s="1"/>
  <c r="E193" i="12"/>
  <c r="G192" i="12"/>
  <c r="F192" i="12"/>
  <c r="H192" i="12" s="1"/>
  <c r="E192" i="12"/>
  <c r="G191" i="12"/>
  <c r="F191" i="12"/>
  <c r="H191" i="12" s="1"/>
  <c r="E191" i="12"/>
  <c r="H190" i="12"/>
  <c r="G190" i="12"/>
  <c r="F190" i="12"/>
  <c r="E190" i="12"/>
  <c r="G189" i="12"/>
  <c r="F189" i="12"/>
  <c r="H189" i="12" s="1"/>
  <c r="E189" i="12"/>
  <c r="H188" i="12"/>
  <c r="G188" i="12"/>
  <c r="F188" i="12"/>
  <c r="E188" i="12"/>
  <c r="G187" i="12"/>
  <c r="F187" i="12"/>
  <c r="H187" i="12" s="1"/>
  <c r="E187" i="12"/>
  <c r="G186" i="12"/>
  <c r="F186" i="12"/>
  <c r="H186" i="12" s="1"/>
  <c r="E186" i="12"/>
  <c r="G185" i="12"/>
  <c r="F185" i="12"/>
  <c r="H185" i="12" s="1"/>
  <c r="E185" i="12"/>
  <c r="H184" i="12"/>
  <c r="G184" i="12"/>
  <c r="F184" i="12"/>
  <c r="E184" i="12"/>
  <c r="G183" i="12"/>
  <c r="F183" i="12"/>
  <c r="H183" i="12" s="1"/>
  <c r="E183" i="12"/>
  <c r="H182" i="12"/>
  <c r="G182" i="12"/>
  <c r="F182" i="12"/>
  <c r="E182" i="12"/>
  <c r="G181" i="12"/>
  <c r="F181" i="12"/>
  <c r="H181" i="12" s="1"/>
  <c r="E181" i="12"/>
  <c r="H180" i="12"/>
  <c r="G180" i="12"/>
  <c r="F180" i="12"/>
  <c r="E180" i="12"/>
  <c r="G179" i="12"/>
  <c r="F179" i="12"/>
  <c r="H179" i="12" s="1"/>
  <c r="E179" i="12"/>
  <c r="H178" i="12"/>
  <c r="G178" i="12"/>
  <c r="F178" i="12"/>
  <c r="E178" i="12"/>
  <c r="G177" i="12"/>
  <c r="F177" i="12"/>
  <c r="H177" i="12" s="1"/>
  <c r="E177" i="12"/>
  <c r="G176" i="12"/>
  <c r="F176" i="12"/>
  <c r="H176" i="12" s="1"/>
  <c r="E176" i="12"/>
  <c r="G175" i="12"/>
  <c r="F175" i="12"/>
  <c r="H175" i="12" s="1"/>
  <c r="E175" i="12"/>
  <c r="H174" i="12"/>
  <c r="G174" i="12"/>
  <c r="F174" i="12"/>
  <c r="E174" i="12"/>
  <c r="G173" i="12"/>
  <c r="F173" i="12"/>
  <c r="H173" i="12" s="1"/>
  <c r="E173" i="12"/>
  <c r="H172" i="12"/>
  <c r="G172" i="12"/>
  <c r="F172" i="12"/>
  <c r="E172" i="12"/>
  <c r="G171" i="12"/>
  <c r="F171" i="12"/>
  <c r="H171" i="12" s="1"/>
  <c r="E171" i="12"/>
  <c r="G170" i="12"/>
  <c r="F170" i="12"/>
  <c r="H170" i="12" s="1"/>
  <c r="E170" i="12"/>
  <c r="G169" i="12"/>
  <c r="F169" i="12"/>
  <c r="H169" i="12" s="1"/>
  <c r="E169" i="12"/>
  <c r="H168" i="12"/>
  <c r="G168" i="12"/>
  <c r="F168" i="12"/>
  <c r="E168" i="12"/>
  <c r="G167" i="12"/>
  <c r="F167" i="12"/>
  <c r="H167" i="12" s="1"/>
  <c r="E167" i="12"/>
  <c r="H166" i="12"/>
  <c r="G166" i="12"/>
  <c r="F166" i="12"/>
  <c r="E166" i="12"/>
  <c r="G165" i="12"/>
  <c r="F165" i="12"/>
  <c r="H165" i="12" s="1"/>
  <c r="E165" i="12"/>
  <c r="H164" i="12"/>
  <c r="G164" i="12"/>
  <c r="F164" i="12"/>
  <c r="E164" i="12"/>
  <c r="G163" i="12"/>
  <c r="F163" i="12"/>
  <c r="H163" i="12" s="1"/>
  <c r="E163" i="12"/>
  <c r="H162" i="12"/>
  <c r="G162" i="12"/>
  <c r="F162" i="12"/>
  <c r="E162" i="12"/>
  <c r="G161" i="12"/>
  <c r="F161" i="12"/>
  <c r="H161" i="12" s="1"/>
  <c r="E161" i="12"/>
  <c r="G160" i="12"/>
  <c r="F160" i="12"/>
  <c r="H160" i="12" s="1"/>
  <c r="E160" i="12"/>
  <c r="G159" i="12"/>
  <c r="F159" i="12"/>
  <c r="H159" i="12" s="1"/>
  <c r="E159" i="12"/>
  <c r="H158" i="12"/>
  <c r="G158" i="12"/>
  <c r="F158" i="12"/>
  <c r="E158" i="12"/>
  <c r="G157" i="12"/>
  <c r="F157" i="12"/>
  <c r="H157" i="12" s="1"/>
  <c r="E157" i="12"/>
  <c r="H156" i="12"/>
  <c r="G156" i="12"/>
  <c r="F156" i="12"/>
  <c r="E156" i="12"/>
  <c r="G155" i="12"/>
  <c r="F155" i="12"/>
  <c r="H155" i="12" s="1"/>
  <c r="E155" i="12"/>
  <c r="G154" i="12"/>
  <c r="F154" i="12"/>
  <c r="H154" i="12" s="1"/>
  <c r="E154" i="12"/>
  <c r="G153" i="12"/>
  <c r="F153" i="12"/>
  <c r="H153" i="12" s="1"/>
  <c r="E153" i="12"/>
  <c r="H152" i="12"/>
  <c r="G152" i="12"/>
  <c r="F152" i="12"/>
  <c r="E152" i="12"/>
  <c r="G151" i="12"/>
  <c r="F151" i="12"/>
  <c r="H151" i="12" s="1"/>
  <c r="E151" i="12"/>
  <c r="H150" i="12"/>
  <c r="G150" i="12"/>
  <c r="F150" i="12"/>
  <c r="E150" i="12"/>
  <c r="G149" i="12"/>
  <c r="F149" i="12"/>
  <c r="H149" i="12" s="1"/>
  <c r="E149" i="12"/>
  <c r="H148" i="12"/>
  <c r="G148" i="12"/>
  <c r="F148" i="12"/>
  <c r="E148" i="12"/>
  <c r="G147" i="12"/>
  <c r="F147" i="12"/>
  <c r="H147" i="12" s="1"/>
  <c r="E147" i="12"/>
  <c r="H146" i="12"/>
  <c r="G146" i="12"/>
  <c r="F146" i="12"/>
  <c r="E146" i="12"/>
  <c r="G145" i="12"/>
  <c r="F145" i="12"/>
  <c r="H145" i="12" s="1"/>
  <c r="E145" i="12"/>
  <c r="G144" i="12"/>
  <c r="F144" i="12"/>
  <c r="H144" i="12" s="1"/>
  <c r="E144" i="12"/>
  <c r="G143" i="12"/>
  <c r="F143" i="12"/>
  <c r="H143" i="12" s="1"/>
  <c r="E143" i="12"/>
  <c r="H142" i="12"/>
  <c r="G142" i="12"/>
  <c r="F142" i="12"/>
  <c r="E142" i="12"/>
  <c r="G141" i="12"/>
  <c r="F141" i="12"/>
  <c r="H141" i="12" s="1"/>
  <c r="E141" i="12"/>
  <c r="H140" i="12"/>
  <c r="G140" i="12"/>
  <c r="F140" i="12"/>
  <c r="E140" i="12"/>
  <c r="G139" i="12"/>
  <c r="F139" i="12"/>
  <c r="H139" i="12" s="1"/>
  <c r="E139" i="12"/>
  <c r="G138" i="12"/>
  <c r="F138" i="12"/>
  <c r="H138" i="12" s="1"/>
  <c r="E138" i="12"/>
  <c r="G137" i="12"/>
  <c r="F137" i="12"/>
  <c r="H137" i="12" s="1"/>
  <c r="E137" i="12"/>
  <c r="H136" i="12"/>
  <c r="G136" i="12"/>
  <c r="F136" i="12"/>
  <c r="E136" i="12"/>
  <c r="G135" i="12"/>
  <c r="F135" i="12"/>
  <c r="H135" i="12" s="1"/>
  <c r="E135" i="12"/>
  <c r="H134" i="12"/>
  <c r="G134" i="12"/>
  <c r="F134" i="12"/>
  <c r="E134" i="12"/>
  <c r="G133" i="12"/>
  <c r="F133" i="12"/>
  <c r="H133" i="12" s="1"/>
  <c r="E133" i="12"/>
  <c r="H132" i="12"/>
  <c r="G132" i="12"/>
  <c r="F132" i="12"/>
  <c r="E132" i="12"/>
  <c r="G131" i="12"/>
  <c r="F131" i="12"/>
  <c r="H131" i="12" s="1"/>
  <c r="E131" i="12"/>
  <c r="H130" i="12"/>
  <c r="G130" i="12"/>
  <c r="F130" i="12"/>
  <c r="E130" i="12"/>
  <c r="G129" i="12"/>
  <c r="F129" i="12"/>
  <c r="H129" i="12" s="1"/>
  <c r="E129" i="12"/>
  <c r="G128" i="12"/>
  <c r="F128" i="12"/>
  <c r="H128" i="12" s="1"/>
  <c r="E128" i="12"/>
  <c r="G127" i="12"/>
  <c r="F127" i="12"/>
  <c r="H127" i="12" s="1"/>
  <c r="E127" i="12"/>
  <c r="H126" i="12"/>
  <c r="G126" i="12"/>
  <c r="F126" i="12"/>
  <c r="E126" i="12"/>
  <c r="G125" i="12"/>
  <c r="F125" i="12"/>
  <c r="H125" i="12" s="1"/>
  <c r="E125" i="12"/>
  <c r="H124" i="12"/>
  <c r="G124" i="12"/>
  <c r="F124" i="12"/>
  <c r="E124" i="12"/>
  <c r="G123" i="12"/>
  <c r="F123" i="12"/>
  <c r="H123" i="12" s="1"/>
  <c r="E123" i="12"/>
  <c r="G122" i="12"/>
  <c r="F122" i="12"/>
  <c r="H122" i="12" s="1"/>
  <c r="E122" i="12"/>
  <c r="G121" i="12"/>
  <c r="F121" i="12"/>
  <c r="H121" i="12" s="1"/>
  <c r="E121" i="12"/>
  <c r="H120" i="12"/>
  <c r="G120" i="12"/>
  <c r="F120" i="12"/>
  <c r="E120" i="12"/>
  <c r="G119" i="12"/>
  <c r="F119" i="12"/>
  <c r="H119" i="12" s="1"/>
  <c r="E119" i="12"/>
  <c r="H118" i="12"/>
  <c r="G118" i="12"/>
  <c r="F118" i="12"/>
  <c r="E118" i="12"/>
  <c r="G117" i="12"/>
  <c r="F117" i="12"/>
  <c r="H117" i="12" s="1"/>
  <c r="E117" i="12"/>
  <c r="H116" i="12"/>
  <c r="G116" i="12"/>
  <c r="F116" i="12"/>
  <c r="E116" i="12"/>
  <c r="G115" i="12"/>
  <c r="F115" i="12"/>
  <c r="H115" i="12" s="1"/>
  <c r="E115" i="12"/>
  <c r="H114" i="12"/>
  <c r="G114" i="12"/>
  <c r="F114" i="12"/>
  <c r="E114" i="12"/>
  <c r="G113" i="12"/>
  <c r="F113" i="12"/>
  <c r="H113" i="12" s="1"/>
  <c r="E113" i="12"/>
  <c r="H112" i="12"/>
  <c r="G112" i="12"/>
  <c r="F112" i="12"/>
  <c r="E112" i="12"/>
  <c r="G111" i="12"/>
  <c r="F111" i="12"/>
  <c r="H111" i="12" s="1"/>
  <c r="E111" i="12"/>
  <c r="H110" i="12"/>
  <c r="G110" i="12"/>
  <c r="F110" i="12"/>
  <c r="E110" i="12"/>
  <c r="G109" i="12"/>
  <c r="F109" i="12"/>
  <c r="H109" i="12" s="1"/>
  <c r="E109" i="12"/>
  <c r="H108" i="12"/>
  <c r="G108" i="12"/>
  <c r="F108" i="12"/>
  <c r="E108" i="12"/>
  <c r="G107" i="12"/>
  <c r="F107" i="12"/>
  <c r="H107" i="12" s="1"/>
  <c r="E107" i="12"/>
  <c r="H106" i="12"/>
  <c r="G106" i="12"/>
  <c r="F106" i="12"/>
  <c r="E106" i="12"/>
  <c r="G105" i="12"/>
  <c r="F105" i="12"/>
  <c r="H105" i="12" s="1"/>
  <c r="E105" i="12"/>
  <c r="H104" i="12"/>
  <c r="G104" i="12"/>
  <c r="F104" i="12"/>
  <c r="E104" i="12"/>
  <c r="G103" i="12"/>
  <c r="F103" i="12"/>
  <c r="H103" i="12" s="1"/>
  <c r="E103" i="12"/>
  <c r="H102" i="12"/>
  <c r="G102" i="12"/>
  <c r="F102" i="12"/>
  <c r="E102" i="12"/>
  <c r="G101" i="12"/>
  <c r="F101" i="12"/>
  <c r="H101" i="12" s="1"/>
  <c r="E101" i="12"/>
  <c r="H100" i="12"/>
  <c r="G100" i="12"/>
  <c r="F100" i="12"/>
  <c r="E100" i="12"/>
  <c r="G99" i="12"/>
  <c r="F99" i="12"/>
  <c r="H99" i="12" s="1"/>
  <c r="E99" i="12"/>
  <c r="H98" i="12"/>
  <c r="G98" i="12"/>
  <c r="F98" i="12"/>
  <c r="E98" i="12"/>
  <c r="G97" i="12"/>
  <c r="F97" i="12"/>
  <c r="H97" i="12" s="1"/>
  <c r="E97" i="12"/>
  <c r="H96" i="12"/>
  <c r="G96" i="12"/>
  <c r="F96" i="12"/>
  <c r="E96" i="12"/>
  <c r="G95" i="12"/>
  <c r="F95" i="12"/>
  <c r="H95" i="12" s="1"/>
  <c r="E95" i="12"/>
  <c r="H94" i="12"/>
  <c r="G94" i="12"/>
  <c r="F94" i="12"/>
  <c r="E94" i="12"/>
  <c r="G93" i="12"/>
  <c r="F93" i="12"/>
  <c r="H93" i="12" s="1"/>
  <c r="E93" i="12"/>
  <c r="H92" i="12"/>
  <c r="G92" i="12"/>
  <c r="F92" i="12"/>
  <c r="E92" i="12"/>
  <c r="G91" i="12"/>
  <c r="F91" i="12"/>
  <c r="H91" i="12" s="1"/>
  <c r="E91" i="12"/>
  <c r="H90" i="12"/>
  <c r="G90" i="12"/>
  <c r="F90" i="12"/>
  <c r="E90" i="12"/>
  <c r="G89" i="12"/>
  <c r="F89" i="12"/>
  <c r="H89" i="12" s="1"/>
  <c r="E89" i="12"/>
  <c r="H88" i="12"/>
  <c r="G88" i="12"/>
  <c r="F88" i="12"/>
  <c r="E88" i="12"/>
  <c r="G87" i="12"/>
  <c r="F87" i="12"/>
  <c r="H87" i="12" s="1"/>
  <c r="E87" i="12"/>
  <c r="H86" i="12"/>
  <c r="G86" i="12"/>
  <c r="F86" i="12"/>
  <c r="E86" i="12"/>
  <c r="G85" i="12"/>
  <c r="F85" i="12"/>
  <c r="H85" i="12" s="1"/>
  <c r="E85" i="12"/>
  <c r="H84" i="12"/>
  <c r="G84" i="12"/>
  <c r="F84" i="12"/>
  <c r="E84" i="12"/>
  <c r="G83" i="12"/>
  <c r="F83" i="12"/>
  <c r="H83" i="12" s="1"/>
  <c r="E83" i="12"/>
  <c r="H82" i="12"/>
  <c r="G82" i="12"/>
  <c r="F82" i="12"/>
  <c r="E82" i="12"/>
  <c r="G81" i="12"/>
  <c r="F81" i="12"/>
  <c r="H81" i="12" s="1"/>
  <c r="E81" i="12"/>
  <c r="H80" i="12"/>
  <c r="G80" i="12"/>
  <c r="F80" i="12"/>
  <c r="E80" i="12"/>
  <c r="G79" i="12"/>
  <c r="F79" i="12"/>
  <c r="H79" i="12" s="1"/>
  <c r="E79" i="12"/>
  <c r="H78" i="12"/>
  <c r="G78" i="12"/>
  <c r="F78" i="12"/>
  <c r="E78" i="12"/>
  <c r="G77" i="12"/>
  <c r="F77" i="12"/>
  <c r="H77" i="12" s="1"/>
  <c r="E77" i="12"/>
  <c r="H76" i="12"/>
  <c r="G76" i="12"/>
  <c r="F76" i="12"/>
  <c r="E76" i="12"/>
  <c r="G75" i="12"/>
  <c r="F75" i="12"/>
  <c r="H75" i="12" s="1"/>
  <c r="E75" i="12"/>
  <c r="H74" i="12"/>
  <c r="G74" i="12"/>
  <c r="F74" i="12"/>
  <c r="E74" i="12"/>
  <c r="G73" i="12"/>
  <c r="F73" i="12"/>
  <c r="H73" i="12" s="1"/>
  <c r="E73" i="12"/>
  <c r="H72" i="12"/>
  <c r="G72" i="12"/>
  <c r="F72" i="12"/>
  <c r="E72" i="12"/>
  <c r="G71" i="12"/>
  <c r="F71" i="12"/>
  <c r="H71" i="12" s="1"/>
  <c r="E71" i="12"/>
  <c r="H70" i="12"/>
  <c r="G70" i="12"/>
  <c r="F70" i="12"/>
  <c r="E70" i="12"/>
  <c r="G69" i="12"/>
  <c r="F69" i="12"/>
  <c r="H69" i="12" s="1"/>
  <c r="E69" i="12"/>
  <c r="H68" i="12"/>
  <c r="G68" i="12"/>
  <c r="F68" i="12"/>
  <c r="E68" i="12"/>
  <c r="G67" i="12"/>
  <c r="F67" i="12"/>
  <c r="H67" i="12" s="1"/>
  <c r="E67" i="12"/>
  <c r="H66" i="12"/>
  <c r="G66" i="12"/>
  <c r="F66" i="12"/>
  <c r="E66" i="12"/>
  <c r="G65" i="12"/>
  <c r="F65" i="12"/>
  <c r="H65" i="12" s="1"/>
  <c r="E65" i="12"/>
  <c r="H64" i="12"/>
  <c r="G64" i="12"/>
  <c r="F64" i="12"/>
  <c r="E64" i="12"/>
  <c r="G63" i="12"/>
  <c r="F63" i="12"/>
  <c r="H63" i="12" s="1"/>
  <c r="E63" i="12"/>
  <c r="H62" i="12"/>
  <c r="G62" i="12"/>
  <c r="F62" i="12"/>
  <c r="E62" i="12"/>
  <c r="G61" i="12"/>
  <c r="F61" i="12"/>
  <c r="H61" i="12" s="1"/>
  <c r="E61" i="12"/>
  <c r="H60" i="12"/>
  <c r="G60" i="12"/>
  <c r="F60" i="12"/>
  <c r="E60" i="12"/>
  <c r="G59" i="12"/>
  <c r="F59" i="12"/>
  <c r="H59" i="12" s="1"/>
  <c r="E59" i="12"/>
  <c r="H58" i="12"/>
  <c r="G58" i="12"/>
  <c r="F58" i="12"/>
  <c r="E58" i="12"/>
  <c r="G57" i="12"/>
  <c r="F57" i="12"/>
  <c r="H57" i="12" s="1"/>
  <c r="E57" i="12"/>
  <c r="H56" i="12"/>
  <c r="G56" i="12"/>
  <c r="F56" i="12"/>
  <c r="E56" i="12"/>
  <c r="G55" i="12"/>
  <c r="F55" i="12"/>
  <c r="H55" i="12" s="1"/>
  <c r="E55" i="12"/>
  <c r="H54" i="12"/>
  <c r="G54" i="12"/>
  <c r="F54" i="12"/>
  <c r="E54" i="12"/>
  <c r="G53" i="12"/>
  <c r="F53" i="12"/>
  <c r="H53" i="12" s="1"/>
  <c r="E53" i="12"/>
  <c r="H52" i="12"/>
  <c r="G52" i="12"/>
  <c r="F52" i="12"/>
  <c r="E52" i="12"/>
  <c r="G51" i="12"/>
  <c r="F51" i="12"/>
  <c r="H51" i="12" s="1"/>
  <c r="E51" i="12"/>
  <c r="H50" i="12"/>
  <c r="G50" i="12"/>
  <c r="F50" i="12"/>
  <c r="E50" i="12"/>
  <c r="G49" i="12"/>
  <c r="F49" i="12"/>
  <c r="H49" i="12" s="1"/>
  <c r="E49" i="12"/>
  <c r="H48" i="12"/>
  <c r="G48" i="12"/>
  <c r="F48" i="12"/>
  <c r="E48" i="12"/>
  <c r="G47" i="12"/>
  <c r="F47" i="12"/>
  <c r="H47" i="12" s="1"/>
  <c r="E47" i="12"/>
  <c r="H46" i="12"/>
  <c r="G46" i="12"/>
  <c r="F46" i="12"/>
  <c r="E46" i="12"/>
  <c r="G45" i="12"/>
  <c r="F45" i="12"/>
  <c r="H45" i="12" s="1"/>
  <c r="E45" i="12"/>
  <c r="H44" i="12"/>
  <c r="G44" i="12"/>
  <c r="F44" i="12"/>
  <c r="E44" i="12"/>
  <c r="G43" i="12"/>
  <c r="F43" i="12"/>
  <c r="H43" i="12" s="1"/>
  <c r="E43" i="12"/>
  <c r="H42" i="12"/>
  <c r="G42" i="12"/>
  <c r="F42" i="12"/>
  <c r="E42" i="12"/>
  <c r="G41" i="12"/>
  <c r="F41" i="12"/>
  <c r="H41" i="12" s="1"/>
  <c r="E41" i="12"/>
  <c r="H40" i="12"/>
  <c r="G40" i="12"/>
  <c r="F40" i="12"/>
  <c r="E40" i="12"/>
  <c r="G39" i="12"/>
  <c r="F39" i="12"/>
  <c r="H39" i="12" s="1"/>
  <c r="E39" i="12"/>
  <c r="H38" i="12"/>
  <c r="G38" i="12"/>
  <c r="F38" i="12"/>
  <c r="E38" i="12"/>
  <c r="G37" i="12"/>
  <c r="F37" i="12"/>
  <c r="H37" i="12" s="1"/>
  <c r="E37" i="12"/>
  <c r="H36" i="12"/>
  <c r="G36" i="12"/>
  <c r="F36" i="12"/>
  <c r="E36" i="12"/>
  <c r="G35" i="12"/>
  <c r="F35" i="12"/>
  <c r="H35" i="12" s="1"/>
  <c r="E35" i="12"/>
  <c r="H34" i="12"/>
  <c r="G34" i="12"/>
  <c r="N10" i="12" s="1"/>
  <c r="F34" i="12"/>
  <c r="K10" i="12" s="1"/>
  <c r="E34" i="12"/>
  <c r="G33" i="12"/>
  <c r="F33" i="12"/>
  <c r="H33" i="12" s="1"/>
  <c r="E33" i="12"/>
  <c r="H32" i="12"/>
  <c r="G32" i="12"/>
  <c r="F32" i="12"/>
  <c r="E32" i="12"/>
  <c r="G31" i="12"/>
  <c r="F31" i="12"/>
  <c r="H31" i="12" s="1"/>
  <c r="E31" i="12"/>
  <c r="H30" i="12"/>
  <c r="G30" i="12"/>
  <c r="F30" i="12"/>
  <c r="E30" i="12"/>
  <c r="G29" i="12"/>
  <c r="F29" i="12"/>
  <c r="H29" i="12" s="1"/>
  <c r="E29" i="12"/>
  <c r="H28" i="12"/>
  <c r="G28" i="12"/>
  <c r="F28" i="12"/>
  <c r="E28" i="12"/>
  <c r="G27" i="12"/>
  <c r="F27" i="12"/>
  <c r="H27" i="12" s="1"/>
  <c r="O5" i="12" s="1"/>
  <c r="E27" i="12"/>
  <c r="H26" i="12"/>
  <c r="G26" i="12"/>
  <c r="N5" i="12" s="1"/>
  <c r="F26" i="12"/>
  <c r="M5" i="12" s="1"/>
  <c r="E26" i="12"/>
  <c r="G25" i="12"/>
  <c r="F25" i="12"/>
  <c r="H25" i="12" s="1"/>
  <c r="O11" i="12" s="1"/>
  <c r="E25" i="12"/>
  <c r="H24" i="12"/>
  <c r="G24" i="12"/>
  <c r="N11" i="12" s="1"/>
  <c r="F24" i="12"/>
  <c r="M11" i="12" s="1"/>
  <c r="E24" i="12"/>
  <c r="G23" i="12"/>
  <c r="F23" i="12"/>
  <c r="H23" i="12" s="1"/>
  <c r="E23" i="12"/>
  <c r="H22" i="12"/>
  <c r="G22" i="12"/>
  <c r="F22" i="12"/>
  <c r="E22" i="12"/>
  <c r="G21" i="12"/>
  <c r="F21" i="12"/>
  <c r="H21" i="12" s="1"/>
  <c r="E21" i="12"/>
  <c r="H20" i="12"/>
  <c r="G20" i="12"/>
  <c r="F20" i="12"/>
  <c r="E20" i="12"/>
  <c r="G19" i="12"/>
  <c r="F19" i="12"/>
  <c r="H19" i="12" s="1"/>
  <c r="E19" i="12"/>
  <c r="H18" i="12"/>
  <c r="G18" i="12"/>
  <c r="N3" i="12" s="1"/>
  <c r="F18" i="12"/>
  <c r="M3" i="12" s="1"/>
  <c r="E18" i="12"/>
  <c r="G17" i="12"/>
  <c r="N8" i="12" s="1"/>
  <c r="F17" i="12"/>
  <c r="M8" i="12" s="1"/>
  <c r="E17" i="12"/>
  <c r="H16" i="12"/>
  <c r="G16" i="12"/>
  <c r="F16" i="12"/>
  <c r="E16" i="12"/>
  <c r="G15" i="12"/>
  <c r="F15" i="12"/>
  <c r="H15" i="12" s="1"/>
  <c r="E15" i="12"/>
  <c r="H14" i="12"/>
  <c r="G14" i="12"/>
  <c r="N9" i="12" s="1"/>
  <c r="F14" i="12"/>
  <c r="M9" i="12" s="1"/>
  <c r="E14" i="12"/>
  <c r="G13" i="12"/>
  <c r="F13" i="12"/>
  <c r="K7" i="12" s="1"/>
  <c r="E13" i="12"/>
  <c r="G12" i="12"/>
  <c r="F12" i="12"/>
  <c r="H12" i="12" s="1"/>
  <c r="E12" i="12"/>
  <c r="L11" i="12"/>
  <c r="K11" i="12"/>
  <c r="H11" i="12"/>
  <c r="G11" i="12"/>
  <c r="N7" i="12" s="1"/>
  <c r="F11" i="12"/>
  <c r="E11" i="12"/>
  <c r="M10" i="12"/>
  <c r="L10" i="12"/>
  <c r="G10" i="12"/>
  <c r="F10" i="12"/>
  <c r="H10" i="12" s="1"/>
  <c r="E10" i="12"/>
  <c r="L9" i="12"/>
  <c r="K9" i="12"/>
  <c r="G9" i="12"/>
  <c r="F9" i="12"/>
  <c r="H9" i="12" s="1"/>
  <c r="E9" i="12"/>
  <c r="L8" i="12"/>
  <c r="G8" i="12"/>
  <c r="F8" i="12"/>
  <c r="H8" i="12" s="1"/>
  <c r="E8" i="12"/>
  <c r="M7" i="12"/>
  <c r="L7" i="12"/>
  <c r="G7" i="12"/>
  <c r="F7" i="12"/>
  <c r="H7" i="12" s="1"/>
  <c r="E7" i="12"/>
  <c r="L6" i="12"/>
  <c r="G6" i="12"/>
  <c r="F6" i="12"/>
  <c r="H6" i="12" s="1"/>
  <c r="E6" i="12"/>
  <c r="L5" i="12"/>
  <c r="K5" i="12"/>
  <c r="G5" i="12"/>
  <c r="N6" i="12" s="1"/>
  <c r="F5" i="12"/>
  <c r="H5" i="12" s="1"/>
  <c r="E5" i="12"/>
  <c r="L4" i="12"/>
  <c r="G4" i="12"/>
  <c r="F4" i="12"/>
  <c r="H4" i="12" s="1"/>
  <c r="E4" i="12"/>
  <c r="L3" i="12"/>
  <c r="L12" i="12" s="1"/>
  <c r="K3" i="12"/>
  <c r="G3" i="12"/>
  <c r="N4" i="12" s="1"/>
  <c r="F3" i="12"/>
  <c r="M4" i="12" s="1"/>
  <c r="E3" i="12"/>
  <c r="P4" i="10"/>
  <c r="P5" i="10"/>
  <c r="P6" i="10"/>
  <c r="P7" i="10"/>
  <c r="P8" i="10"/>
  <c r="P9" i="10"/>
  <c r="P10" i="10"/>
  <c r="P11" i="10"/>
  <c r="P12" i="10"/>
  <c r="P3" i="10"/>
  <c r="N12" i="10"/>
  <c r="N4" i="10"/>
  <c r="N5" i="10"/>
  <c r="N6" i="10"/>
  <c r="N7" i="10"/>
  <c r="N8" i="10"/>
  <c r="N9" i="10"/>
  <c r="N10" i="10"/>
  <c r="N11" i="10"/>
  <c r="N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3" i="10"/>
  <c r="L4" i="10"/>
  <c r="L5" i="10"/>
  <c r="L6" i="10"/>
  <c r="L7" i="10"/>
  <c r="L8" i="10"/>
  <c r="L9" i="10"/>
  <c r="L10" i="10"/>
  <c r="L11" i="10"/>
  <c r="L3" i="10"/>
  <c r="F4" i="10"/>
  <c r="H4" i="10" s="1"/>
  <c r="F5" i="10"/>
  <c r="H5" i="10" s="1"/>
  <c r="F6" i="10"/>
  <c r="H6" i="10" s="1"/>
  <c r="F7" i="10"/>
  <c r="H7" i="10" s="1"/>
  <c r="F8" i="10"/>
  <c r="H8" i="10" s="1"/>
  <c r="F9" i="10"/>
  <c r="H9" i="10" s="1"/>
  <c r="F10" i="10"/>
  <c r="H10" i="10" s="1"/>
  <c r="F11" i="10"/>
  <c r="H11" i="10" s="1"/>
  <c r="F12" i="10"/>
  <c r="H12" i="10" s="1"/>
  <c r="F13" i="10"/>
  <c r="H13" i="10" s="1"/>
  <c r="F14" i="10"/>
  <c r="H14" i="10" s="1"/>
  <c r="F15" i="10"/>
  <c r="H15" i="10" s="1"/>
  <c r="F16" i="10"/>
  <c r="H16" i="10" s="1"/>
  <c r="F17" i="10"/>
  <c r="H17" i="10" s="1"/>
  <c r="F18" i="10"/>
  <c r="H18" i="10" s="1"/>
  <c r="F19" i="10"/>
  <c r="H19" i="10" s="1"/>
  <c r="F20" i="10"/>
  <c r="H20" i="10" s="1"/>
  <c r="F21" i="10"/>
  <c r="H21" i="10" s="1"/>
  <c r="F22" i="10"/>
  <c r="H22" i="10" s="1"/>
  <c r="F23" i="10"/>
  <c r="H23" i="10" s="1"/>
  <c r="F24" i="10"/>
  <c r="H24" i="10" s="1"/>
  <c r="F25" i="10"/>
  <c r="H25" i="10" s="1"/>
  <c r="F26" i="10"/>
  <c r="H26" i="10" s="1"/>
  <c r="F27" i="10"/>
  <c r="H27" i="10" s="1"/>
  <c r="F28" i="10"/>
  <c r="H28" i="10" s="1"/>
  <c r="F29" i="10"/>
  <c r="H29" i="10" s="1"/>
  <c r="F30" i="10"/>
  <c r="H30" i="10" s="1"/>
  <c r="F31" i="10"/>
  <c r="H31" i="10" s="1"/>
  <c r="F32" i="10"/>
  <c r="H32" i="10" s="1"/>
  <c r="F33" i="10"/>
  <c r="H33" i="10" s="1"/>
  <c r="F34" i="10"/>
  <c r="H34" i="10" s="1"/>
  <c r="F35" i="10"/>
  <c r="H35" i="10" s="1"/>
  <c r="F36" i="10"/>
  <c r="H36" i="10" s="1"/>
  <c r="F37" i="10"/>
  <c r="H37" i="10" s="1"/>
  <c r="F38" i="10"/>
  <c r="H38" i="10" s="1"/>
  <c r="F39" i="10"/>
  <c r="H39" i="10" s="1"/>
  <c r="F40" i="10"/>
  <c r="H40" i="10" s="1"/>
  <c r="F41" i="10"/>
  <c r="H41" i="10" s="1"/>
  <c r="F42" i="10"/>
  <c r="H42" i="10" s="1"/>
  <c r="F43" i="10"/>
  <c r="H43" i="10" s="1"/>
  <c r="F44" i="10"/>
  <c r="H44" i="10" s="1"/>
  <c r="F45" i="10"/>
  <c r="H45" i="10" s="1"/>
  <c r="F46" i="10"/>
  <c r="H46" i="10" s="1"/>
  <c r="F47" i="10"/>
  <c r="H47" i="10" s="1"/>
  <c r="F48" i="10"/>
  <c r="H48" i="10" s="1"/>
  <c r="F49" i="10"/>
  <c r="H49" i="10" s="1"/>
  <c r="F50" i="10"/>
  <c r="H50" i="10" s="1"/>
  <c r="F51" i="10"/>
  <c r="H51" i="10" s="1"/>
  <c r="F52" i="10"/>
  <c r="H52" i="10" s="1"/>
  <c r="F53" i="10"/>
  <c r="H53" i="10" s="1"/>
  <c r="F54" i="10"/>
  <c r="H54" i="10" s="1"/>
  <c r="F55" i="10"/>
  <c r="H55" i="10" s="1"/>
  <c r="F56" i="10"/>
  <c r="H56" i="10" s="1"/>
  <c r="F57" i="10"/>
  <c r="H57" i="10" s="1"/>
  <c r="F58" i="10"/>
  <c r="H58" i="10" s="1"/>
  <c r="F59" i="10"/>
  <c r="H59" i="10" s="1"/>
  <c r="F60" i="10"/>
  <c r="H60" i="10" s="1"/>
  <c r="F61" i="10"/>
  <c r="H61" i="10" s="1"/>
  <c r="F62" i="10"/>
  <c r="H62" i="10" s="1"/>
  <c r="F63" i="10"/>
  <c r="H63" i="10" s="1"/>
  <c r="F64" i="10"/>
  <c r="H64" i="10" s="1"/>
  <c r="F65" i="10"/>
  <c r="H65" i="10" s="1"/>
  <c r="F66" i="10"/>
  <c r="H66" i="10" s="1"/>
  <c r="F67" i="10"/>
  <c r="H67" i="10" s="1"/>
  <c r="F68" i="10"/>
  <c r="H68" i="10" s="1"/>
  <c r="F69" i="10"/>
  <c r="H69" i="10" s="1"/>
  <c r="F70" i="10"/>
  <c r="H70" i="10" s="1"/>
  <c r="F71" i="10"/>
  <c r="H71" i="10" s="1"/>
  <c r="F72" i="10"/>
  <c r="H72" i="10" s="1"/>
  <c r="F73" i="10"/>
  <c r="H73" i="10" s="1"/>
  <c r="F74" i="10"/>
  <c r="H74" i="10" s="1"/>
  <c r="F75" i="10"/>
  <c r="H75" i="10" s="1"/>
  <c r="F76" i="10"/>
  <c r="H76" i="10" s="1"/>
  <c r="F77" i="10"/>
  <c r="H77" i="10" s="1"/>
  <c r="F78" i="10"/>
  <c r="H78" i="10" s="1"/>
  <c r="F79" i="10"/>
  <c r="H79" i="10" s="1"/>
  <c r="F80" i="10"/>
  <c r="H80" i="10" s="1"/>
  <c r="F81" i="10"/>
  <c r="H81" i="10" s="1"/>
  <c r="F82" i="10"/>
  <c r="H82" i="10" s="1"/>
  <c r="F83" i="10"/>
  <c r="H83" i="10" s="1"/>
  <c r="F84" i="10"/>
  <c r="H84" i="10" s="1"/>
  <c r="F85" i="10"/>
  <c r="H85" i="10" s="1"/>
  <c r="F86" i="10"/>
  <c r="H86" i="10" s="1"/>
  <c r="F87" i="10"/>
  <c r="H87" i="10" s="1"/>
  <c r="F88" i="10"/>
  <c r="H88" i="10" s="1"/>
  <c r="F89" i="10"/>
  <c r="H89" i="10" s="1"/>
  <c r="F90" i="10"/>
  <c r="H90" i="10" s="1"/>
  <c r="F91" i="10"/>
  <c r="H91" i="10" s="1"/>
  <c r="F92" i="10"/>
  <c r="H92" i="10" s="1"/>
  <c r="F93" i="10"/>
  <c r="H93" i="10" s="1"/>
  <c r="F94" i="10"/>
  <c r="H94" i="10" s="1"/>
  <c r="F95" i="10"/>
  <c r="H95" i="10" s="1"/>
  <c r="F96" i="10"/>
  <c r="H96" i="10" s="1"/>
  <c r="F97" i="10"/>
  <c r="H97" i="10" s="1"/>
  <c r="F98" i="10"/>
  <c r="H98" i="10" s="1"/>
  <c r="F99" i="10"/>
  <c r="H99" i="10" s="1"/>
  <c r="F100" i="10"/>
  <c r="H100" i="10" s="1"/>
  <c r="F101" i="10"/>
  <c r="H101" i="10" s="1"/>
  <c r="F102" i="10"/>
  <c r="H102" i="10" s="1"/>
  <c r="F103" i="10"/>
  <c r="H103" i="10" s="1"/>
  <c r="F104" i="10"/>
  <c r="H104" i="10" s="1"/>
  <c r="F105" i="10"/>
  <c r="H105" i="10" s="1"/>
  <c r="F106" i="10"/>
  <c r="H106" i="10" s="1"/>
  <c r="F107" i="10"/>
  <c r="H107" i="10" s="1"/>
  <c r="F108" i="10"/>
  <c r="H108" i="10" s="1"/>
  <c r="F109" i="10"/>
  <c r="H109" i="10" s="1"/>
  <c r="F110" i="10"/>
  <c r="H110" i="10" s="1"/>
  <c r="F111" i="10"/>
  <c r="H111" i="10" s="1"/>
  <c r="F112" i="10"/>
  <c r="H112" i="10" s="1"/>
  <c r="F113" i="10"/>
  <c r="H113" i="10" s="1"/>
  <c r="F114" i="10"/>
  <c r="H114" i="10" s="1"/>
  <c r="F115" i="10"/>
  <c r="H115" i="10" s="1"/>
  <c r="F116" i="10"/>
  <c r="H116" i="10" s="1"/>
  <c r="F117" i="10"/>
  <c r="H117" i="10" s="1"/>
  <c r="F118" i="10"/>
  <c r="H118" i="10" s="1"/>
  <c r="F119" i="10"/>
  <c r="H119" i="10" s="1"/>
  <c r="F120" i="10"/>
  <c r="H120" i="10" s="1"/>
  <c r="F121" i="10"/>
  <c r="H121" i="10" s="1"/>
  <c r="F122" i="10"/>
  <c r="H122" i="10" s="1"/>
  <c r="F123" i="10"/>
  <c r="H123" i="10" s="1"/>
  <c r="F124" i="10"/>
  <c r="H124" i="10" s="1"/>
  <c r="F125" i="10"/>
  <c r="H125" i="10" s="1"/>
  <c r="F126" i="10"/>
  <c r="H126" i="10" s="1"/>
  <c r="F127" i="10"/>
  <c r="H127" i="10" s="1"/>
  <c r="F128" i="10"/>
  <c r="H128" i="10" s="1"/>
  <c r="F129" i="10"/>
  <c r="H129" i="10" s="1"/>
  <c r="F130" i="10"/>
  <c r="H130" i="10" s="1"/>
  <c r="F131" i="10"/>
  <c r="H131" i="10" s="1"/>
  <c r="F132" i="10"/>
  <c r="H132" i="10" s="1"/>
  <c r="F133" i="10"/>
  <c r="H133" i="10" s="1"/>
  <c r="F134" i="10"/>
  <c r="H134" i="10" s="1"/>
  <c r="F135" i="10"/>
  <c r="H135" i="10" s="1"/>
  <c r="F136" i="10"/>
  <c r="H136" i="10" s="1"/>
  <c r="F137" i="10"/>
  <c r="H137" i="10" s="1"/>
  <c r="F138" i="10"/>
  <c r="H138" i="10" s="1"/>
  <c r="F139" i="10"/>
  <c r="H139" i="10" s="1"/>
  <c r="F140" i="10"/>
  <c r="H140" i="10" s="1"/>
  <c r="F141" i="10"/>
  <c r="H141" i="10" s="1"/>
  <c r="F142" i="10"/>
  <c r="H142" i="10" s="1"/>
  <c r="F143" i="10"/>
  <c r="H143" i="10" s="1"/>
  <c r="F144" i="10"/>
  <c r="H144" i="10" s="1"/>
  <c r="F145" i="10"/>
  <c r="H145" i="10" s="1"/>
  <c r="F146" i="10"/>
  <c r="H146" i="10" s="1"/>
  <c r="F147" i="10"/>
  <c r="H147" i="10" s="1"/>
  <c r="F148" i="10"/>
  <c r="H148" i="10" s="1"/>
  <c r="F149" i="10"/>
  <c r="H149" i="10" s="1"/>
  <c r="F150" i="10"/>
  <c r="H150" i="10" s="1"/>
  <c r="F151" i="10"/>
  <c r="H151" i="10" s="1"/>
  <c r="F152" i="10"/>
  <c r="H152" i="10" s="1"/>
  <c r="F153" i="10"/>
  <c r="H153" i="10" s="1"/>
  <c r="F154" i="10"/>
  <c r="H154" i="10" s="1"/>
  <c r="F155" i="10"/>
  <c r="H155" i="10" s="1"/>
  <c r="F156" i="10"/>
  <c r="H156" i="10" s="1"/>
  <c r="F157" i="10"/>
  <c r="H157" i="10" s="1"/>
  <c r="F158" i="10"/>
  <c r="H158" i="10" s="1"/>
  <c r="F159" i="10"/>
  <c r="H159" i="10" s="1"/>
  <c r="F160" i="10"/>
  <c r="H160" i="10" s="1"/>
  <c r="F161" i="10"/>
  <c r="H161" i="10" s="1"/>
  <c r="F162" i="10"/>
  <c r="H162" i="10" s="1"/>
  <c r="F163" i="10"/>
  <c r="H163" i="10" s="1"/>
  <c r="F164" i="10"/>
  <c r="H164" i="10" s="1"/>
  <c r="F165" i="10"/>
  <c r="H165" i="10" s="1"/>
  <c r="F166" i="10"/>
  <c r="H166" i="10" s="1"/>
  <c r="F167" i="10"/>
  <c r="H167" i="10" s="1"/>
  <c r="F168" i="10"/>
  <c r="H168" i="10" s="1"/>
  <c r="F169" i="10"/>
  <c r="H169" i="10" s="1"/>
  <c r="F170" i="10"/>
  <c r="H170" i="10" s="1"/>
  <c r="F171" i="10"/>
  <c r="H171" i="10" s="1"/>
  <c r="F172" i="10"/>
  <c r="H172" i="10" s="1"/>
  <c r="F173" i="10"/>
  <c r="H173" i="10" s="1"/>
  <c r="F174" i="10"/>
  <c r="H174" i="10" s="1"/>
  <c r="F175" i="10"/>
  <c r="H175" i="10" s="1"/>
  <c r="F176" i="10"/>
  <c r="H176" i="10" s="1"/>
  <c r="F177" i="10"/>
  <c r="H177" i="10" s="1"/>
  <c r="F178" i="10"/>
  <c r="H178" i="10" s="1"/>
  <c r="F179" i="10"/>
  <c r="H179" i="10" s="1"/>
  <c r="F180" i="10"/>
  <c r="H180" i="10" s="1"/>
  <c r="F181" i="10"/>
  <c r="H181" i="10" s="1"/>
  <c r="F182" i="10"/>
  <c r="H182" i="10" s="1"/>
  <c r="F183" i="10"/>
  <c r="H183" i="10" s="1"/>
  <c r="F184" i="10"/>
  <c r="H184" i="10" s="1"/>
  <c r="F185" i="10"/>
  <c r="H185" i="10" s="1"/>
  <c r="F186" i="10"/>
  <c r="H186" i="10" s="1"/>
  <c r="F187" i="10"/>
  <c r="H187" i="10" s="1"/>
  <c r="F188" i="10"/>
  <c r="H188" i="10" s="1"/>
  <c r="F189" i="10"/>
  <c r="H189" i="10" s="1"/>
  <c r="F190" i="10"/>
  <c r="H190" i="10" s="1"/>
  <c r="F191" i="10"/>
  <c r="H191" i="10" s="1"/>
  <c r="F192" i="10"/>
  <c r="H192" i="10" s="1"/>
  <c r="F193" i="10"/>
  <c r="H193" i="10" s="1"/>
  <c r="F194" i="10"/>
  <c r="H194" i="10" s="1"/>
  <c r="F195" i="10"/>
  <c r="H195" i="10" s="1"/>
  <c r="F196" i="10"/>
  <c r="H196" i="10" s="1"/>
  <c r="F197" i="10"/>
  <c r="H197" i="10" s="1"/>
  <c r="F198" i="10"/>
  <c r="H198" i="10" s="1"/>
  <c r="F199" i="10"/>
  <c r="H199" i="10" s="1"/>
  <c r="F200" i="10"/>
  <c r="H200" i="10" s="1"/>
  <c r="F201" i="10"/>
  <c r="H201" i="10" s="1"/>
  <c r="F202" i="10"/>
  <c r="H202" i="10" s="1"/>
  <c r="F203" i="10"/>
  <c r="H203" i="10" s="1"/>
  <c r="F204" i="10"/>
  <c r="H204" i="10" s="1"/>
  <c r="F205" i="10"/>
  <c r="H205" i="10" s="1"/>
  <c r="F206" i="10"/>
  <c r="H206" i="10" s="1"/>
  <c r="F207" i="10"/>
  <c r="H207" i="10" s="1"/>
  <c r="F208" i="10"/>
  <c r="H208" i="10" s="1"/>
  <c r="F209" i="10"/>
  <c r="H209" i="10" s="1"/>
  <c r="F210" i="10"/>
  <c r="H210" i="10" s="1"/>
  <c r="F211" i="10"/>
  <c r="H211" i="10" s="1"/>
  <c r="F212" i="10"/>
  <c r="H212" i="10" s="1"/>
  <c r="F213" i="10"/>
  <c r="H213" i="10" s="1"/>
  <c r="F214" i="10"/>
  <c r="H214" i="10" s="1"/>
  <c r="F215" i="10"/>
  <c r="H215" i="10" s="1"/>
  <c r="F216" i="10"/>
  <c r="H216" i="10" s="1"/>
  <c r="F217" i="10"/>
  <c r="H217" i="10" s="1"/>
  <c r="F218" i="10"/>
  <c r="H218" i="10" s="1"/>
  <c r="F219" i="10"/>
  <c r="H219" i="10" s="1"/>
  <c r="F220" i="10"/>
  <c r="H220" i="10" s="1"/>
  <c r="F221" i="10"/>
  <c r="H221" i="10" s="1"/>
  <c r="F222" i="10"/>
  <c r="H222" i="10" s="1"/>
  <c r="F223" i="10"/>
  <c r="H223" i="10" s="1"/>
  <c r="F224" i="10"/>
  <c r="H224" i="10" s="1"/>
  <c r="F225" i="10"/>
  <c r="H225" i="10" s="1"/>
  <c r="F226" i="10"/>
  <c r="H226" i="10" s="1"/>
  <c r="F227" i="10"/>
  <c r="H227" i="10" s="1"/>
  <c r="F228" i="10"/>
  <c r="H228" i="10" s="1"/>
  <c r="F229" i="10"/>
  <c r="H229" i="10" s="1"/>
  <c r="F230" i="10"/>
  <c r="H230" i="10" s="1"/>
  <c r="F231" i="10"/>
  <c r="H231" i="10" s="1"/>
  <c r="F232" i="10"/>
  <c r="H232" i="10" s="1"/>
  <c r="F233" i="10"/>
  <c r="H233" i="10" s="1"/>
  <c r="F234" i="10"/>
  <c r="H234" i="10" s="1"/>
  <c r="F235" i="10"/>
  <c r="H235" i="10" s="1"/>
  <c r="F236" i="10"/>
  <c r="H236" i="10" s="1"/>
  <c r="F237" i="10"/>
  <c r="H237" i="10" s="1"/>
  <c r="F238" i="10"/>
  <c r="H238" i="10" s="1"/>
  <c r="F239" i="10"/>
  <c r="H239" i="10" s="1"/>
  <c r="F240" i="10"/>
  <c r="H240" i="10" s="1"/>
  <c r="F241" i="10"/>
  <c r="H241" i="10" s="1"/>
  <c r="F242" i="10"/>
  <c r="H242" i="10" s="1"/>
  <c r="F243" i="10"/>
  <c r="H243" i="10" s="1"/>
  <c r="F244" i="10"/>
  <c r="H244" i="10" s="1"/>
  <c r="F245" i="10"/>
  <c r="H245" i="10" s="1"/>
  <c r="F246" i="10"/>
  <c r="H246" i="10" s="1"/>
  <c r="F247" i="10"/>
  <c r="H247" i="10" s="1"/>
  <c r="F248" i="10"/>
  <c r="H248" i="10" s="1"/>
  <c r="F249" i="10"/>
  <c r="H249" i="10" s="1"/>
  <c r="F250" i="10"/>
  <c r="H250" i="10" s="1"/>
  <c r="F251" i="10"/>
  <c r="H251" i="10" s="1"/>
  <c r="F252" i="10"/>
  <c r="H252" i="10" s="1"/>
  <c r="F253" i="10"/>
  <c r="H253" i="10" s="1"/>
  <c r="F254" i="10"/>
  <c r="H254" i="10" s="1"/>
  <c r="F255" i="10"/>
  <c r="H255" i="10" s="1"/>
  <c r="F256" i="10"/>
  <c r="H256" i="10" s="1"/>
  <c r="F257" i="10"/>
  <c r="H257" i="10" s="1"/>
  <c r="F258" i="10"/>
  <c r="H258" i="10" s="1"/>
  <c r="F259" i="10"/>
  <c r="H259" i="10" s="1"/>
  <c r="F260" i="10"/>
  <c r="H260" i="10" s="1"/>
  <c r="F261" i="10"/>
  <c r="H261" i="10" s="1"/>
  <c r="F262" i="10"/>
  <c r="H262" i="10" s="1"/>
  <c r="F263" i="10"/>
  <c r="H263" i="10" s="1"/>
  <c r="F264" i="10"/>
  <c r="H264" i="10" s="1"/>
  <c r="F265" i="10"/>
  <c r="H265" i="10" s="1"/>
  <c r="F266" i="10"/>
  <c r="H266" i="10" s="1"/>
  <c r="F267" i="10"/>
  <c r="H267" i="10" s="1"/>
  <c r="F268" i="10"/>
  <c r="H268" i="10" s="1"/>
  <c r="F269" i="10"/>
  <c r="H269" i="10" s="1"/>
  <c r="F270" i="10"/>
  <c r="H270" i="10" s="1"/>
  <c r="F271" i="10"/>
  <c r="H271" i="10" s="1"/>
  <c r="F272" i="10"/>
  <c r="H272" i="10" s="1"/>
  <c r="F273" i="10"/>
  <c r="H273" i="10" s="1"/>
  <c r="F274" i="10"/>
  <c r="H274" i="10" s="1"/>
  <c r="F275" i="10"/>
  <c r="H275" i="10" s="1"/>
  <c r="F276" i="10"/>
  <c r="H276" i="10" s="1"/>
  <c r="F277" i="10"/>
  <c r="H277" i="10" s="1"/>
  <c r="F278" i="10"/>
  <c r="H278" i="10" s="1"/>
  <c r="F279" i="10"/>
  <c r="H279" i="10" s="1"/>
  <c r="F280" i="10"/>
  <c r="H280" i="10" s="1"/>
  <c r="F281" i="10"/>
  <c r="H281" i="10" s="1"/>
  <c r="F282" i="10"/>
  <c r="H282" i="10" s="1"/>
  <c r="F283" i="10"/>
  <c r="H283" i="10" s="1"/>
  <c r="F284" i="10"/>
  <c r="H284" i="10" s="1"/>
  <c r="F285" i="10"/>
  <c r="H285" i="10" s="1"/>
  <c r="F286" i="10"/>
  <c r="H286" i="10" s="1"/>
  <c r="F287" i="10"/>
  <c r="H287" i="10" s="1"/>
  <c r="F288" i="10"/>
  <c r="H288" i="10" s="1"/>
  <c r="F289" i="10"/>
  <c r="H289" i="10" s="1"/>
  <c r="F290" i="10"/>
  <c r="H290" i="10" s="1"/>
  <c r="F3" i="10"/>
  <c r="H3" i="10" s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3" i="10"/>
  <c r="F10" i="9"/>
  <c r="F17" i="9"/>
  <c r="B29" i="9"/>
  <c r="D19" i="9"/>
  <c r="D20" i="9"/>
  <c r="D21" i="9"/>
  <c r="D22" i="9"/>
  <c r="D23" i="9"/>
  <c r="D24" i="9"/>
  <c r="D25" i="9"/>
  <c r="D26" i="9"/>
  <c r="D27" i="9"/>
  <c r="D28" i="9"/>
  <c r="C19" i="9"/>
  <c r="F19" i="9" s="1"/>
  <c r="C20" i="9"/>
  <c r="F20" i="9" s="1"/>
  <c r="C21" i="9"/>
  <c r="C22" i="9"/>
  <c r="F22" i="9" s="1"/>
  <c r="C23" i="9"/>
  <c r="F23" i="9" s="1"/>
  <c r="C24" i="9"/>
  <c r="F24" i="9" s="1"/>
  <c r="C25" i="9"/>
  <c r="F25" i="9" s="1"/>
  <c r="C26" i="9"/>
  <c r="F26" i="9" s="1"/>
  <c r="C27" i="9"/>
  <c r="F27" i="9" s="1"/>
  <c r="C28" i="9"/>
  <c r="F28" i="9" s="1"/>
  <c r="D18" i="9"/>
  <c r="C18" i="9"/>
  <c r="F18" i="9" s="1"/>
  <c r="B12" i="9"/>
  <c r="D4" i="9"/>
  <c r="D5" i="9"/>
  <c r="D6" i="9"/>
  <c r="D7" i="9"/>
  <c r="D8" i="9"/>
  <c r="D9" i="9"/>
  <c r="D10" i="9"/>
  <c r="D11" i="9"/>
  <c r="D3" i="9"/>
  <c r="C4" i="9"/>
  <c r="F4" i="9" s="1"/>
  <c r="C5" i="9"/>
  <c r="F5" i="9" s="1"/>
  <c r="C6" i="9"/>
  <c r="F6" i="9" s="1"/>
  <c r="C7" i="9"/>
  <c r="F7" i="9" s="1"/>
  <c r="C8" i="9"/>
  <c r="F8" i="9" s="1"/>
  <c r="C9" i="9"/>
  <c r="F9" i="9" s="1"/>
  <c r="C10" i="9"/>
  <c r="C11" i="9"/>
  <c r="F11" i="9" s="1"/>
  <c r="C3" i="9"/>
  <c r="F3" i="9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3" i="1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107" i="7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3" i="6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3" i="7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3" i="7"/>
  <c r="T3" i="7"/>
  <c r="O4" i="7"/>
  <c r="T4" i="7"/>
  <c r="O5" i="7"/>
  <c r="T5" i="7"/>
  <c r="O6" i="7"/>
  <c r="T6" i="7"/>
  <c r="O7" i="7"/>
  <c r="T7" i="7"/>
  <c r="O8" i="7"/>
  <c r="T8" i="7"/>
  <c r="O9" i="7"/>
  <c r="T9" i="7"/>
  <c r="O10" i="7"/>
  <c r="T10" i="7"/>
  <c r="O11" i="7"/>
  <c r="T11" i="7"/>
  <c r="O12" i="7"/>
  <c r="T12" i="7"/>
  <c r="O13" i="7"/>
  <c r="T13" i="7"/>
  <c r="O14" i="7"/>
  <c r="T14" i="7"/>
  <c r="O15" i="7"/>
  <c r="T15" i="7"/>
  <c r="O16" i="7"/>
  <c r="T16" i="7"/>
  <c r="O17" i="7"/>
  <c r="T17" i="7"/>
  <c r="O18" i="7"/>
  <c r="T18" i="7"/>
  <c r="O19" i="7"/>
  <c r="T19" i="7"/>
  <c r="O20" i="7"/>
  <c r="T20" i="7"/>
  <c r="O21" i="7"/>
  <c r="T21" i="7"/>
  <c r="O22" i="7"/>
  <c r="T22" i="7"/>
  <c r="O23" i="7"/>
  <c r="T23" i="7"/>
  <c r="O24" i="7"/>
  <c r="T24" i="7"/>
  <c r="O25" i="7"/>
  <c r="T25" i="7"/>
  <c r="O26" i="7"/>
  <c r="T26" i="7"/>
  <c r="O27" i="7"/>
  <c r="T27" i="7"/>
  <c r="O28" i="7"/>
  <c r="T28" i="7"/>
  <c r="O29" i="7"/>
  <c r="T29" i="7"/>
  <c r="O30" i="7"/>
  <c r="T30" i="7"/>
  <c r="O31" i="7"/>
  <c r="T31" i="7"/>
  <c r="O32" i="7"/>
  <c r="T32" i="7"/>
  <c r="O33" i="7"/>
  <c r="T33" i="7"/>
  <c r="O34" i="7"/>
  <c r="T34" i="7"/>
  <c r="O35" i="7"/>
  <c r="T35" i="7"/>
  <c r="O36" i="7"/>
  <c r="T36" i="7"/>
  <c r="O37" i="7"/>
  <c r="T37" i="7"/>
  <c r="O38" i="7"/>
  <c r="T38" i="7"/>
  <c r="O39" i="7"/>
  <c r="T39" i="7"/>
  <c r="O40" i="7"/>
  <c r="T40" i="7"/>
  <c r="O41" i="7"/>
  <c r="T41" i="7"/>
  <c r="O42" i="7"/>
  <c r="T42" i="7"/>
  <c r="O43" i="7"/>
  <c r="T43" i="7"/>
  <c r="O44" i="7"/>
  <c r="T44" i="7"/>
  <c r="O45" i="7"/>
  <c r="T45" i="7"/>
  <c r="O46" i="7"/>
  <c r="T46" i="7"/>
  <c r="O47" i="7"/>
  <c r="T47" i="7"/>
  <c r="O48" i="7"/>
  <c r="T48" i="7"/>
  <c r="O49" i="7"/>
  <c r="T49" i="7"/>
  <c r="O50" i="7"/>
  <c r="T50" i="7"/>
  <c r="O51" i="7"/>
  <c r="T51" i="7"/>
  <c r="O52" i="7"/>
  <c r="T52" i="7"/>
  <c r="O53" i="7"/>
  <c r="T53" i="7"/>
  <c r="O54" i="7"/>
  <c r="T54" i="7"/>
  <c r="O55" i="7"/>
  <c r="T55" i="7"/>
  <c r="O56" i="7"/>
  <c r="T56" i="7"/>
  <c r="O57" i="7"/>
  <c r="T57" i="7"/>
  <c r="O58" i="7"/>
  <c r="T58" i="7"/>
  <c r="O59" i="7"/>
  <c r="T59" i="7"/>
  <c r="O60" i="7"/>
  <c r="T60" i="7"/>
  <c r="O61" i="7"/>
  <c r="T61" i="7"/>
  <c r="O62" i="7"/>
  <c r="T62" i="7"/>
  <c r="O63" i="7"/>
  <c r="T63" i="7"/>
  <c r="O64" i="7"/>
  <c r="T64" i="7"/>
  <c r="O65" i="7"/>
  <c r="T65" i="7"/>
  <c r="O66" i="7"/>
  <c r="T66" i="7"/>
  <c r="O67" i="7"/>
  <c r="T67" i="7"/>
  <c r="O68" i="7"/>
  <c r="T68" i="7"/>
  <c r="O69" i="7"/>
  <c r="T69" i="7"/>
  <c r="O70" i="7"/>
  <c r="T70" i="7"/>
  <c r="O71" i="7"/>
  <c r="T71" i="7"/>
  <c r="O72" i="7"/>
  <c r="T72" i="7"/>
  <c r="O73" i="7"/>
  <c r="T73" i="7"/>
  <c r="O74" i="7"/>
  <c r="T74" i="7"/>
  <c r="O75" i="7"/>
  <c r="T75" i="7"/>
  <c r="O76" i="7"/>
  <c r="T76" i="7"/>
  <c r="O77" i="7"/>
  <c r="T77" i="7"/>
  <c r="O78" i="7"/>
  <c r="T78" i="7"/>
  <c r="O79" i="7"/>
  <c r="T79" i="7"/>
  <c r="O80" i="7"/>
  <c r="T80" i="7"/>
  <c r="O81" i="7"/>
  <c r="T81" i="7"/>
  <c r="O82" i="7"/>
  <c r="T82" i="7"/>
  <c r="O83" i="7"/>
  <c r="T83" i="7"/>
  <c r="O84" i="7"/>
  <c r="T84" i="7"/>
  <c r="O85" i="7"/>
  <c r="T85" i="7"/>
  <c r="O86" i="7"/>
  <c r="T86" i="7"/>
  <c r="O87" i="7"/>
  <c r="T87" i="7"/>
  <c r="O88" i="7"/>
  <c r="T88" i="7"/>
  <c r="O89" i="7"/>
  <c r="T89" i="7"/>
  <c r="O90" i="7"/>
  <c r="T90" i="7"/>
  <c r="O91" i="7"/>
  <c r="T91" i="7"/>
  <c r="O92" i="7"/>
  <c r="T92" i="7"/>
  <c r="O93" i="7"/>
  <c r="T93" i="7"/>
  <c r="O94" i="7"/>
  <c r="T94" i="7"/>
  <c r="O95" i="7"/>
  <c r="T95" i="7"/>
  <c r="O96" i="7"/>
  <c r="T96" i="7"/>
  <c r="O97" i="7"/>
  <c r="T97" i="7"/>
  <c r="O98" i="7"/>
  <c r="T98" i="7"/>
  <c r="O99" i="7"/>
  <c r="T99" i="7"/>
  <c r="O100" i="7"/>
  <c r="T100" i="7"/>
  <c r="O101" i="7"/>
  <c r="T101" i="7"/>
  <c r="O102" i="7"/>
  <c r="T102" i="7"/>
  <c r="O103" i="7"/>
  <c r="T103" i="7"/>
  <c r="O104" i="7"/>
  <c r="T104" i="7"/>
  <c r="O105" i="7"/>
  <c r="T105" i="7"/>
  <c r="O106" i="7"/>
  <c r="T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3" i="7"/>
  <c r="V3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3" i="7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3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3" i="6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3" i="3"/>
  <c r="O3" i="12" l="1"/>
  <c r="P3" i="12" s="1"/>
  <c r="O9" i="12"/>
  <c r="P9" i="12" s="1"/>
  <c r="M6" i="12"/>
  <c r="M12" i="12" s="1"/>
  <c r="H3" i="12"/>
  <c r="O4" i="12" s="1"/>
  <c r="P4" i="12" s="1"/>
  <c r="K4" i="12"/>
  <c r="H13" i="12"/>
  <c r="O7" i="12" s="1"/>
  <c r="P7" i="12" s="1"/>
  <c r="H17" i="12"/>
  <c r="O8" i="12" s="1"/>
  <c r="K8" i="12"/>
  <c r="P8" i="12" s="1"/>
  <c r="O6" i="12"/>
  <c r="K6" i="12"/>
  <c r="P6" i="12" s="1"/>
  <c r="O10" i="12"/>
  <c r="P10" i="12" s="1"/>
  <c r="P5" i="12"/>
  <c r="P11" i="12"/>
  <c r="N12" i="12"/>
  <c r="D29" i="9"/>
  <c r="F21" i="9"/>
  <c r="L12" i="10"/>
  <c r="K10" i="10"/>
  <c r="K9" i="10"/>
  <c r="K8" i="10"/>
  <c r="K7" i="10"/>
  <c r="O4" i="10"/>
  <c r="M9" i="10"/>
  <c r="K6" i="10"/>
  <c r="O10" i="10"/>
  <c r="K5" i="10"/>
  <c r="K4" i="10"/>
  <c r="K11" i="10"/>
  <c r="K3" i="10"/>
  <c r="O11" i="10"/>
  <c r="O9" i="10"/>
  <c r="O5" i="10"/>
  <c r="O6" i="10"/>
  <c r="O7" i="10"/>
  <c r="O3" i="10"/>
  <c r="O8" i="10"/>
  <c r="M8" i="10"/>
  <c r="M7" i="10"/>
  <c r="M6" i="10"/>
  <c r="M5" i="10"/>
  <c r="M3" i="10"/>
  <c r="M4" i="10"/>
  <c r="M11" i="10"/>
  <c r="M10" i="10"/>
  <c r="C12" i="9"/>
  <c r="F12" i="9" s="1"/>
  <c r="D12" i="9"/>
  <c r="C29" i="9"/>
  <c r="F29" i="9" s="1"/>
  <c r="K12" i="12" l="1"/>
  <c r="O12" i="12"/>
  <c r="P12" i="12"/>
  <c r="K12" i="10"/>
  <c r="M12" i="10"/>
  <c r="O1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F2AF3E-EA3B-43C8-996A-2FECBBD0854B}" keepAlive="1" name="Query - out" description="Connection to the 'out' query in the workbook." type="5" refreshedVersion="0" background="1">
    <dbPr connection="Provider=Microsoft.Mashup.OleDb.1;Data Source=$Workbook$;Location=out;Extended Properties=&quot;&quot;" command="SELECT * FROM [out]"/>
  </connection>
  <connection id="2" xr16:uid="{66158CA7-0A2D-41D4-9A0C-0DD85B6A642B}" keepAlive="1" name="Query - out (2)" description="Connection to the 'out (2)' query in the workbook." type="5" refreshedVersion="0" background="1">
    <dbPr connection="Provider=Microsoft.Mashup.OleDb.1;Data Source=$Workbook$;Location=&quot;out (2)&quot;;Extended Properties=&quot;&quot;" command="SELECT * FROM [out (2)]"/>
  </connection>
</connections>
</file>

<file path=xl/sharedStrings.xml><?xml version="1.0" encoding="utf-8"?>
<sst xmlns="http://schemas.openxmlformats.org/spreadsheetml/2006/main" count="1794" uniqueCount="574">
  <si>
    <t>Abel</t>
  </si>
  <si>
    <t>Adams</t>
  </si>
  <si>
    <t>Adler</t>
  </si>
  <si>
    <t>Agricola</t>
  </si>
  <si>
    <t>Aiken</t>
  </si>
  <si>
    <t>Alber</t>
  </si>
  <si>
    <t>Alder</t>
  </si>
  <si>
    <t>Alger</t>
  </si>
  <si>
    <t>Ali</t>
  </si>
  <si>
    <t>Allen</t>
  </si>
  <si>
    <t>Anna</t>
  </si>
  <si>
    <t>Archer</t>
  </si>
  <si>
    <t>Arne</t>
  </si>
  <si>
    <t>Arnold</t>
  </si>
  <si>
    <t>Arthur</t>
  </si>
  <si>
    <t>Asser</t>
  </si>
  <si>
    <t>Aston</t>
  </si>
  <si>
    <t>Astor</t>
  </si>
  <si>
    <t>Attar</t>
  </si>
  <si>
    <t>Attila</t>
  </si>
  <si>
    <t>Attlee</t>
  </si>
  <si>
    <t>Aubrey</t>
  </si>
  <si>
    <t>Austen</t>
  </si>
  <si>
    <t>Avery</t>
  </si>
  <si>
    <t>Bach</t>
  </si>
  <si>
    <t>Bacon</t>
  </si>
  <si>
    <t>Baffin</t>
  </si>
  <si>
    <t>Bailey</t>
  </si>
  <si>
    <t>Bain</t>
  </si>
  <si>
    <t>Bajer</t>
  </si>
  <si>
    <t>Baker</t>
  </si>
  <si>
    <t>Balch</t>
  </si>
  <si>
    <t>Balzac</t>
  </si>
  <si>
    <t>Banks</t>
  </si>
  <si>
    <t>Bardeen</t>
  </si>
  <si>
    <t>Barkla</t>
  </si>
  <si>
    <t>Barlow</t>
  </si>
  <si>
    <t>Barry</t>
  </si>
  <si>
    <t>Barton</t>
  </si>
  <si>
    <t>Basov</t>
  </si>
  <si>
    <t>Bates</t>
  </si>
  <si>
    <t>Bayle</t>
  </si>
  <si>
    <t>Bede</t>
  </si>
  <si>
    <t>Beethoven</t>
  </si>
  <si>
    <t>Behring</t>
  </si>
  <si>
    <t>Bell</t>
  </si>
  <si>
    <t>Bloch</t>
  </si>
  <si>
    <t>Bordet</t>
  </si>
  <si>
    <t>Cabell</t>
  </si>
  <si>
    <t>Cabot</t>
  </si>
  <si>
    <t>Caesar</t>
  </si>
  <si>
    <t>Caine</t>
  </si>
  <si>
    <t>Calvin</t>
  </si>
  <si>
    <t>Camus</t>
  </si>
  <si>
    <t>Carew</t>
  </si>
  <si>
    <t>Carrel</t>
  </si>
  <si>
    <t>Carter</t>
  </si>
  <si>
    <t>Caruso</t>
  </si>
  <si>
    <t>Cary</t>
  </si>
  <si>
    <t>Caxton</t>
  </si>
  <si>
    <t>Cecil</t>
  </si>
  <si>
    <t>Chain</t>
  </si>
  <si>
    <t>Chase</t>
  </si>
  <si>
    <t>Chifa</t>
  </si>
  <si>
    <t>Chuhsi</t>
  </si>
  <si>
    <t>Clark</t>
  </si>
  <si>
    <t>Clay</t>
  </si>
  <si>
    <t>Clive</t>
  </si>
  <si>
    <t>Cobb</t>
  </si>
  <si>
    <t>Cole</t>
  </si>
  <si>
    <t>Comte</t>
  </si>
  <si>
    <t>Curie</t>
  </si>
  <si>
    <t>Curtiss</t>
  </si>
  <si>
    <t>BUS</t>
  </si>
  <si>
    <t>NAME</t>
  </si>
  <si>
    <t>TYPE</t>
  </si>
  <si>
    <t>MW LOAD</t>
  </si>
  <si>
    <t>MVAR LOAD</t>
  </si>
  <si>
    <t>GL</t>
  </si>
  <si>
    <t>BL</t>
  </si>
  <si>
    <t>Sub Area</t>
  </si>
  <si>
    <t>Base kV</t>
  </si>
  <si>
    <t>Zone</t>
  </si>
  <si>
    <t>Original</t>
  </si>
  <si>
    <t>Bus ID</t>
  </si>
  <si>
    <t>Bus Load</t>
  </si>
  <si>
    <t>For AMPL
Tripple Load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</si>
  <si>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</si>
  <si>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</si>
  <si>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</si>
  <si>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</si>
  <si>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</si>
  <si>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</si>
  <si>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</si>
  <si>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</si>
  <si>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</si>
  <si>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</si>
  <si>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</si>
  <si>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AB1</t>
  </si>
  <si>
    <t>A12-1</t>
  </si>
  <si>
    <t>A13-2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</si>
  <si>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</si>
  <si>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</si>
  <si>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</si>
  <si>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</si>
  <si>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</si>
  <si>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</si>
  <si>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</si>
  <si>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</si>
  <si>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</si>
  <si>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AB2</t>
  </si>
  <si>
    <t>A23</t>
  </si>
  <si>
    <t>A24</t>
  </si>
  <si>
    <t>A26</t>
  </si>
  <si>
    <t>A27</t>
  </si>
  <si>
    <t>A28</t>
  </si>
  <si>
    <t>A29</t>
  </si>
  <si>
    <t>A30</t>
  </si>
  <si>
    <t>A34</t>
  </si>
  <si>
    <t>AB3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</si>
  <si>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</si>
  <si>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</si>
  <si>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</si>
  <si>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</si>
  <si>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</si>
  <si>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</si>
  <si>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</si>
  <si>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</si>
  <si>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</si>
  <si>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</si>
  <si>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</si>
  <si>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B12-1</t>
  </si>
  <si>
    <t>B13-2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</si>
  <si>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</si>
  <si>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</si>
  <si>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</si>
  <si>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</si>
  <si>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</si>
  <si>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</si>
  <si>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</si>
  <si>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</si>
  <si>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</si>
  <si>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</si>
  <si>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</si>
  <si>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B26</t>
  </si>
  <si>
    <t>B27</t>
  </si>
  <si>
    <t>B28</t>
  </si>
  <si>
    <t>B29</t>
  </si>
  <si>
    <t>B30</t>
  </si>
  <si>
    <t>B34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</si>
  <si>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</si>
  <si>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</si>
  <si>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</si>
  <si>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</si>
  <si>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</si>
  <si>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</si>
  <si>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</si>
  <si>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</si>
  <si>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</si>
  <si>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</si>
  <si>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</si>
  <si>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C12-1</t>
  </si>
  <si>
    <t>C13-2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</si>
  <si>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</si>
  <si>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</si>
  <si>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</si>
  <si>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</si>
  <si>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</si>
  <si>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</si>
  <si>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</si>
  <si>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</si>
  <si>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</si>
  <si>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</si>
  <si>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</si>
  <si>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C26</t>
  </si>
  <si>
    <t>C27</t>
  </si>
  <si>
    <t>C28</t>
  </si>
  <si>
    <t>C29</t>
  </si>
  <si>
    <t>C30</t>
  </si>
  <si>
    <t>C34</t>
  </si>
  <si>
    <t>C35</t>
  </si>
  <si>
    <t>ID</t>
  </si>
  <si>
    <t>From Bus</t>
  </si>
  <si>
    <t>To Bus</t>
  </si>
  <si>
    <t>lambda p</t>
  </si>
  <si>
    <t>dur</t>
  </si>
  <si>
    <t>R pu</t>
  </si>
  <si>
    <t>X pu</t>
  </si>
  <si>
    <t>B pu</t>
  </si>
  <si>
    <t>Tr pu</t>
  </si>
  <si>
    <t>Raw Data</t>
  </si>
  <si>
    <t>Flow Limit</t>
  </si>
  <si>
    <t>Susceptance</t>
  </si>
  <si>
    <t>Sending Bus</t>
  </si>
  <si>
    <t>Receiving Bus</t>
  </si>
  <si>
    <t>For Ampl</t>
  </si>
  <si>
    <t>A25_1</t>
  </si>
  <si>
    <t>A25_2</t>
  </si>
  <si>
    <t>A31_1</t>
  </si>
  <si>
    <t>A31_2</t>
  </si>
  <si>
    <t>A32_1</t>
  </si>
  <si>
    <t>A32_2</t>
  </si>
  <si>
    <t>A33_1</t>
  </si>
  <si>
    <t>A33_2</t>
  </si>
  <si>
    <t>B25_1</t>
  </si>
  <si>
    <t>B25_2</t>
  </si>
  <si>
    <t>B31_1</t>
  </si>
  <si>
    <t>B31_2</t>
  </si>
  <si>
    <t>B32_1</t>
  </si>
  <si>
    <t>B32_2</t>
  </si>
  <si>
    <t>B33_1</t>
  </si>
  <si>
    <t>B33_2</t>
  </si>
  <si>
    <t>C25_1</t>
  </si>
  <si>
    <t>C25_2</t>
  </si>
  <si>
    <t>C31_1</t>
  </si>
  <si>
    <t>C31_2</t>
  </si>
  <si>
    <t>CB_1</t>
  </si>
  <si>
    <t>C32_1</t>
  </si>
  <si>
    <t>C32_2</t>
  </si>
  <si>
    <t>C33_1</t>
  </si>
  <si>
    <t>C33_2</t>
  </si>
  <si>
    <t>CA_1</t>
  </si>
  <si>
    <t>Cost</t>
  </si>
  <si>
    <t>U20</t>
  </si>
  <si>
    <t>U76</t>
  </si>
  <si>
    <t>‑25</t>
  </si>
  <si>
    <t>U100</t>
  </si>
  <si>
    <t>U197</t>
  </si>
  <si>
    <t>‑50</t>
  </si>
  <si>
    <t>U12</t>
  </si>
  <si>
    <t>U155</t>
  </si>
  <si>
    <t>U400</t>
  </si>
  <si>
    <t>U50</t>
  </si>
  <si>
    <t>‑4.96</t>
  </si>
  <si>
    <t>‑10</t>
  </si>
  <si>
    <t>U350</t>
  </si>
  <si>
    <t>bus ID</t>
  </si>
  <si>
    <t>UNIT TYPE</t>
  </si>
  <si>
    <t>PG MW</t>
  </si>
  <si>
    <t>QG MVAR</t>
  </si>
  <si>
    <t>Qmax MVAR</t>
  </si>
  <si>
    <t>Qmin MVAR</t>
  </si>
  <si>
    <t>VS pu</t>
  </si>
  <si>
    <t>Raw</t>
  </si>
  <si>
    <t>cost</t>
  </si>
  <si>
    <t>Unit</t>
  </si>
  <si>
    <t>Output</t>
  </si>
  <si>
    <t>Linear Cost</t>
  </si>
  <si>
    <t>bus location</t>
  </si>
  <si>
    <t>max output</t>
  </si>
  <si>
    <t>For AMPL - max output trippled</t>
  </si>
  <si>
    <t>Bus</t>
  </si>
  <si>
    <t>percent</t>
  </si>
  <si>
    <t>Load MW</t>
  </si>
  <si>
    <t>Load MVAR</t>
  </si>
  <si>
    <t>Peak Load MW</t>
  </si>
  <si>
    <t>Peak Load MVAR</t>
  </si>
  <si>
    <t>gen id (bus id version)</t>
  </si>
  <si>
    <t>duplicate generator</t>
  </si>
  <si>
    <t>L Miles</t>
  </si>
  <si>
    <t>lambda t</t>
  </si>
  <si>
    <t>Con mva</t>
  </si>
  <si>
    <t>LTE Mva</t>
  </si>
  <si>
    <t>STE Mva</t>
  </si>
  <si>
    <t>Transformers</t>
  </si>
  <si>
    <t>From Voltage</t>
  </si>
  <si>
    <t>To Voltage</t>
  </si>
  <si>
    <t>diff</t>
  </si>
  <si>
    <t>Prallel</t>
  </si>
  <si>
    <t>Quant</t>
  </si>
  <si>
    <t>Length</t>
  </si>
  <si>
    <t>If allowing two lines:</t>
  </si>
  <si>
    <t>Total</t>
  </si>
  <si>
    <t>101_1_1</t>
  </si>
  <si>
    <t>101_2_1</t>
  </si>
  <si>
    <t>101_3_1</t>
  </si>
  <si>
    <t>101_4_1</t>
  </si>
  <si>
    <t>102_1_1</t>
  </si>
  <si>
    <t>102_2_1</t>
  </si>
  <si>
    <t>102_3_1</t>
  </si>
  <si>
    <t>102_4_1</t>
  </si>
  <si>
    <t>107_1_1</t>
  </si>
  <si>
    <t>107_2_1</t>
  </si>
  <si>
    <t>107_3_1</t>
  </si>
  <si>
    <t>113_1_1</t>
  </si>
  <si>
    <t>113_2_1</t>
  </si>
  <si>
    <t>113_3_1</t>
  </si>
  <si>
    <t>115_6_1</t>
  </si>
  <si>
    <t>115_1_1</t>
  </si>
  <si>
    <t>115_2_1</t>
  </si>
  <si>
    <t>115_3_1</t>
  </si>
  <si>
    <t>115_4_1</t>
  </si>
  <si>
    <t>115_5_1</t>
  </si>
  <si>
    <t>116_1_1</t>
  </si>
  <si>
    <t>118_1_1</t>
  </si>
  <si>
    <t>121_1_1</t>
  </si>
  <si>
    <t>122_1_1</t>
  </si>
  <si>
    <t>122_2_1</t>
  </si>
  <si>
    <t>122_3_1</t>
  </si>
  <si>
    <t>122_4_1</t>
  </si>
  <si>
    <t>122_5_1</t>
  </si>
  <si>
    <t>122_6_1</t>
  </si>
  <si>
    <t>123_1_1</t>
  </si>
  <si>
    <t>123_2_1</t>
  </si>
  <si>
    <t>123_3_1</t>
  </si>
  <si>
    <t>201_3_1</t>
  </si>
  <si>
    <t>201_4_1</t>
  </si>
  <si>
    <t>201_1_1</t>
  </si>
  <si>
    <t>201_2_1</t>
  </si>
  <si>
    <t>202_1_1</t>
  </si>
  <si>
    <t>202_2_1</t>
  </si>
  <si>
    <t>202_3_1</t>
  </si>
  <si>
    <t>202_4_1</t>
  </si>
  <si>
    <t>207_1_1</t>
  </si>
  <si>
    <t>207_2_1</t>
  </si>
  <si>
    <t>207_3_1</t>
  </si>
  <si>
    <t>213_1_1</t>
  </si>
  <si>
    <t>213_2_1</t>
  </si>
  <si>
    <t>213_3_1</t>
  </si>
  <si>
    <t>215_6_1</t>
  </si>
  <si>
    <t>215_1_1</t>
  </si>
  <si>
    <t>215_2_1</t>
  </si>
  <si>
    <t>215_3_1</t>
  </si>
  <si>
    <t>215_4_1</t>
  </si>
  <si>
    <t>215_5_1</t>
  </si>
  <si>
    <t>216_1_1</t>
  </si>
  <si>
    <t>218_1_1</t>
  </si>
  <si>
    <t>221_1_1</t>
  </si>
  <si>
    <t>222_1_1</t>
  </si>
  <si>
    <t>222_2_1</t>
  </si>
  <si>
    <t>222_3_1</t>
  </si>
  <si>
    <t>222_4_1</t>
  </si>
  <si>
    <t>222_5_1</t>
  </si>
  <si>
    <t>222_6_1</t>
  </si>
  <si>
    <t>223_1_1</t>
  </si>
  <si>
    <t>223_2_1</t>
  </si>
  <si>
    <t>223_3_1</t>
  </si>
  <si>
    <t>301_3_1</t>
  </si>
  <si>
    <t>301_4_1</t>
  </si>
  <si>
    <t>301_1_1</t>
  </si>
  <si>
    <t>301_2_1</t>
  </si>
  <si>
    <t>302_1_1</t>
  </si>
  <si>
    <t>302_2_1</t>
  </si>
  <si>
    <t>302_3_1</t>
  </si>
  <si>
    <t>302_4_1</t>
  </si>
  <si>
    <t>307_1_1</t>
  </si>
  <si>
    <t>307_2_1</t>
  </si>
  <si>
    <t>307_3_1</t>
  </si>
  <si>
    <t>313_1_1</t>
  </si>
  <si>
    <t>313_2_1</t>
  </si>
  <si>
    <t>313_3_1</t>
  </si>
  <si>
    <t>315_6_1</t>
  </si>
  <si>
    <t>315_1_1</t>
  </si>
  <si>
    <t>315_2_1</t>
  </si>
  <si>
    <t>315_3_1</t>
  </si>
  <si>
    <t>315_4_1</t>
  </si>
  <si>
    <t>315_5_1</t>
  </si>
  <si>
    <t>316_1_1</t>
  </si>
  <si>
    <t>318_1_1</t>
  </si>
  <si>
    <t>321_1_1</t>
  </si>
  <si>
    <t>322_1_1</t>
  </si>
  <si>
    <t>322_2_1</t>
  </si>
  <si>
    <t>322_3_1</t>
  </si>
  <si>
    <t>322_4_1</t>
  </si>
  <si>
    <t>322_5_1</t>
  </si>
  <si>
    <t>322_6_1</t>
  </si>
  <si>
    <t>323_1_1</t>
  </si>
  <si>
    <t>323_2_1</t>
  </si>
  <si>
    <t>323_3_1</t>
  </si>
  <si>
    <t>101_1_2</t>
  </si>
  <si>
    <t>101_2_2</t>
  </si>
  <si>
    <t>101_3_2</t>
  </si>
  <si>
    <t>101_4_2</t>
  </si>
  <si>
    <t>102_1_2</t>
  </si>
  <si>
    <t>102_2_2</t>
  </si>
  <si>
    <t>102_3_2</t>
  </si>
  <si>
    <t>102_4_2</t>
  </si>
  <si>
    <t>107_1_2</t>
  </si>
  <si>
    <t>107_2_2</t>
  </si>
  <si>
    <t>107_3_2</t>
  </si>
  <si>
    <t>113_1_2</t>
  </si>
  <si>
    <t>113_2_2</t>
  </si>
  <si>
    <t>113_3_2</t>
  </si>
  <si>
    <t>115_6_2</t>
  </si>
  <si>
    <t>115_1_2</t>
  </si>
  <si>
    <t>115_2_2</t>
  </si>
  <si>
    <t>115_3_2</t>
  </si>
  <si>
    <t>115_4_2</t>
  </si>
  <si>
    <t>115_5_2</t>
  </si>
  <si>
    <t>116_1_2</t>
  </si>
  <si>
    <t>118_1_2</t>
  </si>
  <si>
    <t>121_1_2</t>
  </si>
  <si>
    <t>122_1_2</t>
  </si>
  <si>
    <t>122_2_2</t>
  </si>
  <si>
    <t>122_3_2</t>
  </si>
  <si>
    <t>122_4_2</t>
  </si>
  <si>
    <t>122_5_2</t>
  </si>
  <si>
    <t>122_6_2</t>
  </si>
  <si>
    <t>123_1_2</t>
  </si>
  <si>
    <t>123_2_2</t>
  </si>
  <si>
    <t>123_3_2</t>
  </si>
  <si>
    <t>201_3_2</t>
  </si>
  <si>
    <t>201_4_2</t>
  </si>
  <si>
    <t>201_1_2</t>
  </si>
  <si>
    <t>201_2_2</t>
  </si>
  <si>
    <t>202_1_2</t>
  </si>
  <si>
    <t>202_2_2</t>
  </si>
  <si>
    <t>202_3_2</t>
  </si>
  <si>
    <t>202_4_2</t>
  </si>
  <si>
    <t>207_1_2</t>
  </si>
  <si>
    <t>207_2_2</t>
  </si>
  <si>
    <t>207_3_2</t>
  </si>
  <si>
    <t>213_1_2</t>
  </si>
  <si>
    <t>213_2_2</t>
  </si>
  <si>
    <t>213_3_2</t>
  </si>
  <si>
    <t>215_6_2</t>
  </si>
  <si>
    <t>215_1_2</t>
  </si>
  <si>
    <t>215_2_2</t>
  </si>
  <si>
    <t>215_3_2</t>
  </si>
  <si>
    <t>215_4_2</t>
  </si>
  <si>
    <t>215_5_2</t>
  </si>
  <si>
    <t>216_1_2</t>
  </si>
  <si>
    <t>218_1_2</t>
  </si>
  <si>
    <t>221_1_2</t>
  </si>
  <si>
    <t>222_1_2</t>
  </si>
  <si>
    <t>222_2_2</t>
  </si>
  <si>
    <t>222_3_2</t>
  </si>
  <si>
    <t>222_4_2</t>
  </si>
  <si>
    <t>222_5_2</t>
  </si>
  <si>
    <t>222_6_2</t>
  </si>
  <si>
    <t>223_1_2</t>
  </si>
  <si>
    <t>223_2_2</t>
  </si>
  <si>
    <t>223_3_2</t>
  </si>
  <si>
    <t>301_3_2</t>
  </si>
  <si>
    <t>301_4_2</t>
  </si>
  <si>
    <t>301_1_2</t>
  </si>
  <si>
    <t>301_2_2</t>
  </si>
  <si>
    <t>302_1_2</t>
  </si>
  <si>
    <t>302_2_2</t>
  </si>
  <si>
    <t>302_3_2</t>
  </si>
  <si>
    <t>302_4_2</t>
  </si>
  <si>
    <t>307_1_2</t>
  </si>
  <si>
    <t>307_2_2</t>
  </si>
  <si>
    <t>307_3_2</t>
  </si>
  <si>
    <t>313_1_2</t>
  </si>
  <si>
    <t>313_2_2</t>
  </si>
  <si>
    <t>313_3_2</t>
  </si>
  <si>
    <t>315_6_2</t>
  </si>
  <si>
    <t>315_1_2</t>
  </si>
  <si>
    <t>315_2_2</t>
  </si>
  <si>
    <t>315_3_2</t>
  </si>
  <si>
    <t>315_4_2</t>
  </si>
  <si>
    <t>315_5_2</t>
  </si>
  <si>
    <t>316_1_2</t>
  </si>
  <si>
    <t>318_1_2</t>
  </si>
  <si>
    <t>321_1_2</t>
  </si>
  <si>
    <t>322_1_2</t>
  </si>
  <si>
    <t>322_2_2</t>
  </si>
  <si>
    <t>322_3_2</t>
  </si>
  <si>
    <t>322_4_2</t>
  </si>
  <si>
    <t>322_5_2</t>
  </si>
  <si>
    <t>322_6_2</t>
  </si>
  <si>
    <t>323_1_2</t>
  </si>
  <si>
    <t>323_2_2</t>
  </si>
  <si>
    <t>323_3_2</t>
  </si>
  <si>
    <t>101_1_3</t>
  </si>
  <si>
    <t>101_2_3</t>
  </si>
  <si>
    <t>101_3_3</t>
  </si>
  <si>
    <t>101_4_3</t>
  </si>
  <si>
    <t>102_1_3</t>
  </si>
  <si>
    <t>102_2_3</t>
  </si>
  <si>
    <t>102_3_3</t>
  </si>
  <si>
    <t>102_4_3</t>
  </si>
  <si>
    <t>107_1_3</t>
  </si>
  <si>
    <t>107_2_3</t>
  </si>
  <si>
    <t>107_3_3</t>
  </si>
  <si>
    <t>113_1_3</t>
  </si>
  <si>
    <t>113_2_3</t>
  </si>
  <si>
    <t>113_3_3</t>
  </si>
  <si>
    <t>115_6_3</t>
  </si>
  <si>
    <t>115_1_3</t>
  </si>
  <si>
    <t>115_2_3</t>
  </si>
  <si>
    <t>115_3_3</t>
  </si>
  <si>
    <t>115_4_3</t>
  </si>
  <si>
    <t>115_5_3</t>
  </si>
  <si>
    <t>116_1_3</t>
  </si>
  <si>
    <t>118_1_3</t>
  </si>
  <si>
    <t>121_1_3</t>
  </si>
  <si>
    <t>122_1_3</t>
  </si>
  <si>
    <t>122_2_3</t>
  </si>
  <si>
    <t>122_3_3</t>
  </si>
  <si>
    <t>122_4_3</t>
  </si>
  <si>
    <t>122_5_3</t>
  </si>
  <si>
    <t>122_6_3</t>
  </si>
  <si>
    <t>123_1_3</t>
  </si>
  <si>
    <t>123_2_3</t>
  </si>
  <si>
    <t>123_3_3</t>
  </si>
  <si>
    <t>201_3_3</t>
  </si>
  <si>
    <t>201_4_3</t>
  </si>
  <si>
    <t>201_1_3</t>
  </si>
  <si>
    <t>201_2_3</t>
  </si>
  <si>
    <t>202_1_3</t>
  </si>
  <si>
    <t>202_2_3</t>
  </si>
  <si>
    <t>202_3_3</t>
  </si>
  <si>
    <t>202_4_3</t>
  </si>
  <si>
    <t>207_1_3</t>
  </si>
  <si>
    <t>207_2_3</t>
  </si>
  <si>
    <t>207_3_3</t>
  </si>
  <si>
    <t>213_1_3</t>
  </si>
  <si>
    <t>213_2_3</t>
  </si>
  <si>
    <t>213_3_3</t>
  </si>
  <si>
    <t>215_6_3</t>
  </si>
  <si>
    <t>215_1_3</t>
  </si>
  <si>
    <t>215_2_3</t>
  </si>
  <si>
    <t>215_3_3</t>
  </si>
  <si>
    <t>215_4_3</t>
  </si>
  <si>
    <t>215_5_3</t>
  </si>
  <si>
    <t>216_1_3</t>
  </si>
  <si>
    <t>218_1_3</t>
  </si>
  <si>
    <t>221_1_3</t>
  </si>
  <si>
    <t>222_1_3</t>
  </si>
  <si>
    <t>222_2_3</t>
  </si>
  <si>
    <t>222_3_3</t>
  </si>
  <si>
    <t>222_4_3</t>
  </si>
  <si>
    <t>222_5_3</t>
  </si>
  <si>
    <t>222_6_3</t>
  </si>
  <si>
    <t>223_1_3</t>
  </si>
  <si>
    <t>223_2_3</t>
  </si>
  <si>
    <t>223_3_3</t>
  </si>
  <si>
    <t>301_3_3</t>
  </si>
  <si>
    <t>301_4_3</t>
  </si>
  <si>
    <t>301_1_3</t>
  </si>
  <si>
    <t>301_2_3</t>
  </si>
  <si>
    <t>302_1_3</t>
  </si>
  <si>
    <t>302_2_3</t>
  </si>
  <si>
    <t>302_3_3</t>
  </si>
  <si>
    <t>302_4_3</t>
  </si>
  <si>
    <t>307_1_3</t>
  </si>
  <si>
    <t>307_2_3</t>
  </si>
  <si>
    <t>307_3_3</t>
  </si>
  <si>
    <t>313_1_3</t>
  </si>
  <si>
    <t>313_2_3</t>
  </si>
  <si>
    <t>313_3_3</t>
  </si>
  <si>
    <t>315_6_3</t>
  </si>
  <si>
    <t>315_1_3</t>
  </si>
  <si>
    <t>315_2_3</t>
  </si>
  <si>
    <t>315_3_3</t>
  </si>
  <si>
    <t>315_4_3</t>
  </si>
  <si>
    <t>315_5_3</t>
  </si>
  <si>
    <t>316_1_3</t>
  </si>
  <si>
    <t>318_1_3</t>
  </si>
  <si>
    <t>321_1_3</t>
  </si>
  <si>
    <t>322_1_3</t>
  </si>
  <si>
    <t>322_2_3</t>
  </si>
  <si>
    <t>322_3_3</t>
  </si>
  <si>
    <t>322_4_3</t>
  </si>
  <si>
    <t>322_5_3</t>
  </si>
  <si>
    <t>322_6_3</t>
  </si>
  <si>
    <t>323_1_3</t>
  </si>
  <si>
    <t>323_2_3</t>
  </si>
  <si>
    <t>323_3_3</t>
  </si>
  <si>
    <t>One Line Limit</t>
  </si>
  <si>
    <t>Generator</t>
  </si>
  <si>
    <t>Cost Coef</t>
  </si>
  <si>
    <t>Unit Type</t>
  </si>
  <si>
    <t>Bus-ID</t>
  </si>
  <si>
    <t>Power Output (MW)</t>
  </si>
  <si>
    <t>LaTeX</t>
  </si>
  <si>
    <t>Quantity Committed</t>
  </si>
  <si>
    <t>Output Committed</t>
  </si>
  <si>
    <t>Quantity Available</t>
  </si>
  <si>
    <t>Output Available</t>
  </si>
  <si>
    <t>Max Output</t>
  </si>
  <si>
    <t>Two Line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</si>
</sst>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8" xfId="0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8" xfId="0" applyFill="1" applyBorder="1"/>
    <xf numFmtId="0" fontId="0" fillId="2" borderId="6" xfId="0" applyFill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7" xfId="0" applyBorder="1"/>
    <xf numFmtId="0" fontId="0" fillId="0" borderId="2" xfId="0" applyBorder="1"/>
    <xf numFmtId="0" fontId="0" fillId="0" borderId="6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C2705-918C-4D79-88D6-D33854BAEBF2}">
  <dimension ref="A1:T75"/>
  <sheetViews>
    <sheetView workbookViewId="0">
      <selection activeCell="K6" sqref="K6"/>
    </sheetView>
  </sheetViews>
  <sheetFormatPr defaultRowHeight="14.5" x14ac:dyDescent="0.35"/>
  <cols>
    <col min="1" max="1" width="4.1796875" bestFit="1" customWidth="1"/>
    <col min="2" max="2" width="10.1796875" bestFit="1" customWidth="1"/>
    <col min="3" max="3" width="4.90625" bestFit="1" customWidth="1"/>
    <col min="4" max="4" width="9.453125" bestFit="1" customWidth="1"/>
    <col min="5" max="5" width="11.1796875" bestFit="1" customWidth="1"/>
    <col min="6" max="6" width="3" bestFit="1" customWidth="1"/>
    <col min="7" max="7" width="2.81640625" bestFit="1" customWidth="1"/>
    <col min="8" max="8" width="8.453125" bestFit="1" customWidth="1"/>
    <col min="9" max="9" width="7.453125" bestFit="1" customWidth="1"/>
    <col min="10" max="10" width="5.1796875" bestFit="1" customWidth="1"/>
    <col min="13" max="15" width="3.81640625" bestFit="1" customWidth="1"/>
    <col min="16" max="16" width="7.1796875" bestFit="1" customWidth="1"/>
    <col min="17" max="17" width="8.81640625" bestFit="1" customWidth="1"/>
    <col min="18" max="18" width="10.36328125" bestFit="1" customWidth="1"/>
    <col min="19" max="19" width="13.26953125" bestFit="1" customWidth="1"/>
    <col min="20" max="20" width="14.81640625" bestFit="1" customWidth="1"/>
  </cols>
  <sheetData>
    <row r="1" spans="1:20" ht="32" customHeight="1" x14ac:dyDescent="0.35">
      <c r="A1" s="40" t="s">
        <v>83</v>
      </c>
      <c r="B1" s="41"/>
      <c r="C1" s="41"/>
      <c r="D1" s="41"/>
      <c r="E1" s="41"/>
      <c r="F1" s="41"/>
      <c r="G1" s="41"/>
      <c r="H1" s="41"/>
      <c r="I1" s="41"/>
      <c r="J1" s="42"/>
      <c r="K1" s="43" t="s">
        <v>86</v>
      </c>
      <c r="L1" s="42"/>
    </row>
    <row r="2" spans="1:20" ht="15" thickBot="1" x14ac:dyDescent="0.4">
      <c r="A2" s="1" t="s">
        <v>73</v>
      </c>
      <c r="B2" s="4" t="s">
        <v>74</v>
      </c>
      <c r="C2" s="4" t="s">
        <v>75</v>
      </c>
      <c r="D2" s="4" t="s">
        <v>76</v>
      </c>
      <c r="E2" s="4" t="s">
        <v>77</v>
      </c>
      <c r="F2" s="4" t="s">
        <v>78</v>
      </c>
      <c r="G2" s="4" t="s">
        <v>79</v>
      </c>
      <c r="H2" s="4" t="s">
        <v>80</v>
      </c>
      <c r="I2" s="4" t="s">
        <v>81</v>
      </c>
      <c r="J2" s="2" t="s">
        <v>82</v>
      </c>
      <c r="K2" s="1" t="s">
        <v>84</v>
      </c>
      <c r="L2" s="2" t="s">
        <v>85</v>
      </c>
      <c r="M2" s="44" t="s">
        <v>251</v>
      </c>
      <c r="N2" s="45"/>
      <c r="O2" s="45"/>
      <c r="P2" s="15" t="s">
        <v>252</v>
      </c>
      <c r="Q2" s="15" t="s">
        <v>253</v>
      </c>
      <c r="R2" s="15" t="s">
        <v>254</v>
      </c>
      <c r="S2" s="15" t="s">
        <v>255</v>
      </c>
      <c r="T2" s="15" t="s">
        <v>256</v>
      </c>
    </row>
    <row r="3" spans="1:20" x14ac:dyDescent="0.35">
      <c r="A3" s="1">
        <v>101</v>
      </c>
      <c r="B3" s="4" t="s">
        <v>0</v>
      </c>
      <c r="C3" s="4">
        <v>2</v>
      </c>
      <c r="D3" s="4">
        <v>108</v>
      </c>
      <c r="E3" s="4">
        <v>22</v>
      </c>
      <c r="F3" s="4">
        <v>0</v>
      </c>
      <c r="G3" s="4">
        <v>0</v>
      </c>
      <c r="H3" s="4">
        <v>11</v>
      </c>
      <c r="I3" s="4">
        <v>138</v>
      </c>
      <c r="J3" s="4">
        <v>11</v>
      </c>
      <c r="K3" s="30">
        <v>101</v>
      </c>
      <c r="L3" s="32">
        <f>(D3*1)*3</f>
        <v>324</v>
      </c>
      <c r="M3">
        <v>101</v>
      </c>
      <c r="N3">
        <v>201</v>
      </c>
      <c r="O3">
        <v>301</v>
      </c>
      <c r="P3">
        <v>3.8</v>
      </c>
      <c r="Q3">
        <v>108</v>
      </c>
      <c r="R3">
        <v>22</v>
      </c>
      <c r="S3">
        <v>118.8</v>
      </c>
      <c r="T3">
        <v>24.2</v>
      </c>
    </row>
    <row r="4" spans="1:20" x14ac:dyDescent="0.35">
      <c r="A4" s="1">
        <v>102</v>
      </c>
      <c r="B4" s="4" t="s">
        <v>1</v>
      </c>
      <c r="C4" s="4">
        <v>2</v>
      </c>
      <c r="D4" s="4">
        <v>97</v>
      </c>
      <c r="E4" s="4">
        <v>20</v>
      </c>
      <c r="F4" s="4">
        <v>0</v>
      </c>
      <c r="G4" s="4">
        <v>0</v>
      </c>
      <c r="H4" s="4">
        <v>11</v>
      </c>
      <c r="I4" s="4">
        <v>138</v>
      </c>
      <c r="J4" s="4">
        <v>12</v>
      </c>
      <c r="K4" s="21">
        <v>102</v>
      </c>
      <c r="L4" s="33">
        <f t="shared" ref="L4:L67" si="0">(D4*1)*3</f>
        <v>291</v>
      </c>
      <c r="M4">
        <v>102</v>
      </c>
      <c r="N4">
        <v>202</v>
      </c>
      <c r="O4">
        <v>302</v>
      </c>
      <c r="P4">
        <v>3.4</v>
      </c>
      <c r="Q4">
        <v>97</v>
      </c>
      <c r="R4">
        <v>20</v>
      </c>
      <c r="S4">
        <v>106.7</v>
      </c>
      <c r="T4">
        <v>22</v>
      </c>
    </row>
    <row r="5" spans="1:20" x14ac:dyDescent="0.35">
      <c r="A5" s="1">
        <v>103</v>
      </c>
      <c r="B5" s="4" t="s">
        <v>2</v>
      </c>
      <c r="C5" s="4">
        <v>1</v>
      </c>
      <c r="D5" s="4">
        <v>180</v>
      </c>
      <c r="E5" s="4">
        <v>37</v>
      </c>
      <c r="F5" s="4">
        <v>0</v>
      </c>
      <c r="G5" s="4">
        <v>0</v>
      </c>
      <c r="H5" s="4">
        <v>11</v>
      </c>
      <c r="I5" s="4">
        <v>138</v>
      </c>
      <c r="J5" s="4">
        <v>11</v>
      </c>
      <c r="K5" s="21">
        <v>103</v>
      </c>
      <c r="L5" s="33">
        <f t="shared" si="0"/>
        <v>540</v>
      </c>
      <c r="M5">
        <v>103</v>
      </c>
      <c r="N5">
        <v>203</v>
      </c>
      <c r="O5">
        <v>303</v>
      </c>
      <c r="P5">
        <v>6.3</v>
      </c>
      <c r="Q5">
        <v>180</v>
      </c>
      <c r="R5">
        <v>37</v>
      </c>
      <c r="S5">
        <v>198</v>
      </c>
      <c r="T5">
        <v>40.700000000000003</v>
      </c>
    </row>
    <row r="6" spans="1:20" x14ac:dyDescent="0.35">
      <c r="A6" s="1">
        <v>104</v>
      </c>
      <c r="B6" s="4" t="s">
        <v>3</v>
      </c>
      <c r="C6" s="4">
        <v>1</v>
      </c>
      <c r="D6" s="4">
        <v>74</v>
      </c>
      <c r="E6" s="4">
        <v>15</v>
      </c>
      <c r="F6" s="4">
        <v>0</v>
      </c>
      <c r="G6" s="4">
        <v>0</v>
      </c>
      <c r="H6" s="4">
        <v>11</v>
      </c>
      <c r="I6" s="4">
        <v>138</v>
      </c>
      <c r="J6" s="4">
        <v>11</v>
      </c>
      <c r="K6" s="21">
        <v>104</v>
      </c>
      <c r="L6" s="33">
        <f t="shared" si="0"/>
        <v>222</v>
      </c>
      <c r="M6">
        <v>104</v>
      </c>
      <c r="N6">
        <v>204</v>
      </c>
      <c r="O6">
        <v>304</v>
      </c>
      <c r="P6">
        <v>2.6</v>
      </c>
      <c r="Q6">
        <v>74</v>
      </c>
      <c r="R6">
        <v>15</v>
      </c>
      <c r="S6">
        <v>81.400000000000006</v>
      </c>
      <c r="T6">
        <v>16.5</v>
      </c>
    </row>
    <row r="7" spans="1:20" x14ac:dyDescent="0.35">
      <c r="A7" s="1">
        <v>105</v>
      </c>
      <c r="B7" s="4" t="s">
        <v>4</v>
      </c>
      <c r="C7" s="4">
        <v>1</v>
      </c>
      <c r="D7" s="4">
        <v>71</v>
      </c>
      <c r="E7" s="4">
        <v>14</v>
      </c>
      <c r="F7" s="4">
        <v>0</v>
      </c>
      <c r="G7" s="4">
        <v>0</v>
      </c>
      <c r="H7" s="4">
        <v>11</v>
      </c>
      <c r="I7" s="4">
        <v>138</v>
      </c>
      <c r="J7" s="4">
        <v>11</v>
      </c>
      <c r="K7" s="21">
        <v>105</v>
      </c>
      <c r="L7" s="33">
        <f t="shared" si="0"/>
        <v>213</v>
      </c>
      <c r="M7">
        <v>105</v>
      </c>
      <c r="N7">
        <v>205</v>
      </c>
      <c r="O7">
        <v>305</v>
      </c>
      <c r="P7">
        <v>2.5</v>
      </c>
      <c r="Q7">
        <v>71</v>
      </c>
      <c r="R7">
        <v>14</v>
      </c>
      <c r="S7">
        <v>78.099999999999994</v>
      </c>
      <c r="T7">
        <v>15.4</v>
      </c>
    </row>
    <row r="8" spans="1:20" x14ac:dyDescent="0.35">
      <c r="A8" s="1">
        <v>106</v>
      </c>
      <c r="B8" s="4" t="s">
        <v>5</v>
      </c>
      <c r="C8" s="4">
        <v>1</v>
      </c>
      <c r="D8" s="4">
        <v>136</v>
      </c>
      <c r="E8" s="4">
        <v>28</v>
      </c>
      <c r="F8" s="4">
        <v>0</v>
      </c>
      <c r="G8" s="4">
        <v>1</v>
      </c>
      <c r="H8" s="4">
        <v>11</v>
      </c>
      <c r="I8" s="4">
        <v>138</v>
      </c>
      <c r="J8" s="4">
        <v>12</v>
      </c>
      <c r="K8" s="21">
        <v>106</v>
      </c>
      <c r="L8" s="33">
        <f t="shared" si="0"/>
        <v>408</v>
      </c>
      <c r="M8">
        <v>106</v>
      </c>
      <c r="N8">
        <v>206</v>
      </c>
      <c r="O8">
        <v>306</v>
      </c>
      <c r="P8">
        <v>4.8</v>
      </c>
      <c r="Q8">
        <v>136</v>
      </c>
      <c r="R8">
        <v>28</v>
      </c>
      <c r="S8">
        <v>149.6</v>
      </c>
      <c r="T8">
        <v>30.8</v>
      </c>
    </row>
    <row r="9" spans="1:20" x14ac:dyDescent="0.35">
      <c r="A9" s="1">
        <v>107</v>
      </c>
      <c r="B9" s="4" t="s">
        <v>6</v>
      </c>
      <c r="C9" s="4">
        <v>2</v>
      </c>
      <c r="D9" s="4">
        <v>125</v>
      </c>
      <c r="E9" s="4">
        <v>25</v>
      </c>
      <c r="F9" s="4">
        <v>0</v>
      </c>
      <c r="G9" s="4">
        <v>0</v>
      </c>
      <c r="H9" s="4">
        <v>11</v>
      </c>
      <c r="I9" s="4">
        <v>138</v>
      </c>
      <c r="J9" s="4">
        <v>12</v>
      </c>
      <c r="K9" s="21">
        <v>107</v>
      </c>
      <c r="L9" s="33">
        <f t="shared" si="0"/>
        <v>375</v>
      </c>
      <c r="M9">
        <v>107</v>
      </c>
      <c r="N9">
        <v>207</v>
      </c>
      <c r="O9">
        <v>307</v>
      </c>
      <c r="P9">
        <v>4.4000000000000004</v>
      </c>
      <c r="Q9">
        <v>125</v>
      </c>
      <c r="R9">
        <v>25</v>
      </c>
      <c r="S9">
        <v>137.5</v>
      </c>
      <c r="T9">
        <v>27.5</v>
      </c>
    </row>
    <row r="10" spans="1:20" x14ac:dyDescent="0.35">
      <c r="A10" s="1">
        <v>108</v>
      </c>
      <c r="B10" s="4" t="s">
        <v>7</v>
      </c>
      <c r="C10" s="4">
        <v>1</v>
      </c>
      <c r="D10" s="4">
        <v>171</v>
      </c>
      <c r="E10" s="4">
        <v>35</v>
      </c>
      <c r="F10" s="4">
        <v>0</v>
      </c>
      <c r="G10" s="4">
        <v>0</v>
      </c>
      <c r="H10" s="4">
        <v>11</v>
      </c>
      <c r="I10" s="4">
        <v>138</v>
      </c>
      <c r="J10" s="4">
        <v>12</v>
      </c>
      <c r="K10" s="21">
        <v>108</v>
      </c>
      <c r="L10" s="33">
        <f t="shared" si="0"/>
        <v>513</v>
      </c>
      <c r="M10">
        <v>108</v>
      </c>
      <c r="N10">
        <v>208</v>
      </c>
      <c r="O10">
        <v>308</v>
      </c>
      <c r="P10">
        <v>6</v>
      </c>
      <c r="Q10">
        <v>171</v>
      </c>
      <c r="R10">
        <v>35</v>
      </c>
      <c r="S10">
        <v>188.1</v>
      </c>
      <c r="T10">
        <v>38.5</v>
      </c>
    </row>
    <row r="11" spans="1:20" x14ac:dyDescent="0.35">
      <c r="A11" s="1">
        <v>109</v>
      </c>
      <c r="B11" s="4" t="s">
        <v>8</v>
      </c>
      <c r="C11" s="4">
        <v>1</v>
      </c>
      <c r="D11" s="4">
        <v>175</v>
      </c>
      <c r="E11" s="4">
        <v>36</v>
      </c>
      <c r="F11" s="4">
        <v>0</v>
      </c>
      <c r="G11" s="4">
        <v>0</v>
      </c>
      <c r="H11" s="4">
        <v>11</v>
      </c>
      <c r="I11" s="4">
        <v>138</v>
      </c>
      <c r="J11" s="4">
        <v>13</v>
      </c>
      <c r="K11" s="21">
        <v>109</v>
      </c>
      <c r="L11" s="33">
        <f t="shared" si="0"/>
        <v>525</v>
      </c>
      <c r="M11">
        <v>109</v>
      </c>
      <c r="N11">
        <v>209</v>
      </c>
      <c r="O11">
        <v>309</v>
      </c>
      <c r="P11">
        <v>6.1</v>
      </c>
      <c r="Q11">
        <v>175</v>
      </c>
      <c r="R11">
        <v>36</v>
      </c>
      <c r="S11">
        <v>192.5</v>
      </c>
      <c r="T11">
        <v>39.6</v>
      </c>
    </row>
    <row r="12" spans="1:20" x14ac:dyDescent="0.35">
      <c r="A12" s="1">
        <v>110</v>
      </c>
      <c r="B12" s="4" t="s">
        <v>9</v>
      </c>
      <c r="C12" s="4">
        <v>1</v>
      </c>
      <c r="D12" s="4">
        <v>195</v>
      </c>
      <c r="E12" s="4">
        <v>40</v>
      </c>
      <c r="F12" s="4">
        <v>0</v>
      </c>
      <c r="G12" s="4">
        <v>0</v>
      </c>
      <c r="H12" s="4">
        <v>11</v>
      </c>
      <c r="I12" s="4">
        <v>138</v>
      </c>
      <c r="J12" s="4">
        <v>13</v>
      </c>
      <c r="K12" s="21">
        <v>110</v>
      </c>
      <c r="L12" s="33">
        <f t="shared" si="0"/>
        <v>585</v>
      </c>
      <c r="M12">
        <v>110</v>
      </c>
      <c r="N12">
        <v>210</v>
      </c>
      <c r="O12">
        <v>310</v>
      </c>
      <c r="P12">
        <v>6.8</v>
      </c>
      <c r="Q12">
        <v>195</v>
      </c>
      <c r="R12">
        <v>40</v>
      </c>
      <c r="S12">
        <v>214.5</v>
      </c>
      <c r="T12">
        <v>44</v>
      </c>
    </row>
    <row r="13" spans="1:20" x14ac:dyDescent="0.35">
      <c r="A13" s="1">
        <v>111</v>
      </c>
      <c r="B13" s="4" t="s">
        <v>10</v>
      </c>
      <c r="C13" s="4">
        <v>1</v>
      </c>
      <c r="D13" s="4">
        <v>0</v>
      </c>
      <c r="E13" s="4">
        <v>0</v>
      </c>
      <c r="F13" s="4">
        <v>0</v>
      </c>
      <c r="G13" s="4">
        <v>0</v>
      </c>
      <c r="H13" s="4">
        <v>11</v>
      </c>
      <c r="I13" s="4">
        <v>230</v>
      </c>
      <c r="J13" s="4">
        <v>13</v>
      </c>
      <c r="K13" s="21">
        <v>111</v>
      </c>
      <c r="L13" s="33">
        <f t="shared" si="0"/>
        <v>0</v>
      </c>
      <c r="M13">
        <v>113</v>
      </c>
      <c r="N13">
        <v>213</v>
      </c>
      <c r="O13">
        <v>313</v>
      </c>
      <c r="P13">
        <v>9.3000000000000007</v>
      </c>
      <c r="Q13">
        <v>265</v>
      </c>
      <c r="R13">
        <v>54</v>
      </c>
      <c r="S13">
        <v>291.5</v>
      </c>
      <c r="T13">
        <v>59.4</v>
      </c>
    </row>
    <row r="14" spans="1:20" x14ac:dyDescent="0.35">
      <c r="A14" s="1">
        <v>112</v>
      </c>
      <c r="B14" s="4" t="s">
        <v>11</v>
      </c>
      <c r="C14" s="4">
        <v>1</v>
      </c>
      <c r="D14" s="4">
        <v>0</v>
      </c>
      <c r="E14" s="4">
        <v>0</v>
      </c>
      <c r="F14" s="4">
        <v>0</v>
      </c>
      <c r="G14" s="4">
        <v>0</v>
      </c>
      <c r="H14" s="4">
        <v>11</v>
      </c>
      <c r="I14" s="4">
        <v>230</v>
      </c>
      <c r="J14" s="4">
        <v>13</v>
      </c>
      <c r="K14" s="21">
        <v>112</v>
      </c>
      <c r="L14" s="33">
        <f t="shared" si="0"/>
        <v>0</v>
      </c>
      <c r="M14">
        <v>114</v>
      </c>
      <c r="N14">
        <v>214</v>
      </c>
      <c r="O14">
        <v>314</v>
      </c>
      <c r="P14">
        <v>6.8</v>
      </c>
      <c r="Q14">
        <v>194</v>
      </c>
      <c r="R14">
        <v>39</v>
      </c>
      <c r="S14">
        <v>213.4</v>
      </c>
      <c r="T14">
        <v>42.9</v>
      </c>
    </row>
    <row r="15" spans="1:20" x14ac:dyDescent="0.35">
      <c r="A15" s="1">
        <v>113</v>
      </c>
      <c r="B15" s="4" t="s">
        <v>12</v>
      </c>
      <c r="C15" s="4">
        <v>3</v>
      </c>
      <c r="D15" s="4">
        <v>265</v>
      </c>
      <c r="E15" s="4">
        <v>54</v>
      </c>
      <c r="F15" s="4">
        <v>0</v>
      </c>
      <c r="G15" s="4">
        <v>0</v>
      </c>
      <c r="H15" s="4">
        <v>12</v>
      </c>
      <c r="I15" s="4">
        <v>230</v>
      </c>
      <c r="J15" s="4">
        <v>14</v>
      </c>
      <c r="K15" s="21">
        <v>113</v>
      </c>
      <c r="L15" s="33">
        <f t="shared" si="0"/>
        <v>795</v>
      </c>
      <c r="M15">
        <v>115</v>
      </c>
      <c r="N15">
        <v>215</v>
      </c>
      <c r="O15">
        <v>315</v>
      </c>
      <c r="P15">
        <v>11.1</v>
      </c>
      <c r="Q15">
        <v>317</v>
      </c>
      <c r="R15">
        <v>64</v>
      </c>
      <c r="S15">
        <v>348.7</v>
      </c>
      <c r="T15">
        <v>70.400000000000006</v>
      </c>
    </row>
    <row r="16" spans="1:20" x14ac:dyDescent="0.35">
      <c r="A16" s="1">
        <v>114</v>
      </c>
      <c r="B16" s="4" t="s">
        <v>13</v>
      </c>
      <c r="C16" s="4">
        <v>2</v>
      </c>
      <c r="D16" s="4">
        <v>194</v>
      </c>
      <c r="E16" s="4">
        <v>39</v>
      </c>
      <c r="F16" s="4">
        <v>0</v>
      </c>
      <c r="G16" s="4">
        <v>0</v>
      </c>
      <c r="H16" s="4">
        <v>12</v>
      </c>
      <c r="I16" s="4">
        <v>230</v>
      </c>
      <c r="J16" s="4">
        <v>16</v>
      </c>
      <c r="K16" s="21">
        <v>114</v>
      </c>
      <c r="L16" s="33">
        <f t="shared" si="0"/>
        <v>582</v>
      </c>
      <c r="M16">
        <v>116</v>
      </c>
      <c r="N16">
        <v>216</v>
      </c>
      <c r="O16">
        <v>316</v>
      </c>
      <c r="P16">
        <v>3.5</v>
      </c>
      <c r="Q16">
        <v>100</v>
      </c>
      <c r="R16">
        <v>20</v>
      </c>
      <c r="S16">
        <v>110</v>
      </c>
      <c r="T16">
        <v>22</v>
      </c>
    </row>
    <row r="17" spans="1:20" x14ac:dyDescent="0.35">
      <c r="A17" s="1">
        <v>115</v>
      </c>
      <c r="B17" s="4" t="s">
        <v>14</v>
      </c>
      <c r="C17" s="4">
        <v>2</v>
      </c>
      <c r="D17" s="4">
        <v>317</v>
      </c>
      <c r="E17" s="4">
        <v>64</v>
      </c>
      <c r="F17" s="4">
        <v>0</v>
      </c>
      <c r="G17" s="4">
        <v>0</v>
      </c>
      <c r="H17" s="4">
        <v>12</v>
      </c>
      <c r="I17" s="4">
        <v>230</v>
      </c>
      <c r="J17" s="4">
        <v>16</v>
      </c>
      <c r="K17" s="21">
        <v>115</v>
      </c>
      <c r="L17" s="33">
        <f t="shared" si="0"/>
        <v>951</v>
      </c>
      <c r="M17">
        <v>118</v>
      </c>
      <c r="N17">
        <v>218</v>
      </c>
      <c r="O17">
        <v>318</v>
      </c>
      <c r="P17">
        <v>11.7</v>
      </c>
      <c r="Q17">
        <v>333</v>
      </c>
      <c r="R17">
        <v>68</v>
      </c>
      <c r="S17">
        <v>366.3</v>
      </c>
      <c r="T17">
        <v>74.8</v>
      </c>
    </row>
    <row r="18" spans="1:20" x14ac:dyDescent="0.35">
      <c r="A18" s="1">
        <v>116</v>
      </c>
      <c r="B18" s="4" t="s">
        <v>15</v>
      </c>
      <c r="C18" s="4">
        <v>2</v>
      </c>
      <c r="D18" s="4">
        <v>100</v>
      </c>
      <c r="E18" s="4">
        <v>20</v>
      </c>
      <c r="F18" s="4">
        <v>0</v>
      </c>
      <c r="G18" s="4">
        <v>0</v>
      </c>
      <c r="H18" s="4">
        <v>12</v>
      </c>
      <c r="I18" s="4">
        <v>230</v>
      </c>
      <c r="J18" s="4">
        <v>16</v>
      </c>
      <c r="K18" s="21">
        <v>116</v>
      </c>
      <c r="L18" s="33">
        <f t="shared" si="0"/>
        <v>300</v>
      </c>
      <c r="M18">
        <v>119</v>
      </c>
      <c r="N18">
        <v>219</v>
      </c>
      <c r="O18">
        <v>319</v>
      </c>
      <c r="P18">
        <v>6.4</v>
      </c>
      <c r="Q18">
        <v>181</v>
      </c>
      <c r="R18">
        <v>37</v>
      </c>
      <c r="S18">
        <v>199.1</v>
      </c>
      <c r="T18">
        <v>40.700000000000003</v>
      </c>
    </row>
    <row r="19" spans="1:20" x14ac:dyDescent="0.35">
      <c r="A19" s="1">
        <v>117</v>
      </c>
      <c r="B19" s="4" t="s">
        <v>16</v>
      </c>
      <c r="C19" s="4">
        <v>1</v>
      </c>
      <c r="D19" s="4">
        <v>0</v>
      </c>
      <c r="E19" s="4">
        <v>0</v>
      </c>
      <c r="F19" s="4">
        <v>0</v>
      </c>
      <c r="G19" s="4">
        <v>0</v>
      </c>
      <c r="H19" s="4">
        <v>12</v>
      </c>
      <c r="I19" s="4">
        <v>230</v>
      </c>
      <c r="J19" s="4">
        <v>17</v>
      </c>
      <c r="K19" s="21">
        <v>117</v>
      </c>
      <c r="L19" s="33">
        <f t="shared" si="0"/>
        <v>0</v>
      </c>
      <c r="M19">
        <v>120</v>
      </c>
      <c r="N19">
        <v>220</v>
      </c>
      <c r="O19">
        <v>320</v>
      </c>
      <c r="P19">
        <v>4.5</v>
      </c>
      <c r="Q19">
        <v>128</v>
      </c>
      <c r="R19">
        <v>26</v>
      </c>
      <c r="S19">
        <v>140.80000000000001</v>
      </c>
      <c r="T19">
        <v>28.6</v>
      </c>
    </row>
    <row r="20" spans="1:20" x14ac:dyDescent="0.35">
      <c r="A20" s="1">
        <v>118</v>
      </c>
      <c r="B20" s="4" t="s">
        <v>17</v>
      </c>
      <c r="C20" s="4">
        <v>2</v>
      </c>
      <c r="D20" s="4">
        <v>333</v>
      </c>
      <c r="E20" s="4">
        <v>68</v>
      </c>
      <c r="F20" s="4">
        <v>0</v>
      </c>
      <c r="G20" s="4">
        <v>0</v>
      </c>
      <c r="H20" s="4">
        <v>12</v>
      </c>
      <c r="I20" s="4">
        <v>230</v>
      </c>
      <c r="J20" s="4">
        <v>17</v>
      </c>
      <c r="K20" s="21">
        <v>118</v>
      </c>
      <c r="L20" s="33">
        <f t="shared" si="0"/>
        <v>999</v>
      </c>
    </row>
    <row r="21" spans="1:20" x14ac:dyDescent="0.35">
      <c r="A21" s="1">
        <v>119</v>
      </c>
      <c r="B21" s="4" t="s">
        <v>18</v>
      </c>
      <c r="C21" s="4">
        <v>1</v>
      </c>
      <c r="D21" s="4">
        <v>181</v>
      </c>
      <c r="E21" s="4">
        <v>37</v>
      </c>
      <c r="F21" s="4">
        <v>0</v>
      </c>
      <c r="G21" s="4">
        <v>0</v>
      </c>
      <c r="H21" s="4">
        <v>12</v>
      </c>
      <c r="I21" s="4">
        <v>230</v>
      </c>
      <c r="J21" s="4">
        <v>15</v>
      </c>
      <c r="K21" s="21">
        <v>119</v>
      </c>
      <c r="L21" s="33">
        <f t="shared" si="0"/>
        <v>543</v>
      </c>
    </row>
    <row r="22" spans="1:20" x14ac:dyDescent="0.35">
      <c r="A22" s="1">
        <v>120</v>
      </c>
      <c r="B22" s="4" t="s">
        <v>19</v>
      </c>
      <c r="C22" s="4">
        <v>1</v>
      </c>
      <c r="D22" s="4">
        <v>128</v>
      </c>
      <c r="E22" s="4">
        <v>26</v>
      </c>
      <c r="F22" s="4">
        <v>0</v>
      </c>
      <c r="G22" s="4">
        <v>0</v>
      </c>
      <c r="H22" s="4">
        <v>12</v>
      </c>
      <c r="I22" s="4">
        <v>230</v>
      </c>
      <c r="J22" s="4">
        <v>15</v>
      </c>
      <c r="K22" s="21">
        <v>120</v>
      </c>
      <c r="L22" s="33">
        <f t="shared" si="0"/>
        <v>384</v>
      </c>
    </row>
    <row r="23" spans="1:20" x14ac:dyDescent="0.35">
      <c r="A23" s="1">
        <v>121</v>
      </c>
      <c r="B23" s="4" t="s">
        <v>20</v>
      </c>
      <c r="C23" s="4">
        <v>2</v>
      </c>
      <c r="D23" s="4">
        <v>0</v>
      </c>
      <c r="E23" s="4">
        <v>0</v>
      </c>
      <c r="F23" s="4">
        <v>0</v>
      </c>
      <c r="G23" s="4">
        <v>0</v>
      </c>
      <c r="H23" s="4">
        <v>12</v>
      </c>
      <c r="I23" s="4">
        <v>230</v>
      </c>
      <c r="J23" s="4">
        <v>17</v>
      </c>
      <c r="K23" s="21">
        <v>121</v>
      </c>
      <c r="L23" s="33">
        <f t="shared" si="0"/>
        <v>0</v>
      </c>
    </row>
    <row r="24" spans="1:20" x14ac:dyDescent="0.35">
      <c r="A24" s="1">
        <v>122</v>
      </c>
      <c r="B24" s="4" t="s">
        <v>21</v>
      </c>
      <c r="C24" s="4">
        <v>2</v>
      </c>
      <c r="D24" s="4">
        <v>0</v>
      </c>
      <c r="E24" s="4">
        <v>0</v>
      </c>
      <c r="F24" s="4">
        <v>0</v>
      </c>
      <c r="G24" s="4">
        <v>0</v>
      </c>
      <c r="H24" s="4">
        <v>12</v>
      </c>
      <c r="I24" s="4">
        <v>230</v>
      </c>
      <c r="J24" s="4">
        <v>17</v>
      </c>
      <c r="K24" s="21">
        <v>122</v>
      </c>
      <c r="L24" s="33">
        <f t="shared" si="0"/>
        <v>0</v>
      </c>
    </row>
    <row r="25" spans="1:20" x14ac:dyDescent="0.35">
      <c r="A25" s="1">
        <v>123</v>
      </c>
      <c r="B25" s="4" t="s">
        <v>22</v>
      </c>
      <c r="C25" s="4">
        <v>2</v>
      </c>
      <c r="D25" s="4">
        <v>0</v>
      </c>
      <c r="E25" s="4">
        <v>0</v>
      </c>
      <c r="F25" s="4">
        <v>0</v>
      </c>
      <c r="G25" s="4">
        <v>0</v>
      </c>
      <c r="H25" s="4">
        <v>12</v>
      </c>
      <c r="I25" s="4">
        <v>230</v>
      </c>
      <c r="J25" s="4">
        <v>15</v>
      </c>
      <c r="K25" s="21">
        <v>123</v>
      </c>
      <c r="L25" s="33">
        <f t="shared" si="0"/>
        <v>0</v>
      </c>
    </row>
    <row r="26" spans="1:20" x14ac:dyDescent="0.35">
      <c r="A26" s="1">
        <v>124</v>
      </c>
      <c r="B26" s="4" t="s">
        <v>23</v>
      </c>
      <c r="C26" s="4">
        <v>1</v>
      </c>
      <c r="D26" s="4">
        <v>0</v>
      </c>
      <c r="E26" s="4">
        <v>0</v>
      </c>
      <c r="F26" s="4">
        <v>0</v>
      </c>
      <c r="G26" s="4">
        <v>0</v>
      </c>
      <c r="H26" s="4">
        <v>12</v>
      </c>
      <c r="I26" s="4">
        <v>230</v>
      </c>
      <c r="J26" s="4">
        <v>16</v>
      </c>
      <c r="K26" s="21">
        <v>124</v>
      </c>
      <c r="L26" s="33">
        <f t="shared" si="0"/>
        <v>0</v>
      </c>
    </row>
    <row r="27" spans="1:20" x14ac:dyDescent="0.35">
      <c r="A27" s="1">
        <v>201</v>
      </c>
      <c r="B27" s="4" t="s">
        <v>24</v>
      </c>
      <c r="C27" s="4">
        <v>2</v>
      </c>
      <c r="D27" s="4">
        <v>108</v>
      </c>
      <c r="E27" s="4">
        <v>22</v>
      </c>
      <c r="F27" s="4">
        <v>0</v>
      </c>
      <c r="G27" s="4">
        <v>0</v>
      </c>
      <c r="H27" s="4">
        <v>21</v>
      </c>
      <c r="I27" s="4">
        <v>138</v>
      </c>
      <c r="J27" s="4">
        <v>21</v>
      </c>
      <c r="K27" s="21">
        <v>201</v>
      </c>
      <c r="L27" s="33">
        <f t="shared" si="0"/>
        <v>324</v>
      </c>
    </row>
    <row r="28" spans="1:20" x14ac:dyDescent="0.35">
      <c r="A28" s="1">
        <v>202</v>
      </c>
      <c r="B28" s="4" t="s">
        <v>25</v>
      </c>
      <c r="C28" s="4">
        <v>2</v>
      </c>
      <c r="D28" s="4">
        <v>97</v>
      </c>
      <c r="E28" s="4">
        <v>20</v>
      </c>
      <c r="F28" s="4">
        <v>0</v>
      </c>
      <c r="G28" s="4">
        <v>0</v>
      </c>
      <c r="H28" s="4">
        <v>21</v>
      </c>
      <c r="I28" s="4">
        <v>138</v>
      </c>
      <c r="J28" s="4">
        <v>22</v>
      </c>
      <c r="K28" s="21">
        <v>202</v>
      </c>
      <c r="L28" s="33">
        <f t="shared" si="0"/>
        <v>291</v>
      </c>
    </row>
    <row r="29" spans="1:20" x14ac:dyDescent="0.35">
      <c r="A29" s="1">
        <v>203</v>
      </c>
      <c r="B29" s="4" t="s">
        <v>26</v>
      </c>
      <c r="C29" s="4">
        <v>1</v>
      </c>
      <c r="D29" s="4">
        <v>180</v>
      </c>
      <c r="E29" s="4">
        <v>37</v>
      </c>
      <c r="F29" s="4">
        <v>0</v>
      </c>
      <c r="G29" s="4">
        <v>0</v>
      </c>
      <c r="H29" s="4">
        <v>21</v>
      </c>
      <c r="I29" s="4">
        <v>138</v>
      </c>
      <c r="J29" s="4">
        <v>21</v>
      </c>
      <c r="K29" s="21">
        <v>203</v>
      </c>
      <c r="L29" s="33">
        <f t="shared" si="0"/>
        <v>540</v>
      </c>
    </row>
    <row r="30" spans="1:20" x14ac:dyDescent="0.35">
      <c r="A30" s="1">
        <v>204</v>
      </c>
      <c r="B30" s="4" t="s">
        <v>27</v>
      </c>
      <c r="C30" s="4">
        <v>1</v>
      </c>
      <c r="D30" s="4">
        <v>74</v>
      </c>
      <c r="E30" s="4">
        <v>15</v>
      </c>
      <c r="F30" s="4">
        <v>0</v>
      </c>
      <c r="G30" s="4">
        <v>0</v>
      </c>
      <c r="H30" s="4">
        <v>21</v>
      </c>
      <c r="I30" s="4">
        <v>138</v>
      </c>
      <c r="J30" s="4">
        <v>21</v>
      </c>
      <c r="K30" s="21">
        <v>204</v>
      </c>
      <c r="L30" s="33">
        <f t="shared" si="0"/>
        <v>222</v>
      </c>
    </row>
    <row r="31" spans="1:20" x14ac:dyDescent="0.35">
      <c r="A31" s="1">
        <v>205</v>
      </c>
      <c r="B31" s="4" t="s">
        <v>28</v>
      </c>
      <c r="C31" s="4">
        <v>1</v>
      </c>
      <c r="D31" s="4">
        <v>71</v>
      </c>
      <c r="E31" s="4">
        <v>14</v>
      </c>
      <c r="F31" s="4">
        <v>0</v>
      </c>
      <c r="G31" s="4">
        <v>0</v>
      </c>
      <c r="H31" s="4">
        <v>21</v>
      </c>
      <c r="I31" s="4">
        <v>138</v>
      </c>
      <c r="J31" s="4">
        <v>21</v>
      </c>
      <c r="K31" s="21">
        <v>205</v>
      </c>
      <c r="L31" s="33">
        <f t="shared" si="0"/>
        <v>213</v>
      </c>
    </row>
    <row r="32" spans="1:20" x14ac:dyDescent="0.35">
      <c r="A32" s="1">
        <v>206</v>
      </c>
      <c r="B32" s="4" t="s">
        <v>29</v>
      </c>
      <c r="C32" s="4">
        <v>1</v>
      </c>
      <c r="D32" s="4">
        <v>136</v>
      </c>
      <c r="E32" s="4">
        <v>28</v>
      </c>
      <c r="F32" s="4">
        <v>0</v>
      </c>
      <c r="G32" s="4">
        <v>1</v>
      </c>
      <c r="H32" s="4">
        <v>21</v>
      </c>
      <c r="I32" s="4">
        <v>138</v>
      </c>
      <c r="J32" s="4">
        <v>22</v>
      </c>
      <c r="K32" s="21">
        <v>206</v>
      </c>
      <c r="L32" s="33">
        <f t="shared" si="0"/>
        <v>408</v>
      </c>
    </row>
    <row r="33" spans="1:12" x14ac:dyDescent="0.35">
      <c r="A33" s="1">
        <v>207</v>
      </c>
      <c r="B33" s="4" t="s">
        <v>30</v>
      </c>
      <c r="C33" s="4">
        <v>2</v>
      </c>
      <c r="D33" s="4">
        <v>125</v>
      </c>
      <c r="E33" s="4">
        <v>25</v>
      </c>
      <c r="F33" s="4">
        <v>0</v>
      </c>
      <c r="G33" s="4">
        <v>0</v>
      </c>
      <c r="H33" s="4">
        <v>21</v>
      </c>
      <c r="I33" s="4">
        <v>138</v>
      </c>
      <c r="J33" s="4">
        <v>22</v>
      </c>
      <c r="K33" s="21">
        <v>207</v>
      </c>
      <c r="L33" s="33">
        <f t="shared" si="0"/>
        <v>375</v>
      </c>
    </row>
    <row r="34" spans="1:12" x14ac:dyDescent="0.35">
      <c r="A34" s="1">
        <v>208</v>
      </c>
      <c r="B34" s="4" t="s">
        <v>31</v>
      </c>
      <c r="C34" s="4">
        <v>1</v>
      </c>
      <c r="D34" s="4">
        <v>171</v>
      </c>
      <c r="E34" s="4">
        <v>35</v>
      </c>
      <c r="F34" s="4">
        <v>0</v>
      </c>
      <c r="G34" s="4">
        <v>0</v>
      </c>
      <c r="H34" s="4">
        <v>21</v>
      </c>
      <c r="I34" s="4">
        <v>138</v>
      </c>
      <c r="J34" s="4">
        <v>22</v>
      </c>
      <c r="K34" s="21">
        <v>208</v>
      </c>
      <c r="L34" s="33">
        <f t="shared" si="0"/>
        <v>513</v>
      </c>
    </row>
    <row r="35" spans="1:12" x14ac:dyDescent="0.35">
      <c r="A35" s="1">
        <v>209</v>
      </c>
      <c r="B35" s="4" t="s">
        <v>32</v>
      </c>
      <c r="C35" s="4">
        <v>1</v>
      </c>
      <c r="D35" s="4">
        <v>175</v>
      </c>
      <c r="E35" s="4">
        <v>36</v>
      </c>
      <c r="F35" s="4">
        <v>0</v>
      </c>
      <c r="G35" s="4">
        <v>0</v>
      </c>
      <c r="H35" s="4">
        <v>21</v>
      </c>
      <c r="I35" s="4">
        <v>138</v>
      </c>
      <c r="J35" s="4">
        <v>23</v>
      </c>
      <c r="K35" s="21">
        <v>209</v>
      </c>
      <c r="L35" s="33">
        <f t="shared" si="0"/>
        <v>525</v>
      </c>
    </row>
    <row r="36" spans="1:12" x14ac:dyDescent="0.35">
      <c r="A36" s="1">
        <v>210</v>
      </c>
      <c r="B36" s="4" t="s">
        <v>33</v>
      </c>
      <c r="C36" s="4">
        <v>1</v>
      </c>
      <c r="D36" s="4">
        <v>195</v>
      </c>
      <c r="E36" s="4">
        <v>40</v>
      </c>
      <c r="F36" s="4">
        <v>0</v>
      </c>
      <c r="G36" s="4">
        <v>0</v>
      </c>
      <c r="H36" s="4">
        <v>21</v>
      </c>
      <c r="I36" s="4">
        <v>138</v>
      </c>
      <c r="J36" s="4">
        <v>23</v>
      </c>
      <c r="K36" s="21">
        <v>210</v>
      </c>
      <c r="L36" s="33">
        <f t="shared" si="0"/>
        <v>585</v>
      </c>
    </row>
    <row r="37" spans="1:12" x14ac:dyDescent="0.35">
      <c r="A37" s="1">
        <v>211</v>
      </c>
      <c r="B37" s="4" t="s">
        <v>34</v>
      </c>
      <c r="C37" s="4">
        <v>1</v>
      </c>
      <c r="D37" s="4">
        <v>0</v>
      </c>
      <c r="E37" s="4">
        <v>0</v>
      </c>
      <c r="F37" s="4">
        <v>0</v>
      </c>
      <c r="G37" s="4">
        <v>0</v>
      </c>
      <c r="H37" s="4">
        <v>21</v>
      </c>
      <c r="I37" s="4">
        <v>230</v>
      </c>
      <c r="J37" s="4">
        <v>23</v>
      </c>
      <c r="K37" s="21">
        <v>211</v>
      </c>
      <c r="L37" s="33">
        <f t="shared" si="0"/>
        <v>0</v>
      </c>
    </row>
    <row r="38" spans="1:12" x14ac:dyDescent="0.35">
      <c r="A38" s="1">
        <v>212</v>
      </c>
      <c r="B38" s="4" t="s">
        <v>35</v>
      </c>
      <c r="C38" s="4">
        <v>1</v>
      </c>
      <c r="D38" s="4">
        <v>0</v>
      </c>
      <c r="E38" s="4">
        <v>0</v>
      </c>
      <c r="F38" s="4">
        <v>0</v>
      </c>
      <c r="G38" s="4">
        <v>0</v>
      </c>
      <c r="H38" s="4">
        <v>21</v>
      </c>
      <c r="I38" s="4">
        <v>230</v>
      </c>
      <c r="J38" s="4">
        <v>23</v>
      </c>
      <c r="K38" s="21">
        <v>212</v>
      </c>
      <c r="L38" s="33">
        <f t="shared" si="0"/>
        <v>0</v>
      </c>
    </row>
    <row r="39" spans="1:12" x14ac:dyDescent="0.35">
      <c r="A39" s="1">
        <v>213</v>
      </c>
      <c r="B39" s="4" t="s">
        <v>36</v>
      </c>
      <c r="C39" s="4">
        <v>2</v>
      </c>
      <c r="D39" s="4">
        <v>265</v>
      </c>
      <c r="E39" s="4">
        <v>54</v>
      </c>
      <c r="F39" s="4">
        <v>0</v>
      </c>
      <c r="G39" s="4">
        <v>0</v>
      </c>
      <c r="H39" s="4">
        <v>22</v>
      </c>
      <c r="I39" s="4">
        <v>230</v>
      </c>
      <c r="J39" s="4">
        <v>24</v>
      </c>
      <c r="K39" s="21">
        <v>213</v>
      </c>
      <c r="L39" s="33">
        <f t="shared" si="0"/>
        <v>795</v>
      </c>
    </row>
    <row r="40" spans="1:12" x14ac:dyDescent="0.35">
      <c r="A40" s="1">
        <v>214</v>
      </c>
      <c r="B40" s="4" t="s">
        <v>37</v>
      </c>
      <c r="C40" s="4">
        <v>2</v>
      </c>
      <c r="D40" s="4">
        <v>194</v>
      </c>
      <c r="E40" s="4">
        <v>39</v>
      </c>
      <c r="F40" s="4">
        <v>0</v>
      </c>
      <c r="G40" s="4">
        <v>0</v>
      </c>
      <c r="H40" s="4">
        <v>22</v>
      </c>
      <c r="I40" s="4">
        <v>230</v>
      </c>
      <c r="J40" s="4">
        <v>26</v>
      </c>
      <c r="K40" s="21">
        <v>214</v>
      </c>
      <c r="L40" s="33">
        <f t="shared" si="0"/>
        <v>582</v>
      </c>
    </row>
    <row r="41" spans="1:12" x14ac:dyDescent="0.35">
      <c r="A41" s="1">
        <v>215</v>
      </c>
      <c r="B41" s="4" t="s">
        <v>38</v>
      </c>
      <c r="C41" s="4">
        <v>2</v>
      </c>
      <c r="D41" s="4">
        <v>317</v>
      </c>
      <c r="E41" s="4">
        <v>64</v>
      </c>
      <c r="F41" s="4">
        <v>0</v>
      </c>
      <c r="G41" s="4">
        <v>0</v>
      </c>
      <c r="H41" s="4">
        <v>22</v>
      </c>
      <c r="I41" s="4">
        <v>230</v>
      </c>
      <c r="J41" s="4">
        <v>26</v>
      </c>
      <c r="K41" s="21">
        <v>215</v>
      </c>
      <c r="L41" s="33">
        <f t="shared" si="0"/>
        <v>951</v>
      </c>
    </row>
    <row r="42" spans="1:12" x14ac:dyDescent="0.35">
      <c r="A42" s="1">
        <v>216</v>
      </c>
      <c r="B42" s="4" t="s">
        <v>39</v>
      </c>
      <c r="C42" s="4">
        <v>2</v>
      </c>
      <c r="D42" s="4">
        <v>100</v>
      </c>
      <c r="E42" s="4">
        <v>20</v>
      </c>
      <c r="F42" s="4">
        <v>0</v>
      </c>
      <c r="G42" s="4">
        <v>0</v>
      </c>
      <c r="H42" s="4">
        <v>22</v>
      </c>
      <c r="I42" s="4">
        <v>230</v>
      </c>
      <c r="J42" s="4">
        <v>26</v>
      </c>
      <c r="K42" s="21">
        <v>216</v>
      </c>
      <c r="L42" s="33">
        <f t="shared" si="0"/>
        <v>300</v>
      </c>
    </row>
    <row r="43" spans="1:12" x14ac:dyDescent="0.35">
      <c r="A43" s="1">
        <v>217</v>
      </c>
      <c r="B43" s="4" t="s">
        <v>40</v>
      </c>
      <c r="C43" s="4">
        <v>1</v>
      </c>
      <c r="D43" s="4">
        <v>0</v>
      </c>
      <c r="E43" s="4">
        <v>0</v>
      </c>
      <c r="F43" s="4">
        <v>0</v>
      </c>
      <c r="G43" s="4">
        <v>0</v>
      </c>
      <c r="H43" s="4">
        <v>22</v>
      </c>
      <c r="I43" s="4">
        <v>230</v>
      </c>
      <c r="J43" s="4">
        <v>27</v>
      </c>
      <c r="K43" s="21">
        <v>217</v>
      </c>
      <c r="L43" s="33">
        <f t="shared" si="0"/>
        <v>0</v>
      </c>
    </row>
    <row r="44" spans="1:12" x14ac:dyDescent="0.35">
      <c r="A44" s="1">
        <v>218</v>
      </c>
      <c r="B44" s="4" t="s">
        <v>41</v>
      </c>
      <c r="C44" s="4">
        <v>2</v>
      </c>
      <c r="D44" s="4">
        <v>333</v>
      </c>
      <c r="E44" s="4">
        <v>68</v>
      </c>
      <c r="F44" s="4">
        <v>0</v>
      </c>
      <c r="G44" s="4">
        <v>0</v>
      </c>
      <c r="H44" s="4">
        <v>22</v>
      </c>
      <c r="I44" s="4">
        <v>230</v>
      </c>
      <c r="J44" s="4">
        <v>27</v>
      </c>
      <c r="K44" s="21">
        <v>218</v>
      </c>
      <c r="L44" s="33">
        <f t="shared" si="0"/>
        <v>999</v>
      </c>
    </row>
    <row r="45" spans="1:12" x14ac:dyDescent="0.35">
      <c r="A45" s="1">
        <v>219</v>
      </c>
      <c r="B45" s="4" t="s">
        <v>42</v>
      </c>
      <c r="C45" s="4">
        <v>1</v>
      </c>
      <c r="D45" s="4">
        <v>181</v>
      </c>
      <c r="E45" s="4">
        <v>37</v>
      </c>
      <c r="F45" s="4">
        <v>0</v>
      </c>
      <c r="G45" s="4">
        <v>0</v>
      </c>
      <c r="H45" s="4">
        <v>22</v>
      </c>
      <c r="I45" s="4">
        <v>230</v>
      </c>
      <c r="J45" s="4">
        <v>25</v>
      </c>
      <c r="K45" s="21">
        <v>219</v>
      </c>
      <c r="L45" s="33">
        <f t="shared" si="0"/>
        <v>543</v>
      </c>
    </row>
    <row r="46" spans="1:12" x14ac:dyDescent="0.35">
      <c r="A46" s="1">
        <v>220</v>
      </c>
      <c r="B46" s="4" t="s">
        <v>43</v>
      </c>
      <c r="C46" s="4">
        <v>1</v>
      </c>
      <c r="D46" s="4">
        <v>128</v>
      </c>
      <c r="E46" s="4">
        <v>26</v>
      </c>
      <c r="F46" s="4">
        <v>0</v>
      </c>
      <c r="G46" s="4">
        <v>0</v>
      </c>
      <c r="H46" s="4">
        <v>22</v>
      </c>
      <c r="I46" s="4">
        <v>230</v>
      </c>
      <c r="J46" s="4">
        <v>25</v>
      </c>
      <c r="K46" s="21">
        <v>220</v>
      </c>
      <c r="L46" s="33">
        <f t="shared" si="0"/>
        <v>384</v>
      </c>
    </row>
    <row r="47" spans="1:12" x14ac:dyDescent="0.35">
      <c r="A47" s="1">
        <v>221</v>
      </c>
      <c r="B47" s="4" t="s">
        <v>44</v>
      </c>
      <c r="C47" s="4">
        <v>2</v>
      </c>
      <c r="D47" s="4">
        <v>0</v>
      </c>
      <c r="E47" s="4">
        <v>0</v>
      </c>
      <c r="F47" s="4">
        <v>0</v>
      </c>
      <c r="G47" s="4">
        <v>0</v>
      </c>
      <c r="H47" s="4">
        <v>22</v>
      </c>
      <c r="I47" s="4">
        <v>230</v>
      </c>
      <c r="J47" s="4">
        <v>27</v>
      </c>
      <c r="K47" s="21">
        <v>221</v>
      </c>
      <c r="L47" s="33">
        <f t="shared" si="0"/>
        <v>0</v>
      </c>
    </row>
    <row r="48" spans="1:12" x14ac:dyDescent="0.35">
      <c r="A48" s="1">
        <v>222</v>
      </c>
      <c r="B48" s="4" t="s">
        <v>45</v>
      </c>
      <c r="C48" s="4">
        <v>2</v>
      </c>
      <c r="D48" s="4">
        <v>0</v>
      </c>
      <c r="E48" s="4">
        <v>0</v>
      </c>
      <c r="F48" s="4">
        <v>0</v>
      </c>
      <c r="G48" s="4">
        <v>0</v>
      </c>
      <c r="H48" s="4">
        <v>22</v>
      </c>
      <c r="I48" s="4">
        <v>230</v>
      </c>
      <c r="J48" s="4">
        <v>27</v>
      </c>
      <c r="K48" s="21">
        <v>222</v>
      </c>
      <c r="L48" s="33">
        <f t="shared" si="0"/>
        <v>0</v>
      </c>
    </row>
    <row r="49" spans="1:12" x14ac:dyDescent="0.35">
      <c r="A49" s="1">
        <v>223</v>
      </c>
      <c r="B49" s="4" t="s">
        <v>46</v>
      </c>
      <c r="C49" s="4">
        <v>2</v>
      </c>
      <c r="D49" s="4">
        <v>0</v>
      </c>
      <c r="E49" s="4">
        <v>0</v>
      </c>
      <c r="F49" s="4">
        <v>0</v>
      </c>
      <c r="G49" s="4">
        <v>0</v>
      </c>
      <c r="H49" s="4">
        <v>22</v>
      </c>
      <c r="I49" s="4">
        <v>230</v>
      </c>
      <c r="J49" s="4">
        <v>25</v>
      </c>
      <c r="K49" s="21">
        <v>223</v>
      </c>
      <c r="L49" s="33">
        <f t="shared" si="0"/>
        <v>0</v>
      </c>
    </row>
    <row r="50" spans="1:12" x14ac:dyDescent="0.35">
      <c r="A50" s="1">
        <v>224</v>
      </c>
      <c r="B50" s="4" t="s">
        <v>47</v>
      </c>
      <c r="C50" s="4">
        <v>1</v>
      </c>
      <c r="D50" s="4">
        <v>0</v>
      </c>
      <c r="E50" s="4">
        <v>0</v>
      </c>
      <c r="F50" s="4">
        <v>0</v>
      </c>
      <c r="G50" s="4">
        <v>0</v>
      </c>
      <c r="H50" s="4">
        <v>22</v>
      </c>
      <c r="I50" s="4">
        <v>230</v>
      </c>
      <c r="J50" s="4">
        <v>26</v>
      </c>
      <c r="K50" s="21">
        <v>224</v>
      </c>
      <c r="L50" s="33">
        <f t="shared" si="0"/>
        <v>0</v>
      </c>
    </row>
    <row r="51" spans="1:12" x14ac:dyDescent="0.35">
      <c r="A51" s="1">
        <v>301</v>
      </c>
      <c r="B51" s="4" t="s">
        <v>48</v>
      </c>
      <c r="C51" s="4">
        <v>2</v>
      </c>
      <c r="D51" s="4">
        <v>108</v>
      </c>
      <c r="E51" s="4">
        <v>22</v>
      </c>
      <c r="F51" s="4">
        <v>0</v>
      </c>
      <c r="G51" s="4">
        <v>0</v>
      </c>
      <c r="H51" s="4">
        <v>31</v>
      </c>
      <c r="I51" s="4">
        <v>138</v>
      </c>
      <c r="J51" s="4">
        <v>31</v>
      </c>
      <c r="K51" s="21">
        <v>301</v>
      </c>
      <c r="L51" s="33">
        <f t="shared" si="0"/>
        <v>324</v>
      </c>
    </row>
    <row r="52" spans="1:12" x14ac:dyDescent="0.35">
      <c r="A52" s="1">
        <v>302</v>
      </c>
      <c r="B52" s="4" t="s">
        <v>49</v>
      </c>
      <c r="C52" s="4">
        <v>2</v>
      </c>
      <c r="D52" s="4">
        <v>97</v>
      </c>
      <c r="E52" s="4">
        <v>20</v>
      </c>
      <c r="F52" s="4">
        <v>0</v>
      </c>
      <c r="G52" s="4">
        <v>0</v>
      </c>
      <c r="H52" s="4">
        <v>31</v>
      </c>
      <c r="I52" s="4">
        <v>138</v>
      </c>
      <c r="J52" s="4">
        <v>32</v>
      </c>
      <c r="K52" s="21">
        <v>302</v>
      </c>
      <c r="L52" s="33">
        <f t="shared" si="0"/>
        <v>291</v>
      </c>
    </row>
    <row r="53" spans="1:12" x14ac:dyDescent="0.35">
      <c r="A53" s="1">
        <v>303</v>
      </c>
      <c r="B53" s="4" t="s">
        <v>50</v>
      </c>
      <c r="C53" s="4">
        <v>1</v>
      </c>
      <c r="D53" s="4">
        <v>180</v>
      </c>
      <c r="E53" s="4">
        <v>37</v>
      </c>
      <c r="F53" s="4">
        <v>0</v>
      </c>
      <c r="G53" s="4">
        <v>0</v>
      </c>
      <c r="H53" s="4">
        <v>31</v>
      </c>
      <c r="I53" s="4">
        <v>138</v>
      </c>
      <c r="J53" s="4">
        <v>31</v>
      </c>
      <c r="K53" s="21">
        <v>303</v>
      </c>
      <c r="L53" s="33">
        <f t="shared" si="0"/>
        <v>540</v>
      </c>
    </row>
    <row r="54" spans="1:12" x14ac:dyDescent="0.35">
      <c r="A54" s="1">
        <v>304</v>
      </c>
      <c r="B54" s="4" t="s">
        <v>51</v>
      </c>
      <c r="C54" s="4">
        <v>1</v>
      </c>
      <c r="D54" s="4">
        <v>74</v>
      </c>
      <c r="E54" s="4">
        <v>15</v>
      </c>
      <c r="F54" s="4">
        <v>0</v>
      </c>
      <c r="G54" s="4">
        <v>0</v>
      </c>
      <c r="H54" s="4">
        <v>31</v>
      </c>
      <c r="I54" s="4">
        <v>138</v>
      </c>
      <c r="J54" s="4">
        <v>31</v>
      </c>
      <c r="K54" s="21">
        <v>304</v>
      </c>
      <c r="L54" s="33">
        <f t="shared" si="0"/>
        <v>222</v>
      </c>
    </row>
    <row r="55" spans="1:12" x14ac:dyDescent="0.35">
      <c r="A55" s="1">
        <v>305</v>
      </c>
      <c r="B55" s="4" t="s">
        <v>52</v>
      </c>
      <c r="C55" s="4">
        <v>1</v>
      </c>
      <c r="D55" s="4">
        <v>71</v>
      </c>
      <c r="E55" s="4">
        <v>14</v>
      </c>
      <c r="F55" s="4">
        <v>0</v>
      </c>
      <c r="G55" s="4">
        <v>0</v>
      </c>
      <c r="H55" s="4">
        <v>31</v>
      </c>
      <c r="I55" s="4">
        <v>138</v>
      </c>
      <c r="J55" s="4">
        <v>31</v>
      </c>
      <c r="K55" s="21">
        <v>305</v>
      </c>
      <c r="L55" s="33">
        <f t="shared" si="0"/>
        <v>213</v>
      </c>
    </row>
    <row r="56" spans="1:12" x14ac:dyDescent="0.35">
      <c r="A56" s="1">
        <v>306</v>
      </c>
      <c r="B56" s="4" t="s">
        <v>53</v>
      </c>
      <c r="C56" s="4">
        <v>1</v>
      </c>
      <c r="D56" s="4">
        <v>136</v>
      </c>
      <c r="E56" s="4">
        <v>28</v>
      </c>
      <c r="F56" s="4">
        <v>0</v>
      </c>
      <c r="G56" s="4">
        <v>1</v>
      </c>
      <c r="H56" s="4">
        <v>31</v>
      </c>
      <c r="I56" s="4">
        <v>138</v>
      </c>
      <c r="J56" s="4">
        <v>32</v>
      </c>
      <c r="K56" s="21">
        <v>306</v>
      </c>
      <c r="L56" s="33">
        <f t="shared" si="0"/>
        <v>408</v>
      </c>
    </row>
    <row r="57" spans="1:12" x14ac:dyDescent="0.35">
      <c r="A57" s="1">
        <v>307</v>
      </c>
      <c r="B57" s="4" t="s">
        <v>54</v>
      </c>
      <c r="C57" s="4">
        <v>2</v>
      </c>
      <c r="D57" s="4">
        <v>125</v>
      </c>
      <c r="E57" s="4">
        <v>25</v>
      </c>
      <c r="F57" s="4">
        <v>0</v>
      </c>
      <c r="G57" s="4">
        <v>0</v>
      </c>
      <c r="H57" s="4">
        <v>31</v>
      </c>
      <c r="I57" s="4">
        <v>138</v>
      </c>
      <c r="J57" s="4">
        <v>32</v>
      </c>
      <c r="K57" s="21">
        <v>307</v>
      </c>
      <c r="L57" s="33">
        <f t="shared" si="0"/>
        <v>375</v>
      </c>
    </row>
    <row r="58" spans="1:12" x14ac:dyDescent="0.35">
      <c r="A58" s="1">
        <v>308</v>
      </c>
      <c r="B58" s="4" t="s">
        <v>55</v>
      </c>
      <c r="C58" s="4">
        <v>1</v>
      </c>
      <c r="D58" s="4">
        <v>171</v>
      </c>
      <c r="E58" s="4">
        <v>35</v>
      </c>
      <c r="F58" s="4">
        <v>0</v>
      </c>
      <c r="G58" s="4">
        <v>0</v>
      </c>
      <c r="H58" s="4">
        <v>31</v>
      </c>
      <c r="I58" s="4">
        <v>138</v>
      </c>
      <c r="J58" s="4">
        <v>32</v>
      </c>
      <c r="K58" s="21">
        <v>308</v>
      </c>
      <c r="L58" s="33">
        <f t="shared" si="0"/>
        <v>513</v>
      </c>
    </row>
    <row r="59" spans="1:12" x14ac:dyDescent="0.35">
      <c r="A59" s="1">
        <v>309</v>
      </c>
      <c r="B59" s="4" t="s">
        <v>56</v>
      </c>
      <c r="C59" s="4">
        <v>1</v>
      </c>
      <c r="D59" s="4">
        <v>175</v>
      </c>
      <c r="E59" s="4">
        <v>36</v>
      </c>
      <c r="F59" s="4">
        <v>0</v>
      </c>
      <c r="G59" s="4">
        <v>0</v>
      </c>
      <c r="H59" s="4">
        <v>31</v>
      </c>
      <c r="I59" s="4">
        <v>138</v>
      </c>
      <c r="J59" s="4">
        <v>33</v>
      </c>
      <c r="K59" s="21">
        <v>309</v>
      </c>
      <c r="L59" s="33">
        <f t="shared" si="0"/>
        <v>525</v>
      </c>
    </row>
    <row r="60" spans="1:12" x14ac:dyDescent="0.35">
      <c r="A60" s="1">
        <v>310</v>
      </c>
      <c r="B60" s="4" t="s">
        <v>57</v>
      </c>
      <c r="C60" s="4">
        <v>1</v>
      </c>
      <c r="D60" s="4">
        <v>195</v>
      </c>
      <c r="E60" s="4">
        <v>40</v>
      </c>
      <c r="F60" s="4">
        <v>0</v>
      </c>
      <c r="G60" s="4">
        <v>0</v>
      </c>
      <c r="H60" s="4">
        <v>31</v>
      </c>
      <c r="I60" s="4">
        <v>138</v>
      </c>
      <c r="J60" s="4">
        <v>33</v>
      </c>
      <c r="K60" s="21">
        <v>310</v>
      </c>
      <c r="L60" s="33">
        <f t="shared" si="0"/>
        <v>585</v>
      </c>
    </row>
    <row r="61" spans="1:12" x14ac:dyDescent="0.35">
      <c r="A61" s="1">
        <v>311</v>
      </c>
      <c r="B61" s="4" t="s">
        <v>58</v>
      </c>
      <c r="C61" s="4">
        <v>1</v>
      </c>
      <c r="D61" s="4">
        <v>0</v>
      </c>
      <c r="E61" s="4">
        <v>0</v>
      </c>
      <c r="F61" s="4">
        <v>0</v>
      </c>
      <c r="G61" s="4">
        <v>0</v>
      </c>
      <c r="H61" s="4">
        <v>31</v>
      </c>
      <c r="I61" s="4">
        <v>230</v>
      </c>
      <c r="J61" s="4">
        <v>33</v>
      </c>
      <c r="K61" s="21">
        <v>311</v>
      </c>
      <c r="L61" s="33">
        <f t="shared" si="0"/>
        <v>0</v>
      </c>
    </row>
    <row r="62" spans="1:12" x14ac:dyDescent="0.35">
      <c r="A62" s="1">
        <v>312</v>
      </c>
      <c r="B62" s="4" t="s">
        <v>59</v>
      </c>
      <c r="C62" s="4">
        <v>1</v>
      </c>
      <c r="D62" s="4">
        <v>0</v>
      </c>
      <c r="E62" s="4">
        <v>0</v>
      </c>
      <c r="F62" s="4">
        <v>0</v>
      </c>
      <c r="G62" s="4">
        <v>0</v>
      </c>
      <c r="H62" s="4">
        <v>31</v>
      </c>
      <c r="I62" s="4">
        <v>230</v>
      </c>
      <c r="J62" s="4">
        <v>33</v>
      </c>
      <c r="K62" s="21">
        <v>312</v>
      </c>
      <c r="L62" s="33">
        <f t="shared" si="0"/>
        <v>0</v>
      </c>
    </row>
    <row r="63" spans="1:12" x14ac:dyDescent="0.35">
      <c r="A63" s="1">
        <v>313</v>
      </c>
      <c r="B63" s="4" t="s">
        <v>60</v>
      </c>
      <c r="C63" s="4">
        <v>2</v>
      </c>
      <c r="D63" s="4">
        <v>265</v>
      </c>
      <c r="E63" s="4">
        <v>54</v>
      </c>
      <c r="F63" s="4">
        <v>0</v>
      </c>
      <c r="G63" s="4">
        <v>0</v>
      </c>
      <c r="H63" s="4">
        <v>32</v>
      </c>
      <c r="I63" s="4">
        <v>230</v>
      </c>
      <c r="J63" s="4">
        <v>34</v>
      </c>
      <c r="K63" s="21">
        <v>313</v>
      </c>
      <c r="L63" s="33">
        <f t="shared" si="0"/>
        <v>795</v>
      </c>
    </row>
    <row r="64" spans="1:12" x14ac:dyDescent="0.35">
      <c r="A64" s="1">
        <v>314</v>
      </c>
      <c r="B64" s="4" t="s">
        <v>61</v>
      </c>
      <c r="C64" s="4">
        <v>2</v>
      </c>
      <c r="D64" s="4">
        <v>194</v>
      </c>
      <c r="E64" s="4">
        <v>39</v>
      </c>
      <c r="F64" s="4">
        <v>0</v>
      </c>
      <c r="G64" s="4">
        <v>0</v>
      </c>
      <c r="H64" s="4">
        <v>32</v>
      </c>
      <c r="I64" s="4">
        <v>230</v>
      </c>
      <c r="J64" s="4">
        <v>36</v>
      </c>
      <c r="K64" s="21">
        <v>314</v>
      </c>
      <c r="L64" s="33">
        <f t="shared" si="0"/>
        <v>582</v>
      </c>
    </row>
    <row r="65" spans="1:12" x14ac:dyDescent="0.35">
      <c r="A65" s="1">
        <v>315</v>
      </c>
      <c r="B65" s="4" t="s">
        <v>62</v>
      </c>
      <c r="C65" s="4">
        <v>2</v>
      </c>
      <c r="D65" s="4">
        <v>317</v>
      </c>
      <c r="E65" s="4">
        <v>64</v>
      </c>
      <c r="F65" s="4">
        <v>0</v>
      </c>
      <c r="G65" s="4">
        <v>0</v>
      </c>
      <c r="H65" s="4">
        <v>32</v>
      </c>
      <c r="I65" s="4">
        <v>230</v>
      </c>
      <c r="J65" s="4">
        <v>36</v>
      </c>
      <c r="K65" s="21">
        <v>315</v>
      </c>
      <c r="L65" s="33">
        <f t="shared" si="0"/>
        <v>951</v>
      </c>
    </row>
    <row r="66" spans="1:12" x14ac:dyDescent="0.35">
      <c r="A66" s="1">
        <v>316</v>
      </c>
      <c r="B66" s="4" t="s">
        <v>63</v>
      </c>
      <c r="C66" s="4">
        <v>2</v>
      </c>
      <c r="D66" s="4">
        <v>100</v>
      </c>
      <c r="E66" s="4">
        <v>20</v>
      </c>
      <c r="F66" s="4">
        <v>0</v>
      </c>
      <c r="G66" s="4">
        <v>0</v>
      </c>
      <c r="H66" s="4">
        <v>32</v>
      </c>
      <c r="I66" s="4">
        <v>230</v>
      </c>
      <c r="J66" s="4">
        <v>36</v>
      </c>
      <c r="K66" s="21">
        <v>316</v>
      </c>
      <c r="L66" s="33">
        <f t="shared" si="0"/>
        <v>300</v>
      </c>
    </row>
    <row r="67" spans="1:12" x14ac:dyDescent="0.35">
      <c r="A67" s="1">
        <v>317</v>
      </c>
      <c r="B67" s="4" t="s">
        <v>64</v>
      </c>
      <c r="C67" s="4">
        <v>1</v>
      </c>
      <c r="D67" s="4">
        <v>0</v>
      </c>
      <c r="E67" s="4">
        <v>0</v>
      </c>
      <c r="F67" s="4">
        <v>0</v>
      </c>
      <c r="G67" s="4">
        <v>0</v>
      </c>
      <c r="H67" s="4">
        <v>32</v>
      </c>
      <c r="I67" s="4">
        <v>230</v>
      </c>
      <c r="J67" s="4">
        <v>37</v>
      </c>
      <c r="K67" s="21">
        <v>317</v>
      </c>
      <c r="L67" s="33">
        <f t="shared" si="0"/>
        <v>0</v>
      </c>
    </row>
    <row r="68" spans="1:12" x14ac:dyDescent="0.35">
      <c r="A68" s="1">
        <v>318</v>
      </c>
      <c r="B68" s="4" t="s">
        <v>65</v>
      </c>
      <c r="C68" s="4">
        <v>2</v>
      </c>
      <c r="D68" s="4">
        <v>333</v>
      </c>
      <c r="E68" s="4">
        <v>68</v>
      </c>
      <c r="F68" s="4">
        <v>0</v>
      </c>
      <c r="G68" s="4">
        <v>0</v>
      </c>
      <c r="H68" s="4">
        <v>32</v>
      </c>
      <c r="I68" s="4">
        <v>230</v>
      </c>
      <c r="J68" s="4">
        <v>37</v>
      </c>
      <c r="K68" s="21">
        <v>318</v>
      </c>
      <c r="L68" s="33">
        <f t="shared" ref="L68:L75" si="1">(D68*1)*3</f>
        <v>999</v>
      </c>
    </row>
    <row r="69" spans="1:12" x14ac:dyDescent="0.35">
      <c r="A69" s="1">
        <v>319</v>
      </c>
      <c r="B69" s="4" t="s">
        <v>66</v>
      </c>
      <c r="C69" s="4">
        <v>1</v>
      </c>
      <c r="D69" s="4">
        <v>181</v>
      </c>
      <c r="E69" s="4">
        <v>37</v>
      </c>
      <c r="F69" s="4">
        <v>0</v>
      </c>
      <c r="G69" s="4">
        <v>0</v>
      </c>
      <c r="H69" s="4">
        <v>32</v>
      </c>
      <c r="I69" s="4">
        <v>230</v>
      </c>
      <c r="J69" s="4">
        <v>35</v>
      </c>
      <c r="K69" s="21">
        <v>319</v>
      </c>
      <c r="L69" s="33">
        <f t="shared" si="1"/>
        <v>543</v>
      </c>
    </row>
    <row r="70" spans="1:12" x14ac:dyDescent="0.35">
      <c r="A70" s="1">
        <v>320</v>
      </c>
      <c r="B70" s="4" t="s">
        <v>67</v>
      </c>
      <c r="C70" s="4">
        <v>1</v>
      </c>
      <c r="D70" s="4">
        <v>128</v>
      </c>
      <c r="E70" s="4">
        <v>26</v>
      </c>
      <c r="F70" s="4">
        <v>0</v>
      </c>
      <c r="G70" s="4">
        <v>0</v>
      </c>
      <c r="H70" s="4">
        <v>32</v>
      </c>
      <c r="I70" s="4">
        <v>230</v>
      </c>
      <c r="J70" s="4">
        <v>35</v>
      </c>
      <c r="K70" s="21">
        <v>320</v>
      </c>
      <c r="L70" s="33">
        <f t="shared" si="1"/>
        <v>384</v>
      </c>
    </row>
    <row r="71" spans="1:12" x14ac:dyDescent="0.35">
      <c r="A71" s="1">
        <v>321</v>
      </c>
      <c r="B71" s="4" t="s">
        <v>68</v>
      </c>
      <c r="C71" s="4">
        <v>2</v>
      </c>
      <c r="D71" s="4">
        <v>0</v>
      </c>
      <c r="E71" s="4">
        <v>0</v>
      </c>
      <c r="F71" s="4">
        <v>0</v>
      </c>
      <c r="G71" s="4">
        <v>0</v>
      </c>
      <c r="H71" s="4">
        <v>32</v>
      </c>
      <c r="I71" s="4">
        <v>230</v>
      </c>
      <c r="J71" s="4">
        <v>37</v>
      </c>
      <c r="K71" s="21">
        <v>321</v>
      </c>
      <c r="L71" s="33">
        <f t="shared" si="1"/>
        <v>0</v>
      </c>
    </row>
    <row r="72" spans="1:12" x14ac:dyDescent="0.35">
      <c r="A72" s="1">
        <v>322</v>
      </c>
      <c r="B72" s="4" t="s">
        <v>69</v>
      </c>
      <c r="C72" s="4">
        <v>2</v>
      </c>
      <c r="D72" s="4">
        <v>0</v>
      </c>
      <c r="E72" s="4">
        <v>0</v>
      </c>
      <c r="F72" s="4">
        <v>0</v>
      </c>
      <c r="G72" s="4">
        <v>0</v>
      </c>
      <c r="H72" s="4">
        <v>32</v>
      </c>
      <c r="I72" s="4">
        <v>230</v>
      </c>
      <c r="J72" s="4">
        <v>37</v>
      </c>
      <c r="K72" s="21">
        <v>322</v>
      </c>
      <c r="L72" s="33">
        <f t="shared" si="1"/>
        <v>0</v>
      </c>
    </row>
    <row r="73" spans="1:12" x14ac:dyDescent="0.35">
      <c r="A73" s="1">
        <v>323</v>
      </c>
      <c r="B73" s="4" t="s">
        <v>70</v>
      </c>
      <c r="C73" s="4">
        <v>2</v>
      </c>
      <c r="D73" s="4">
        <v>0</v>
      </c>
      <c r="E73" s="4">
        <v>0</v>
      </c>
      <c r="F73" s="4">
        <v>0</v>
      </c>
      <c r="G73" s="4">
        <v>0</v>
      </c>
      <c r="H73" s="4">
        <v>32</v>
      </c>
      <c r="I73" s="4">
        <v>230</v>
      </c>
      <c r="J73" s="4">
        <v>35</v>
      </c>
      <c r="K73" s="21">
        <v>323</v>
      </c>
      <c r="L73" s="33">
        <f t="shared" si="1"/>
        <v>0</v>
      </c>
    </row>
    <row r="74" spans="1:12" x14ac:dyDescent="0.35">
      <c r="A74" s="1">
        <v>324</v>
      </c>
      <c r="B74" s="4" t="s">
        <v>71</v>
      </c>
      <c r="C74" s="4">
        <v>1</v>
      </c>
      <c r="D74" s="4">
        <v>0</v>
      </c>
      <c r="E74" s="4">
        <v>0</v>
      </c>
      <c r="F74" s="4">
        <v>0</v>
      </c>
      <c r="G74" s="4">
        <v>0</v>
      </c>
      <c r="H74" s="4">
        <v>32</v>
      </c>
      <c r="I74" s="4">
        <v>230</v>
      </c>
      <c r="J74" s="4">
        <v>36</v>
      </c>
      <c r="K74" s="21">
        <v>324</v>
      </c>
      <c r="L74" s="33">
        <f t="shared" si="1"/>
        <v>0</v>
      </c>
    </row>
    <row r="75" spans="1:12" ht="15" thickBot="1" x14ac:dyDescent="0.4">
      <c r="A75" s="3">
        <v>325</v>
      </c>
      <c r="B75" s="5" t="s">
        <v>72</v>
      </c>
      <c r="C75" s="5">
        <v>1</v>
      </c>
      <c r="D75" s="5">
        <v>0</v>
      </c>
      <c r="E75" s="5">
        <v>0</v>
      </c>
      <c r="F75" s="5">
        <v>0</v>
      </c>
      <c r="G75" s="5">
        <v>0</v>
      </c>
      <c r="H75" s="5">
        <v>32</v>
      </c>
      <c r="I75" s="5">
        <v>230</v>
      </c>
      <c r="J75" s="5">
        <v>35</v>
      </c>
      <c r="K75" s="24">
        <v>325</v>
      </c>
      <c r="L75" s="26">
        <f t="shared" si="1"/>
        <v>0</v>
      </c>
    </row>
  </sheetData>
  <mergeCells count="3">
    <mergeCell ref="A1:J1"/>
    <mergeCell ref="K1:L1"/>
    <mergeCell ref="M2: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D614-5FA7-4382-88CC-D05432B978DE}">
  <dimension ref="A1:W98"/>
  <sheetViews>
    <sheetView workbookViewId="0">
      <selection activeCell="O3" sqref="O3"/>
    </sheetView>
  </sheetViews>
  <sheetFormatPr defaultRowHeight="14.5" x14ac:dyDescent="0.35"/>
  <cols>
    <col min="1" max="1" width="6.08984375" bestFit="1" customWidth="1"/>
    <col min="2" max="2" width="9.36328125" bestFit="1" customWidth="1"/>
    <col min="3" max="3" width="2.6328125" bestFit="1" customWidth="1"/>
    <col min="4" max="4" width="7.08984375" bestFit="1" customWidth="1"/>
    <col min="5" max="5" width="9" bestFit="1" customWidth="1"/>
    <col min="6" max="6" width="11.26953125" bestFit="1" customWidth="1"/>
    <col min="7" max="7" width="10.90625" bestFit="1" customWidth="1"/>
    <col min="8" max="8" width="5.81640625" bestFit="1" customWidth="1"/>
    <col min="9" max="9" width="5.08984375" style="4" bestFit="1" customWidth="1"/>
    <col min="10" max="10" width="6.7265625" style="4" bestFit="1" customWidth="1"/>
    <col min="11" max="11" width="10" style="4" bestFit="1" customWidth="1"/>
    <col min="12" max="12" width="19.26953125" style="4" bestFit="1" customWidth="1"/>
    <col min="13" max="13" width="6.81640625" style="4" bestFit="1" customWidth="1"/>
    <col min="14" max="14" width="10.90625" style="4" bestFit="1" customWidth="1"/>
    <col min="15" max="15" width="10.453125" style="4" bestFit="1" customWidth="1"/>
  </cols>
  <sheetData>
    <row r="1" spans="1:23" ht="15" thickBot="1" x14ac:dyDescent="0.4">
      <c r="A1" s="40" t="s">
        <v>243</v>
      </c>
      <c r="B1" s="41"/>
      <c r="C1" s="41"/>
      <c r="D1" s="41"/>
      <c r="E1" s="41"/>
      <c r="F1" s="41"/>
      <c r="G1" s="41"/>
      <c r="H1" s="42"/>
      <c r="I1" s="16"/>
      <c r="J1" s="16"/>
      <c r="K1" s="16"/>
      <c r="L1" s="46" t="s">
        <v>250</v>
      </c>
      <c r="M1" s="46"/>
      <c r="N1" s="46"/>
      <c r="O1" s="46"/>
    </row>
    <row r="2" spans="1:23" ht="15" thickBot="1" x14ac:dyDescent="0.4">
      <c r="A2" s="1" t="s">
        <v>236</v>
      </c>
      <c r="B2" s="4" t="s">
        <v>237</v>
      </c>
      <c r="C2" s="4" t="s">
        <v>181</v>
      </c>
      <c r="D2" s="4" t="s">
        <v>238</v>
      </c>
      <c r="E2" s="4" t="s">
        <v>239</v>
      </c>
      <c r="F2" s="4" t="s">
        <v>240</v>
      </c>
      <c r="G2" s="4" t="s">
        <v>241</v>
      </c>
      <c r="H2" s="2" t="s">
        <v>242</v>
      </c>
      <c r="I2" s="59" t="s">
        <v>245</v>
      </c>
      <c r="J2" s="59" t="s">
        <v>246</v>
      </c>
      <c r="K2" s="60" t="s">
        <v>247</v>
      </c>
      <c r="L2" s="4" t="s">
        <v>257</v>
      </c>
      <c r="M2" s="4" t="s">
        <v>244</v>
      </c>
      <c r="N2" s="4" t="s">
        <v>248</v>
      </c>
      <c r="O2" s="4" t="s">
        <v>249</v>
      </c>
      <c r="P2" s="47" t="s">
        <v>258</v>
      </c>
      <c r="Q2" s="47"/>
      <c r="R2" s="47"/>
      <c r="S2" s="47"/>
      <c r="T2" s="47" t="s">
        <v>258</v>
      </c>
      <c r="U2" s="47"/>
      <c r="V2" s="47"/>
      <c r="W2" s="47"/>
    </row>
    <row r="3" spans="1:23" x14ac:dyDescent="0.35">
      <c r="A3" s="1">
        <v>101</v>
      </c>
      <c r="B3" s="4" t="s">
        <v>223</v>
      </c>
      <c r="C3" s="4">
        <v>1</v>
      </c>
      <c r="D3" s="4">
        <v>10</v>
      </c>
      <c r="E3" s="4">
        <v>0</v>
      </c>
      <c r="F3" s="4">
        <v>10</v>
      </c>
      <c r="G3" s="4">
        <v>0</v>
      </c>
      <c r="H3" s="2">
        <v>1.0349999999999999</v>
      </c>
      <c r="I3" s="4" t="s">
        <v>229</v>
      </c>
      <c r="J3" s="4">
        <v>12</v>
      </c>
      <c r="K3" s="2">
        <v>94.74</v>
      </c>
      <c r="L3" s="7" t="str">
        <f>_xlfn.CONCAT(A3,"_",C3,"_1")</f>
        <v>101_1_1</v>
      </c>
      <c r="M3" s="7">
        <f t="shared" ref="M3:M34" si="0">VLOOKUP(B3, $I$2:$K$11, 3, FALSE)</f>
        <v>163.02000000000001</v>
      </c>
      <c r="N3" s="7">
        <v>101</v>
      </c>
      <c r="O3" s="7">
        <f>VLOOKUP(B3, $I$2:$K$11, 2, FALSE)</f>
        <v>20</v>
      </c>
      <c r="P3" s="6" t="str">
        <f>_xlfn.CONCAT(A3,"_",C3,"_2")</f>
        <v>101_1_2</v>
      </c>
      <c r="Q3" s="7">
        <v>163.02000000000001</v>
      </c>
      <c r="R3" s="7">
        <v>101</v>
      </c>
      <c r="S3" s="7">
        <v>20</v>
      </c>
      <c r="T3" s="6" t="str">
        <f>_xlfn.CONCAT(A3,"_",C3,"_3")</f>
        <v>101_1_3</v>
      </c>
      <c r="U3" s="7">
        <v>163.02000000000001</v>
      </c>
      <c r="V3" s="7">
        <v>101</v>
      </c>
      <c r="W3" s="8">
        <v>20</v>
      </c>
    </row>
    <row r="4" spans="1:23" x14ac:dyDescent="0.35">
      <c r="A4" s="1">
        <v>101</v>
      </c>
      <c r="B4" s="4" t="s">
        <v>223</v>
      </c>
      <c r="C4" s="4">
        <v>2</v>
      </c>
      <c r="D4" s="4">
        <v>10</v>
      </c>
      <c r="E4" s="4">
        <v>0</v>
      </c>
      <c r="F4" s="4">
        <v>10</v>
      </c>
      <c r="G4" s="4">
        <v>0</v>
      </c>
      <c r="H4" s="2">
        <v>1.0349999999999999</v>
      </c>
      <c r="I4" s="4" t="s">
        <v>223</v>
      </c>
      <c r="J4" s="4">
        <v>20</v>
      </c>
      <c r="K4" s="2">
        <v>163.02000000000001</v>
      </c>
      <c r="L4" s="10" t="str">
        <f t="shared" ref="L4:L67" si="1">_xlfn.CONCAT(A4,"_",C4,"_1")</f>
        <v>101_2_1</v>
      </c>
      <c r="M4" s="10">
        <f t="shared" si="0"/>
        <v>163.02000000000001</v>
      </c>
      <c r="N4" s="10">
        <v>101</v>
      </c>
      <c r="O4" s="10">
        <f t="shared" ref="O4:O67" si="2">VLOOKUP(B4, $I$2:$K$11, 2, FALSE)</f>
        <v>20</v>
      </c>
      <c r="P4" s="9" t="str">
        <f t="shared" ref="P4:P67" si="3">_xlfn.CONCAT(A4,"_",C4,"_2")</f>
        <v>101_2_2</v>
      </c>
      <c r="Q4" s="10">
        <v>163.02000000000001</v>
      </c>
      <c r="R4" s="10">
        <v>101</v>
      </c>
      <c r="S4" s="10">
        <v>20</v>
      </c>
      <c r="T4" s="9" t="str">
        <f t="shared" ref="T4:T67" si="4">_xlfn.CONCAT(A4,"_",C4,"_3")</f>
        <v>101_2_3</v>
      </c>
      <c r="U4" s="10">
        <v>163.02000000000001</v>
      </c>
      <c r="V4" s="10">
        <v>101</v>
      </c>
      <c r="W4" s="11">
        <v>20</v>
      </c>
    </row>
    <row r="5" spans="1:23" x14ac:dyDescent="0.35">
      <c r="A5" s="1">
        <v>101</v>
      </c>
      <c r="B5" s="4" t="s">
        <v>224</v>
      </c>
      <c r="C5" s="4">
        <v>3</v>
      </c>
      <c r="D5" s="4">
        <v>76</v>
      </c>
      <c r="E5" s="4">
        <v>14.1</v>
      </c>
      <c r="F5" s="4">
        <v>30</v>
      </c>
      <c r="G5" s="4" t="s">
        <v>225</v>
      </c>
      <c r="H5" s="2">
        <v>1.0349999999999999</v>
      </c>
      <c r="I5" s="4" t="s">
        <v>232</v>
      </c>
      <c r="J5" s="4">
        <v>50</v>
      </c>
      <c r="K5" s="2">
        <v>0</v>
      </c>
      <c r="L5" s="10" t="str">
        <f t="shared" si="1"/>
        <v>101_3_1</v>
      </c>
      <c r="M5" s="10">
        <f t="shared" si="0"/>
        <v>19.64</v>
      </c>
      <c r="N5" s="10">
        <v>101</v>
      </c>
      <c r="O5" s="10">
        <f t="shared" si="2"/>
        <v>76</v>
      </c>
      <c r="P5" s="9" t="str">
        <f t="shared" si="3"/>
        <v>101_3_2</v>
      </c>
      <c r="Q5" s="10">
        <v>19.64</v>
      </c>
      <c r="R5" s="10">
        <v>101</v>
      </c>
      <c r="S5" s="10">
        <v>76</v>
      </c>
      <c r="T5" s="9" t="str">
        <f t="shared" si="4"/>
        <v>101_3_3</v>
      </c>
      <c r="U5" s="10">
        <v>19.64</v>
      </c>
      <c r="V5" s="10">
        <v>101</v>
      </c>
      <c r="W5" s="11">
        <v>76</v>
      </c>
    </row>
    <row r="6" spans="1:23" x14ac:dyDescent="0.35">
      <c r="A6" s="1">
        <v>101</v>
      </c>
      <c r="B6" s="4" t="s">
        <v>224</v>
      </c>
      <c r="C6" s="4">
        <v>4</v>
      </c>
      <c r="D6" s="4">
        <v>76</v>
      </c>
      <c r="E6" s="4">
        <v>14.1</v>
      </c>
      <c r="F6" s="4">
        <v>30</v>
      </c>
      <c r="G6" s="4" t="s">
        <v>225</v>
      </c>
      <c r="H6" s="2">
        <v>1.0349999999999999</v>
      </c>
      <c r="I6" s="4" t="s">
        <v>224</v>
      </c>
      <c r="J6" s="4">
        <v>76</v>
      </c>
      <c r="K6" s="2">
        <v>19.64</v>
      </c>
      <c r="L6" s="10" t="str">
        <f t="shared" si="1"/>
        <v>101_4_1</v>
      </c>
      <c r="M6" s="10">
        <f t="shared" si="0"/>
        <v>19.64</v>
      </c>
      <c r="N6" s="10">
        <v>101</v>
      </c>
      <c r="O6" s="10">
        <f t="shared" si="2"/>
        <v>76</v>
      </c>
      <c r="P6" s="9" t="str">
        <f t="shared" si="3"/>
        <v>101_4_2</v>
      </c>
      <c r="Q6" s="10">
        <v>19.64</v>
      </c>
      <c r="R6" s="10">
        <v>101</v>
      </c>
      <c r="S6" s="10">
        <v>76</v>
      </c>
      <c r="T6" s="9" t="str">
        <f t="shared" si="4"/>
        <v>101_4_3</v>
      </c>
      <c r="U6" s="10">
        <v>19.64</v>
      </c>
      <c r="V6" s="10">
        <v>101</v>
      </c>
      <c r="W6" s="11">
        <v>76</v>
      </c>
    </row>
    <row r="7" spans="1:23" x14ac:dyDescent="0.35">
      <c r="A7" s="1">
        <v>102</v>
      </c>
      <c r="B7" s="4" t="s">
        <v>223</v>
      </c>
      <c r="C7" s="4">
        <v>1</v>
      </c>
      <c r="D7" s="4">
        <v>10</v>
      </c>
      <c r="E7" s="4">
        <v>0</v>
      </c>
      <c r="F7" s="4">
        <v>10</v>
      </c>
      <c r="G7" s="4">
        <v>0</v>
      </c>
      <c r="H7" s="2">
        <v>1.0349999999999999</v>
      </c>
      <c r="I7" s="4" t="s">
        <v>226</v>
      </c>
      <c r="J7" s="4">
        <v>100</v>
      </c>
      <c r="K7" s="2">
        <v>75.64</v>
      </c>
      <c r="L7" s="10" t="str">
        <f t="shared" si="1"/>
        <v>102_1_1</v>
      </c>
      <c r="M7" s="10">
        <f t="shared" si="0"/>
        <v>163.02000000000001</v>
      </c>
      <c r="N7" s="10">
        <v>102</v>
      </c>
      <c r="O7" s="10">
        <f t="shared" si="2"/>
        <v>20</v>
      </c>
      <c r="P7" s="9" t="str">
        <f t="shared" si="3"/>
        <v>102_1_2</v>
      </c>
      <c r="Q7" s="10">
        <v>163.02000000000001</v>
      </c>
      <c r="R7" s="10">
        <v>102</v>
      </c>
      <c r="S7" s="10">
        <v>20</v>
      </c>
      <c r="T7" s="9" t="str">
        <f t="shared" si="4"/>
        <v>102_1_3</v>
      </c>
      <c r="U7" s="10">
        <v>163.02000000000001</v>
      </c>
      <c r="V7" s="10">
        <v>102</v>
      </c>
      <c r="W7" s="11">
        <v>20</v>
      </c>
    </row>
    <row r="8" spans="1:23" x14ac:dyDescent="0.35">
      <c r="A8" s="1">
        <v>102</v>
      </c>
      <c r="B8" s="4" t="s">
        <v>223</v>
      </c>
      <c r="C8" s="4">
        <v>2</v>
      </c>
      <c r="D8" s="4">
        <v>10</v>
      </c>
      <c r="E8" s="4">
        <v>0</v>
      </c>
      <c r="F8" s="4">
        <v>10</v>
      </c>
      <c r="G8" s="4">
        <v>0</v>
      </c>
      <c r="H8" s="2">
        <v>1.0349999999999999</v>
      </c>
      <c r="I8" s="4" t="s">
        <v>230</v>
      </c>
      <c r="J8" s="4">
        <v>155</v>
      </c>
      <c r="K8" s="2">
        <v>15.46</v>
      </c>
      <c r="L8" s="10" t="str">
        <f t="shared" si="1"/>
        <v>102_2_1</v>
      </c>
      <c r="M8" s="10">
        <f t="shared" si="0"/>
        <v>163.02000000000001</v>
      </c>
      <c r="N8" s="10">
        <v>102</v>
      </c>
      <c r="O8" s="10">
        <f t="shared" si="2"/>
        <v>20</v>
      </c>
      <c r="P8" s="9" t="str">
        <f t="shared" si="3"/>
        <v>102_2_2</v>
      </c>
      <c r="Q8" s="10">
        <v>163.02000000000001</v>
      </c>
      <c r="R8" s="10">
        <v>102</v>
      </c>
      <c r="S8" s="10">
        <v>20</v>
      </c>
      <c r="T8" s="9" t="str">
        <f t="shared" si="4"/>
        <v>102_2_3</v>
      </c>
      <c r="U8" s="10">
        <v>163.02000000000001</v>
      </c>
      <c r="V8" s="10">
        <v>102</v>
      </c>
      <c r="W8" s="11">
        <v>20</v>
      </c>
    </row>
    <row r="9" spans="1:23" x14ac:dyDescent="0.35">
      <c r="A9" s="1">
        <v>102</v>
      </c>
      <c r="B9" s="4" t="s">
        <v>224</v>
      </c>
      <c r="C9" s="4">
        <v>3</v>
      </c>
      <c r="D9" s="4">
        <v>76</v>
      </c>
      <c r="E9" s="4">
        <v>7</v>
      </c>
      <c r="F9" s="4">
        <v>30</v>
      </c>
      <c r="G9" s="4" t="s">
        <v>225</v>
      </c>
      <c r="H9" s="2">
        <v>1.0349999999999999</v>
      </c>
      <c r="I9" s="4" t="s">
        <v>227</v>
      </c>
      <c r="J9" s="4">
        <v>197</v>
      </c>
      <c r="K9" s="2">
        <v>74.75</v>
      </c>
      <c r="L9" s="10" t="str">
        <f t="shared" si="1"/>
        <v>102_3_1</v>
      </c>
      <c r="M9" s="10">
        <f t="shared" si="0"/>
        <v>19.64</v>
      </c>
      <c r="N9" s="10">
        <v>102</v>
      </c>
      <c r="O9" s="10">
        <f t="shared" si="2"/>
        <v>76</v>
      </c>
      <c r="P9" s="9" t="str">
        <f t="shared" si="3"/>
        <v>102_3_2</v>
      </c>
      <c r="Q9" s="10">
        <v>19.64</v>
      </c>
      <c r="R9" s="10">
        <v>102</v>
      </c>
      <c r="S9" s="10">
        <v>76</v>
      </c>
      <c r="T9" s="9" t="str">
        <f t="shared" si="4"/>
        <v>102_3_3</v>
      </c>
      <c r="U9" s="10">
        <v>19.64</v>
      </c>
      <c r="V9" s="10">
        <v>102</v>
      </c>
      <c r="W9" s="11">
        <v>76</v>
      </c>
    </row>
    <row r="10" spans="1:23" x14ac:dyDescent="0.35">
      <c r="A10" s="1">
        <v>102</v>
      </c>
      <c r="B10" s="4" t="s">
        <v>224</v>
      </c>
      <c r="C10" s="4">
        <v>4</v>
      </c>
      <c r="D10" s="4">
        <v>76</v>
      </c>
      <c r="E10" s="4">
        <v>7</v>
      </c>
      <c r="F10" s="4">
        <v>30</v>
      </c>
      <c r="G10" s="4" t="s">
        <v>225</v>
      </c>
      <c r="H10" s="2">
        <v>1.0349999999999999</v>
      </c>
      <c r="I10" s="4" t="s">
        <v>235</v>
      </c>
      <c r="J10" s="4">
        <v>350</v>
      </c>
      <c r="K10" s="2">
        <v>15.89</v>
      </c>
      <c r="L10" s="10" t="str">
        <f t="shared" si="1"/>
        <v>102_4_1</v>
      </c>
      <c r="M10" s="10">
        <f t="shared" si="0"/>
        <v>19.64</v>
      </c>
      <c r="N10" s="10">
        <v>102</v>
      </c>
      <c r="O10" s="10">
        <f t="shared" si="2"/>
        <v>76</v>
      </c>
      <c r="P10" s="9" t="str">
        <f t="shared" si="3"/>
        <v>102_4_2</v>
      </c>
      <c r="Q10" s="10">
        <v>19.64</v>
      </c>
      <c r="R10" s="10">
        <v>102</v>
      </c>
      <c r="S10" s="10">
        <v>76</v>
      </c>
      <c r="T10" s="9" t="str">
        <f t="shared" si="4"/>
        <v>102_4_3</v>
      </c>
      <c r="U10" s="10">
        <v>19.64</v>
      </c>
      <c r="V10" s="10">
        <v>102</v>
      </c>
      <c r="W10" s="11">
        <v>76</v>
      </c>
    </row>
    <row r="11" spans="1:23" ht="15" thickBot="1" x14ac:dyDescent="0.4">
      <c r="A11" s="1">
        <v>107</v>
      </c>
      <c r="B11" s="4" t="s">
        <v>226</v>
      </c>
      <c r="C11" s="4">
        <v>1</v>
      </c>
      <c r="D11" s="4">
        <v>80</v>
      </c>
      <c r="E11" s="4">
        <v>17.2</v>
      </c>
      <c r="F11" s="4">
        <v>60</v>
      </c>
      <c r="G11" s="4">
        <v>0</v>
      </c>
      <c r="H11" s="2">
        <v>1.0249999999999999</v>
      </c>
      <c r="I11" s="5" t="s">
        <v>231</v>
      </c>
      <c r="J11" s="5">
        <v>400</v>
      </c>
      <c r="K11" s="61">
        <v>5.46</v>
      </c>
      <c r="L11" s="10" t="str">
        <f t="shared" si="1"/>
        <v>107_1_1</v>
      </c>
      <c r="M11" s="10">
        <f t="shared" si="0"/>
        <v>75.64</v>
      </c>
      <c r="N11" s="10">
        <v>107</v>
      </c>
      <c r="O11" s="10">
        <f t="shared" si="2"/>
        <v>100</v>
      </c>
      <c r="P11" s="9" t="str">
        <f t="shared" si="3"/>
        <v>107_1_2</v>
      </c>
      <c r="Q11" s="10">
        <v>75.64</v>
      </c>
      <c r="R11" s="10">
        <v>107</v>
      </c>
      <c r="S11" s="10">
        <v>100</v>
      </c>
      <c r="T11" s="9" t="str">
        <f t="shared" si="4"/>
        <v>107_1_3</v>
      </c>
      <c r="U11" s="10">
        <v>75.64</v>
      </c>
      <c r="V11" s="10">
        <v>107</v>
      </c>
      <c r="W11" s="11">
        <v>100</v>
      </c>
    </row>
    <row r="12" spans="1:23" x14ac:dyDescent="0.35">
      <c r="A12" s="1">
        <v>107</v>
      </c>
      <c r="B12" s="4" t="s">
        <v>226</v>
      </c>
      <c r="C12" s="4">
        <v>2</v>
      </c>
      <c r="D12" s="4">
        <v>80</v>
      </c>
      <c r="E12" s="4">
        <v>17.2</v>
      </c>
      <c r="F12" s="4">
        <v>60</v>
      </c>
      <c r="G12" s="4">
        <v>0</v>
      </c>
      <c r="H12" s="2">
        <v>1.0249999999999999</v>
      </c>
      <c r="L12" s="9" t="str">
        <f t="shared" si="1"/>
        <v>107_2_1</v>
      </c>
      <c r="M12" s="10">
        <f t="shared" si="0"/>
        <v>75.64</v>
      </c>
      <c r="N12" s="10">
        <v>107</v>
      </c>
      <c r="O12" s="10">
        <f t="shared" si="2"/>
        <v>100</v>
      </c>
      <c r="P12" s="9" t="str">
        <f t="shared" si="3"/>
        <v>107_2_2</v>
      </c>
      <c r="Q12" s="10">
        <v>75.64</v>
      </c>
      <c r="R12" s="10">
        <v>107</v>
      </c>
      <c r="S12" s="10">
        <v>100</v>
      </c>
      <c r="T12" s="9" t="str">
        <f t="shared" si="4"/>
        <v>107_2_3</v>
      </c>
      <c r="U12" s="10">
        <v>75.64</v>
      </c>
      <c r="V12" s="10">
        <v>107</v>
      </c>
      <c r="W12" s="11">
        <v>100</v>
      </c>
    </row>
    <row r="13" spans="1:23" x14ac:dyDescent="0.35">
      <c r="A13" s="1">
        <v>107</v>
      </c>
      <c r="B13" s="4" t="s">
        <v>226</v>
      </c>
      <c r="C13" s="4">
        <v>3</v>
      </c>
      <c r="D13" s="4">
        <v>80</v>
      </c>
      <c r="E13" s="4">
        <v>17.2</v>
      </c>
      <c r="F13" s="4">
        <v>60</v>
      </c>
      <c r="G13" s="4">
        <v>0</v>
      </c>
      <c r="H13" s="2">
        <v>1.0249999999999999</v>
      </c>
      <c r="L13" s="9" t="str">
        <f t="shared" si="1"/>
        <v>107_3_1</v>
      </c>
      <c r="M13" s="10">
        <f t="shared" si="0"/>
        <v>75.64</v>
      </c>
      <c r="N13" s="10">
        <v>107</v>
      </c>
      <c r="O13" s="10">
        <f t="shared" si="2"/>
        <v>100</v>
      </c>
      <c r="P13" s="9" t="str">
        <f t="shared" si="3"/>
        <v>107_3_2</v>
      </c>
      <c r="Q13" s="10">
        <v>75.64</v>
      </c>
      <c r="R13" s="10">
        <v>107</v>
      </c>
      <c r="S13" s="10">
        <v>100</v>
      </c>
      <c r="T13" s="9" t="str">
        <f t="shared" si="4"/>
        <v>107_3_3</v>
      </c>
      <c r="U13" s="10">
        <v>75.64</v>
      </c>
      <c r="V13" s="10">
        <v>107</v>
      </c>
      <c r="W13" s="11">
        <v>100</v>
      </c>
    </row>
    <row r="14" spans="1:23" x14ac:dyDescent="0.35">
      <c r="A14" s="1">
        <v>113</v>
      </c>
      <c r="B14" s="4" t="s">
        <v>227</v>
      </c>
      <c r="C14" s="4">
        <v>1</v>
      </c>
      <c r="D14" s="4">
        <v>95.1</v>
      </c>
      <c r="E14" s="4">
        <v>40.700000000000003</v>
      </c>
      <c r="F14" s="4">
        <v>80</v>
      </c>
      <c r="G14" s="4">
        <v>0</v>
      </c>
      <c r="H14" s="2">
        <v>1.02</v>
      </c>
      <c r="L14" s="9" t="str">
        <f t="shared" si="1"/>
        <v>113_1_1</v>
      </c>
      <c r="M14" s="10">
        <f t="shared" si="0"/>
        <v>74.75</v>
      </c>
      <c r="N14" s="10">
        <v>113</v>
      </c>
      <c r="O14" s="10">
        <f t="shared" si="2"/>
        <v>197</v>
      </c>
      <c r="P14" s="9" t="str">
        <f t="shared" si="3"/>
        <v>113_1_2</v>
      </c>
      <c r="Q14" s="10">
        <v>74.75</v>
      </c>
      <c r="R14" s="10">
        <v>113</v>
      </c>
      <c r="S14" s="10">
        <v>197</v>
      </c>
      <c r="T14" s="9" t="str">
        <f t="shared" si="4"/>
        <v>113_1_3</v>
      </c>
      <c r="U14" s="10">
        <v>74.75</v>
      </c>
      <c r="V14" s="10">
        <v>113</v>
      </c>
      <c r="W14" s="11">
        <v>197</v>
      </c>
    </row>
    <row r="15" spans="1:23" x14ac:dyDescent="0.35">
      <c r="A15" s="1">
        <v>113</v>
      </c>
      <c r="B15" s="4" t="s">
        <v>227</v>
      </c>
      <c r="C15" s="4">
        <v>2</v>
      </c>
      <c r="D15" s="4">
        <v>95.1</v>
      </c>
      <c r="E15" s="4">
        <v>40.700000000000003</v>
      </c>
      <c r="F15" s="4">
        <v>80</v>
      </c>
      <c r="G15" s="4">
        <v>0</v>
      </c>
      <c r="H15" s="2">
        <v>1.02</v>
      </c>
      <c r="L15" s="9" t="str">
        <f t="shared" si="1"/>
        <v>113_2_1</v>
      </c>
      <c r="M15" s="10">
        <f t="shared" si="0"/>
        <v>74.75</v>
      </c>
      <c r="N15" s="10">
        <v>113</v>
      </c>
      <c r="O15" s="10">
        <f t="shared" si="2"/>
        <v>197</v>
      </c>
      <c r="P15" s="9" t="str">
        <f t="shared" si="3"/>
        <v>113_2_2</v>
      </c>
      <c r="Q15" s="10">
        <v>74.75</v>
      </c>
      <c r="R15" s="10">
        <v>113</v>
      </c>
      <c r="S15" s="10">
        <v>197</v>
      </c>
      <c r="T15" s="9" t="str">
        <f t="shared" si="4"/>
        <v>113_2_3</v>
      </c>
      <c r="U15" s="10">
        <v>74.75</v>
      </c>
      <c r="V15" s="10">
        <v>113</v>
      </c>
      <c r="W15" s="11">
        <v>197</v>
      </c>
    </row>
    <row r="16" spans="1:23" x14ac:dyDescent="0.35">
      <c r="A16" s="1">
        <v>113</v>
      </c>
      <c r="B16" s="4" t="s">
        <v>227</v>
      </c>
      <c r="C16" s="4">
        <v>3</v>
      </c>
      <c r="D16" s="4">
        <v>95.1</v>
      </c>
      <c r="E16" s="4">
        <v>40.700000000000003</v>
      </c>
      <c r="F16" s="4">
        <v>80</v>
      </c>
      <c r="G16" s="4">
        <v>0</v>
      </c>
      <c r="H16" s="2">
        <v>1.02</v>
      </c>
      <c r="L16" s="9" t="str">
        <f t="shared" si="1"/>
        <v>113_3_1</v>
      </c>
      <c r="M16" s="10">
        <f t="shared" si="0"/>
        <v>74.75</v>
      </c>
      <c r="N16" s="10">
        <v>113</v>
      </c>
      <c r="O16" s="10">
        <f t="shared" si="2"/>
        <v>197</v>
      </c>
      <c r="P16" s="9" t="str">
        <f t="shared" si="3"/>
        <v>113_3_2</v>
      </c>
      <c r="Q16" s="10">
        <v>74.75</v>
      </c>
      <c r="R16" s="10">
        <v>113</v>
      </c>
      <c r="S16" s="10">
        <v>197</v>
      </c>
      <c r="T16" s="9" t="str">
        <f t="shared" si="4"/>
        <v>113_3_3</v>
      </c>
      <c r="U16" s="10">
        <v>74.75</v>
      </c>
      <c r="V16" s="10">
        <v>113</v>
      </c>
      <c r="W16" s="11">
        <v>197</v>
      </c>
    </row>
    <row r="17" spans="1:23" x14ac:dyDescent="0.35">
      <c r="A17" s="1">
        <v>115</v>
      </c>
      <c r="B17" s="4" t="s">
        <v>230</v>
      </c>
      <c r="C17" s="4">
        <v>6</v>
      </c>
      <c r="D17" s="4">
        <v>155</v>
      </c>
      <c r="E17" s="4">
        <v>0.05</v>
      </c>
      <c r="F17" s="4">
        <v>80</v>
      </c>
      <c r="G17" s="4" t="s">
        <v>228</v>
      </c>
      <c r="H17" s="2">
        <v>1.014</v>
      </c>
      <c r="L17" s="9" t="str">
        <f t="shared" si="1"/>
        <v>115_6_1</v>
      </c>
      <c r="M17" s="10">
        <f t="shared" si="0"/>
        <v>15.46</v>
      </c>
      <c r="N17" s="10">
        <v>115</v>
      </c>
      <c r="O17" s="10">
        <f t="shared" si="2"/>
        <v>155</v>
      </c>
      <c r="P17" s="9" t="str">
        <f t="shared" si="3"/>
        <v>115_6_2</v>
      </c>
      <c r="Q17" s="10">
        <v>15.46</v>
      </c>
      <c r="R17" s="10">
        <v>115</v>
      </c>
      <c r="S17" s="10">
        <v>155</v>
      </c>
      <c r="T17" s="9" t="str">
        <f t="shared" si="4"/>
        <v>115_6_3</v>
      </c>
      <c r="U17" s="10">
        <v>15.46</v>
      </c>
      <c r="V17" s="10">
        <v>115</v>
      </c>
      <c r="W17" s="11">
        <v>155</v>
      </c>
    </row>
    <row r="18" spans="1:23" x14ac:dyDescent="0.35">
      <c r="A18" s="1">
        <v>115</v>
      </c>
      <c r="B18" s="4" t="s">
        <v>229</v>
      </c>
      <c r="C18" s="4">
        <v>1</v>
      </c>
      <c r="D18" s="4">
        <v>12</v>
      </c>
      <c r="E18" s="4">
        <v>0</v>
      </c>
      <c r="F18" s="4">
        <v>6</v>
      </c>
      <c r="G18" s="4">
        <v>0</v>
      </c>
      <c r="H18" s="2">
        <v>1.014</v>
      </c>
      <c r="L18" s="9" t="str">
        <f t="shared" si="1"/>
        <v>115_1_1</v>
      </c>
      <c r="M18" s="10">
        <f t="shared" si="0"/>
        <v>94.74</v>
      </c>
      <c r="N18" s="10">
        <v>115</v>
      </c>
      <c r="O18" s="10">
        <f t="shared" si="2"/>
        <v>12</v>
      </c>
      <c r="P18" s="9" t="str">
        <f t="shared" si="3"/>
        <v>115_1_2</v>
      </c>
      <c r="Q18" s="10">
        <v>94.74</v>
      </c>
      <c r="R18" s="10">
        <v>115</v>
      </c>
      <c r="S18" s="10">
        <v>12</v>
      </c>
      <c r="T18" s="9" t="str">
        <f t="shared" si="4"/>
        <v>115_1_3</v>
      </c>
      <c r="U18" s="10">
        <v>94.74</v>
      </c>
      <c r="V18" s="10">
        <v>115</v>
      </c>
      <c r="W18" s="11">
        <v>12</v>
      </c>
    </row>
    <row r="19" spans="1:23" x14ac:dyDescent="0.35">
      <c r="A19" s="1">
        <v>115</v>
      </c>
      <c r="B19" s="4" t="s">
        <v>229</v>
      </c>
      <c r="C19" s="4">
        <v>2</v>
      </c>
      <c r="D19" s="4">
        <v>12</v>
      </c>
      <c r="E19" s="4">
        <v>0</v>
      </c>
      <c r="F19" s="4">
        <v>6</v>
      </c>
      <c r="G19" s="4">
        <v>0</v>
      </c>
      <c r="H19" s="2">
        <v>1.014</v>
      </c>
      <c r="L19" s="9" t="str">
        <f t="shared" si="1"/>
        <v>115_2_1</v>
      </c>
      <c r="M19" s="10">
        <f t="shared" si="0"/>
        <v>94.74</v>
      </c>
      <c r="N19" s="10">
        <v>115</v>
      </c>
      <c r="O19" s="10">
        <f t="shared" si="2"/>
        <v>12</v>
      </c>
      <c r="P19" s="9" t="str">
        <f t="shared" si="3"/>
        <v>115_2_2</v>
      </c>
      <c r="Q19" s="10">
        <v>94.74</v>
      </c>
      <c r="R19" s="10">
        <v>115</v>
      </c>
      <c r="S19" s="10">
        <v>12</v>
      </c>
      <c r="T19" s="9" t="str">
        <f t="shared" si="4"/>
        <v>115_2_3</v>
      </c>
      <c r="U19" s="10">
        <v>94.74</v>
      </c>
      <c r="V19" s="10">
        <v>115</v>
      </c>
      <c r="W19" s="11">
        <v>12</v>
      </c>
    </row>
    <row r="20" spans="1:23" x14ac:dyDescent="0.35">
      <c r="A20" s="1">
        <v>115</v>
      </c>
      <c r="B20" s="4" t="s">
        <v>229</v>
      </c>
      <c r="C20" s="4">
        <v>3</v>
      </c>
      <c r="D20" s="4">
        <v>12</v>
      </c>
      <c r="E20" s="4">
        <v>0</v>
      </c>
      <c r="F20" s="4">
        <v>6</v>
      </c>
      <c r="G20" s="4">
        <v>0</v>
      </c>
      <c r="H20" s="2">
        <v>1.014</v>
      </c>
      <c r="L20" s="9" t="str">
        <f t="shared" si="1"/>
        <v>115_3_1</v>
      </c>
      <c r="M20" s="10">
        <f t="shared" si="0"/>
        <v>94.74</v>
      </c>
      <c r="N20" s="10">
        <v>115</v>
      </c>
      <c r="O20" s="10">
        <f t="shared" si="2"/>
        <v>12</v>
      </c>
      <c r="P20" s="9" t="str">
        <f t="shared" si="3"/>
        <v>115_3_2</v>
      </c>
      <c r="Q20" s="10">
        <v>94.74</v>
      </c>
      <c r="R20" s="10">
        <v>115</v>
      </c>
      <c r="S20" s="10">
        <v>12</v>
      </c>
      <c r="T20" s="9" t="str">
        <f t="shared" si="4"/>
        <v>115_3_3</v>
      </c>
      <c r="U20" s="10">
        <v>94.74</v>
      </c>
      <c r="V20" s="10">
        <v>115</v>
      </c>
      <c r="W20" s="11">
        <v>12</v>
      </c>
    </row>
    <row r="21" spans="1:23" x14ac:dyDescent="0.35">
      <c r="A21" s="1">
        <v>115</v>
      </c>
      <c r="B21" s="4" t="s">
        <v>229</v>
      </c>
      <c r="C21" s="4">
        <v>4</v>
      </c>
      <c r="D21" s="4">
        <v>12</v>
      </c>
      <c r="E21" s="4">
        <v>0</v>
      </c>
      <c r="F21" s="4">
        <v>6</v>
      </c>
      <c r="G21" s="4">
        <v>0</v>
      </c>
      <c r="H21" s="2">
        <v>1.014</v>
      </c>
      <c r="L21" s="9" t="str">
        <f t="shared" si="1"/>
        <v>115_4_1</v>
      </c>
      <c r="M21" s="10">
        <f t="shared" si="0"/>
        <v>94.74</v>
      </c>
      <c r="N21" s="10">
        <v>115</v>
      </c>
      <c r="O21" s="10">
        <f t="shared" si="2"/>
        <v>12</v>
      </c>
      <c r="P21" s="9" t="str">
        <f t="shared" si="3"/>
        <v>115_4_2</v>
      </c>
      <c r="Q21" s="10">
        <v>94.74</v>
      </c>
      <c r="R21" s="10">
        <v>115</v>
      </c>
      <c r="S21" s="10">
        <v>12</v>
      </c>
      <c r="T21" s="9" t="str">
        <f t="shared" si="4"/>
        <v>115_4_3</v>
      </c>
      <c r="U21" s="10">
        <v>94.74</v>
      </c>
      <c r="V21" s="10">
        <v>115</v>
      </c>
      <c r="W21" s="11">
        <v>12</v>
      </c>
    </row>
    <row r="22" spans="1:23" x14ac:dyDescent="0.35">
      <c r="A22" s="1">
        <v>115</v>
      </c>
      <c r="B22" s="4" t="s">
        <v>229</v>
      </c>
      <c r="C22" s="4">
        <v>5</v>
      </c>
      <c r="D22" s="4">
        <v>12</v>
      </c>
      <c r="E22" s="4">
        <v>0</v>
      </c>
      <c r="F22" s="4">
        <v>6</v>
      </c>
      <c r="G22" s="4">
        <v>0</v>
      </c>
      <c r="H22" s="2">
        <v>1.014</v>
      </c>
      <c r="L22" s="9" t="str">
        <f t="shared" si="1"/>
        <v>115_5_1</v>
      </c>
      <c r="M22" s="10">
        <f t="shared" si="0"/>
        <v>94.74</v>
      </c>
      <c r="N22" s="10">
        <v>115</v>
      </c>
      <c r="O22" s="10">
        <f t="shared" si="2"/>
        <v>12</v>
      </c>
      <c r="P22" s="9" t="str">
        <f t="shared" si="3"/>
        <v>115_5_2</v>
      </c>
      <c r="Q22" s="10">
        <v>94.74</v>
      </c>
      <c r="R22" s="10">
        <v>115</v>
      </c>
      <c r="S22" s="10">
        <v>12</v>
      </c>
      <c r="T22" s="9" t="str">
        <f t="shared" si="4"/>
        <v>115_5_3</v>
      </c>
      <c r="U22" s="10">
        <v>94.74</v>
      </c>
      <c r="V22" s="10">
        <v>115</v>
      </c>
      <c r="W22" s="11">
        <v>12</v>
      </c>
    </row>
    <row r="23" spans="1:23" x14ac:dyDescent="0.35">
      <c r="A23" s="1">
        <v>116</v>
      </c>
      <c r="B23" s="4" t="s">
        <v>230</v>
      </c>
      <c r="C23" s="4">
        <v>1</v>
      </c>
      <c r="D23" s="4">
        <v>155</v>
      </c>
      <c r="E23" s="4">
        <v>25.22</v>
      </c>
      <c r="F23" s="4">
        <v>80</v>
      </c>
      <c r="G23" s="4" t="s">
        <v>228</v>
      </c>
      <c r="H23" s="2">
        <v>1.0169999999999999</v>
      </c>
      <c r="L23" s="9" t="str">
        <f t="shared" si="1"/>
        <v>116_1_1</v>
      </c>
      <c r="M23" s="10">
        <f t="shared" si="0"/>
        <v>15.46</v>
      </c>
      <c r="N23" s="10">
        <v>116</v>
      </c>
      <c r="O23" s="10">
        <f t="shared" si="2"/>
        <v>155</v>
      </c>
      <c r="P23" s="9" t="str">
        <f t="shared" si="3"/>
        <v>116_1_2</v>
      </c>
      <c r="Q23" s="10">
        <v>15.46</v>
      </c>
      <c r="R23" s="10">
        <v>116</v>
      </c>
      <c r="S23" s="10">
        <v>155</v>
      </c>
      <c r="T23" s="9" t="str">
        <f t="shared" si="4"/>
        <v>116_1_3</v>
      </c>
      <c r="U23" s="10">
        <v>15.46</v>
      </c>
      <c r="V23" s="10">
        <v>116</v>
      </c>
      <c r="W23" s="11">
        <v>155</v>
      </c>
    </row>
    <row r="24" spans="1:23" x14ac:dyDescent="0.35">
      <c r="A24" s="1">
        <v>118</v>
      </c>
      <c r="B24" s="4" t="s">
        <v>231</v>
      </c>
      <c r="C24" s="4">
        <v>1</v>
      </c>
      <c r="D24" s="4">
        <v>400</v>
      </c>
      <c r="E24" s="4">
        <v>137.4</v>
      </c>
      <c r="F24" s="4">
        <v>200</v>
      </c>
      <c r="G24" s="4" t="s">
        <v>228</v>
      </c>
      <c r="H24" s="2">
        <v>1.05</v>
      </c>
      <c r="L24" s="9" t="str">
        <f t="shared" si="1"/>
        <v>118_1_1</v>
      </c>
      <c r="M24" s="10">
        <f t="shared" si="0"/>
        <v>5.46</v>
      </c>
      <c r="N24" s="10">
        <v>118</v>
      </c>
      <c r="O24" s="10">
        <f t="shared" si="2"/>
        <v>400</v>
      </c>
      <c r="P24" s="9" t="str">
        <f t="shared" si="3"/>
        <v>118_1_2</v>
      </c>
      <c r="Q24" s="10">
        <v>5.46</v>
      </c>
      <c r="R24" s="10">
        <v>118</v>
      </c>
      <c r="S24" s="10">
        <v>400</v>
      </c>
      <c r="T24" s="9" t="str">
        <f t="shared" si="4"/>
        <v>118_1_3</v>
      </c>
      <c r="U24" s="10">
        <v>5.46</v>
      </c>
      <c r="V24" s="10">
        <v>118</v>
      </c>
      <c r="W24" s="11">
        <v>400</v>
      </c>
    </row>
    <row r="25" spans="1:23" x14ac:dyDescent="0.35">
      <c r="A25" s="1">
        <v>121</v>
      </c>
      <c r="B25" s="4" t="s">
        <v>231</v>
      </c>
      <c r="C25" s="4">
        <v>1</v>
      </c>
      <c r="D25" s="4">
        <v>400</v>
      </c>
      <c r="E25" s="4">
        <v>108.2</v>
      </c>
      <c r="F25" s="4">
        <v>200</v>
      </c>
      <c r="G25" s="4" t="s">
        <v>228</v>
      </c>
      <c r="H25" s="2">
        <v>1.05</v>
      </c>
      <c r="L25" s="9" t="str">
        <f t="shared" si="1"/>
        <v>121_1_1</v>
      </c>
      <c r="M25" s="10">
        <f t="shared" si="0"/>
        <v>5.46</v>
      </c>
      <c r="N25" s="10">
        <v>121</v>
      </c>
      <c r="O25" s="10">
        <f t="shared" si="2"/>
        <v>400</v>
      </c>
      <c r="P25" s="9" t="str">
        <f t="shared" si="3"/>
        <v>121_1_2</v>
      </c>
      <c r="Q25" s="10">
        <v>5.46</v>
      </c>
      <c r="R25" s="10">
        <v>121</v>
      </c>
      <c r="S25" s="10">
        <v>400</v>
      </c>
      <c r="T25" s="9" t="str">
        <f t="shared" si="4"/>
        <v>121_1_3</v>
      </c>
      <c r="U25" s="10">
        <v>5.46</v>
      </c>
      <c r="V25" s="10">
        <v>121</v>
      </c>
      <c r="W25" s="11">
        <v>400</v>
      </c>
    </row>
    <row r="26" spans="1:23" x14ac:dyDescent="0.35">
      <c r="A26" s="1">
        <v>122</v>
      </c>
      <c r="B26" s="4" t="s">
        <v>232</v>
      </c>
      <c r="C26" s="4">
        <v>1</v>
      </c>
      <c r="D26" s="4">
        <v>50</v>
      </c>
      <c r="E26" s="4" t="s">
        <v>233</v>
      </c>
      <c r="F26" s="4">
        <v>16</v>
      </c>
      <c r="G26" s="4" t="s">
        <v>234</v>
      </c>
      <c r="H26" s="2">
        <v>1.05</v>
      </c>
      <c r="L26" s="9" t="str">
        <f t="shared" si="1"/>
        <v>122_1_1</v>
      </c>
      <c r="M26" s="10">
        <f t="shared" si="0"/>
        <v>0</v>
      </c>
      <c r="N26" s="10">
        <v>122</v>
      </c>
      <c r="O26" s="10">
        <f t="shared" si="2"/>
        <v>50</v>
      </c>
      <c r="P26" s="9" t="str">
        <f t="shared" si="3"/>
        <v>122_1_2</v>
      </c>
      <c r="Q26" s="10">
        <v>0</v>
      </c>
      <c r="R26" s="10">
        <v>122</v>
      </c>
      <c r="S26" s="10">
        <v>50</v>
      </c>
      <c r="T26" s="9" t="str">
        <f t="shared" si="4"/>
        <v>122_1_3</v>
      </c>
      <c r="U26" s="10">
        <v>0</v>
      </c>
      <c r="V26" s="10">
        <v>122</v>
      </c>
      <c r="W26" s="11">
        <v>50</v>
      </c>
    </row>
    <row r="27" spans="1:23" x14ac:dyDescent="0.35">
      <c r="A27" s="1">
        <v>122</v>
      </c>
      <c r="B27" s="4" t="s">
        <v>232</v>
      </c>
      <c r="C27" s="4">
        <v>2</v>
      </c>
      <c r="D27" s="4">
        <v>50</v>
      </c>
      <c r="E27" s="4" t="s">
        <v>233</v>
      </c>
      <c r="F27" s="4">
        <v>16</v>
      </c>
      <c r="G27" s="4" t="s">
        <v>234</v>
      </c>
      <c r="H27" s="2">
        <v>1.05</v>
      </c>
      <c r="L27" s="9" t="str">
        <f t="shared" si="1"/>
        <v>122_2_1</v>
      </c>
      <c r="M27" s="10">
        <f t="shared" si="0"/>
        <v>0</v>
      </c>
      <c r="N27" s="10">
        <v>122</v>
      </c>
      <c r="O27" s="10">
        <f t="shared" si="2"/>
        <v>50</v>
      </c>
      <c r="P27" s="9" t="str">
        <f t="shared" si="3"/>
        <v>122_2_2</v>
      </c>
      <c r="Q27" s="10">
        <v>0</v>
      </c>
      <c r="R27" s="10">
        <v>122</v>
      </c>
      <c r="S27" s="10">
        <v>50</v>
      </c>
      <c r="T27" s="9" t="str">
        <f t="shared" si="4"/>
        <v>122_2_3</v>
      </c>
      <c r="U27" s="10">
        <v>0</v>
      </c>
      <c r="V27" s="10">
        <v>122</v>
      </c>
      <c r="W27" s="11">
        <v>50</v>
      </c>
    </row>
    <row r="28" spans="1:23" x14ac:dyDescent="0.35">
      <c r="A28" s="1">
        <v>122</v>
      </c>
      <c r="B28" s="4" t="s">
        <v>232</v>
      </c>
      <c r="C28" s="4">
        <v>3</v>
      </c>
      <c r="D28" s="4">
        <v>50</v>
      </c>
      <c r="E28" s="4" t="s">
        <v>233</v>
      </c>
      <c r="F28" s="4">
        <v>16</v>
      </c>
      <c r="G28" s="4" t="s">
        <v>234</v>
      </c>
      <c r="H28" s="2">
        <v>1.05</v>
      </c>
      <c r="L28" s="9" t="str">
        <f t="shared" si="1"/>
        <v>122_3_1</v>
      </c>
      <c r="M28" s="10">
        <f t="shared" si="0"/>
        <v>0</v>
      </c>
      <c r="N28" s="10">
        <v>122</v>
      </c>
      <c r="O28" s="10">
        <f t="shared" si="2"/>
        <v>50</v>
      </c>
      <c r="P28" s="9" t="str">
        <f t="shared" si="3"/>
        <v>122_3_2</v>
      </c>
      <c r="Q28" s="10">
        <v>0</v>
      </c>
      <c r="R28" s="10">
        <v>122</v>
      </c>
      <c r="S28" s="10">
        <v>50</v>
      </c>
      <c r="T28" s="9" t="str">
        <f t="shared" si="4"/>
        <v>122_3_3</v>
      </c>
      <c r="U28" s="10">
        <v>0</v>
      </c>
      <c r="V28" s="10">
        <v>122</v>
      </c>
      <c r="W28" s="11">
        <v>50</v>
      </c>
    </row>
    <row r="29" spans="1:23" x14ac:dyDescent="0.35">
      <c r="A29" s="1">
        <v>122</v>
      </c>
      <c r="B29" s="4" t="s">
        <v>232</v>
      </c>
      <c r="C29" s="4">
        <v>4</v>
      </c>
      <c r="D29" s="4">
        <v>50</v>
      </c>
      <c r="E29" s="4" t="s">
        <v>233</v>
      </c>
      <c r="F29" s="4">
        <v>16</v>
      </c>
      <c r="G29" s="4" t="s">
        <v>234</v>
      </c>
      <c r="H29" s="2">
        <v>1.05</v>
      </c>
      <c r="L29" s="9" t="str">
        <f t="shared" si="1"/>
        <v>122_4_1</v>
      </c>
      <c r="M29" s="10">
        <f t="shared" si="0"/>
        <v>0</v>
      </c>
      <c r="N29" s="10">
        <v>122</v>
      </c>
      <c r="O29" s="10">
        <f t="shared" si="2"/>
        <v>50</v>
      </c>
      <c r="P29" s="9" t="str">
        <f t="shared" si="3"/>
        <v>122_4_2</v>
      </c>
      <c r="Q29" s="10">
        <v>0</v>
      </c>
      <c r="R29" s="10">
        <v>122</v>
      </c>
      <c r="S29" s="10">
        <v>50</v>
      </c>
      <c r="T29" s="9" t="str">
        <f t="shared" si="4"/>
        <v>122_4_3</v>
      </c>
      <c r="U29" s="10">
        <v>0</v>
      </c>
      <c r="V29" s="10">
        <v>122</v>
      </c>
      <c r="W29" s="11">
        <v>50</v>
      </c>
    </row>
    <row r="30" spans="1:23" x14ac:dyDescent="0.35">
      <c r="A30" s="1">
        <v>122</v>
      </c>
      <c r="B30" s="4" t="s">
        <v>232</v>
      </c>
      <c r="C30" s="4">
        <v>5</v>
      </c>
      <c r="D30" s="4">
        <v>50</v>
      </c>
      <c r="E30" s="4" t="s">
        <v>233</v>
      </c>
      <c r="F30" s="4">
        <v>16</v>
      </c>
      <c r="G30" s="4" t="s">
        <v>234</v>
      </c>
      <c r="H30" s="2">
        <v>1.05</v>
      </c>
      <c r="L30" s="9" t="str">
        <f t="shared" si="1"/>
        <v>122_5_1</v>
      </c>
      <c r="M30" s="10">
        <f t="shared" si="0"/>
        <v>0</v>
      </c>
      <c r="N30" s="10">
        <v>122</v>
      </c>
      <c r="O30" s="10">
        <f t="shared" si="2"/>
        <v>50</v>
      </c>
      <c r="P30" s="9" t="str">
        <f t="shared" si="3"/>
        <v>122_5_2</v>
      </c>
      <c r="Q30" s="10">
        <v>0</v>
      </c>
      <c r="R30" s="10">
        <v>122</v>
      </c>
      <c r="S30" s="10">
        <v>50</v>
      </c>
      <c r="T30" s="9" t="str">
        <f t="shared" si="4"/>
        <v>122_5_3</v>
      </c>
      <c r="U30" s="10">
        <v>0</v>
      </c>
      <c r="V30" s="10">
        <v>122</v>
      </c>
      <c r="W30" s="11">
        <v>50</v>
      </c>
    </row>
    <row r="31" spans="1:23" x14ac:dyDescent="0.35">
      <c r="A31" s="1">
        <v>122</v>
      </c>
      <c r="B31" s="4" t="s">
        <v>232</v>
      </c>
      <c r="C31" s="4">
        <v>6</v>
      </c>
      <c r="D31" s="4">
        <v>50</v>
      </c>
      <c r="E31" s="4" t="s">
        <v>233</v>
      </c>
      <c r="F31" s="4">
        <v>16</v>
      </c>
      <c r="G31" s="4" t="s">
        <v>234</v>
      </c>
      <c r="H31" s="2">
        <v>1.05</v>
      </c>
      <c r="L31" s="9" t="str">
        <f t="shared" si="1"/>
        <v>122_6_1</v>
      </c>
      <c r="M31" s="10">
        <f t="shared" si="0"/>
        <v>0</v>
      </c>
      <c r="N31" s="10">
        <v>122</v>
      </c>
      <c r="O31" s="10">
        <f t="shared" si="2"/>
        <v>50</v>
      </c>
      <c r="P31" s="9" t="str">
        <f t="shared" si="3"/>
        <v>122_6_2</v>
      </c>
      <c r="Q31" s="10">
        <v>0</v>
      </c>
      <c r="R31" s="10">
        <v>122</v>
      </c>
      <c r="S31" s="10">
        <v>50</v>
      </c>
      <c r="T31" s="9" t="str">
        <f t="shared" si="4"/>
        <v>122_6_3</v>
      </c>
      <c r="U31" s="10">
        <v>0</v>
      </c>
      <c r="V31" s="10">
        <v>122</v>
      </c>
      <c r="W31" s="11">
        <v>50</v>
      </c>
    </row>
    <row r="32" spans="1:23" x14ac:dyDescent="0.35">
      <c r="A32" s="1">
        <v>123</v>
      </c>
      <c r="B32" s="4" t="s">
        <v>230</v>
      </c>
      <c r="C32" s="4">
        <v>1</v>
      </c>
      <c r="D32" s="4">
        <v>155</v>
      </c>
      <c r="E32" s="4">
        <v>31.79</v>
      </c>
      <c r="F32" s="4">
        <v>80</v>
      </c>
      <c r="G32" s="4" t="s">
        <v>228</v>
      </c>
      <c r="H32" s="2">
        <v>1.05</v>
      </c>
      <c r="L32" s="9" t="str">
        <f t="shared" si="1"/>
        <v>123_1_1</v>
      </c>
      <c r="M32" s="10">
        <f t="shared" si="0"/>
        <v>15.46</v>
      </c>
      <c r="N32" s="10">
        <v>123</v>
      </c>
      <c r="O32" s="10">
        <f t="shared" si="2"/>
        <v>155</v>
      </c>
      <c r="P32" s="9" t="str">
        <f t="shared" si="3"/>
        <v>123_1_2</v>
      </c>
      <c r="Q32" s="10">
        <v>15.46</v>
      </c>
      <c r="R32" s="10">
        <v>123</v>
      </c>
      <c r="S32" s="10">
        <v>155</v>
      </c>
      <c r="T32" s="9" t="str">
        <f t="shared" si="4"/>
        <v>123_1_3</v>
      </c>
      <c r="U32" s="10">
        <v>15.46</v>
      </c>
      <c r="V32" s="10">
        <v>123</v>
      </c>
      <c r="W32" s="11">
        <v>155</v>
      </c>
    </row>
    <row r="33" spans="1:23" x14ac:dyDescent="0.35">
      <c r="A33" s="1">
        <v>123</v>
      </c>
      <c r="B33" s="4" t="s">
        <v>230</v>
      </c>
      <c r="C33" s="4">
        <v>2</v>
      </c>
      <c r="D33" s="4">
        <v>155</v>
      </c>
      <c r="E33" s="4">
        <v>31.79</v>
      </c>
      <c r="F33" s="4">
        <v>80</v>
      </c>
      <c r="G33" s="4" t="s">
        <v>228</v>
      </c>
      <c r="H33" s="2">
        <v>1.05</v>
      </c>
      <c r="L33" s="9" t="str">
        <f t="shared" si="1"/>
        <v>123_2_1</v>
      </c>
      <c r="M33" s="10">
        <f t="shared" si="0"/>
        <v>15.46</v>
      </c>
      <c r="N33" s="10">
        <v>123</v>
      </c>
      <c r="O33" s="10">
        <f t="shared" si="2"/>
        <v>155</v>
      </c>
      <c r="P33" s="9" t="str">
        <f t="shared" si="3"/>
        <v>123_2_2</v>
      </c>
      <c r="Q33" s="10">
        <v>15.46</v>
      </c>
      <c r="R33" s="10">
        <v>123</v>
      </c>
      <c r="S33" s="10">
        <v>155</v>
      </c>
      <c r="T33" s="9" t="str">
        <f t="shared" si="4"/>
        <v>123_2_3</v>
      </c>
      <c r="U33" s="10">
        <v>15.46</v>
      </c>
      <c r="V33" s="10">
        <v>123</v>
      </c>
      <c r="W33" s="11">
        <v>155</v>
      </c>
    </row>
    <row r="34" spans="1:23" x14ac:dyDescent="0.35">
      <c r="A34" s="1">
        <v>123</v>
      </c>
      <c r="B34" s="4" t="s">
        <v>235</v>
      </c>
      <c r="C34" s="4">
        <v>3</v>
      </c>
      <c r="D34" s="4">
        <v>350</v>
      </c>
      <c r="E34" s="4">
        <v>71.78</v>
      </c>
      <c r="F34" s="4">
        <v>150</v>
      </c>
      <c r="G34" s="4" t="s">
        <v>225</v>
      </c>
      <c r="H34" s="2">
        <v>1.05</v>
      </c>
      <c r="L34" s="9" t="str">
        <f t="shared" si="1"/>
        <v>123_3_1</v>
      </c>
      <c r="M34" s="10">
        <f t="shared" si="0"/>
        <v>15.89</v>
      </c>
      <c r="N34" s="10">
        <v>123</v>
      </c>
      <c r="O34" s="10">
        <f t="shared" si="2"/>
        <v>350</v>
      </c>
      <c r="P34" s="9" t="str">
        <f t="shared" si="3"/>
        <v>123_3_2</v>
      </c>
      <c r="Q34" s="10">
        <v>15.89</v>
      </c>
      <c r="R34" s="10">
        <v>123</v>
      </c>
      <c r="S34" s="10">
        <v>350</v>
      </c>
      <c r="T34" s="9" t="str">
        <f t="shared" si="4"/>
        <v>123_3_3</v>
      </c>
      <c r="U34" s="10">
        <v>15.89</v>
      </c>
      <c r="V34" s="10">
        <v>123</v>
      </c>
      <c r="W34" s="11">
        <v>350</v>
      </c>
    </row>
    <row r="35" spans="1:23" x14ac:dyDescent="0.35">
      <c r="A35" s="1">
        <v>201</v>
      </c>
      <c r="B35" s="4" t="s">
        <v>224</v>
      </c>
      <c r="C35" s="4">
        <v>3</v>
      </c>
      <c r="D35" s="4">
        <v>76</v>
      </c>
      <c r="E35" s="4">
        <v>14.1</v>
      </c>
      <c r="F35" s="4">
        <v>30</v>
      </c>
      <c r="G35" s="4" t="s">
        <v>225</v>
      </c>
      <c r="H35" s="2">
        <v>1.0349999999999999</v>
      </c>
      <c r="L35" s="9" t="str">
        <f t="shared" si="1"/>
        <v>201_3_1</v>
      </c>
      <c r="M35" s="10">
        <f t="shared" ref="M35:M66" si="5">VLOOKUP(B35, $I$2:$K$11, 3, FALSE)</f>
        <v>19.64</v>
      </c>
      <c r="N35" s="10">
        <v>201</v>
      </c>
      <c r="O35" s="10">
        <f t="shared" si="2"/>
        <v>76</v>
      </c>
      <c r="P35" s="9" t="str">
        <f t="shared" si="3"/>
        <v>201_3_2</v>
      </c>
      <c r="Q35" s="10">
        <v>19.64</v>
      </c>
      <c r="R35" s="10">
        <v>201</v>
      </c>
      <c r="S35" s="10">
        <v>76</v>
      </c>
      <c r="T35" s="9" t="str">
        <f t="shared" si="4"/>
        <v>201_3_3</v>
      </c>
      <c r="U35" s="10">
        <v>19.64</v>
      </c>
      <c r="V35" s="10">
        <v>201</v>
      </c>
      <c r="W35" s="11">
        <v>76</v>
      </c>
    </row>
    <row r="36" spans="1:23" x14ac:dyDescent="0.35">
      <c r="A36" s="1">
        <v>201</v>
      </c>
      <c r="B36" s="4" t="s">
        <v>224</v>
      </c>
      <c r="C36" s="4">
        <v>4</v>
      </c>
      <c r="D36" s="4">
        <v>76</v>
      </c>
      <c r="E36" s="4">
        <v>14.1</v>
      </c>
      <c r="F36" s="4">
        <v>30</v>
      </c>
      <c r="G36" s="4" t="s">
        <v>225</v>
      </c>
      <c r="H36" s="2">
        <v>1.0349999999999999</v>
      </c>
      <c r="L36" s="9" t="str">
        <f t="shared" si="1"/>
        <v>201_4_1</v>
      </c>
      <c r="M36" s="10">
        <f t="shared" si="5"/>
        <v>19.64</v>
      </c>
      <c r="N36" s="10">
        <v>201</v>
      </c>
      <c r="O36" s="10">
        <f t="shared" si="2"/>
        <v>76</v>
      </c>
      <c r="P36" s="9" t="str">
        <f t="shared" si="3"/>
        <v>201_4_2</v>
      </c>
      <c r="Q36" s="10">
        <v>19.64</v>
      </c>
      <c r="R36" s="10">
        <v>201</v>
      </c>
      <c r="S36" s="10">
        <v>76</v>
      </c>
      <c r="T36" s="9" t="str">
        <f t="shared" si="4"/>
        <v>201_4_3</v>
      </c>
      <c r="U36" s="10">
        <v>19.64</v>
      </c>
      <c r="V36" s="10">
        <v>201</v>
      </c>
      <c r="W36" s="11">
        <v>76</v>
      </c>
    </row>
    <row r="37" spans="1:23" x14ac:dyDescent="0.35">
      <c r="A37" s="1">
        <v>201</v>
      </c>
      <c r="B37" s="4" t="s">
        <v>223</v>
      </c>
      <c r="C37" s="4">
        <v>1</v>
      </c>
      <c r="D37" s="4">
        <v>10</v>
      </c>
      <c r="E37" s="4">
        <v>0</v>
      </c>
      <c r="F37" s="4">
        <v>10</v>
      </c>
      <c r="G37" s="4">
        <v>0</v>
      </c>
      <c r="H37" s="2">
        <v>1.0349999999999999</v>
      </c>
      <c r="L37" s="9" t="str">
        <f t="shared" si="1"/>
        <v>201_1_1</v>
      </c>
      <c r="M37" s="10">
        <f t="shared" si="5"/>
        <v>163.02000000000001</v>
      </c>
      <c r="N37" s="10">
        <v>201</v>
      </c>
      <c r="O37" s="10">
        <f t="shared" si="2"/>
        <v>20</v>
      </c>
      <c r="P37" s="9" t="str">
        <f t="shared" si="3"/>
        <v>201_1_2</v>
      </c>
      <c r="Q37" s="10">
        <v>163.02000000000001</v>
      </c>
      <c r="R37" s="10">
        <v>201</v>
      </c>
      <c r="S37" s="10">
        <v>20</v>
      </c>
      <c r="T37" s="9" t="str">
        <f t="shared" si="4"/>
        <v>201_1_3</v>
      </c>
      <c r="U37" s="10">
        <v>163.02000000000001</v>
      </c>
      <c r="V37" s="10">
        <v>201</v>
      </c>
      <c r="W37" s="11">
        <v>20</v>
      </c>
    </row>
    <row r="38" spans="1:23" x14ac:dyDescent="0.35">
      <c r="A38" s="1">
        <v>201</v>
      </c>
      <c r="B38" s="4" t="s">
        <v>223</v>
      </c>
      <c r="C38" s="4">
        <v>2</v>
      </c>
      <c r="D38" s="4">
        <v>10</v>
      </c>
      <c r="E38" s="4">
        <v>0</v>
      </c>
      <c r="F38" s="4">
        <v>10</v>
      </c>
      <c r="G38" s="4">
        <v>0</v>
      </c>
      <c r="H38" s="2">
        <v>1.0349999999999999</v>
      </c>
      <c r="L38" s="9" t="str">
        <f t="shared" si="1"/>
        <v>201_2_1</v>
      </c>
      <c r="M38" s="10">
        <f t="shared" si="5"/>
        <v>163.02000000000001</v>
      </c>
      <c r="N38" s="10">
        <v>201</v>
      </c>
      <c r="O38" s="10">
        <f t="shared" si="2"/>
        <v>20</v>
      </c>
      <c r="P38" s="9" t="str">
        <f t="shared" si="3"/>
        <v>201_2_2</v>
      </c>
      <c r="Q38" s="10">
        <v>163.02000000000001</v>
      </c>
      <c r="R38" s="10">
        <v>201</v>
      </c>
      <c r="S38" s="10">
        <v>20</v>
      </c>
      <c r="T38" s="9" t="str">
        <f t="shared" si="4"/>
        <v>201_2_3</v>
      </c>
      <c r="U38" s="10">
        <v>163.02000000000001</v>
      </c>
      <c r="V38" s="10">
        <v>201</v>
      </c>
      <c r="W38" s="11">
        <v>20</v>
      </c>
    </row>
    <row r="39" spans="1:23" x14ac:dyDescent="0.35">
      <c r="A39" s="1">
        <v>202</v>
      </c>
      <c r="B39" s="4" t="s">
        <v>223</v>
      </c>
      <c r="C39" s="4">
        <v>1</v>
      </c>
      <c r="D39" s="4">
        <v>10</v>
      </c>
      <c r="E39" s="4">
        <v>0</v>
      </c>
      <c r="F39" s="4">
        <v>10</v>
      </c>
      <c r="G39" s="4">
        <v>0</v>
      </c>
      <c r="H39" s="2">
        <v>1.0349999999999999</v>
      </c>
      <c r="L39" s="9" t="str">
        <f t="shared" si="1"/>
        <v>202_1_1</v>
      </c>
      <c r="M39" s="10">
        <f t="shared" si="5"/>
        <v>163.02000000000001</v>
      </c>
      <c r="N39" s="10">
        <v>202</v>
      </c>
      <c r="O39" s="10">
        <f t="shared" si="2"/>
        <v>20</v>
      </c>
      <c r="P39" s="9" t="str">
        <f t="shared" si="3"/>
        <v>202_1_2</v>
      </c>
      <c r="Q39" s="10">
        <v>163.02000000000001</v>
      </c>
      <c r="R39" s="10">
        <v>202</v>
      </c>
      <c r="S39" s="10">
        <v>20</v>
      </c>
      <c r="T39" s="9" t="str">
        <f t="shared" si="4"/>
        <v>202_1_3</v>
      </c>
      <c r="U39" s="10">
        <v>163.02000000000001</v>
      </c>
      <c r="V39" s="10">
        <v>202</v>
      </c>
      <c r="W39" s="11">
        <v>20</v>
      </c>
    </row>
    <row r="40" spans="1:23" x14ac:dyDescent="0.35">
      <c r="A40" s="1">
        <v>202</v>
      </c>
      <c r="B40" s="4" t="s">
        <v>223</v>
      </c>
      <c r="C40" s="4">
        <v>2</v>
      </c>
      <c r="D40" s="4">
        <v>10</v>
      </c>
      <c r="E40" s="4">
        <v>0</v>
      </c>
      <c r="F40" s="4">
        <v>10</v>
      </c>
      <c r="G40" s="4">
        <v>0</v>
      </c>
      <c r="H40" s="2">
        <v>1.0349999999999999</v>
      </c>
      <c r="L40" s="9" t="str">
        <f t="shared" si="1"/>
        <v>202_2_1</v>
      </c>
      <c r="M40" s="10">
        <f t="shared" si="5"/>
        <v>163.02000000000001</v>
      </c>
      <c r="N40" s="10">
        <v>202</v>
      </c>
      <c r="O40" s="10">
        <f t="shared" si="2"/>
        <v>20</v>
      </c>
      <c r="P40" s="9" t="str">
        <f t="shared" si="3"/>
        <v>202_2_2</v>
      </c>
      <c r="Q40" s="10">
        <v>163.02000000000001</v>
      </c>
      <c r="R40" s="10">
        <v>202</v>
      </c>
      <c r="S40" s="10">
        <v>20</v>
      </c>
      <c r="T40" s="9" t="str">
        <f t="shared" si="4"/>
        <v>202_2_3</v>
      </c>
      <c r="U40" s="10">
        <v>163.02000000000001</v>
      </c>
      <c r="V40" s="10">
        <v>202</v>
      </c>
      <c r="W40" s="11">
        <v>20</v>
      </c>
    </row>
    <row r="41" spans="1:23" x14ac:dyDescent="0.35">
      <c r="A41" s="1">
        <v>202</v>
      </c>
      <c r="B41" s="4" t="s">
        <v>224</v>
      </c>
      <c r="C41" s="4">
        <v>3</v>
      </c>
      <c r="D41" s="4">
        <v>76</v>
      </c>
      <c r="E41" s="4">
        <v>7</v>
      </c>
      <c r="F41" s="4">
        <v>30</v>
      </c>
      <c r="G41" s="4" t="s">
        <v>225</v>
      </c>
      <c r="H41" s="2">
        <v>1.0349999999999999</v>
      </c>
      <c r="L41" s="9" t="str">
        <f t="shared" si="1"/>
        <v>202_3_1</v>
      </c>
      <c r="M41" s="10">
        <f t="shared" si="5"/>
        <v>19.64</v>
      </c>
      <c r="N41" s="10">
        <v>202</v>
      </c>
      <c r="O41" s="10">
        <f t="shared" si="2"/>
        <v>76</v>
      </c>
      <c r="P41" s="9" t="str">
        <f t="shared" si="3"/>
        <v>202_3_2</v>
      </c>
      <c r="Q41" s="10">
        <v>19.64</v>
      </c>
      <c r="R41" s="10">
        <v>202</v>
      </c>
      <c r="S41" s="10">
        <v>76</v>
      </c>
      <c r="T41" s="9" t="str">
        <f t="shared" si="4"/>
        <v>202_3_3</v>
      </c>
      <c r="U41" s="10">
        <v>19.64</v>
      </c>
      <c r="V41" s="10">
        <v>202</v>
      </c>
      <c r="W41" s="11">
        <v>76</v>
      </c>
    </row>
    <row r="42" spans="1:23" x14ac:dyDescent="0.35">
      <c r="A42" s="1">
        <v>202</v>
      </c>
      <c r="B42" s="4" t="s">
        <v>224</v>
      </c>
      <c r="C42" s="4">
        <v>4</v>
      </c>
      <c r="D42" s="4">
        <v>76</v>
      </c>
      <c r="E42" s="4">
        <v>7</v>
      </c>
      <c r="F42" s="4">
        <v>30</v>
      </c>
      <c r="G42" s="4" t="s">
        <v>225</v>
      </c>
      <c r="H42" s="2">
        <v>1.0349999999999999</v>
      </c>
      <c r="L42" s="9" t="str">
        <f t="shared" si="1"/>
        <v>202_4_1</v>
      </c>
      <c r="M42" s="10">
        <f t="shared" si="5"/>
        <v>19.64</v>
      </c>
      <c r="N42" s="10">
        <v>202</v>
      </c>
      <c r="O42" s="10">
        <f t="shared" si="2"/>
        <v>76</v>
      </c>
      <c r="P42" s="9" t="str">
        <f t="shared" si="3"/>
        <v>202_4_2</v>
      </c>
      <c r="Q42" s="10">
        <v>19.64</v>
      </c>
      <c r="R42" s="10">
        <v>202</v>
      </c>
      <c r="S42" s="10">
        <v>76</v>
      </c>
      <c r="T42" s="9" t="str">
        <f t="shared" si="4"/>
        <v>202_4_3</v>
      </c>
      <c r="U42" s="10">
        <v>19.64</v>
      </c>
      <c r="V42" s="10">
        <v>202</v>
      </c>
      <c r="W42" s="11">
        <v>76</v>
      </c>
    </row>
    <row r="43" spans="1:23" x14ac:dyDescent="0.35">
      <c r="A43" s="1">
        <v>207</v>
      </c>
      <c r="B43" s="4" t="s">
        <v>226</v>
      </c>
      <c r="C43" s="4">
        <v>1</v>
      </c>
      <c r="D43" s="4">
        <v>80</v>
      </c>
      <c r="E43" s="4">
        <v>17.2</v>
      </c>
      <c r="F43" s="4">
        <v>60</v>
      </c>
      <c r="G43" s="4">
        <v>0</v>
      </c>
      <c r="H43" s="2">
        <v>1.0249999999999999</v>
      </c>
      <c r="L43" s="9" t="str">
        <f t="shared" si="1"/>
        <v>207_1_1</v>
      </c>
      <c r="M43" s="10">
        <f t="shared" si="5"/>
        <v>75.64</v>
      </c>
      <c r="N43" s="10">
        <v>207</v>
      </c>
      <c r="O43" s="10">
        <f t="shared" si="2"/>
        <v>100</v>
      </c>
      <c r="P43" s="9" t="str">
        <f t="shared" si="3"/>
        <v>207_1_2</v>
      </c>
      <c r="Q43" s="10">
        <v>75.64</v>
      </c>
      <c r="R43" s="10">
        <v>207</v>
      </c>
      <c r="S43" s="10">
        <v>100</v>
      </c>
      <c r="T43" s="9" t="str">
        <f t="shared" si="4"/>
        <v>207_1_3</v>
      </c>
      <c r="U43" s="10">
        <v>75.64</v>
      </c>
      <c r="V43" s="10">
        <v>207</v>
      </c>
      <c r="W43" s="11">
        <v>100</v>
      </c>
    </row>
    <row r="44" spans="1:23" x14ac:dyDescent="0.35">
      <c r="A44" s="1">
        <v>207</v>
      </c>
      <c r="B44" s="4" t="s">
        <v>226</v>
      </c>
      <c r="C44" s="4">
        <v>2</v>
      </c>
      <c r="D44" s="4">
        <v>80</v>
      </c>
      <c r="E44" s="4">
        <v>17.2</v>
      </c>
      <c r="F44" s="4">
        <v>60</v>
      </c>
      <c r="G44" s="4">
        <v>0</v>
      </c>
      <c r="H44" s="2">
        <v>1.0249999999999999</v>
      </c>
      <c r="L44" s="9" t="str">
        <f t="shared" si="1"/>
        <v>207_2_1</v>
      </c>
      <c r="M44" s="10">
        <f t="shared" si="5"/>
        <v>75.64</v>
      </c>
      <c r="N44" s="10">
        <v>207</v>
      </c>
      <c r="O44" s="10">
        <f t="shared" si="2"/>
        <v>100</v>
      </c>
      <c r="P44" s="9" t="str">
        <f t="shared" si="3"/>
        <v>207_2_2</v>
      </c>
      <c r="Q44" s="10">
        <v>75.64</v>
      </c>
      <c r="R44" s="10">
        <v>207</v>
      </c>
      <c r="S44" s="10">
        <v>100</v>
      </c>
      <c r="T44" s="9" t="str">
        <f t="shared" si="4"/>
        <v>207_2_3</v>
      </c>
      <c r="U44" s="10">
        <v>75.64</v>
      </c>
      <c r="V44" s="10">
        <v>207</v>
      </c>
      <c r="W44" s="11">
        <v>100</v>
      </c>
    </row>
    <row r="45" spans="1:23" x14ac:dyDescent="0.35">
      <c r="A45" s="1">
        <v>207</v>
      </c>
      <c r="B45" s="4" t="s">
        <v>226</v>
      </c>
      <c r="C45" s="4">
        <v>3</v>
      </c>
      <c r="D45" s="4">
        <v>80</v>
      </c>
      <c r="E45" s="4">
        <v>17.2</v>
      </c>
      <c r="F45" s="4">
        <v>60</v>
      </c>
      <c r="G45" s="4">
        <v>0</v>
      </c>
      <c r="H45" s="2">
        <v>1.0249999999999999</v>
      </c>
      <c r="L45" s="9" t="str">
        <f t="shared" si="1"/>
        <v>207_3_1</v>
      </c>
      <c r="M45" s="10">
        <f t="shared" si="5"/>
        <v>75.64</v>
      </c>
      <c r="N45" s="10">
        <v>207</v>
      </c>
      <c r="O45" s="10">
        <f t="shared" si="2"/>
        <v>100</v>
      </c>
      <c r="P45" s="9" t="str">
        <f t="shared" si="3"/>
        <v>207_3_2</v>
      </c>
      <c r="Q45" s="10">
        <v>75.64</v>
      </c>
      <c r="R45" s="10">
        <v>207</v>
      </c>
      <c r="S45" s="10">
        <v>100</v>
      </c>
      <c r="T45" s="9" t="str">
        <f t="shared" si="4"/>
        <v>207_3_3</v>
      </c>
      <c r="U45" s="10">
        <v>75.64</v>
      </c>
      <c r="V45" s="10">
        <v>207</v>
      </c>
      <c r="W45" s="11">
        <v>100</v>
      </c>
    </row>
    <row r="46" spans="1:23" x14ac:dyDescent="0.35">
      <c r="A46" s="1">
        <v>213</v>
      </c>
      <c r="B46" s="4" t="s">
        <v>227</v>
      </c>
      <c r="C46" s="4">
        <v>1</v>
      </c>
      <c r="D46" s="4">
        <v>95.1</v>
      </c>
      <c r="E46" s="4">
        <v>40.700000000000003</v>
      </c>
      <c r="F46" s="4">
        <v>80</v>
      </c>
      <c r="G46" s="4">
        <v>0</v>
      </c>
      <c r="H46" s="2">
        <v>1.02</v>
      </c>
      <c r="L46" s="9" t="str">
        <f t="shared" si="1"/>
        <v>213_1_1</v>
      </c>
      <c r="M46" s="10">
        <f t="shared" si="5"/>
        <v>74.75</v>
      </c>
      <c r="N46" s="10">
        <v>213</v>
      </c>
      <c r="O46" s="10">
        <f t="shared" si="2"/>
        <v>197</v>
      </c>
      <c r="P46" s="9" t="str">
        <f t="shared" si="3"/>
        <v>213_1_2</v>
      </c>
      <c r="Q46" s="10">
        <v>74.75</v>
      </c>
      <c r="R46" s="10">
        <v>213</v>
      </c>
      <c r="S46" s="10">
        <v>197</v>
      </c>
      <c r="T46" s="9" t="str">
        <f t="shared" si="4"/>
        <v>213_1_3</v>
      </c>
      <c r="U46" s="10">
        <v>74.75</v>
      </c>
      <c r="V46" s="10">
        <v>213</v>
      </c>
      <c r="W46" s="11">
        <v>197</v>
      </c>
    </row>
    <row r="47" spans="1:23" x14ac:dyDescent="0.35">
      <c r="A47" s="1">
        <v>213</v>
      </c>
      <c r="B47" s="4" t="s">
        <v>227</v>
      </c>
      <c r="C47" s="4">
        <v>2</v>
      </c>
      <c r="D47" s="4">
        <v>95.1</v>
      </c>
      <c r="E47" s="4">
        <v>40.700000000000003</v>
      </c>
      <c r="F47" s="4">
        <v>80</v>
      </c>
      <c r="G47" s="4">
        <v>0</v>
      </c>
      <c r="H47" s="2">
        <v>1.02</v>
      </c>
      <c r="L47" s="9" t="str">
        <f t="shared" si="1"/>
        <v>213_2_1</v>
      </c>
      <c r="M47" s="10">
        <f t="shared" si="5"/>
        <v>74.75</v>
      </c>
      <c r="N47" s="10">
        <v>213</v>
      </c>
      <c r="O47" s="10">
        <f t="shared" si="2"/>
        <v>197</v>
      </c>
      <c r="P47" s="9" t="str">
        <f t="shared" si="3"/>
        <v>213_2_2</v>
      </c>
      <c r="Q47" s="10">
        <v>74.75</v>
      </c>
      <c r="R47" s="10">
        <v>213</v>
      </c>
      <c r="S47" s="10">
        <v>197</v>
      </c>
      <c r="T47" s="9" t="str">
        <f t="shared" si="4"/>
        <v>213_2_3</v>
      </c>
      <c r="U47" s="10">
        <v>74.75</v>
      </c>
      <c r="V47" s="10">
        <v>213</v>
      </c>
      <c r="W47" s="11">
        <v>197</v>
      </c>
    </row>
    <row r="48" spans="1:23" x14ac:dyDescent="0.35">
      <c r="A48" s="1">
        <v>213</v>
      </c>
      <c r="B48" s="4" t="s">
        <v>227</v>
      </c>
      <c r="C48" s="4">
        <v>3</v>
      </c>
      <c r="D48" s="4">
        <v>95.1</v>
      </c>
      <c r="E48" s="4">
        <v>40.700000000000003</v>
      </c>
      <c r="F48" s="4">
        <v>80</v>
      </c>
      <c r="G48" s="4">
        <v>0</v>
      </c>
      <c r="H48" s="2">
        <v>1.02</v>
      </c>
      <c r="L48" s="9" t="str">
        <f t="shared" si="1"/>
        <v>213_3_1</v>
      </c>
      <c r="M48" s="10">
        <f t="shared" si="5"/>
        <v>74.75</v>
      </c>
      <c r="N48" s="10">
        <v>213</v>
      </c>
      <c r="O48" s="10">
        <f t="shared" si="2"/>
        <v>197</v>
      </c>
      <c r="P48" s="9" t="str">
        <f t="shared" si="3"/>
        <v>213_3_2</v>
      </c>
      <c r="Q48" s="10">
        <v>74.75</v>
      </c>
      <c r="R48" s="10">
        <v>213</v>
      </c>
      <c r="S48" s="10">
        <v>197</v>
      </c>
      <c r="T48" s="9" t="str">
        <f t="shared" si="4"/>
        <v>213_3_3</v>
      </c>
      <c r="U48" s="10">
        <v>74.75</v>
      </c>
      <c r="V48" s="10">
        <v>213</v>
      </c>
      <c r="W48" s="11">
        <v>197</v>
      </c>
    </row>
    <row r="49" spans="1:23" x14ac:dyDescent="0.35">
      <c r="A49" s="1">
        <v>215</v>
      </c>
      <c r="B49" s="4" t="s">
        <v>230</v>
      </c>
      <c r="C49" s="4">
        <v>6</v>
      </c>
      <c r="D49" s="4">
        <v>155</v>
      </c>
      <c r="E49" s="4">
        <v>4.8000000000000001E-2</v>
      </c>
      <c r="F49" s="4">
        <v>80</v>
      </c>
      <c r="G49" s="4" t="s">
        <v>228</v>
      </c>
      <c r="H49" s="2">
        <v>1.014</v>
      </c>
      <c r="L49" s="9" t="str">
        <f t="shared" si="1"/>
        <v>215_6_1</v>
      </c>
      <c r="M49" s="10">
        <f t="shared" si="5"/>
        <v>15.46</v>
      </c>
      <c r="N49" s="10">
        <v>215</v>
      </c>
      <c r="O49" s="10">
        <f t="shared" si="2"/>
        <v>155</v>
      </c>
      <c r="P49" s="9" t="str">
        <f t="shared" si="3"/>
        <v>215_6_2</v>
      </c>
      <c r="Q49" s="10">
        <v>15.46</v>
      </c>
      <c r="R49" s="10">
        <v>215</v>
      </c>
      <c r="S49" s="10">
        <v>155</v>
      </c>
      <c r="T49" s="9" t="str">
        <f t="shared" si="4"/>
        <v>215_6_3</v>
      </c>
      <c r="U49" s="10">
        <v>15.46</v>
      </c>
      <c r="V49" s="10">
        <v>215</v>
      </c>
      <c r="W49" s="11">
        <v>155</v>
      </c>
    </row>
    <row r="50" spans="1:23" x14ac:dyDescent="0.35">
      <c r="A50" s="1">
        <v>215</v>
      </c>
      <c r="B50" s="4" t="s">
        <v>229</v>
      </c>
      <c r="C50" s="4">
        <v>1</v>
      </c>
      <c r="D50" s="4">
        <v>12</v>
      </c>
      <c r="E50" s="4">
        <v>0</v>
      </c>
      <c r="F50" s="4">
        <v>6</v>
      </c>
      <c r="G50" s="4">
        <v>0</v>
      </c>
      <c r="H50" s="2">
        <v>1.014</v>
      </c>
      <c r="L50" s="9" t="str">
        <f t="shared" si="1"/>
        <v>215_1_1</v>
      </c>
      <c r="M50" s="10">
        <f t="shared" si="5"/>
        <v>94.74</v>
      </c>
      <c r="N50" s="10">
        <v>215</v>
      </c>
      <c r="O50" s="10">
        <f t="shared" si="2"/>
        <v>12</v>
      </c>
      <c r="P50" s="9" t="str">
        <f t="shared" si="3"/>
        <v>215_1_2</v>
      </c>
      <c r="Q50" s="10">
        <v>94.74</v>
      </c>
      <c r="R50" s="10">
        <v>215</v>
      </c>
      <c r="S50" s="10">
        <v>12</v>
      </c>
      <c r="T50" s="9" t="str">
        <f t="shared" si="4"/>
        <v>215_1_3</v>
      </c>
      <c r="U50" s="10">
        <v>94.74</v>
      </c>
      <c r="V50" s="10">
        <v>215</v>
      </c>
      <c r="W50" s="11">
        <v>12</v>
      </c>
    </row>
    <row r="51" spans="1:23" x14ac:dyDescent="0.35">
      <c r="A51" s="1">
        <v>215</v>
      </c>
      <c r="B51" s="4" t="s">
        <v>229</v>
      </c>
      <c r="C51" s="4">
        <v>2</v>
      </c>
      <c r="D51" s="4">
        <v>12</v>
      </c>
      <c r="E51" s="4">
        <v>0</v>
      </c>
      <c r="F51" s="4">
        <v>6</v>
      </c>
      <c r="G51" s="4">
        <v>0</v>
      </c>
      <c r="H51" s="2">
        <v>1.014</v>
      </c>
      <c r="L51" s="9" t="str">
        <f t="shared" si="1"/>
        <v>215_2_1</v>
      </c>
      <c r="M51" s="10">
        <f t="shared" si="5"/>
        <v>94.74</v>
      </c>
      <c r="N51" s="10">
        <v>215</v>
      </c>
      <c r="O51" s="10">
        <f t="shared" si="2"/>
        <v>12</v>
      </c>
      <c r="P51" s="9" t="str">
        <f t="shared" si="3"/>
        <v>215_2_2</v>
      </c>
      <c r="Q51" s="10">
        <v>94.74</v>
      </c>
      <c r="R51" s="10">
        <v>215</v>
      </c>
      <c r="S51" s="10">
        <v>12</v>
      </c>
      <c r="T51" s="9" t="str">
        <f t="shared" si="4"/>
        <v>215_2_3</v>
      </c>
      <c r="U51" s="10">
        <v>94.74</v>
      </c>
      <c r="V51" s="10">
        <v>215</v>
      </c>
      <c r="W51" s="11">
        <v>12</v>
      </c>
    </row>
    <row r="52" spans="1:23" x14ac:dyDescent="0.35">
      <c r="A52" s="1">
        <v>215</v>
      </c>
      <c r="B52" s="4" t="s">
        <v>229</v>
      </c>
      <c r="C52" s="4">
        <v>3</v>
      </c>
      <c r="D52" s="4">
        <v>12</v>
      </c>
      <c r="E52" s="4">
        <v>0</v>
      </c>
      <c r="F52" s="4">
        <v>6</v>
      </c>
      <c r="G52" s="4">
        <v>0</v>
      </c>
      <c r="H52" s="2">
        <v>1.014</v>
      </c>
      <c r="L52" s="9" t="str">
        <f t="shared" si="1"/>
        <v>215_3_1</v>
      </c>
      <c r="M52" s="10">
        <f t="shared" si="5"/>
        <v>94.74</v>
      </c>
      <c r="N52" s="10">
        <v>215</v>
      </c>
      <c r="O52" s="10">
        <f t="shared" si="2"/>
        <v>12</v>
      </c>
      <c r="P52" s="9" t="str">
        <f t="shared" si="3"/>
        <v>215_3_2</v>
      </c>
      <c r="Q52" s="10">
        <v>94.74</v>
      </c>
      <c r="R52" s="10">
        <v>215</v>
      </c>
      <c r="S52" s="10">
        <v>12</v>
      </c>
      <c r="T52" s="9" t="str">
        <f t="shared" si="4"/>
        <v>215_3_3</v>
      </c>
      <c r="U52" s="10">
        <v>94.74</v>
      </c>
      <c r="V52" s="10">
        <v>215</v>
      </c>
      <c r="W52" s="11">
        <v>12</v>
      </c>
    </row>
    <row r="53" spans="1:23" x14ac:dyDescent="0.35">
      <c r="A53" s="1">
        <v>215</v>
      </c>
      <c r="B53" s="4" t="s">
        <v>229</v>
      </c>
      <c r="C53" s="4">
        <v>4</v>
      </c>
      <c r="D53" s="4">
        <v>12</v>
      </c>
      <c r="E53" s="4">
        <v>0</v>
      </c>
      <c r="F53" s="4">
        <v>6</v>
      </c>
      <c r="G53" s="4">
        <v>0</v>
      </c>
      <c r="H53" s="2">
        <v>1.014</v>
      </c>
      <c r="L53" s="9" t="str">
        <f t="shared" si="1"/>
        <v>215_4_1</v>
      </c>
      <c r="M53" s="10">
        <f t="shared" si="5"/>
        <v>94.74</v>
      </c>
      <c r="N53" s="10">
        <v>215</v>
      </c>
      <c r="O53" s="10">
        <f t="shared" si="2"/>
        <v>12</v>
      </c>
      <c r="P53" s="9" t="str">
        <f t="shared" si="3"/>
        <v>215_4_2</v>
      </c>
      <c r="Q53" s="10">
        <v>94.74</v>
      </c>
      <c r="R53" s="10">
        <v>215</v>
      </c>
      <c r="S53" s="10">
        <v>12</v>
      </c>
      <c r="T53" s="9" t="str">
        <f t="shared" si="4"/>
        <v>215_4_3</v>
      </c>
      <c r="U53" s="10">
        <v>94.74</v>
      </c>
      <c r="V53" s="10">
        <v>215</v>
      </c>
      <c r="W53" s="11">
        <v>12</v>
      </c>
    </row>
    <row r="54" spans="1:23" x14ac:dyDescent="0.35">
      <c r="A54" s="1">
        <v>215</v>
      </c>
      <c r="B54" s="4" t="s">
        <v>229</v>
      </c>
      <c r="C54" s="4">
        <v>5</v>
      </c>
      <c r="D54" s="4">
        <v>12</v>
      </c>
      <c r="E54" s="4">
        <v>0</v>
      </c>
      <c r="F54" s="4">
        <v>6</v>
      </c>
      <c r="G54" s="4">
        <v>0</v>
      </c>
      <c r="H54" s="2">
        <v>1.014</v>
      </c>
      <c r="L54" s="9" t="str">
        <f t="shared" si="1"/>
        <v>215_5_1</v>
      </c>
      <c r="M54" s="10">
        <f t="shared" si="5"/>
        <v>94.74</v>
      </c>
      <c r="N54" s="10">
        <v>215</v>
      </c>
      <c r="O54" s="10">
        <f t="shared" si="2"/>
        <v>12</v>
      </c>
      <c r="P54" s="9" t="str">
        <f t="shared" si="3"/>
        <v>215_5_2</v>
      </c>
      <c r="Q54" s="10">
        <v>94.74</v>
      </c>
      <c r="R54" s="10">
        <v>215</v>
      </c>
      <c r="S54" s="10">
        <v>12</v>
      </c>
      <c r="T54" s="9" t="str">
        <f t="shared" si="4"/>
        <v>215_5_3</v>
      </c>
      <c r="U54" s="10">
        <v>94.74</v>
      </c>
      <c r="V54" s="10">
        <v>215</v>
      </c>
      <c r="W54" s="11">
        <v>12</v>
      </c>
    </row>
    <row r="55" spans="1:23" x14ac:dyDescent="0.35">
      <c r="A55" s="1">
        <v>216</v>
      </c>
      <c r="B55" s="4" t="s">
        <v>230</v>
      </c>
      <c r="C55" s="4">
        <v>1</v>
      </c>
      <c r="D55" s="4">
        <v>155</v>
      </c>
      <c r="E55" s="4">
        <v>25.22</v>
      </c>
      <c r="F55" s="4">
        <v>80</v>
      </c>
      <c r="G55" s="4" t="s">
        <v>228</v>
      </c>
      <c r="H55" s="2">
        <v>1.0169999999999999</v>
      </c>
      <c r="L55" s="9" t="str">
        <f t="shared" si="1"/>
        <v>216_1_1</v>
      </c>
      <c r="M55" s="10">
        <f t="shared" si="5"/>
        <v>15.46</v>
      </c>
      <c r="N55" s="10">
        <v>216</v>
      </c>
      <c r="O55" s="10">
        <f t="shared" si="2"/>
        <v>155</v>
      </c>
      <c r="P55" s="9" t="str">
        <f t="shared" si="3"/>
        <v>216_1_2</v>
      </c>
      <c r="Q55" s="10">
        <v>15.46</v>
      </c>
      <c r="R55" s="10">
        <v>216</v>
      </c>
      <c r="S55" s="10">
        <v>155</v>
      </c>
      <c r="T55" s="9" t="str">
        <f t="shared" si="4"/>
        <v>216_1_3</v>
      </c>
      <c r="U55" s="10">
        <v>15.46</v>
      </c>
      <c r="V55" s="10">
        <v>216</v>
      </c>
      <c r="W55" s="11">
        <v>155</v>
      </c>
    </row>
    <row r="56" spans="1:23" x14ac:dyDescent="0.35">
      <c r="A56" s="1">
        <v>218</v>
      </c>
      <c r="B56" s="4" t="s">
        <v>231</v>
      </c>
      <c r="C56" s="4">
        <v>1</v>
      </c>
      <c r="D56" s="4">
        <v>400</v>
      </c>
      <c r="E56" s="4">
        <v>137.4</v>
      </c>
      <c r="F56" s="4">
        <v>200</v>
      </c>
      <c r="G56" s="4" t="s">
        <v>228</v>
      </c>
      <c r="H56" s="2">
        <v>1.05</v>
      </c>
      <c r="L56" s="9" t="str">
        <f t="shared" si="1"/>
        <v>218_1_1</v>
      </c>
      <c r="M56" s="10">
        <f t="shared" si="5"/>
        <v>5.46</v>
      </c>
      <c r="N56" s="10">
        <v>218</v>
      </c>
      <c r="O56" s="10">
        <f t="shared" si="2"/>
        <v>400</v>
      </c>
      <c r="P56" s="9" t="str">
        <f t="shared" si="3"/>
        <v>218_1_2</v>
      </c>
      <c r="Q56" s="10">
        <v>5.46</v>
      </c>
      <c r="R56" s="10">
        <v>218</v>
      </c>
      <c r="S56" s="10">
        <v>400</v>
      </c>
      <c r="T56" s="9" t="str">
        <f t="shared" si="4"/>
        <v>218_1_3</v>
      </c>
      <c r="U56" s="10">
        <v>5.46</v>
      </c>
      <c r="V56" s="10">
        <v>218</v>
      </c>
      <c r="W56" s="11">
        <v>400</v>
      </c>
    </row>
    <row r="57" spans="1:23" x14ac:dyDescent="0.35">
      <c r="A57" s="1">
        <v>221</v>
      </c>
      <c r="B57" s="4" t="s">
        <v>231</v>
      </c>
      <c r="C57" s="4">
        <v>1</v>
      </c>
      <c r="D57" s="4">
        <v>400</v>
      </c>
      <c r="E57" s="4">
        <v>108.2</v>
      </c>
      <c r="F57" s="4">
        <v>200</v>
      </c>
      <c r="G57" s="4" t="s">
        <v>228</v>
      </c>
      <c r="H57" s="2">
        <v>1.05</v>
      </c>
      <c r="L57" s="9" t="str">
        <f t="shared" si="1"/>
        <v>221_1_1</v>
      </c>
      <c r="M57" s="10">
        <f t="shared" si="5"/>
        <v>5.46</v>
      </c>
      <c r="N57" s="10">
        <v>221</v>
      </c>
      <c r="O57" s="10">
        <f t="shared" si="2"/>
        <v>400</v>
      </c>
      <c r="P57" s="9" t="str">
        <f t="shared" si="3"/>
        <v>221_1_2</v>
      </c>
      <c r="Q57" s="10">
        <v>5.46</v>
      </c>
      <c r="R57" s="10">
        <v>221</v>
      </c>
      <c r="S57" s="10">
        <v>400</v>
      </c>
      <c r="T57" s="9" t="str">
        <f t="shared" si="4"/>
        <v>221_1_3</v>
      </c>
      <c r="U57" s="10">
        <v>5.46</v>
      </c>
      <c r="V57" s="10">
        <v>221</v>
      </c>
      <c r="W57" s="11">
        <v>400</v>
      </c>
    </row>
    <row r="58" spans="1:23" x14ac:dyDescent="0.35">
      <c r="A58" s="1">
        <v>222</v>
      </c>
      <c r="B58" s="4" t="s">
        <v>232</v>
      </c>
      <c r="C58" s="4">
        <v>1</v>
      </c>
      <c r="D58" s="4">
        <v>50</v>
      </c>
      <c r="E58" s="4" t="s">
        <v>233</v>
      </c>
      <c r="F58" s="4">
        <v>16</v>
      </c>
      <c r="G58" s="4" t="s">
        <v>234</v>
      </c>
      <c r="H58" s="2">
        <v>1.05</v>
      </c>
      <c r="L58" s="9" t="str">
        <f t="shared" si="1"/>
        <v>222_1_1</v>
      </c>
      <c r="M58" s="10">
        <f t="shared" si="5"/>
        <v>0</v>
      </c>
      <c r="N58" s="10">
        <v>222</v>
      </c>
      <c r="O58" s="10">
        <f t="shared" si="2"/>
        <v>50</v>
      </c>
      <c r="P58" s="9" t="str">
        <f t="shared" si="3"/>
        <v>222_1_2</v>
      </c>
      <c r="Q58" s="10">
        <v>0</v>
      </c>
      <c r="R58" s="10">
        <v>222</v>
      </c>
      <c r="S58" s="10">
        <v>50</v>
      </c>
      <c r="T58" s="9" t="str">
        <f t="shared" si="4"/>
        <v>222_1_3</v>
      </c>
      <c r="U58" s="10">
        <v>0</v>
      </c>
      <c r="V58" s="10">
        <v>222</v>
      </c>
      <c r="W58" s="11">
        <v>50</v>
      </c>
    </row>
    <row r="59" spans="1:23" x14ac:dyDescent="0.35">
      <c r="A59" s="1">
        <v>222</v>
      </c>
      <c r="B59" s="4" t="s">
        <v>232</v>
      </c>
      <c r="C59" s="4">
        <v>2</v>
      </c>
      <c r="D59" s="4">
        <v>50</v>
      </c>
      <c r="E59" s="4" t="s">
        <v>233</v>
      </c>
      <c r="F59" s="4">
        <v>16</v>
      </c>
      <c r="G59" s="4" t="s">
        <v>234</v>
      </c>
      <c r="H59" s="2">
        <v>1.05</v>
      </c>
      <c r="L59" s="9" t="str">
        <f t="shared" si="1"/>
        <v>222_2_1</v>
      </c>
      <c r="M59" s="10">
        <f t="shared" si="5"/>
        <v>0</v>
      </c>
      <c r="N59" s="10">
        <v>222</v>
      </c>
      <c r="O59" s="10">
        <f t="shared" si="2"/>
        <v>50</v>
      </c>
      <c r="P59" s="9" t="str">
        <f t="shared" si="3"/>
        <v>222_2_2</v>
      </c>
      <c r="Q59" s="10">
        <v>0</v>
      </c>
      <c r="R59" s="10">
        <v>222</v>
      </c>
      <c r="S59" s="10">
        <v>50</v>
      </c>
      <c r="T59" s="9" t="str">
        <f t="shared" si="4"/>
        <v>222_2_3</v>
      </c>
      <c r="U59" s="10">
        <v>0</v>
      </c>
      <c r="V59" s="10">
        <v>222</v>
      </c>
      <c r="W59" s="11">
        <v>50</v>
      </c>
    </row>
    <row r="60" spans="1:23" x14ac:dyDescent="0.35">
      <c r="A60" s="1">
        <v>222</v>
      </c>
      <c r="B60" s="4" t="s">
        <v>232</v>
      </c>
      <c r="C60" s="4">
        <v>3</v>
      </c>
      <c r="D60" s="4">
        <v>50</v>
      </c>
      <c r="E60" s="4" t="s">
        <v>233</v>
      </c>
      <c r="F60" s="4">
        <v>16</v>
      </c>
      <c r="G60" s="4" t="s">
        <v>234</v>
      </c>
      <c r="H60" s="2">
        <v>1.05</v>
      </c>
      <c r="L60" s="9" t="str">
        <f t="shared" si="1"/>
        <v>222_3_1</v>
      </c>
      <c r="M60" s="10">
        <f t="shared" si="5"/>
        <v>0</v>
      </c>
      <c r="N60" s="10">
        <v>222</v>
      </c>
      <c r="O60" s="10">
        <f t="shared" si="2"/>
        <v>50</v>
      </c>
      <c r="P60" s="9" t="str">
        <f t="shared" si="3"/>
        <v>222_3_2</v>
      </c>
      <c r="Q60" s="10">
        <v>0</v>
      </c>
      <c r="R60" s="10">
        <v>222</v>
      </c>
      <c r="S60" s="10">
        <v>50</v>
      </c>
      <c r="T60" s="9" t="str">
        <f t="shared" si="4"/>
        <v>222_3_3</v>
      </c>
      <c r="U60" s="10">
        <v>0</v>
      </c>
      <c r="V60" s="10">
        <v>222</v>
      </c>
      <c r="W60" s="11">
        <v>50</v>
      </c>
    </row>
    <row r="61" spans="1:23" x14ac:dyDescent="0.35">
      <c r="A61" s="1">
        <v>222</v>
      </c>
      <c r="B61" s="4" t="s">
        <v>232</v>
      </c>
      <c r="C61" s="4">
        <v>4</v>
      </c>
      <c r="D61" s="4">
        <v>50</v>
      </c>
      <c r="E61" s="4" t="s">
        <v>233</v>
      </c>
      <c r="F61" s="4">
        <v>16</v>
      </c>
      <c r="G61" s="4" t="s">
        <v>234</v>
      </c>
      <c r="H61" s="2">
        <v>1.05</v>
      </c>
      <c r="L61" s="9" t="str">
        <f t="shared" si="1"/>
        <v>222_4_1</v>
      </c>
      <c r="M61" s="10">
        <f t="shared" si="5"/>
        <v>0</v>
      </c>
      <c r="N61" s="10">
        <v>222</v>
      </c>
      <c r="O61" s="10">
        <f t="shared" si="2"/>
        <v>50</v>
      </c>
      <c r="P61" s="9" t="str">
        <f t="shared" si="3"/>
        <v>222_4_2</v>
      </c>
      <c r="Q61" s="10">
        <v>0</v>
      </c>
      <c r="R61" s="10">
        <v>222</v>
      </c>
      <c r="S61" s="10">
        <v>50</v>
      </c>
      <c r="T61" s="9" t="str">
        <f t="shared" si="4"/>
        <v>222_4_3</v>
      </c>
      <c r="U61" s="10">
        <v>0</v>
      </c>
      <c r="V61" s="10">
        <v>222</v>
      </c>
      <c r="W61" s="11">
        <v>50</v>
      </c>
    </row>
    <row r="62" spans="1:23" x14ac:dyDescent="0.35">
      <c r="A62" s="1">
        <v>222</v>
      </c>
      <c r="B62" s="4" t="s">
        <v>232</v>
      </c>
      <c r="C62" s="4">
        <v>5</v>
      </c>
      <c r="D62" s="4">
        <v>50</v>
      </c>
      <c r="E62" s="4" t="s">
        <v>233</v>
      </c>
      <c r="F62" s="4">
        <v>16</v>
      </c>
      <c r="G62" s="4" t="s">
        <v>234</v>
      </c>
      <c r="H62" s="2">
        <v>1.05</v>
      </c>
      <c r="L62" s="9" t="str">
        <f t="shared" si="1"/>
        <v>222_5_1</v>
      </c>
      <c r="M62" s="10">
        <f t="shared" si="5"/>
        <v>0</v>
      </c>
      <c r="N62" s="10">
        <v>222</v>
      </c>
      <c r="O62" s="10">
        <f t="shared" si="2"/>
        <v>50</v>
      </c>
      <c r="P62" s="9" t="str">
        <f t="shared" si="3"/>
        <v>222_5_2</v>
      </c>
      <c r="Q62" s="10">
        <v>0</v>
      </c>
      <c r="R62" s="10">
        <v>222</v>
      </c>
      <c r="S62" s="10">
        <v>50</v>
      </c>
      <c r="T62" s="9" t="str">
        <f t="shared" si="4"/>
        <v>222_5_3</v>
      </c>
      <c r="U62" s="10">
        <v>0</v>
      </c>
      <c r="V62" s="10">
        <v>222</v>
      </c>
      <c r="W62" s="11">
        <v>50</v>
      </c>
    </row>
    <row r="63" spans="1:23" x14ac:dyDescent="0.35">
      <c r="A63" s="1">
        <v>222</v>
      </c>
      <c r="B63" s="4" t="s">
        <v>232</v>
      </c>
      <c r="C63" s="4">
        <v>6</v>
      </c>
      <c r="D63" s="4">
        <v>50</v>
      </c>
      <c r="E63" s="4" t="s">
        <v>233</v>
      </c>
      <c r="F63" s="4">
        <v>16</v>
      </c>
      <c r="G63" s="4" t="s">
        <v>234</v>
      </c>
      <c r="H63" s="2">
        <v>1.05</v>
      </c>
      <c r="L63" s="9" t="str">
        <f t="shared" si="1"/>
        <v>222_6_1</v>
      </c>
      <c r="M63" s="10">
        <f t="shared" si="5"/>
        <v>0</v>
      </c>
      <c r="N63" s="10">
        <v>222</v>
      </c>
      <c r="O63" s="10">
        <f t="shared" si="2"/>
        <v>50</v>
      </c>
      <c r="P63" s="9" t="str">
        <f t="shared" si="3"/>
        <v>222_6_2</v>
      </c>
      <c r="Q63" s="10">
        <v>0</v>
      </c>
      <c r="R63" s="10">
        <v>222</v>
      </c>
      <c r="S63" s="10">
        <v>50</v>
      </c>
      <c r="T63" s="9" t="str">
        <f t="shared" si="4"/>
        <v>222_6_3</v>
      </c>
      <c r="U63" s="10">
        <v>0</v>
      </c>
      <c r="V63" s="10">
        <v>222</v>
      </c>
      <c r="W63" s="11">
        <v>50</v>
      </c>
    </row>
    <row r="64" spans="1:23" x14ac:dyDescent="0.35">
      <c r="A64" s="1">
        <v>223</v>
      </c>
      <c r="B64" s="4" t="s">
        <v>230</v>
      </c>
      <c r="C64" s="4">
        <v>1</v>
      </c>
      <c r="D64" s="4">
        <v>155</v>
      </c>
      <c r="E64" s="4">
        <v>31.79</v>
      </c>
      <c r="F64" s="4">
        <v>80</v>
      </c>
      <c r="G64" s="4" t="s">
        <v>228</v>
      </c>
      <c r="H64" s="2">
        <v>1.05</v>
      </c>
      <c r="L64" s="9" t="str">
        <f t="shared" si="1"/>
        <v>223_1_1</v>
      </c>
      <c r="M64" s="10">
        <f t="shared" si="5"/>
        <v>15.46</v>
      </c>
      <c r="N64" s="10">
        <v>223</v>
      </c>
      <c r="O64" s="10">
        <f t="shared" si="2"/>
        <v>155</v>
      </c>
      <c r="P64" s="9" t="str">
        <f t="shared" si="3"/>
        <v>223_1_2</v>
      </c>
      <c r="Q64" s="10">
        <v>15.46</v>
      </c>
      <c r="R64" s="10">
        <v>223</v>
      </c>
      <c r="S64" s="10">
        <v>155</v>
      </c>
      <c r="T64" s="9" t="str">
        <f t="shared" si="4"/>
        <v>223_1_3</v>
      </c>
      <c r="U64" s="10">
        <v>15.46</v>
      </c>
      <c r="V64" s="10">
        <v>223</v>
      </c>
      <c r="W64" s="11">
        <v>155</v>
      </c>
    </row>
    <row r="65" spans="1:23" x14ac:dyDescent="0.35">
      <c r="A65" s="1">
        <v>223</v>
      </c>
      <c r="B65" s="4" t="s">
        <v>230</v>
      </c>
      <c r="C65" s="4">
        <v>2</v>
      </c>
      <c r="D65" s="4">
        <v>155</v>
      </c>
      <c r="E65" s="4">
        <v>31.79</v>
      </c>
      <c r="F65" s="4">
        <v>80</v>
      </c>
      <c r="G65" s="4" t="s">
        <v>228</v>
      </c>
      <c r="H65" s="2">
        <v>1.05</v>
      </c>
      <c r="L65" s="9" t="str">
        <f t="shared" si="1"/>
        <v>223_2_1</v>
      </c>
      <c r="M65" s="10">
        <f t="shared" si="5"/>
        <v>15.46</v>
      </c>
      <c r="N65" s="10">
        <v>223</v>
      </c>
      <c r="O65" s="10">
        <f t="shared" si="2"/>
        <v>155</v>
      </c>
      <c r="P65" s="9" t="str">
        <f t="shared" si="3"/>
        <v>223_2_2</v>
      </c>
      <c r="Q65" s="10">
        <v>15.46</v>
      </c>
      <c r="R65" s="10">
        <v>223</v>
      </c>
      <c r="S65" s="10">
        <v>155</v>
      </c>
      <c r="T65" s="9" t="str">
        <f t="shared" si="4"/>
        <v>223_2_3</v>
      </c>
      <c r="U65" s="10">
        <v>15.46</v>
      </c>
      <c r="V65" s="10">
        <v>223</v>
      </c>
      <c r="W65" s="11">
        <v>155</v>
      </c>
    </row>
    <row r="66" spans="1:23" x14ac:dyDescent="0.35">
      <c r="A66" s="1">
        <v>223</v>
      </c>
      <c r="B66" s="4" t="s">
        <v>235</v>
      </c>
      <c r="C66" s="4">
        <v>3</v>
      </c>
      <c r="D66" s="4">
        <v>350</v>
      </c>
      <c r="E66" s="4">
        <v>71.78</v>
      </c>
      <c r="F66" s="4">
        <v>150</v>
      </c>
      <c r="G66" s="4" t="s">
        <v>225</v>
      </c>
      <c r="H66" s="2">
        <v>1.05</v>
      </c>
      <c r="L66" s="9" t="str">
        <f t="shared" si="1"/>
        <v>223_3_1</v>
      </c>
      <c r="M66" s="10">
        <f t="shared" si="5"/>
        <v>15.89</v>
      </c>
      <c r="N66" s="10">
        <v>223</v>
      </c>
      <c r="O66" s="10">
        <f t="shared" si="2"/>
        <v>350</v>
      </c>
      <c r="P66" s="9" t="str">
        <f t="shared" si="3"/>
        <v>223_3_2</v>
      </c>
      <c r="Q66" s="10">
        <v>15.89</v>
      </c>
      <c r="R66" s="10">
        <v>223</v>
      </c>
      <c r="S66" s="10">
        <v>350</v>
      </c>
      <c r="T66" s="9" t="str">
        <f t="shared" si="4"/>
        <v>223_3_3</v>
      </c>
      <c r="U66" s="10">
        <v>15.89</v>
      </c>
      <c r="V66" s="10">
        <v>223</v>
      </c>
      <c r="W66" s="11">
        <v>350</v>
      </c>
    </row>
    <row r="67" spans="1:23" x14ac:dyDescent="0.35">
      <c r="A67" s="1">
        <v>301</v>
      </c>
      <c r="B67" s="4" t="s">
        <v>224</v>
      </c>
      <c r="C67" s="4">
        <v>3</v>
      </c>
      <c r="D67" s="4">
        <v>76</v>
      </c>
      <c r="E67" s="4">
        <v>14.1</v>
      </c>
      <c r="F67" s="4">
        <v>30</v>
      </c>
      <c r="G67" s="4" t="s">
        <v>225</v>
      </c>
      <c r="H67" s="2">
        <v>1.0349999999999999</v>
      </c>
      <c r="L67" s="9" t="str">
        <f t="shared" si="1"/>
        <v>301_3_1</v>
      </c>
      <c r="M67" s="10">
        <f t="shared" ref="M67:M98" si="6">VLOOKUP(B67, $I$2:$K$11, 3, FALSE)</f>
        <v>19.64</v>
      </c>
      <c r="N67" s="10">
        <v>301</v>
      </c>
      <c r="O67" s="10">
        <f t="shared" si="2"/>
        <v>76</v>
      </c>
      <c r="P67" s="9" t="str">
        <f t="shared" si="3"/>
        <v>301_3_2</v>
      </c>
      <c r="Q67" s="10">
        <v>19.64</v>
      </c>
      <c r="R67" s="10">
        <v>301</v>
      </c>
      <c r="S67" s="10">
        <v>76</v>
      </c>
      <c r="T67" s="9" t="str">
        <f t="shared" si="4"/>
        <v>301_3_3</v>
      </c>
      <c r="U67" s="10">
        <v>19.64</v>
      </c>
      <c r="V67" s="10">
        <v>301</v>
      </c>
      <c r="W67" s="11">
        <v>76</v>
      </c>
    </row>
    <row r="68" spans="1:23" x14ac:dyDescent="0.35">
      <c r="A68" s="1">
        <v>301</v>
      </c>
      <c r="B68" s="4" t="s">
        <v>224</v>
      </c>
      <c r="C68" s="4">
        <v>4</v>
      </c>
      <c r="D68" s="4">
        <v>76</v>
      </c>
      <c r="E68" s="4">
        <v>14.1</v>
      </c>
      <c r="F68" s="4">
        <v>30</v>
      </c>
      <c r="G68" s="4" t="s">
        <v>225</v>
      </c>
      <c r="H68" s="2">
        <v>1.0349999999999999</v>
      </c>
      <c r="L68" s="9" t="str">
        <f t="shared" ref="L68:L98" si="7">_xlfn.CONCAT(A68,"_",C68,"_1")</f>
        <v>301_4_1</v>
      </c>
      <c r="M68" s="10">
        <f t="shared" si="6"/>
        <v>19.64</v>
      </c>
      <c r="N68" s="10">
        <v>301</v>
      </c>
      <c r="O68" s="10">
        <f t="shared" ref="O68:O98" si="8">VLOOKUP(B68, $I$2:$K$11, 2, FALSE)</f>
        <v>76</v>
      </c>
      <c r="P68" s="9" t="str">
        <f t="shared" ref="P68:P98" si="9">_xlfn.CONCAT(A68,"_",C68,"_2")</f>
        <v>301_4_2</v>
      </c>
      <c r="Q68" s="10">
        <v>19.64</v>
      </c>
      <c r="R68" s="10">
        <v>301</v>
      </c>
      <c r="S68" s="10">
        <v>76</v>
      </c>
      <c r="T68" s="9" t="str">
        <f t="shared" ref="T68:T98" si="10">_xlfn.CONCAT(A68,"_",C68,"_3")</f>
        <v>301_4_3</v>
      </c>
      <c r="U68" s="10">
        <v>19.64</v>
      </c>
      <c r="V68" s="10">
        <v>301</v>
      </c>
      <c r="W68" s="11">
        <v>76</v>
      </c>
    </row>
    <row r="69" spans="1:23" x14ac:dyDescent="0.35">
      <c r="A69" s="1">
        <v>301</v>
      </c>
      <c r="B69" s="4" t="s">
        <v>223</v>
      </c>
      <c r="C69" s="4">
        <v>1</v>
      </c>
      <c r="D69" s="4">
        <v>10</v>
      </c>
      <c r="E69" s="4">
        <v>0</v>
      </c>
      <c r="F69" s="4">
        <v>10</v>
      </c>
      <c r="G69" s="4">
        <v>0</v>
      </c>
      <c r="H69" s="2">
        <v>1.0349999999999999</v>
      </c>
      <c r="L69" s="9" t="str">
        <f t="shared" si="7"/>
        <v>301_1_1</v>
      </c>
      <c r="M69" s="10">
        <f t="shared" si="6"/>
        <v>163.02000000000001</v>
      </c>
      <c r="N69" s="10">
        <v>301</v>
      </c>
      <c r="O69" s="10">
        <f t="shared" si="8"/>
        <v>20</v>
      </c>
      <c r="P69" s="9" t="str">
        <f t="shared" si="9"/>
        <v>301_1_2</v>
      </c>
      <c r="Q69" s="10">
        <v>163.02000000000001</v>
      </c>
      <c r="R69" s="10">
        <v>301</v>
      </c>
      <c r="S69" s="10">
        <v>20</v>
      </c>
      <c r="T69" s="9" t="str">
        <f t="shared" si="10"/>
        <v>301_1_3</v>
      </c>
      <c r="U69" s="10">
        <v>163.02000000000001</v>
      </c>
      <c r="V69" s="10">
        <v>301</v>
      </c>
      <c r="W69" s="11">
        <v>20</v>
      </c>
    </row>
    <row r="70" spans="1:23" x14ac:dyDescent="0.35">
      <c r="A70" s="1">
        <v>301</v>
      </c>
      <c r="B70" s="4" t="s">
        <v>223</v>
      </c>
      <c r="C70" s="4">
        <v>2</v>
      </c>
      <c r="D70" s="4">
        <v>10</v>
      </c>
      <c r="E70" s="4">
        <v>0</v>
      </c>
      <c r="F70" s="4">
        <v>10</v>
      </c>
      <c r="G70" s="4">
        <v>0</v>
      </c>
      <c r="H70" s="2">
        <v>1.0349999999999999</v>
      </c>
      <c r="L70" s="9" t="str">
        <f t="shared" si="7"/>
        <v>301_2_1</v>
      </c>
      <c r="M70" s="10">
        <f t="shared" si="6"/>
        <v>163.02000000000001</v>
      </c>
      <c r="N70" s="10">
        <v>301</v>
      </c>
      <c r="O70" s="10">
        <f t="shared" si="8"/>
        <v>20</v>
      </c>
      <c r="P70" s="9" t="str">
        <f t="shared" si="9"/>
        <v>301_2_2</v>
      </c>
      <c r="Q70" s="10">
        <v>163.02000000000001</v>
      </c>
      <c r="R70" s="10">
        <v>301</v>
      </c>
      <c r="S70" s="10">
        <v>20</v>
      </c>
      <c r="T70" s="9" t="str">
        <f t="shared" si="10"/>
        <v>301_2_3</v>
      </c>
      <c r="U70" s="10">
        <v>163.02000000000001</v>
      </c>
      <c r="V70" s="10">
        <v>301</v>
      </c>
      <c r="W70" s="11">
        <v>20</v>
      </c>
    </row>
    <row r="71" spans="1:23" x14ac:dyDescent="0.35">
      <c r="A71" s="1">
        <v>302</v>
      </c>
      <c r="B71" s="4" t="s">
        <v>223</v>
      </c>
      <c r="C71" s="4">
        <v>1</v>
      </c>
      <c r="D71" s="4">
        <v>10</v>
      </c>
      <c r="E71" s="4">
        <v>0</v>
      </c>
      <c r="F71" s="4">
        <v>10</v>
      </c>
      <c r="G71" s="4">
        <v>0</v>
      </c>
      <c r="H71" s="2">
        <v>1.0349999999999999</v>
      </c>
      <c r="L71" s="9" t="str">
        <f t="shared" si="7"/>
        <v>302_1_1</v>
      </c>
      <c r="M71" s="10">
        <f t="shared" si="6"/>
        <v>163.02000000000001</v>
      </c>
      <c r="N71" s="10">
        <v>302</v>
      </c>
      <c r="O71" s="10">
        <f t="shared" si="8"/>
        <v>20</v>
      </c>
      <c r="P71" s="9" t="str">
        <f t="shared" si="9"/>
        <v>302_1_2</v>
      </c>
      <c r="Q71" s="10">
        <v>163.02000000000001</v>
      </c>
      <c r="R71" s="10">
        <v>302</v>
      </c>
      <c r="S71" s="10">
        <v>20</v>
      </c>
      <c r="T71" s="9" t="str">
        <f t="shared" si="10"/>
        <v>302_1_3</v>
      </c>
      <c r="U71" s="10">
        <v>163.02000000000001</v>
      </c>
      <c r="V71" s="10">
        <v>302</v>
      </c>
      <c r="W71" s="11">
        <v>20</v>
      </c>
    </row>
    <row r="72" spans="1:23" x14ac:dyDescent="0.35">
      <c r="A72" s="1">
        <v>302</v>
      </c>
      <c r="B72" s="4" t="s">
        <v>223</v>
      </c>
      <c r="C72" s="4">
        <v>2</v>
      </c>
      <c r="D72" s="4">
        <v>10</v>
      </c>
      <c r="E72" s="4">
        <v>0</v>
      </c>
      <c r="F72" s="4">
        <v>10</v>
      </c>
      <c r="G72" s="4">
        <v>0</v>
      </c>
      <c r="H72" s="2">
        <v>1.0349999999999999</v>
      </c>
      <c r="L72" s="9" t="str">
        <f t="shared" si="7"/>
        <v>302_2_1</v>
      </c>
      <c r="M72" s="10">
        <f t="shared" si="6"/>
        <v>163.02000000000001</v>
      </c>
      <c r="N72" s="10">
        <v>302</v>
      </c>
      <c r="O72" s="10">
        <f t="shared" si="8"/>
        <v>20</v>
      </c>
      <c r="P72" s="9" t="str">
        <f t="shared" si="9"/>
        <v>302_2_2</v>
      </c>
      <c r="Q72" s="10">
        <v>163.02000000000001</v>
      </c>
      <c r="R72" s="10">
        <v>302</v>
      </c>
      <c r="S72" s="10">
        <v>20</v>
      </c>
      <c r="T72" s="9" t="str">
        <f t="shared" si="10"/>
        <v>302_2_3</v>
      </c>
      <c r="U72" s="10">
        <v>163.02000000000001</v>
      </c>
      <c r="V72" s="10">
        <v>302</v>
      </c>
      <c r="W72" s="11">
        <v>20</v>
      </c>
    </row>
    <row r="73" spans="1:23" x14ac:dyDescent="0.35">
      <c r="A73" s="1">
        <v>302</v>
      </c>
      <c r="B73" s="4" t="s">
        <v>224</v>
      </c>
      <c r="C73" s="4">
        <v>3</v>
      </c>
      <c r="D73" s="4">
        <v>76</v>
      </c>
      <c r="E73" s="4">
        <v>7</v>
      </c>
      <c r="F73" s="4">
        <v>30</v>
      </c>
      <c r="G73" s="4" t="s">
        <v>225</v>
      </c>
      <c r="H73" s="2">
        <v>1.0349999999999999</v>
      </c>
      <c r="L73" s="9" t="str">
        <f t="shared" si="7"/>
        <v>302_3_1</v>
      </c>
      <c r="M73" s="10">
        <f t="shared" si="6"/>
        <v>19.64</v>
      </c>
      <c r="N73" s="10">
        <v>302</v>
      </c>
      <c r="O73" s="10">
        <f t="shared" si="8"/>
        <v>76</v>
      </c>
      <c r="P73" s="9" t="str">
        <f t="shared" si="9"/>
        <v>302_3_2</v>
      </c>
      <c r="Q73" s="10">
        <v>19.64</v>
      </c>
      <c r="R73" s="10">
        <v>302</v>
      </c>
      <c r="S73" s="10">
        <v>76</v>
      </c>
      <c r="T73" s="9" t="str">
        <f t="shared" si="10"/>
        <v>302_3_3</v>
      </c>
      <c r="U73" s="10">
        <v>19.64</v>
      </c>
      <c r="V73" s="10">
        <v>302</v>
      </c>
      <c r="W73" s="11">
        <v>76</v>
      </c>
    </row>
    <row r="74" spans="1:23" x14ac:dyDescent="0.35">
      <c r="A74" s="1">
        <v>302</v>
      </c>
      <c r="B74" s="4" t="s">
        <v>224</v>
      </c>
      <c r="C74" s="4">
        <v>4</v>
      </c>
      <c r="D74" s="4">
        <v>76</v>
      </c>
      <c r="E74" s="4">
        <v>7</v>
      </c>
      <c r="F74" s="4">
        <v>30</v>
      </c>
      <c r="G74" s="4" t="s">
        <v>225</v>
      </c>
      <c r="H74" s="2">
        <v>1.0349999999999999</v>
      </c>
      <c r="L74" s="9" t="str">
        <f t="shared" si="7"/>
        <v>302_4_1</v>
      </c>
      <c r="M74" s="10">
        <f t="shared" si="6"/>
        <v>19.64</v>
      </c>
      <c r="N74" s="10">
        <v>302</v>
      </c>
      <c r="O74" s="10">
        <f t="shared" si="8"/>
        <v>76</v>
      </c>
      <c r="P74" s="9" t="str">
        <f t="shared" si="9"/>
        <v>302_4_2</v>
      </c>
      <c r="Q74" s="10">
        <v>19.64</v>
      </c>
      <c r="R74" s="10">
        <v>302</v>
      </c>
      <c r="S74" s="10">
        <v>76</v>
      </c>
      <c r="T74" s="9" t="str">
        <f t="shared" si="10"/>
        <v>302_4_3</v>
      </c>
      <c r="U74" s="10">
        <v>19.64</v>
      </c>
      <c r="V74" s="10">
        <v>302</v>
      </c>
      <c r="W74" s="11">
        <v>76</v>
      </c>
    </row>
    <row r="75" spans="1:23" x14ac:dyDescent="0.35">
      <c r="A75" s="1">
        <v>307</v>
      </c>
      <c r="B75" s="4" t="s">
        <v>226</v>
      </c>
      <c r="C75" s="4">
        <v>1</v>
      </c>
      <c r="D75" s="4">
        <v>80</v>
      </c>
      <c r="E75" s="4">
        <v>17.2</v>
      </c>
      <c r="F75" s="4">
        <v>60</v>
      </c>
      <c r="G75" s="4">
        <v>0</v>
      </c>
      <c r="H75" s="2">
        <v>1.0249999999999999</v>
      </c>
      <c r="L75" s="9" t="str">
        <f t="shared" si="7"/>
        <v>307_1_1</v>
      </c>
      <c r="M75" s="10">
        <f t="shared" si="6"/>
        <v>75.64</v>
      </c>
      <c r="N75" s="10">
        <v>307</v>
      </c>
      <c r="O75" s="10">
        <f t="shared" si="8"/>
        <v>100</v>
      </c>
      <c r="P75" s="9" t="str">
        <f t="shared" si="9"/>
        <v>307_1_2</v>
      </c>
      <c r="Q75" s="10">
        <v>75.64</v>
      </c>
      <c r="R75" s="10">
        <v>307</v>
      </c>
      <c r="S75" s="10">
        <v>100</v>
      </c>
      <c r="T75" s="9" t="str">
        <f t="shared" si="10"/>
        <v>307_1_3</v>
      </c>
      <c r="U75" s="10">
        <v>75.64</v>
      </c>
      <c r="V75" s="10">
        <v>307</v>
      </c>
      <c r="W75" s="11">
        <v>100</v>
      </c>
    </row>
    <row r="76" spans="1:23" x14ac:dyDescent="0.35">
      <c r="A76" s="1">
        <v>307</v>
      </c>
      <c r="B76" s="4" t="s">
        <v>226</v>
      </c>
      <c r="C76" s="4">
        <v>2</v>
      </c>
      <c r="D76" s="4">
        <v>80</v>
      </c>
      <c r="E76" s="4">
        <v>17.2</v>
      </c>
      <c r="F76" s="4">
        <v>60</v>
      </c>
      <c r="G76" s="4">
        <v>0</v>
      </c>
      <c r="H76" s="2">
        <v>1.0249999999999999</v>
      </c>
      <c r="L76" s="9" t="str">
        <f t="shared" si="7"/>
        <v>307_2_1</v>
      </c>
      <c r="M76" s="10">
        <f t="shared" si="6"/>
        <v>75.64</v>
      </c>
      <c r="N76" s="10">
        <v>307</v>
      </c>
      <c r="O76" s="10">
        <f t="shared" si="8"/>
        <v>100</v>
      </c>
      <c r="P76" s="9" t="str">
        <f t="shared" si="9"/>
        <v>307_2_2</v>
      </c>
      <c r="Q76" s="10">
        <v>75.64</v>
      </c>
      <c r="R76" s="10">
        <v>307</v>
      </c>
      <c r="S76" s="10">
        <v>100</v>
      </c>
      <c r="T76" s="9" t="str">
        <f t="shared" si="10"/>
        <v>307_2_3</v>
      </c>
      <c r="U76" s="10">
        <v>75.64</v>
      </c>
      <c r="V76" s="10">
        <v>307</v>
      </c>
      <c r="W76" s="11">
        <v>100</v>
      </c>
    </row>
    <row r="77" spans="1:23" x14ac:dyDescent="0.35">
      <c r="A77" s="1">
        <v>307</v>
      </c>
      <c r="B77" s="4" t="s">
        <v>226</v>
      </c>
      <c r="C77" s="4">
        <v>3</v>
      </c>
      <c r="D77" s="4">
        <v>80</v>
      </c>
      <c r="E77" s="4">
        <v>17.2</v>
      </c>
      <c r="F77" s="4">
        <v>60</v>
      </c>
      <c r="G77" s="4">
        <v>0</v>
      </c>
      <c r="H77" s="2">
        <v>1.0249999999999999</v>
      </c>
      <c r="L77" s="9" t="str">
        <f t="shared" si="7"/>
        <v>307_3_1</v>
      </c>
      <c r="M77" s="10">
        <f t="shared" si="6"/>
        <v>75.64</v>
      </c>
      <c r="N77" s="10">
        <v>307</v>
      </c>
      <c r="O77" s="10">
        <f t="shared" si="8"/>
        <v>100</v>
      </c>
      <c r="P77" s="9" t="str">
        <f t="shared" si="9"/>
        <v>307_3_2</v>
      </c>
      <c r="Q77" s="10">
        <v>75.64</v>
      </c>
      <c r="R77" s="10">
        <v>307</v>
      </c>
      <c r="S77" s="10">
        <v>100</v>
      </c>
      <c r="T77" s="9" t="str">
        <f t="shared" si="10"/>
        <v>307_3_3</v>
      </c>
      <c r="U77" s="10">
        <v>75.64</v>
      </c>
      <c r="V77" s="10">
        <v>307</v>
      </c>
      <c r="W77" s="11">
        <v>100</v>
      </c>
    </row>
    <row r="78" spans="1:23" x14ac:dyDescent="0.35">
      <c r="A78" s="1">
        <v>313</v>
      </c>
      <c r="B78" s="4" t="s">
        <v>227</v>
      </c>
      <c r="C78" s="4">
        <v>1</v>
      </c>
      <c r="D78" s="4">
        <v>95.1</v>
      </c>
      <c r="E78" s="4">
        <v>40.700000000000003</v>
      </c>
      <c r="F78" s="4">
        <v>80</v>
      </c>
      <c r="G78" s="4">
        <v>0</v>
      </c>
      <c r="H78" s="2">
        <v>1.02</v>
      </c>
      <c r="L78" s="9" t="str">
        <f t="shared" si="7"/>
        <v>313_1_1</v>
      </c>
      <c r="M78" s="10">
        <f t="shared" si="6"/>
        <v>74.75</v>
      </c>
      <c r="N78" s="10">
        <v>313</v>
      </c>
      <c r="O78" s="10">
        <f t="shared" si="8"/>
        <v>197</v>
      </c>
      <c r="P78" s="9" t="str">
        <f t="shared" si="9"/>
        <v>313_1_2</v>
      </c>
      <c r="Q78" s="10">
        <v>74.75</v>
      </c>
      <c r="R78" s="10">
        <v>313</v>
      </c>
      <c r="S78" s="10">
        <v>197</v>
      </c>
      <c r="T78" s="9" t="str">
        <f t="shared" si="10"/>
        <v>313_1_3</v>
      </c>
      <c r="U78" s="10">
        <v>74.75</v>
      </c>
      <c r="V78" s="10">
        <v>313</v>
      </c>
      <c r="W78" s="11">
        <v>197</v>
      </c>
    </row>
    <row r="79" spans="1:23" x14ac:dyDescent="0.35">
      <c r="A79" s="1">
        <v>313</v>
      </c>
      <c r="B79" s="4" t="s">
        <v>227</v>
      </c>
      <c r="C79" s="4">
        <v>2</v>
      </c>
      <c r="D79" s="4">
        <v>95.1</v>
      </c>
      <c r="E79" s="4">
        <v>40.700000000000003</v>
      </c>
      <c r="F79" s="4">
        <v>80</v>
      </c>
      <c r="G79" s="4">
        <v>0</v>
      </c>
      <c r="H79" s="2">
        <v>1.02</v>
      </c>
      <c r="L79" s="9" t="str">
        <f t="shared" si="7"/>
        <v>313_2_1</v>
      </c>
      <c r="M79" s="10">
        <f t="shared" si="6"/>
        <v>74.75</v>
      </c>
      <c r="N79" s="10">
        <v>313</v>
      </c>
      <c r="O79" s="10">
        <f t="shared" si="8"/>
        <v>197</v>
      </c>
      <c r="P79" s="9" t="str">
        <f t="shared" si="9"/>
        <v>313_2_2</v>
      </c>
      <c r="Q79" s="10">
        <v>74.75</v>
      </c>
      <c r="R79" s="10">
        <v>313</v>
      </c>
      <c r="S79" s="10">
        <v>197</v>
      </c>
      <c r="T79" s="9" t="str">
        <f t="shared" si="10"/>
        <v>313_2_3</v>
      </c>
      <c r="U79" s="10">
        <v>74.75</v>
      </c>
      <c r="V79" s="10">
        <v>313</v>
      </c>
      <c r="W79" s="11">
        <v>197</v>
      </c>
    </row>
    <row r="80" spans="1:23" x14ac:dyDescent="0.35">
      <c r="A80" s="1">
        <v>313</v>
      </c>
      <c r="B80" s="4" t="s">
        <v>227</v>
      </c>
      <c r="C80" s="4">
        <v>3</v>
      </c>
      <c r="D80" s="4">
        <v>95.1</v>
      </c>
      <c r="E80" s="4">
        <v>40.700000000000003</v>
      </c>
      <c r="F80" s="4">
        <v>80</v>
      </c>
      <c r="G80" s="4">
        <v>0</v>
      </c>
      <c r="H80" s="2">
        <v>1.02</v>
      </c>
      <c r="L80" s="9" t="str">
        <f t="shared" si="7"/>
        <v>313_3_1</v>
      </c>
      <c r="M80" s="10">
        <f t="shared" si="6"/>
        <v>74.75</v>
      </c>
      <c r="N80" s="10">
        <v>313</v>
      </c>
      <c r="O80" s="10">
        <f t="shared" si="8"/>
        <v>197</v>
      </c>
      <c r="P80" s="9" t="str">
        <f t="shared" si="9"/>
        <v>313_3_2</v>
      </c>
      <c r="Q80" s="10">
        <v>74.75</v>
      </c>
      <c r="R80" s="10">
        <v>313</v>
      </c>
      <c r="S80" s="10">
        <v>197</v>
      </c>
      <c r="T80" s="9" t="str">
        <f t="shared" si="10"/>
        <v>313_3_3</v>
      </c>
      <c r="U80" s="10">
        <v>74.75</v>
      </c>
      <c r="V80" s="10">
        <v>313</v>
      </c>
      <c r="W80" s="11">
        <v>197</v>
      </c>
    </row>
    <row r="81" spans="1:23" x14ac:dyDescent="0.35">
      <c r="A81" s="1">
        <v>315</v>
      </c>
      <c r="B81" s="4" t="s">
        <v>230</v>
      </c>
      <c r="C81" s="4">
        <v>6</v>
      </c>
      <c r="D81" s="4">
        <v>155</v>
      </c>
      <c r="E81" s="4">
        <v>4.8000000000000001E-2</v>
      </c>
      <c r="F81" s="4">
        <v>80</v>
      </c>
      <c r="G81" s="4" t="s">
        <v>228</v>
      </c>
      <c r="H81" s="2">
        <v>1.014</v>
      </c>
      <c r="L81" s="9" t="str">
        <f t="shared" si="7"/>
        <v>315_6_1</v>
      </c>
      <c r="M81" s="10">
        <f t="shared" si="6"/>
        <v>15.46</v>
      </c>
      <c r="N81" s="10">
        <v>315</v>
      </c>
      <c r="O81" s="10">
        <f t="shared" si="8"/>
        <v>155</v>
      </c>
      <c r="P81" s="9" t="str">
        <f t="shared" si="9"/>
        <v>315_6_2</v>
      </c>
      <c r="Q81" s="10">
        <v>15.46</v>
      </c>
      <c r="R81" s="10">
        <v>315</v>
      </c>
      <c r="S81" s="10">
        <v>155</v>
      </c>
      <c r="T81" s="9" t="str">
        <f t="shared" si="10"/>
        <v>315_6_3</v>
      </c>
      <c r="U81" s="10">
        <v>15.46</v>
      </c>
      <c r="V81" s="10">
        <v>315</v>
      </c>
      <c r="W81" s="11">
        <v>155</v>
      </c>
    </row>
    <row r="82" spans="1:23" x14ac:dyDescent="0.35">
      <c r="A82" s="1">
        <v>315</v>
      </c>
      <c r="B82" s="4" t="s">
        <v>229</v>
      </c>
      <c r="C82" s="4">
        <v>1</v>
      </c>
      <c r="D82" s="4">
        <v>12</v>
      </c>
      <c r="E82" s="4">
        <v>0</v>
      </c>
      <c r="F82" s="4">
        <v>6</v>
      </c>
      <c r="G82" s="4">
        <v>0</v>
      </c>
      <c r="H82" s="2">
        <v>1.014</v>
      </c>
      <c r="L82" s="9" t="str">
        <f t="shared" si="7"/>
        <v>315_1_1</v>
      </c>
      <c r="M82" s="10">
        <f t="shared" si="6"/>
        <v>94.74</v>
      </c>
      <c r="N82" s="10">
        <v>315</v>
      </c>
      <c r="O82" s="10">
        <f t="shared" si="8"/>
        <v>12</v>
      </c>
      <c r="P82" s="9" t="str">
        <f t="shared" si="9"/>
        <v>315_1_2</v>
      </c>
      <c r="Q82" s="10">
        <v>94.74</v>
      </c>
      <c r="R82" s="10">
        <v>315</v>
      </c>
      <c r="S82" s="10">
        <v>12</v>
      </c>
      <c r="T82" s="9" t="str">
        <f t="shared" si="10"/>
        <v>315_1_3</v>
      </c>
      <c r="U82" s="10">
        <v>94.74</v>
      </c>
      <c r="V82" s="10">
        <v>315</v>
      </c>
      <c r="W82" s="11">
        <v>12</v>
      </c>
    </row>
    <row r="83" spans="1:23" x14ac:dyDescent="0.35">
      <c r="A83" s="1">
        <v>315</v>
      </c>
      <c r="B83" s="4" t="s">
        <v>229</v>
      </c>
      <c r="C83" s="4">
        <v>2</v>
      </c>
      <c r="D83" s="4">
        <v>12</v>
      </c>
      <c r="E83" s="4">
        <v>0</v>
      </c>
      <c r="F83" s="4">
        <v>6</v>
      </c>
      <c r="G83" s="4">
        <v>0</v>
      </c>
      <c r="H83" s="2">
        <v>1.014</v>
      </c>
      <c r="L83" s="9" t="str">
        <f t="shared" si="7"/>
        <v>315_2_1</v>
      </c>
      <c r="M83" s="10">
        <f t="shared" si="6"/>
        <v>94.74</v>
      </c>
      <c r="N83" s="10">
        <v>315</v>
      </c>
      <c r="O83" s="10">
        <f t="shared" si="8"/>
        <v>12</v>
      </c>
      <c r="P83" s="9" t="str">
        <f t="shared" si="9"/>
        <v>315_2_2</v>
      </c>
      <c r="Q83" s="10">
        <v>94.74</v>
      </c>
      <c r="R83" s="10">
        <v>315</v>
      </c>
      <c r="S83" s="10">
        <v>12</v>
      </c>
      <c r="T83" s="9" t="str">
        <f t="shared" si="10"/>
        <v>315_2_3</v>
      </c>
      <c r="U83" s="10">
        <v>94.74</v>
      </c>
      <c r="V83" s="10">
        <v>315</v>
      </c>
      <c r="W83" s="11">
        <v>12</v>
      </c>
    </row>
    <row r="84" spans="1:23" x14ac:dyDescent="0.35">
      <c r="A84" s="1">
        <v>315</v>
      </c>
      <c r="B84" s="4" t="s">
        <v>229</v>
      </c>
      <c r="C84" s="4">
        <v>3</v>
      </c>
      <c r="D84" s="4">
        <v>12</v>
      </c>
      <c r="E84" s="4">
        <v>0</v>
      </c>
      <c r="F84" s="4">
        <v>6</v>
      </c>
      <c r="G84" s="4">
        <v>0</v>
      </c>
      <c r="H84" s="2">
        <v>1.014</v>
      </c>
      <c r="L84" s="9" t="str">
        <f t="shared" si="7"/>
        <v>315_3_1</v>
      </c>
      <c r="M84" s="10">
        <f t="shared" si="6"/>
        <v>94.74</v>
      </c>
      <c r="N84" s="10">
        <v>315</v>
      </c>
      <c r="O84" s="10">
        <f t="shared" si="8"/>
        <v>12</v>
      </c>
      <c r="P84" s="9" t="str">
        <f t="shared" si="9"/>
        <v>315_3_2</v>
      </c>
      <c r="Q84" s="10">
        <v>94.74</v>
      </c>
      <c r="R84" s="10">
        <v>315</v>
      </c>
      <c r="S84" s="10">
        <v>12</v>
      </c>
      <c r="T84" s="9" t="str">
        <f t="shared" si="10"/>
        <v>315_3_3</v>
      </c>
      <c r="U84" s="10">
        <v>94.74</v>
      </c>
      <c r="V84" s="10">
        <v>315</v>
      </c>
      <c r="W84" s="11">
        <v>12</v>
      </c>
    </row>
    <row r="85" spans="1:23" x14ac:dyDescent="0.35">
      <c r="A85" s="1">
        <v>315</v>
      </c>
      <c r="B85" s="4" t="s">
        <v>229</v>
      </c>
      <c r="C85" s="4">
        <v>4</v>
      </c>
      <c r="D85" s="4">
        <v>12</v>
      </c>
      <c r="E85" s="4">
        <v>0</v>
      </c>
      <c r="F85" s="4">
        <v>6</v>
      </c>
      <c r="G85" s="4">
        <v>0</v>
      </c>
      <c r="H85" s="2">
        <v>1.014</v>
      </c>
      <c r="L85" s="9" t="str">
        <f t="shared" si="7"/>
        <v>315_4_1</v>
      </c>
      <c r="M85" s="10">
        <f t="shared" si="6"/>
        <v>94.74</v>
      </c>
      <c r="N85" s="10">
        <v>315</v>
      </c>
      <c r="O85" s="10">
        <f t="shared" si="8"/>
        <v>12</v>
      </c>
      <c r="P85" s="9" t="str">
        <f t="shared" si="9"/>
        <v>315_4_2</v>
      </c>
      <c r="Q85" s="10">
        <v>94.74</v>
      </c>
      <c r="R85" s="10">
        <v>315</v>
      </c>
      <c r="S85" s="10">
        <v>12</v>
      </c>
      <c r="T85" s="9" t="str">
        <f t="shared" si="10"/>
        <v>315_4_3</v>
      </c>
      <c r="U85" s="10">
        <v>94.74</v>
      </c>
      <c r="V85" s="10">
        <v>315</v>
      </c>
      <c r="W85" s="11">
        <v>12</v>
      </c>
    </row>
    <row r="86" spans="1:23" x14ac:dyDescent="0.35">
      <c r="A86" s="1">
        <v>315</v>
      </c>
      <c r="B86" s="4" t="s">
        <v>229</v>
      </c>
      <c r="C86" s="4">
        <v>5</v>
      </c>
      <c r="D86" s="4">
        <v>12</v>
      </c>
      <c r="E86" s="4">
        <v>0</v>
      </c>
      <c r="F86" s="4">
        <v>6</v>
      </c>
      <c r="G86" s="4">
        <v>0</v>
      </c>
      <c r="H86" s="2">
        <v>1.014</v>
      </c>
      <c r="L86" s="9" t="str">
        <f t="shared" si="7"/>
        <v>315_5_1</v>
      </c>
      <c r="M86" s="10">
        <f t="shared" si="6"/>
        <v>94.74</v>
      </c>
      <c r="N86" s="10">
        <v>315</v>
      </c>
      <c r="O86" s="10">
        <f t="shared" si="8"/>
        <v>12</v>
      </c>
      <c r="P86" s="9" t="str">
        <f t="shared" si="9"/>
        <v>315_5_2</v>
      </c>
      <c r="Q86" s="10">
        <v>94.74</v>
      </c>
      <c r="R86" s="10">
        <v>315</v>
      </c>
      <c r="S86" s="10">
        <v>12</v>
      </c>
      <c r="T86" s="9" t="str">
        <f t="shared" si="10"/>
        <v>315_5_3</v>
      </c>
      <c r="U86" s="10">
        <v>94.74</v>
      </c>
      <c r="V86" s="10">
        <v>315</v>
      </c>
      <c r="W86" s="11">
        <v>12</v>
      </c>
    </row>
    <row r="87" spans="1:23" x14ac:dyDescent="0.35">
      <c r="A87" s="1">
        <v>316</v>
      </c>
      <c r="B87" s="4" t="s">
        <v>230</v>
      </c>
      <c r="C87" s="4">
        <v>1</v>
      </c>
      <c r="D87" s="4">
        <v>155</v>
      </c>
      <c r="E87" s="4">
        <v>25.22</v>
      </c>
      <c r="F87" s="4">
        <v>80</v>
      </c>
      <c r="G87" s="4" t="s">
        <v>228</v>
      </c>
      <c r="H87" s="2">
        <v>1.0169999999999999</v>
      </c>
      <c r="L87" s="9" t="str">
        <f t="shared" si="7"/>
        <v>316_1_1</v>
      </c>
      <c r="M87" s="10">
        <f t="shared" si="6"/>
        <v>15.46</v>
      </c>
      <c r="N87" s="10">
        <v>316</v>
      </c>
      <c r="O87" s="10">
        <f t="shared" si="8"/>
        <v>155</v>
      </c>
      <c r="P87" s="9" t="str">
        <f t="shared" si="9"/>
        <v>316_1_2</v>
      </c>
      <c r="Q87" s="10">
        <v>15.46</v>
      </c>
      <c r="R87" s="10">
        <v>316</v>
      </c>
      <c r="S87" s="10">
        <v>155</v>
      </c>
      <c r="T87" s="9" t="str">
        <f t="shared" si="10"/>
        <v>316_1_3</v>
      </c>
      <c r="U87" s="10">
        <v>15.46</v>
      </c>
      <c r="V87" s="10">
        <v>316</v>
      </c>
      <c r="W87" s="11">
        <v>155</v>
      </c>
    </row>
    <row r="88" spans="1:23" x14ac:dyDescent="0.35">
      <c r="A88" s="1">
        <v>318</v>
      </c>
      <c r="B88" s="4" t="s">
        <v>231</v>
      </c>
      <c r="C88" s="4">
        <v>1</v>
      </c>
      <c r="D88" s="4">
        <v>400</v>
      </c>
      <c r="E88" s="4">
        <v>137.4</v>
      </c>
      <c r="F88" s="4">
        <v>200</v>
      </c>
      <c r="G88" s="4" t="s">
        <v>228</v>
      </c>
      <c r="H88" s="2">
        <v>1.05</v>
      </c>
      <c r="L88" s="9" t="str">
        <f t="shared" si="7"/>
        <v>318_1_1</v>
      </c>
      <c r="M88" s="10">
        <f t="shared" si="6"/>
        <v>5.46</v>
      </c>
      <c r="N88" s="10">
        <v>318</v>
      </c>
      <c r="O88" s="10">
        <f t="shared" si="8"/>
        <v>400</v>
      </c>
      <c r="P88" s="9" t="str">
        <f t="shared" si="9"/>
        <v>318_1_2</v>
      </c>
      <c r="Q88" s="10">
        <v>5.46</v>
      </c>
      <c r="R88" s="10">
        <v>318</v>
      </c>
      <c r="S88" s="10">
        <v>400</v>
      </c>
      <c r="T88" s="9" t="str">
        <f t="shared" si="10"/>
        <v>318_1_3</v>
      </c>
      <c r="U88" s="10">
        <v>5.46</v>
      </c>
      <c r="V88" s="10">
        <v>318</v>
      </c>
      <c r="W88" s="11">
        <v>400</v>
      </c>
    </row>
    <row r="89" spans="1:23" x14ac:dyDescent="0.35">
      <c r="A89" s="1">
        <v>321</v>
      </c>
      <c r="B89" s="4" t="s">
        <v>231</v>
      </c>
      <c r="C89" s="4">
        <v>1</v>
      </c>
      <c r="D89" s="4">
        <v>400</v>
      </c>
      <c r="E89" s="4">
        <v>108.2</v>
      </c>
      <c r="F89" s="4">
        <v>200</v>
      </c>
      <c r="G89" s="4" t="s">
        <v>228</v>
      </c>
      <c r="H89" s="2">
        <v>1.05</v>
      </c>
      <c r="L89" s="9" t="str">
        <f t="shared" si="7"/>
        <v>321_1_1</v>
      </c>
      <c r="M89" s="10">
        <f t="shared" si="6"/>
        <v>5.46</v>
      </c>
      <c r="N89" s="10">
        <v>321</v>
      </c>
      <c r="O89" s="10">
        <f t="shared" si="8"/>
        <v>400</v>
      </c>
      <c r="P89" s="9" t="str">
        <f t="shared" si="9"/>
        <v>321_1_2</v>
      </c>
      <c r="Q89" s="10">
        <v>5.46</v>
      </c>
      <c r="R89" s="10">
        <v>321</v>
      </c>
      <c r="S89" s="10">
        <v>400</v>
      </c>
      <c r="T89" s="9" t="str">
        <f t="shared" si="10"/>
        <v>321_1_3</v>
      </c>
      <c r="U89" s="10">
        <v>5.46</v>
      </c>
      <c r="V89" s="10">
        <v>321</v>
      </c>
      <c r="W89" s="11">
        <v>400</v>
      </c>
    </row>
    <row r="90" spans="1:23" x14ac:dyDescent="0.35">
      <c r="A90" s="1">
        <v>322</v>
      </c>
      <c r="B90" s="4" t="s">
        <v>232</v>
      </c>
      <c r="C90" s="4">
        <v>1</v>
      </c>
      <c r="D90" s="4">
        <v>50</v>
      </c>
      <c r="E90" s="4" t="s">
        <v>233</v>
      </c>
      <c r="F90" s="4">
        <v>16</v>
      </c>
      <c r="G90" s="4" t="s">
        <v>234</v>
      </c>
      <c r="H90" s="2">
        <v>1.05</v>
      </c>
      <c r="L90" s="9" t="str">
        <f t="shared" si="7"/>
        <v>322_1_1</v>
      </c>
      <c r="M90" s="10">
        <f t="shared" si="6"/>
        <v>0</v>
      </c>
      <c r="N90" s="10">
        <v>322</v>
      </c>
      <c r="O90" s="10">
        <f t="shared" si="8"/>
        <v>50</v>
      </c>
      <c r="P90" s="9" t="str">
        <f t="shared" si="9"/>
        <v>322_1_2</v>
      </c>
      <c r="Q90" s="10">
        <v>0</v>
      </c>
      <c r="R90" s="10">
        <v>322</v>
      </c>
      <c r="S90" s="10">
        <v>50</v>
      </c>
      <c r="T90" s="9" t="str">
        <f t="shared" si="10"/>
        <v>322_1_3</v>
      </c>
      <c r="U90" s="10">
        <v>0</v>
      </c>
      <c r="V90" s="10">
        <v>322</v>
      </c>
      <c r="W90" s="11">
        <v>50</v>
      </c>
    </row>
    <row r="91" spans="1:23" x14ac:dyDescent="0.35">
      <c r="A91" s="1">
        <v>322</v>
      </c>
      <c r="B91" s="4" t="s">
        <v>232</v>
      </c>
      <c r="C91" s="4">
        <v>2</v>
      </c>
      <c r="D91" s="4">
        <v>50</v>
      </c>
      <c r="E91" s="4" t="s">
        <v>233</v>
      </c>
      <c r="F91" s="4">
        <v>16</v>
      </c>
      <c r="G91" s="4" t="s">
        <v>234</v>
      </c>
      <c r="H91" s="2">
        <v>1.05</v>
      </c>
      <c r="L91" s="9" t="str">
        <f t="shared" si="7"/>
        <v>322_2_1</v>
      </c>
      <c r="M91" s="10">
        <f t="shared" si="6"/>
        <v>0</v>
      </c>
      <c r="N91" s="10">
        <v>322</v>
      </c>
      <c r="O91" s="10">
        <f t="shared" si="8"/>
        <v>50</v>
      </c>
      <c r="P91" s="9" t="str">
        <f t="shared" si="9"/>
        <v>322_2_2</v>
      </c>
      <c r="Q91" s="10">
        <v>0</v>
      </c>
      <c r="R91" s="10">
        <v>322</v>
      </c>
      <c r="S91" s="10">
        <v>50</v>
      </c>
      <c r="T91" s="9" t="str">
        <f t="shared" si="10"/>
        <v>322_2_3</v>
      </c>
      <c r="U91" s="10">
        <v>0</v>
      </c>
      <c r="V91" s="10">
        <v>322</v>
      </c>
      <c r="W91" s="11">
        <v>50</v>
      </c>
    </row>
    <row r="92" spans="1:23" x14ac:dyDescent="0.35">
      <c r="A92" s="1">
        <v>322</v>
      </c>
      <c r="B92" s="4" t="s">
        <v>232</v>
      </c>
      <c r="C92" s="4">
        <v>3</v>
      </c>
      <c r="D92" s="4">
        <v>50</v>
      </c>
      <c r="E92" s="4" t="s">
        <v>233</v>
      </c>
      <c r="F92" s="4">
        <v>16</v>
      </c>
      <c r="G92" s="4" t="s">
        <v>234</v>
      </c>
      <c r="H92" s="2">
        <v>1.05</v>
      </c>
      <c r="L92" s="9" t="str">
        <f t="shared" si="7"/>
        <v>322_3_1</v>
      </c>
      <c r="M92" s="10">
        <f t="shared" si="6"/>
        <v>0</v>
      </c>
      <c r="N92" s="10">
        <v>322</v>
      </c>
      <c r="O92" s="10">
        <f t="shared" si="8"/>
        <v>50</v>
      </c>
      <c r="P92" s="9" t="str">
        <f t="shared" si="9"/>
        <v>322_3_2</v>
      </c>
      <c r="Q92" s="10">
        <v>0</v>
      </c>
      <c r="R92" s="10">
        <v>322</v>
      </c>
      <c r="S92" s="10">
        <v>50</v>
      </c>
      <c r="T92" s="9" t="str">
        <f t="shared" si="10"/>
        <v>322_3_3</v>
      </c>
      <c r="U92" s="10">
        <v>0</v>
      </c>
      <c r="V92" s="10">
        <v>322</v>
      </c>
      <c r="W92" s="11">
        <v>50</v>
      </c>
    </row>
    <row r="93" spans="1:23" x14ac:dyDescent="0.35">
      <c r="A93" s="1">
        <v>322</v>
      </c>
      <c r="B93" s="4" t="s">
        <v>232</v>
      </c>
      <c r="C93" s="4">
        <v>4</v>
      </c>
      <c r="D93" s="4">
        <v>50</v>
      </c>
      <c r="E93" s="4" t="s">
        <v>233</v>
      </c>
      <c r="F93" s="4">
        <v>16</v>
      </c>
      <c r="G93" s="4" t="s">
        <v>234</v>
      </c>
      <c r="H93" s="2">
        <v>1.05</v>
      </c>
      <c r="L93" s="9" t="str">
        <f t="shared" si="7"/>
        <v>322_4_1</v>
      </c>
      <c r="M93" s="10">
        <f t="shared" si="6"/>
        <v>0</v>
      </c>
      <c r="N93" s="10">
        <v>322</v>
      </c>
      <c r="O93" s="10">
        <f t="shared" si="8"/>
        <v>50</v>
      </c>
      <c r="P93" s="9" t="str">
        <f t="shared" si="9"/>
        <v>322_4_2</v>
      </c>
      <c r="Q93" s="10">
        <v>0</v>
      </c>
      <c r="R93" s="10">
        <v>322</v>
      </c>
      <c r="S93" s="10">
        <v>50</v>
      </c>
      <c r="T93" s="9" t="str">
        <f t="shared" si="10"/>
        <v>322_4_3</v>
      </c>
      <c r="U93" s="10">
        <v>0</v>
      </c>
      <c r="V93" s="10">
        <v>322</v>
      </c>
      <c r="W93" s="11">
        <v>50</v>
      </c>
    </row>
    <row r="94" spans="1:23" x14ac:dyDescent="0.35">
      <c r="A94" s="1">
        <v>322</v>
      </c>
      <c r="B94" s="4" t="s">
        <v>232</v>
      </c>
      <c r="C94" s="4">
        <v>5</v>
      </c>
      <c r="D94" s="4">
        <v>50</v>
      </c>
      <c r="E94" s="4" t="s">
        <v>233</v>
      </c>
      <c r="F94" s="4">
        <v>16</v>
      </c>
      <c r="G94" s="4" t="s">
        <v>234</v>
      </c>
      <c r="H94" s="2">
        <v>1.05</v>
      </c>
      <c r="L94" s="9" t="str">
        <f t="shared" si="7"/>
        <v>322_5_1</v>
      </c>
      <c r="M94" s="10">
        <f t="shared" si="6"/>
        <v>0</v>
      </c>
      <c r="N94" s="10">
        <v>322</v>
      </c>
      <c r="O94" s="10">
        <f t="shared" si="8"/>
        <v>50</v>
      </c>
      <c r="P94" s="9" t="str">
        <f t="shared" si="9"/>
        <v>322_5_2</v>
      </c>
      <c r="Q94" s="10">
        <v>0</v>
      </c>
      <c r="R94" s="10">
        <v>322</v>
      </c>
      <c r="S94" s="10">
        <v>50</v>
      </c>
      <c r="T94" s="9" t="str">
        <f t="shared" si="10"/>
        <v>322_5_3</v>
      </c>
      <c r="U94" s="10">
        <v>0</v>
      </c>
      <c r="V94" s="10">
        <v>322</v>
      </c>
      <c r="W94" s="11">
        <v>50</v>
      </c>
    </row>
    <row r="95" spans="1:23" x14ac:dyDescent="0.35">
      <c r="A95" s="1">
        <v>322</v>
      </c>
      <c r="B95" s="4" t="s">
        <v>232</v>
      </c>
      <c r="C95" s="4">
        <v>6</v>
      </c>
      <c r="D95" s="4">
        <v>50</v>
      </c>
      <c r="E95" s="4" t="s">
        <v>233</v>
      </c>
      <c r="F95" s="4">
        <v>16</v>
      </c>
      <c r="G95" s="4" t="s">
        <v>234</v>
      </c>
      <c r="H95" s="2">
        <v>1.05</v>
      </c>
      <c r="L95" s="9" t="str">
        <f t="shared" si="7"/>
        <v>322_6_1</v>
      </c>
      <c r="M95" s="10">
        <f t="shared" si="6"/>
        <v>0</v>
      </c>
      <c r="N95" s="10">
        <v>322</v>
      </c>
      <c r="O95" s="10">
        <f t="shared" si="8"/>
        <v>50</v>
      </c>
      <c r="P95" s="9" t="str">
        <f t="shared" si="9"/>
        <v>322_6_2</v>
      </c>
      <c r="Q95" s="10">
        <v>0</v>
      </c>
      <c r="R95" s="10">
        <v>322</v>
      </c>
      <c r="S95" s="10">
        <v>50</v>
      </c>
      <c r="T95" s="9" t="str">
        <f t="shared" si="10"/>
        <v>322_6_3</v>
      </c>
      <c r="U95" s="10">
        <v>0</v>
      </c>
      <c r="V95" s="10">
        <v>322</v>
      </c>
      <c r="W95" s="11">
        <v>50</v>
      </c>
    </row>
    <row r="96" spans="1:23" x14ac:dyDescent="0.35">
      <c r="A96" s="1">
        <v>323</v>
      </c>
      <c r="B96" s="4" t="s">
        <v>230</v>
      </c>
      <c r="C96" s="4">
        <v>1</v>
      </c>
      <c r="D96" s="4">
        <v>155</v>
      </c>
      <c r="E96" s="4">
        <v>31.79</v>
      </c>
      <c r="F96" s="4">
        <v>80</v>
      </c>
      <c r="G96" s="4" t="s">
        <v>228</v>
      </c>
      <c r="H96" s="2">
        <v>1.05</v>
      </c>
      <c r="L96" s="9" t="str">
        <f t="shared" si="7"/>
        <v>323_1_1</v>
      </c>
      <c r="M96" s="10">
        <f t="shared" si="6"/>
        <v>15.46</v>
      </c>
      <c r="N96" s="10">
        <v>323</v>
      </c>
      <c r="O96" s="10">
        <f t="shared" si="8"/>
        <v>155</v>
      </c>
      <c r="P96" s="9" t="str">
        <f t="shared" si="9"/>
        <v>323_1_2</v>
      </c>
      <c r="Q96" s="10">
        <v>15.46</v>
      </c>
      <c r="R96" s="10">
        <v>323</v>
      </c>
      <c r="S96" s="10">
        <v>155</v>
      </c>
      <c r="T96" s="9" t="str">
        <f t="shared" si="10"/>
        <v>323_1_3</v>
      </c>
      <c r="U96" s="10">
        <v>15.46</v>
      </c>
      <c r="V96" s="10">
        <v>323</v>
      </c>
      <c r="W96" s="11">
        <v>155</v>
      </c>
    </row>
    <row r="97" spans="1:23" x14ac:dyDescent="0.35">
      <c r="A97" s="1">
        <v>323</v>
      </c>
      <c r="B97" s="4" t="s">
        <v>230</v>
      </c>
      <c r="C97" s="4">
        <v>2</v>
      </c>
      <c r="D97" s="4">
        <v>155</v>
      </c>
      <c r="E97" s="4">
        <v>31.79</v>
      </c>
      <c r="F97" s="4">
        <v>80</v>
      </c>
      <c r="G97" s="4" t="s">
        <v>228</v>
      </c>
      <c r="H97" s="2">
        <v>1.05</v>
      </c>
      <c r="L97" s="9" t="str">
        <f t="shared" si="7"/>
        <v>323_2_1</v>
      </c>
      <c r="M97" s="10">
        <f t="shared" si="6"/>
        <v>15.46</v>
      </c>
      <c r="N97" s="10">
        <v>323</v>
      </c>
      <c r="O97" s="10">
        <f t="shared" si="8"/>
        <v>155</v>
      </c>
      <c r="P97" s="9" t="str">
        <f t="shared" si="9"/>
        <v>323_2_2</v>
      </c>
      <c r="Q97" s="10">
        <v>15.46</v>
      </c>
      <c r="R97" s="10">
        <v>323</v>
      </c>
      <c r="S97" s="10">
        <v>155</v>
      </c>
      <c r="T97" s="9" t="str">
        <f t="shared" si="10"/>
        <v>323_2_3</v>
      </c>
      <c r="U97" s="10">
        <v>15.46</v>
      </c>
      <c r="V97" s="10">
        <v>323</v>
      </c>
      <c r="W97" s="11">
        <v>155</v>
      </c>
    </row>
    <row r="98" spans="1:23" ht="15" thickBot="1" x14ac:dyDescent="0.4">
      <c r="A98" s="3">
        <v>323</v>
      </c>
      <c r="B98" s="5" t="s">
        <v>235</v>
      </c>
      <c r="C98" s="5">
        <v>3</v>
      </c>
      <c r="D98" s="5">
        <v>350</v>
      </c>
      <c r="E98" s="5">
        <v>71.78</v>
      </c>
      <c r="F98" s="5">
        <v>150</v>
      </c>
      <c r="G98" s="5" t="s">
        <v>225</v>
      </c>
      <c r="H98" s="61">
        <v>1.05</v>
      </c>
      <c r="L98" s="12" t="str">
        <f t="shared" si="7"/>
        <v>323_3_1</v>
      </c>
      <c r="M98" s="13">
        <f t="shared" si="6"/>
        <v>15.89</v>
      </c>
      <c r="N98" s="13">
        <v>323</v>
      </c>
      <c r="O98" s="13">
        <f t="shared" si="8"/>
        <v>350</v>
      </c>
      <c r="P98" s="12" t="str">
        <f t="shared" si="9"/>
        <v>323_3_2</v>
      </c>
      <c r="Q98" s="13">
        <v>15.89</v>
      </c>
      <c r="R98" s="13">
        <v>323</v>
      </c>
      <c r="S98" s="13">
        <v>350</v>
      </c>
      <c r="T98" s="12" t="str">
        <f t="shared" si="10"/>
        <v>323_3_3</v>
      </c>
      <c r="U98" s="13">
        <v>15.89</v>
      </c>
      <c r="V98" s="13">
        <v>323</v>
      </c>
      <c r="W98" s="14">
        <v>350</v>
      </c>
    </row>
  </sheetData>
  <sortState xmlns:xlrd2="http://schemas.microsoft.com/office/spreadsheetml/2017/richdata2" ref="A3:H98">
    <sortCondition ref="A3:A98"/>
  </sortState>
  <mergeCells count="4">
    <mergeCell ref="A1:H1"/>
    <mergeCell ref="L1:O1"/>
    <mergeCell ref="P2:S2"/>
    <mergeCell ref="T2:W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C56F9-78FF-4C5E-9806-0A5797E31522}">
  <dimension ref="A1:T122"/>
  <sheetViews>
    <sheetView workbookViewId="0">
      <selection activeCell="P8" sqref="P8"/>
    </sheetView>
  </sheetViews>
  <sheetFormatPr defaultRowHeight="14.5" x14ac:dyDescent="0.35"/>
  <cols>
    <col min="1" max="1" width="5.6328125" style="17" bestFit="1" customWidth="1"/>
    <col min="2" max="2" width="8.6328125" style="17" bestFit="1" customWidth="1"/>
    <col min="3" max="3" width="6.36328125" style="17" bestFit="1" customWidth="1"/>
    <col min="4" max="4" width="6.54296875" style="17" bestFit="1" customWidth="1"/>
    <col min="5" max="5" width="8.6328125" style="17" bestFit="1" customWidth="1"/>
    <col min="6" max="6" width="3.81640625" style="17" bestFit="1" customWidth="1"/>
    <col min="7" max="7" width="8.1796875" style="17" bestFit="1" customWidth="1"/>
    <col min="8" max="10" width="5.81640625" style="17" bestFit="1" customWidth="1"/>
    <col min="11" max="11" width="8.08984375" style="17" bestFit="1" customWidth="1"/>
    <col min="12" max="12" width="7.7265625" style="17" bestFit="1" customWidth="1"/>
    <col min="13" max="13" width="7.81640625" style="17" bestFit="1" customWidth="1"/>
    <col min="14" max="14" width="5.81640625" style="17" bestFit="1" customWidth="1"/>
    <col min="15" max="15" width="5.6328125" style="17" bestFit="1" customWidth="1"/>
    <col min="16" max="16" width="9.1796875" style="17" bestFit="1" customWidth="1"/>
    <col min="17" max="17" width="11.08984375" style="17" bestFit="1" customWidth="1"/>
    <col min="18" max="18" width="10.81640625" style="17" bestFit="1" customWidth="1"/>
    <col min="19" max="19" width="12" style="17" bestFit="1" customWidth="1"/>
    <col min="20" max="20" width="12.08984375" style="17" bestFit="1" customWidth="1"/>
    <col min="21" max="16384" width="8.7265625" style="17"/>
  </cols>
  <sheetData>
    <row r="1" spans="1:20" x14ac:dyDescent="0.35">
      <c r="A1" s="48" t="s">
        <v>190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9" t="s">
        <v>195</v>
      </c>
      <c r="P1" s="50"/>
      <c r="Q1" s="50"/>
      <c r="R1" s="50"/>
      <c r="S1" s="51"/>
    </row>
    <row r="2" spans="1:20" x14ac:dyDescent="0.35">
      <c r="A2" s="17" t="s">
        <v>181</v>
      </c>
      <c r="B2" s="17" t="s">
        <v>182</v>
      </c>
      <c r="C2" s="17" t="s">
        <v>183</v>
      </c>
      <c r="D2" s="17" t="s">
        <v>259</v>
      </c>
      <c r="E2" s="17" t="s">
        <v>184</v>
      </c>
      <c r="F2" s="17" t="s">
        <v>185</v>
      </c>
      <c r="G2" s="17" t="s">
        <v>260</v>
      </c>
      <c r="H2" s="17" t="s">
        <v>186</v>
      </c>
      <c r="I2" s="17" t="s">
        <v>187</v>
      </c>
      <c r="J2" s="17" t="s">
        <v>188</v>
      </c>
      <c r="K2" s="17" t="s">
        <v>261</v>
      </c>
      <c r="L2" s="17" t="s">
        <v>262</v>
      </c>
      <c r="M2" s="17" t="s">
        <v>263</v>
      </c>
      <c r="N2" s="17" t="s">
        <v>189</v>
      </c>
      <c r="O2" s="18" t="s">
        <v>181</v>
      </c>
      <c r="P2" s="19" t="s">
        <v>191</v>
      </c>
      <c r="Q2" s="19" t="s">
        <v>192</v>
      </c>
      <c r="R2" s="19" t="s">
        <v>193</v>
      </c>
      <c r="S2" s="20" t="s">
        <v>194</v>
      </c>
    </row>
    <row r="3" spans="1:20" x14ac:dyDescent="0.35">
      <c r="A3" s="17" t="s">
        <v>101</v>
      </c>
      <c r="B3" s="17">
        <v>109</v>
      </c>
      <c r="C3" s="17">
        <v>111</v>
      </c>
      <c r="D3" s="17">
        <v>0</v>
      </c>
      <c r="E3" s="17">
        <v>0.02</v>
      </c>
      <c r="F3" s="17">
        <v>768</v>
      </c>
      <c r="G3" s="17">
        <v>0</v>
      </c>
      <c r="H3" s="17">
        <v>2E-3</v>
      </c>
      <c r="I3" s="17">
        <v>8.4000000000000005E-2</v>
      </c>
      <c r="J3" s="17">
        <v>0</v>
      </c>
      <c r="K3" s="17">
        <v>400</v>
      </c>
      <c r="L3" s="17">
        <v>510</v>
      </c>
      <c r="M3" s="17">
        <v>600</v>
      </c>
      <c r="N3" s="17">
        <v>1.03</v>
      </c>
      <c r="O3" s="21" t="str">
        <f>A3</f>
        <v>A14</v>
      </c>
      <c r="P3" s="22">
        <v>30000</v>
      </c>
      <c r="Q3" s="22">
        <f>1/I3</f>
        <v>11.904761904761903</v>
      </c>
      <c r="R3" s="22">
        <f>B3</f>
        <v>109</v>
      </c>
      <c r="S3" s="33">
        <f>C3</f>
        <v>111</v>
      </c>
      <c r="T3" s="48" t="s">
        <v>264</v>
      </c>
    </row>
    <row r="4" spans="1:20" x14ac:dyDescent="0.35">
      <c r="A4" s="17" t="s">
        <v>102</v>
      </c>
      <c r="B4" s="17">
        <v>109</v>
      </c>
      <c r="C4" s="17">
        <v>112</v>
      </c>
      <c r="D4" s="17">
        <v>0</v>
      </c>
      <c r="E4" s="17">
        <v>0.02</v>
      </c>
      <c r="F4" s="17">
        <v>768</v>
      </c>
      <c r="G4" s="17">
        <v>0</v>
      </c>
      <c r="H4" s="17">
        <v>2E-3</v>
      </c>
      <c r="I4" s="17">
        <v>8.4000000000000005E-2</v>
      </c>
      <c r="J4" s="17">
        <v>0</v>
      </c>
      <c r="K4" s="17">
        <v>400</v>
      </c>
      <c r="L4" s="17">
        <v>510</v>
      </c>
      <c r="M4" s="17">
        <v>600</v>
      </c>
      <c r="N4" s="17">
        <v>1.03</v>
      </c>
      <c r="O4" s="21" t="str">
        <f t="shared" ref="O4:O67" si="0">A4</f>
        <v>A15</v>
      </c>
      <c r="P4" s="22">
        <v>30000</v>
      </c>
      <c r="Q4" s="22">
        <f t="shared" ref="Q4:Q67" si="1">1/I4</f>
        <v>11.904761904761903</v>
      </c>
      <c r="R4" s="22">
        <f t="shared" ref="R4:R67" si="2">B4</f>
        <v>109</v>
      </c>
      <c r="S4" s="33">
        <f t="shared" ref="S4:S67" si="3">C4</f>
        <v>112</v>
      </c>
      <c r="T4" s="48"/>
    </row>
    <row r="5" spans="1:20" x14ac:dyDescent="0.35">
      <c r="A5" s="17" t="s">
        <v>103</v>
      </c>
      <c r="B5" s="17">
        <v>110</v>
      </c>
      <c r="C5" s="17">
        <v>111</v>
      </c>
      <c r="D5" s="17">
        <v>0</v>
      </c>
      <c r="E5" s="17">
        <v>0.02</v>
      </c>
      <c r="F5" s="17">
        <v>768</v>
      </c>
      <c r="G5" s="17">
        <v>0</v>
      </c>
      <c r="H5" s="17">
        <v>2E-3</v>
      </c>
      <c r="I5" s="17">
        <v>8.4000000000000005E-2</v>
      </c>
      <c r="J5" s="17">
        <v>0</v>
      </c>
      <c r="K5" s="17">
        <v>400</v>
      </c>
      <c r="L5" s="17">
        <v>510</v>
      </c>
      <c r="M5" s="17">
        <v>600</v>
      </c>
      <c r="N5" s="17">
        <v>1.0149999999999999</v>
      </c>
      <c r="O5" s="21" t="str">
        <f t="shared" si="0"/>
        <v>A16</v>
      </c>
      <c r="P5" s="22">
        <v>30000</v>
      </c>
      <c r="Q5" s="22">
        <f t="shared" si="1"/>
        <v>11.904761904761903</v>
      </c>
      <c r="R5" s="22">
        <f t="shared" si="2"/>
        <v>110</v>
      </c>
      <c r="S5" s="33">
        <f t="shared" si="3"/>
        <v>111</v>
      </c>
      <c r="T5" s="48"/>
    </row>
    <row r="6" spans="1:20" x14ac:dyDescent="0.35">
      <c r="A6" s="17" t="s">
        <v>104</v>
      </c>
      <c r="B6" s="17">
        <v>110</v>
      </c>
      <c r="C6" s="17">
        <v>112</v>
      </c>
      <c r="D6" s="17">
        <v>0</v>
      </c>
      <c r="E6" s="17">
        <v>0.02</v>
      </c>
      <c r="F6" s="17">
        <v>768</v>
      </c>
      <c r="G6" s="17">
        <v>0</v>
      </c>
      <c r="H6" s="17">
        <v>2E-3</v>
      </c>
      <c r="I6" s="17">
        <v>8.4000000000000005E-2</v>
      </c>
      <c r="J6" s="17">
        <v>0</v>
      </c>
      <c r="K6" s="17">
        <v>400</v>
      </c>
      <c r="L6" s="17">
        <v>510</v>
      </c>
      <c r="M6" s="17">
        <v>600</v>
      </c>
      <c r="N6" s="17">
        <v>1.0149999999999999</v>
      </c>
      <c r="O6" s="21" t="str">
        <f t="shared" si="0"/>
        <v>A17</v>
      </c>
      <c r="P6" s="22">
        <v>30000</v>
      </c>
      <c r="Q6" s="22">
        <f t="shared" si="1"/>
        <v>11.904761904761903</v>
      </c>
      <c r="R6" s="22">
        <f t="shared" si="2"/>
        <v>110</v>
      </c>
      <c r="S6" s="33">
        <f t="shared" si="3"/>
        <v>112</v>
      </c>
      <c r="T6" s="48"/>
    </row>
    <row r="7" spans="1:20" x14ac:dyDescent="0.35">
      <c r="A7" s="17" t="s">
        <v>93</v>
      </c>
      <c r="B7" s="17">
        <v>103</v>
      </c>
      <c r="C7" s="17">
        <v>124</v>
      </c>
      <c r="D7" s="17">
        <v>0</v>
      </c>
      <c r="E7" s="17">
        <v>0.02</v>
      </c>
      <c r="F7" s="17">
        <v>768</v>
      </c>
      <c r="G7" s="17">
        <v>0</v>
      </c>
      <c r="H7" s="17">
        <v>2E-3</v>
      </c>
      <c r="I7" s="17">
        <v>8.4000000000000005E-2</v>
      </c>
      <c r="J7" s="17">
        <v>0</v>
      </c>
      <c r="K7" s="17">
        <v>400</v>
      </c>
      <c r="L7" s="17">
        <v>510</v>
      </c>
      <c r="M7" s="17">
        <v>600</v>
      </c>
      <c r="N7" s="17">
        <v>1.0149999999999999</v>
      </c>
      <c r="O7" s="21" t="str">
        <f t="shared" si="0"/>
        <v>A7</v>
      </c>
      <c r="P7" s="22">
        <v>30000</v>
      </c>
      <c r="Q7" s="22">
        <f t="shared" si="1"/>
        <v>11.904761904761903</v>
      </c>
      <c r="R7" s="22">
        <f t="shared" si="2"/>
        <v>103</v>
      </c>
      <c r="S7" s="33">
        <f t="shared" si="3"/>
        <v>124</v>
      </c>
      <c r="T7" s="48"/>
    </row>
    <row r="8" spans="1:20" x14ac:dyDescent="0.35">
      <c r="A8" s="17" t="s">
        <v>133</v>
      </c>
      <c r="B8" s="17">
        <v>209</v>
      </c>
      <c r="C8" s="17">
        <v>211</v>
      </c>
      <c r="D8" s="17">
        <v>0</v>
      </c>
      <c r="E8" s="17">
        <v>0.02</v>
      </c>
      <c r="F8" s="17">
        <v>768</v>
      </c>
      <c r="G8" s="17">
        <v>0</v>
      </c>
      <c r="H8" s="17">
        <v>2E-3</v>
      </c>
      <c r="I8" s="17">
        <v>8.4000000000000005E-2</v>
      </c>
      <c r="J8" s="17">
        <v>0</v>
      </c>
      <c r="K8" s="17">
        <v>400</v>
      </c>
      <c r="L8" s="17">
        <v>510</v>
      </c>
      <c r="M8" s="17">
        <v>600</v>
      </c>
      <c r="N8" s="17">
        <v>1.03</v>
      </c>
      <c r="O8" s="21" t="str">
        <f t="shared" si="0"/>
        <v>B14</v>
      </c>
      <c r="P8" s="22">
        <v>30000</v>
      </c>
      <c r="Q8" s="22">
        <f t="shared" si="1"/>
        <v>11.904761904761903</v>
      </c>
      <c r="R8" s="22">
        <f t="shared" si="2"/>
        <v>209</v>
      </c>
      <c r="S8" s="33">
        <f t="shared" si="3"/>
        <v>211</v>
      </c>
      <c r="T8" s="48"/>
    </row>
    <row r="9" spans="1:20" x14ac:dyDescent="0.35">
      <c r="A9" s="17" t="s">
        <v>134</v>
      </c>
      <c r="B9" s="17">
        <v>209</v>
      </c>
      <c r="C9" s="17">
        <v>212</v>
      </c>
      <c r="D9" s="17">
        <v>0</v>
      </c>
      <c r="E9" s="17">
        <v>0.02</v>
      </c>
      <c r="F9" s="17">
        <v>768</v>
      </c>
      <c r="G9" s="17">
        <v>0</v>
      </c>
      <c r="H9" s="17">
        <v>2E-3</v>
      </c>
      <c r="I9" s="17">
        <v>8.4000000000000005E-2</v>
      </c>
      <c r="J9" s="17">
        <v>0</v>
      </c>
      <c r="K9" s="17">
        <v>400</v>
      </c>
      <c r="L9" s="17">
        <v>510</v>
      </c>
      <c r="M9" s="17">
        <v>600</v>
      </c>
      <c r="N9" s="17">
        <v>1.03</v>
      </c>
      <c r="O9" s="21" t="str">
        <f t="shared" si="0"/>
        <v>B15</v>
      </c>
      <c r="P9" s="22">
        <v>30000</v>
      </c>
      <c r="Q9" s="22">
        <f t="shared" si="1"/>
        <v>11.904761904761903</v>
      </c>
      <c r="R9" s="22">
        <f t="shared" si="2"/>
        <v>209</v>
      </c>
      <c r="S9" s="33">
        <f t="shared" si="3"/>
        <v>212</v>
      </c>
      <c r="T9" s="48"/>
    </row>
    <row r="10" spans="1:20" x14ac:dyDescent="0.35">
      <c r="A10" s="17" t="s">
        <v>135</v>
      </c>
      <c r="B10" s="17">
        <v>210</v>
      </c>
      <c r="C10" s="17">
        <v>211</v>
      </c>
      <c r="D10" s="17">
        <v>0</v>
      </c>
      <c r="E10" s="17">
        <v>0.02</v>
      </c>
      <c r="F10" s="17">
        <v>768</v>
      </c>
      <c r="G10" s="17">
        <v>0</v>
      </c>
      <c r="H10" s="17">
        <v>2E-3</v>
      </c>
      <c r="I10" s="17">
        <v>8.4000000000000005E-2</v>
      </c>
      <c r="J10" s="17">
        <v>0</v>
      </c>
      <c r="K10" s="17">
        <v>400</v>
      </c>
      <c r="L10" s="17">
        <v>510</v>
      </c>
      <c r="M10" s="17">
        <v>600</v>
      </c>
      <c r="N10" s="17">
        <v>1.0149999999999999</v>
      </c>
      <c r="O10" s="21" t="str">
        <f t="shared" si="0"/>
        <v>B16</v>
      </c>
      <c r="P10" s="22">
        <v>30000</v>
      </c>
      <c r="Q10" s="22">
        <f t="shared" si="1"/>
        <v>11.904761904761903</v>
      </c>
      <c r="R10" s="22">
        <f t="shared" si="2"/>
        <v>210</v>
      </c>
      <c r="S10" s="33">
        <f t="shared" si="3"/>
        <v>211</v>
      </c>
      <c r="T10" s="48"/>
    </row>
    <row r="11" spans="1:20" x14ac:dyDescent="0.35">
      <c r="A11" s="17" t="s">
        <v>136</v>
      </c>
      <c r="B11" s="17">
        <v>210</v>
      </c>
      <c r="C11" s="17">
        <v>212</v>
      </c>
      <c r="D11" s="17">
        <v>0</v>
      </c>
      <c r="E11" s="17">
        <v>0.02</v>
      </c>
      <c r="F11" s="17">
        <v>768</v>
      </c>
      <c r="G11" s="17">
        <v>0</v>
      </c>
      <c r="H11" s="17">
        <v>2E-3</v>
      </c>
      <c r="I11" s="17">
        <v>8.4000000000000005E-2</v>
      </c>
      <c r="J11" s="17">
        <v>0</v>
      </c>
      <c r="K11" s="17">
        <v>400</v>
      </c>
      <c r="L11" s="17">
        <v>510</v>
      </c>
      <c r="M11" s="17">
        <v>600</v>
      </c>
      <c r="N11" s="17">
        <v>1.0149999999999999</v>
      </c>
      <c r="O11" s="21" t="str">
        <f t="shared" si="0"/>
        <v>B17</v>
      </c>
      <c r="P11" s="22">
        <v>30000</v>
      </c>
      <c r="Q11" s="22">
        <f t="shared" si="1"/>
        <v>11.904761904761903</v>
      </c>
      <c r="R11" s="22">
        <f t="shared" si="2"/>
        <v>210</v>
      </c>
      <c r="S11" s="33">
        <f t="shared" si="3"/>
        <v>212</v>
      </c>
      <c r="T11" s="48"/>
    </row>
    <row r="12" spans="1:20" x14ac:dyDescent="0.35">
      <c r="A12" s="17" t="s">
        <v>126</v>
      </c>
      <c r="B12" s="17">
        <v>203</v>
      </c>
      <c r="C12" s="17">
        <v>224</v>
      </c>
      <c r="D12" s="17">
        <v>0</v>
      </c>
      <c r="E12" s="17">
        <v>0.02</v>
      </c>
      <c r="F12" s="17">
        <v>768</v>
      </c>
      <c r="G12" s="17">
        <v>0</v>
      </c>
      <c r="H12" s="17">
        <v>2E-3</v>
      </c>
      <c r="I12" s="17">
        <v>8.4000000000000005E-2</v>
      </c>
      <c r="J12" s="17">
        <v>0</v>
      </c>
      <c r="K12" s="17">
        <v>400</v>
      </c>
      <c r="L12" s="17">
        <v>510</v>
      </c>
      <c r="M12" s="17">
        <v>600</v>
      </c>
      <c r="N12" s="17">
        <v>1.0149999999999999</v>
      </c>
      <c r="O12" s="21" t="str">
        <f t="shared" si="0"/>
        <v>B7</v>
      </c>
      <c r="P12" s="22">
        <v>30000</v>
      </c>
      <c r="Q12" s="22">
        <f t="shared" si="1"/>
        <v>11.904761904761903</v>
      </c>
      <c r="R12" s="22">
        <f t="shared" si="2"/>
        <v>203</v>
      </c>
      <c r="S12" s="33">
        <f t="shared" si="3"/>
        <v>224</v>
      </c>
      <c r="T12" s="48"/>
    </row>
    <row r="13" spans="1:20" x14ac:dyDescent="0.35">
      <c r="A13" s="17" t="s">
        <v>163</v>
      </c>
      <c r="B13" s="17">
        <v>309</v>
      </c>
      <c r="C13" s="17">
        <v>311</v>
      </c>
      <c r="D13" s="17">
        <v>0</v>
      </c>
      <c r="E13" s="17">
        <v>0.02</v>
      </c>
      <c r="F13" s="17">
        <v>768</v>
      </c>
      <c r="G13" s="17">
        <v>0</v>
      </c>
      <c r="H13" s="17">
        <v>2E-3</v>
      </c>
      <c r="I13" s="17">
        <v>8.4000000000000005E-2</v>
      </c>
      <c r="J13" s="17">
        <v>0</v>
      </c>
      <c r="K13" s="17">
        <v>400</v>
      </c>
      <c r="L13" s="17">
        <v>510</v>
      </c>
      <c r="M13" s="17">
        <v>600</v>
      </c>
      <c r="N13" s="17">
        <v>1.03</v>
      </c>
      <c r="O13" s="21" t="str">
        <f t="shared" si="0"/>
        <v>C14</v>
      </c>
      <c r="P13" s="22">
        <v>30000</v>
      </c>
      <c r="Q13" s="22">
        <f t="shared" si="1"/>
        <v>11.904761904761903</v>
      </c>
      <c r="R13" s="22">
        <f t="shared" si="2"/>
        <v>309</v>
      </c>
      <c r="S13" s="33">
        <f t="shared" si="3"/>
        <v>311</v>
      </c>
      <c r="T13" s="48"/>
    </row>
    <row r="14" spans="1:20" x14ac:dyDescent="0.35">
      <c r="A14" s="17" t="s">
        <v>164</v>
      </c>
      <c r="B14" s="17">
        <v>309</v>
      </c>
      <c r="C14" s="17">
        <v>312</v>
      </c>
      <c r="D14" s="17">
        <v>0</v>
      </c>
      <c r="E14" s="17">
        <v>0.02</v>
      </c>
      <c r="F14" s="17">
        <v>768</v>
      </c>
      <c r="G14" s="17">
        <v>0</v>
      </c>
      <c r="H14" s="17">
        <v>2E-3</v>
      </c>
      <c r="I14" s="17">
        <v>8.4000000000000005E-2</v>
      </c>
      <c r="J14" s="17">
        <v>0</v>
      </c>
      <c r="K14" s="17">
        <v>400</v>
      </c>
      <c r="L14" s="17">
        <v>510</v>
      </c>
      <c r="M14" s="17">
        <v>600</v>
      </c>
      <c r="N14" s="17">
        <v>1.03</v>
      </c>
      <c r="O14" s="21" t="str">
        <f t="shared" si="0"/>
        <v>C15</v>
      </c>
      <c r="P14" s="22">
        <v>30000</v>
      </c>
      <c r="Q14" s="22">
        <f t="shared" si="1"/>
        <v>11.904761904761903</v>
      </c>
      <c r="R14" s="22">
        <f t="shared" si="2"/>
        <v>309</v>
      </c>
      <c r="S14" s="33">
        <f t="shared" si="3"/>
        <v>312</v>
      </c>
      <c r="T14" s="48"/>
    </row>
    <row r="15" spans="1:20" x14ac:dyDescent="0.35">
      <c r="A15" s="17" t="s">
        <v>165</v>
      </c>
      <c r="B15" s="17">
        <v>310</v>
      </c>
      <c r="C15" s="17">
        <v>311</v>
      </c>
      <c r="D15" s="17">
        <v>0</v>
      </c>
      <c r="E15" s="17">
        <v>0.02</v>
      </c>
      <c r="F15" s="17">
        <v>768</v>
      </c>
      <c r="G15" s="17">
        <v>0</v>
      </c>
      <c r="H15" s="17">
        <v>2E-3</v>
      </c>
      <c r="I15" s="17">
        <v>8.4000000000000005E-2</v>
      </c>
      <c r="J15" s="17">
        <v>0</v>
      </c>
      <c r="K15" s="17">
        <v>400</v>
      </c>
      <c r="L15" s="17">
        <v>510</v>
      </c>
      <c r="M15" s="17">
        <v>600</v>
      </c>
      <c r="N15" s="17">
        <v>1.0149999999999999</v>
      </c>
      <c r="O15" s="21" t="str">
        <f t="shared" si="0"/>
        <v>C16</v>
      </c>
      <c r="P15" s="22">
        <v>30000</v>
      </c>
      <c r="Q15" s="22">
        <f t="shared" si="1"/>
        <v>11.904761904761903</v>
      </c>
      <c r="R15" s="22">
        <f t="shared" si="2"/>
        <v>310</v>
      </c>
      <c r="S15" s="33">
        <f t="shared" si="3"/>
        <v>311</v>
      </c>
      <c r="T15" s="48"/>
    </row>
    <row r="16" spans="1:20" x14ac:dyDescent="0.35">
      <c r="A16" s="17" t="s">
        <v>166</v>
      </c>
      <c r="B16" s="17">
        <v>310</v>
      </c>
      <c r="C16" s="17">
        <v>312</v>
      </c>
      <c r="D16" s="17">
        <v>0</v>
      </c>
      <c r="E16" s="17">
        <v>0.02</v>
      </c>
      <c r="F16" s="17">
        <v>768</v>
      </c>
      <c r="G16" s="17">
        <v>0</v>
      </c>
      <c r="H16" s="17">
        <v>2E-3</v>
      </c>
      <c r="I16" s="17">
        <v>8.4000000000000005E-2</v>
      </c>
      <c r="J16" s="17">
        <v>0</v>
      </c>
      <c r="K16" s="17">
        <v>400</v>
      </c>
      <c r="L16" s="17">
        <v>510</v>
      </c>
      <c r="M16" s="17">
        <v>600</v>
      </c>
      <c r="N16" s="17">
        <v>1.0149999999999999</v>
      </c>
      <c r="O16" s="21" t="str">
        <f t="shared" si="0"/>
        <v>C17</v>
      </c>
      <c r="P16" s="22">
        <v>30000</v>
      </c>
      <c r="Q16" s="22">
        <f t="shared" si="1"/>
        <v>11.904761904761903</v>
      </c>
      <c r="R16" s="22">
        <f t="shared" si="2"/>
        <v>310</v>
      </c>
      <c r="S16" s="33">
        <f t="shared" si="3"/>
        <v>312</v>
      </c>
      <c r="T16" s="48"/>
    </row>
    <row r="17" spans="1:20" x14ac:dyDescent="0.35">
      <c r="A17" s="17" t="s">
        <v>180</v>
      </c>
      <c r="B17" s="17">
        <v>323</v>
      </c>
      <c r="C17" s="17">
        <v>325</v>
      </c>
      <c r="D17" s="17">
        <v>0</v>
      </c>
      <c r="E17" s="17">
        <v>0.02</v>
      </c>
      <c r="F17" s="17">
        <v>768</v>
      </c>
      <c r="G17" s="17">
        <v>0</v>
      </c>
      <c r="H17" s="17">
        <v>0</v>
      </c>
      <c r="I17" s="17">
        <v>8.9999999999999993E-3</v>
      </c>
      <c r="J17" s="17">
        <v>0</v>
      </c>
      <c r="K17" s="17">
        <v>722</v>
      </c>
      <c r="L17" s="17">
        <v>893</v>
      </c>
      <c r="M17" s="17">
        <v>893</v>
      </c>
      <c r="N17" s="17">
        <v>1</v>
      </c>
      <c r="O17" s="21" t="str">
        <f t="shared" si="0"/>
        <v>C35</v>
      </c>
      <c r="P17" s="22">
        <v>30000</v>
      </c>
      <c r="Q17" s="22">
        <f t="shared" si="1"/>
        <v>111.11111111111111</v>
      </c>
      <c r="R17" s="22">
        <f t="shared" si="2"/>
        <v>323</v>
      </c>
      <c r="S17" s="33">
        <f t="shared" si="3"/>
        <v>325</v>
      </c>
      <c r="T17" s="48"/>
    </row>
    <row r="18" spans="1:20" x14ac:dyDescent="0.35">
      <c r="A18" s="17" t="s">
        <v>156</v>
      </c>
      <c r="B18" s="17">
        <v>303</v>
      </c>
      <c r="C18" s="17">
        <v>324</v>
      </c>
      <c r="D18" s="17">
        <v>0</v>
      </c>
      <c r="E18" s="17">
        <v>0.02</v>
      </c>
      <c r="F18" s="17">
        <v>768</v>
      </c>
      <c r="G18" s="17">
        <v>0</v>
      </c>
      <c r="H18" s="17">
        <v>2E-3</v>
      </c>
      <c r="I18" s="17">
        <v>8.4000000000000005E-2</v>
      </c>
      <c r="J18" s="17">
        <v>0</v>
      </c>
      <c r="K18" s="17">
        <v>400</v>
      </c>
      <c r="L18" s="17">
        <v>510</v>
      </c>
      <c r="M18" s="17">
        <v>600</v>
      </c>
      <c r="N18" s="17">
        <v>1.0149999999999999</v>
      </c>
      <c r="O18" s="21" t="str">
        <f t="shared" si="0"/>
        <v>C7</v>
      </c>
      <c r="P18" s="22">
        <v>30000</v>
      </c>
      <c r="Q18" s="22">
        <f t="shared" si="1"/>
        <v>11.904761904761903</v>
      </c>
      <c r="R18" s="22">
        <f t="shared" si="2"/>
        <v>303</v>
      </c>
      <c r="S18" s="33">
        <f t="shared" si="3"/>
        <v>324</v>
      </c>
      <c r="T18" s="48"/>
    </row>
    <row r="19" spans="1:20" x14ac:dyDescent="0.35">
      <c r="A19" s="17" t="s">
        <v>87</v>
      </c>
      <c r="B19" s="17">
        <v>101</v>
      </c>
      <c r="C19" s="17">
        <v>102</v>
      </c>
      <c r="D19" s="17">
        <v>3</v>
      </c>
      <c r="E19" s="17">
        <v>0.24</v>
      </c>
      <c r="F19" s="17">
        <v>16</v>
      </c>
      <c r="G19" s="17">
        <v>0</v>
      </c>
      <c r="H19" s="17">
        <v>3.0000000000000001E-3</v>
      </c>
      <c r="I19" s="17">
        <v>1.4E-2</v>
      </c>
      <c r="J19" s="17">
        <v>0.46100000000000002</v>
      </c>
      <c r="K19" s="17">
        <v>175</v>
      </c>
      <c r="L19" s="17">
        <v>193</v>
      </c>
      <c r="M19" s="17">
        <v>200</v>
      </c>
      <c r="N19" s="17">
        <v>0</v>
      </c>
      <c r="O19" s="21" t="str">
        <f t="shared" si="0"/>
        <v>A1</v>
      </c>
      <c r="P19" s="22">
        <f t="shared" ref="P19:P67" si="4">K19</f>
        <v>175</v>
      </c>
      <c r="Q19" s="22">
        <f t="shared" si="1"/>
        <v>71.428571428571431</v>
      </c>
      <c r="R19" s="22">
        <f t="shared" si="2"/>
        <v>101</v>
      </c>
      <c r="S19" s="33">
        <f t="shared" si="3"/>
        <v>102</v>
      </c>
    </row>
    <row r="20" spans="1:20" x14ac:dyDescent="0.35">
      <c r="A20" s="17" t="s">
        <v>120</v>
      </c>
      <c r="B20" s="17">
        <v>201</v>
      </c>
      <c r="C20" s="17">
        <v>202</v>
      </c>
      <c r="D20" s="17">
        <v>3</v>
      </c>
      <c r="E20" s="17">
        <v>0.24</v>
      </c>
      <c r="F20" s="17">
        <v>16</v>
      </c>
      <c r="G20" s="17">
        <v>0</v>
      </c>
      <c r="H20" s="17">
        <v>3.0000000000000001E-3</v>
      </c>
      <c r="I20" s="17">
        <v>1.4E-2</v>
      </c>
      <c r="J20" s="17">
        <v>0.46100000000000002</v>
      </c>
      <c r="K20" s="17">
        <v>175</v>
      </c>
      <c r="L20" s="17">
        <v>193</v>
      </c>
      <c r="M20" s="17">
        <v>200</v>
      </c>
      <c r="N20" s="17">
        <v>0</v>
      </c>
      <c r="O20" s="21" t="str">
        <f t="shared" si="0"/>
        <v>B1</v>
      </c>
      <c r="P20" s="22">
        <f t="shared" si="4"/>
        <v>175</v>
      </c>
      <c r="Q20" s="22">
        <f t="shared" si="1"/>
        <v>71.428571428571431</v>
      </c>
      <c r="R20" s="22">
        <f t="shared" si="2"/>
        <v>201</v>
      </c>
      <c r="S20" s="33">
        <f t="shared" si="3"/>
        <v>202</v>
      </c>
    </row>
    <row r="21" spans="1:20" x14ac:dyDescent="0.35">
      <c r="A21" s="17" t="s">
        <v>150</v>
      </c>
      <c r="B21" s="17">
        <v>301</v>
      </c>
      <c r="C21" s="17">
        <v>302</v>
      </c>
      <c r="D21" s="17">
        <v>3</v>
      </c>
      <c r="E21" s="17">
        <v>0.24</v>
      </c>
      <c r="F21" s="17">
        <v>16</v>
      </c>
      <c r="G21" s="17">
        <v>0</v>
      </c>
      <c r="H21" s="17">
        <v>3.0000000000000001E-3</v>
      </c>
      <c r="I21" s="17">
        <v>1.4E-2</v>
      </c>
      <c r="J21" s="17">
        <v>0.46100000000000002</v>
      </c>
      <c r="K21" s="17">
        <v>175</v>
      </c>
      <c r="L21" s="17">
        <v>193</v>
      </c>
      <c r="M21" s="17">
        <v>200</v>
      </c>
      <c r="N21" s="17">
        <v>0</v>
      </c>
      <c r="O21" s="21" t="str">
        <f t="shared" si="0"/>
        <v>C1</v>
      </c>
      <c r="P21" s="22">
        <f t="shared" si="4"/>
        <v>175</v>
      </c>
      <c r="Q21" s="22">
        <f t="shared" si="1"/>
        <v>71.428571428571431</v>
      </c>
      <c r="R21" s="22">
        <f t="shared" si="2"/>
        <v>301</v>
      </c>
      <c r="S21" s="33">
        <f t="shared" si="3"/>
        <v>302</v>
      </c>
    </row>
    <row r="22" spans="1:20" x14ac:dyDescent="0.35">
      <c r="A22" s="17" t="s">
        <v>116</v>
      </c>
      <c r="B22" s="17">
        <v>117</v>
      </c>
      <c r="C22" s="17">
        <v>118</v>
      </c>
      <c r="D22" s="17">
        <v>10</v>
      </c>
      <c r="E22" s="17">
        <v>0.32</v>
      </c>
      <c r="F22" s="17">
        <v>11</v>
      </c>
      <c r="G22" s="17">
        <v>0.2</v>
      </c>
      <c r="H22" s="17">
        <v>2E-3</v>
      </c>
      <c r="I22" s="17">
        <v>1.4E-2</v>
      </c>
      <c r="J22" s="17">
        <v>0.03</v>
      </c>
      <c r="K22" s="17">
        <v>500</v>
      </c>
      <c r="L22" s="17">
        <v>600</v>
      </c>
      <c r="M22" s="17">
        <v>625</v>
      </c>
      <c r="N22" s="17">
        <v>0</v>
      </c>
      <c r="O22" s="21" t="str">
        <f t="shared" si="0"/>
        <v>A29</v>
      </c>
      <c r="P22" s="22">
        <f t="shared" si="4"/>
        <v>500</v>
      </c>
      <c r="Q22" s="22">
        <f t="shared" si="1"/>
        <v>71.428571428571431</v>
      </c>
      <c r="R22" s="22">
        <f t="shared" si="2"/>
        <v>117</v>
      </c>
      <c r="S22" s="33">
        <f t="shared" si="3"/>
        <v>118</v>
      </c>
    </row>
    <row r="23" spans="1:20" x14ac:dyDescent="0.35">
      <c r="A23" s="17" t="s">
        <v>147</v>
      </c>
      <c r="B23" s="17">
        <v>217</v>
      </c>
      <c r="C23" s="17">
        <v>218</v>
      </c>
      <c r="D23" s="17">
        <v>10</v>
      </c>
      <c r="E23" s="17">
        <v>0.32</v>
      </c>
      <c r="F23" s="17">
        <v>11</v>
      </c>
      <c r="G23" s="17">
        <v>0.2</v>
      </c>
      <c r="H23" s="17">
        <v>2E-3</v>
      </c>
      <c r="I23" s="17">
        <v>1.4E-2</v>
      </c>
      <c r="J23" s="17">
        <v>0.03</v>
      </c>
      <c r="K23" s="17">
        <v>500</v>
      </c>
      <c r="L23" s="17">
        <v>600</v>
      </c>
      <c r="M23" s="17">
        <v>625</v>
      </c>
      <c r="N23" s="17">
        <v>0</v>
      </c>
      <c r="O23" s="21" t="str">
        <f t="shared" si="0"/>
        <v>B29</v>
      </c>
      <c r="P23" s="22">
        <f t="shared" si="4"/>
        <v>500</v>
      </c>
      <c r="Q23" s="22">
        <f t="shared" si="1"/>
        <v>71.428571428571431</v>
      </c>
      <c r="R23" s="22">
        <f t="shared" si="2"/>
        <v>217</v>
      </c>
      <c r="S23" s="33">
        <f t="shared" si="3"/>
        <v>218</v>
      </c>
    </row>
    <row r="24" spans="1:20" x14ac:dyDescent="0.35">
      <c r="A24" s="17" t="s">
        <v>177</v>
      </c>
      <c r="B24" s="17">
        <v>317</v>
      </c>
      <c r="C24" s="17">
        <v>318</v>
      </c>
      <c r="D24" s="17">
        <v>10</v>
      </c>
      <c r="E24" s="17">
        <v>0.32</v>
      </c>
      <c r="F24" s="17">
        <v>11</v>
      </c>
      <c r="G24" s="17">
        <v>0.2</v>
      </c>
      <c r="H24" s="17">
        <v>2E-3</v>
      </c>
      <c r="I24" s="17">
        <v>1.4E-2</v>
      </c>
      <c r="J24" s="17">
        <v>0.03</v>
      </c>
      <c r="K24" s="17">
        <v>500</v>
      </c>
      <c r="L24" s="17">
        <v>600</v>
      </c>
      <c r="M24" s="17">
        <v>625</v>
      </c>
      <c r="N24" s="17">
        <v>0</v>
      </c>
      <c r="O24" s="21" t="str">
        <f t="shared" si="0"/>
        <v>C29</v>
      </c>
      <c r="P24" s="22">
        <f t="shared" si="4"/>
        <v>500</v>
      </c>
      <c r="Q24" s="22">
        <f t="shared" si="1"/>
        <v>71.428571428571431</v>
      </c>
      <c r="R24" s="22">
        <f t="shared" si="2"/>
        <v>317</v>
      </c>
      <c r="S24" s="33">
        <f t="shared" si="3"/>
        <v>318</v>
      </c>
    </row>
    <row r="25" spans="1:20" x14ac:dyDescent="0.35">
      <c r="A25" s="17" t="s">
        <v>112</v>
      </c>
      <c r="B25" s="17">
        <v>115</v>
      </c>
      <c r="C25" s="17">
        <v>116</v>
      </c>
      <c r="D25" s="17">
        <v>12</v>
      </c>
      <c r="E25" s="17">
        <v>0.33</v>
      </c>
      <c r="F25" s="17">
        <v>11</v>
      </c>
      <c r="G25" s="17">
        <v>0.3</v>
      </c>
      <c r="H25" s="17">
        <v>2E-3</v>
      </c>
      <c r="I25" s="17">
        <v>1.7000000000000001E-2</v>
      </c>
      <c r="J25" s="17">
        <v>3.5999999999999997E-2</v>
      </c>
      <c r="K25" s="17">
        <v>500</v>
      </c>
      <c r="L25" s="17">
        <v>600</v>
      </c>
      <c r="M25" s="17">
        <v>625</v>
      </c>
      <c r="N25" s="17">
        <v>0</v>
      </c>
      <c r="O25" s="21" t="str">
        <f t="shared" si="0"/>
        <v>A24</v>
      </c>
      <c r="P25" s="22">
        <f t="shared" si="4"/>
        <v>500</v>
      </c>
      <c r="Q25" s="22">
        <f t="shared" si="1"/>
        <v>58.823529411764703</v>
      </c>
      <c r="R25" s="22">
        <f t="shared" si="2"/>
        <v>115</v>
      </c>
      <c r="S25" s="33">
        <f t="shared" si="3"/>
        <v>116</v>
      </c>
    </row>
    <row r="26" spans="1:20" x14ac:dyDescent="0.35">
      <c r="A26" s="17" t="s">
        <v>143</v>
      </c>
      <c r="B26" s="17">
        <v>215</v>
      </c>
      <c r="C26" s="17">
        <v>216</v>
      </c>
      <c r="D26" s="17">
        <v>12</v>
      </c>
      <c r="E26" s="17">
        <v>0.33</v>
      </c>
      <c r="F26" s="17">
        <v>11</v>
      </c>
      <c r="G26" s="17">
        <v>0.3</v>
      </c>
      <c r="H26" s="17">
        <v>2E-3</v>
      </c>
      <c r="I26" s="17">
        <v>1.7000000000000001E-2</v>
      </c>
      <c r="J26" s="17">
        <v>3.5999999999999997E-2</v>
      </c>
      <c r="K26" s="17">
        <v>500</v>
      </c>
      <c r="L26" s="17">
        <v>600</v>
      </c>
      <c r="M26" s="17">
        <v>625</v>
      </c>
      <c r="N26" s="17">
        <v>0</v>
      </c>
      <c r="O26" s="21" t="str">
        <f t="shared" si="0"/>
        <v>B24</v>
      </c>
      <c r="P26" s="22">
        <f t="shared" si="4"/>
        <v>500</v>
      </c>
      <c r="Q26" s="22">
        <f t="shared" si="1"/>
        <v>58.823529411764703</v>
      </c>
      <c r="R26" s="22">
        <f t="shared" si="2"/>
        <v>215</v>
      </c>
      <c r="S26" s="33">
        <f t="shared" si="3"/>
        <v>216</v>
      </c>
    </row>
    <row r="27" spans="1:20" x14ac:dyDescent="0.35">
      <c r="A27" s="17" t="s">
        <v>173</v>
      </c>
      <c r="B27" s="17">
        <v>315</v>
      </c>
      <c r="C27" s="17">
        <v>316</v>
      </c>
      <c r="D27" s="17">
        <v>12</v>
      </c>
      <c r="E27" s="17">
        <v>0.33</v>
      </c>
      <c r="F27" s="17">
        <v>11</v>
      </c>
      <c r="G27" s="17">
        <v>0.3</v>
      </c>
      <c r="H27" s="17">
        <v>2E-3</v>
      </c>
      <c r="I27" s="17">
        <v>1.7000000000000001E-2</v>
      </c>
      <c r="J27" s="17">
        <v>3.5999999999999997E-2</v>
      </c>
      <c r="K27" s="17">
        <v>500</v>
      </c>
      <c r="L27" s="17">
        <v>600</v>
      </c>
      <c r="M27" s="17">
        <v>625</v>
      </c>
      <c r="N27" s="17">
        <v>0</v>
      </c>
      <c r="O27" s="21" t="str">
        <f t="shared" si="0"/>
        <v>C24</v>
      </c>
      <c r="P27" s="22">
        <f t="shared" si="4"/>
        <v>500</v>
      </c>
      <c r="Q27" s="22">
        <f t="shared" si="1"/>
        <v>58.823529411764703</v>
      </c>
      <c r="R27" s="22">
        <f t="shared" si="2"/>
        <v>315</v>
      </c>
      <c r="S27" s="33">
        <f t="shared" si="3"/>
        <v>316</v>
      </c>
    </row>
    <row r="28" spans="1:20" x14ac:dyDescent="0.35">
      <c r="A28" s="17" t="s">
        <v>202</v>
      </c>
      <c r="B28" s="17">
        <v>120</v>
      </c>
      <c r="C28" s="17">
        <v>123</v>
      </c>
      <c r="D28" s="17">
        <v>15</v>
      </c>
      <c r="E28" s="17">
        <v>0.34</v>
      </c>
      <c r="F28" s="17">
        <v>11</v>
      </c>
      <c r="G28" s="17">
        <v>0.4</v>
      </c>
      <c r="H28" s="17">
        <v>3.0000000000000001E-3</v>
      </c>
      <c r="I28" s="17">
        <v>2.1999999999999999E-2</v>
      </c>
      <c r="J28" s="17">
        <v>4.5999999999999999E-2</v>
      </c>
      <c r="K28" s="17">
        <v>500</v>
      </c>
      <c r="L28" s="17">
        <v>600</v>
      </c>
      <c r="M28" s="17">
        <v>625</v>
      </c>
      <c r="N28" s="17">
        <v>0</v>
      </c>
      <c r="O28" s="21" t="str">
        <f t="shared" si="0"/>
        <v>A33_1</v>
      </c>
      <c r="P28" s="22">
        <f t="shared" si="4"/>
        <v>500</v>
      </c>
      <c r="Q28" s="22">
        <f t="shared" si="1"/>
        <v>45.45454545454546</v>
      </c>
      <c r="R28" s="22">
        <f t="shared" si="2"/>
        <v>120</v>
      </c>
      <c r="S28" s="33">
        <f t="shared" si="3"/>
        <v>123</v>
      </c>
    </row>
    <row r="29" spans="1:20" x14ac:dyDescent="0.35">
      <c r="A29" s="17" t="s">
        <v>203</v>
      </c>
      <c r="B29" s="17">
        <v>120</v>
      </c>
      <c r="C29" s="17">
        <v>123</v>
      </c>
      <c r="D29" s="17">
        <v>15</v>
      </c>
      <c r="E29" s="17">
        <v>0.34</v>
      </c>
      <c r="F29" s="17">
        <v>11</v>
      </c>
      <c r="G29" s="17">
        <v>0.4</v>
      </c>
      <c r="H29" s="17">
        <v>3.0000000000000001E-3</v>
      </c>
      <c r="I29" s="17">
        <v>2.1999999999999999E-2</v>
      </c>
      <c r="J29" s="17">
        <v>4.5999999999999999E-2</v>
      </c>
      <c r="K29" s="17">
        <v>500</v>
      </c>
      <c r="L29" s="17">
        <v>600</v>
      </c>
      <c r="M29" s="17">
        <v>625</v>
      </c>
      <c r="N29" s="17">
        <v>0</v>
      </c>
      <c r="O29" s="21" t="str">
        <f t="shared" si="0"/>
        <v>A33_2</v>
      </c>
      <c r="P29" s="22">
        <f t="shared" si="4"/>
        <v>500</v>
      </c>
      <c r="Q29" s="22">
        <f t="shared" si="1"/>
        <v>45.45454545454546</v>
      </c>
      <c r="R29" s="22">
        <f t="shared" si="2"/>
        <v>120</v>
      </c>
      <c r="S29" s="33">
        <f t="shared" si="3"/>
        <v>123</v>
      </c>
    </row>
    <row r="30" spans="1:20" x14ac:dyDescent="0.35">
      <c r="A30" s="17" t="s">
        <v>210</v>
      </c>
      <c r="B30" s="17">
        <v>220</v>
      </c>
      <c r="C30" s="17">
        <v>223</v>
      </c>
      <c r="D30" s="17">
        <v>15</v>
      </c>
      <c r="E30" s="17">
        <v>0.34</v>
      </c>
      <c r="F30" s="17">
        <v>11</v>
      </c>
      <c r="G30" s="17">
        <v>0.4</v>
      </c>
      <c r="H30" s="17">
        <v>3.0000000000000001E-3</v>
      </c>
      <c r="I30" s="17">
        <v>2.1999999999999999E-2</v>
      </c>
      <c r="J30" s="17">
        <v>4.5999999999999999E-2</v>
      </c>
      <c r="K30" s="17">
        <v>500</v>
      </c>
      <c r="L30" s="17">
        <v>600</v>
      </c>
      <c r="M30" s="17">
        <v>625</v>
      </c>
      <c r="N30" s="17">
        <v>0</v>
      </c>
      <c r="O30" s="21" t="str">
        <f t="shared" si="0"/>
        <v>B33_1</v>
      </c>
      <c r="P30" s="22">
        <f t="shared" si="4"/>
        <v>500</v>
      </c>
      <c r="Q30" s="22">
        <f t="shared" si="1"/>
        <v>45.45454545454546</v>
      </c>
      <c r="R30" s="22">
        <f t="shared" si="2"/>
        <v>220</v>
      </c>
      <c r="S30" s="33">
        <f t="shared" si="3"/>
        <v>223</v>
      </c>
    </row>
    <row r="31" spans="1:20" x14ac:dyDescent="0.35">
      <c r="A31" s="17" t="s">
        <v>211</v>
      </c>
      <c r="B31" s="17">
        <v>220</v>
      </c>
      <c r="C31" s="17">
        <v>223</v>
      </c>
      <c r="D31" s="17">
        <v>15</v>
      </c>
      <c r="E31" s="17">
        <v>0.34</v>
      </c>
      <c r="F31" s="17">
        <v>11</v>
      </c>
      <c r="G31" s="17">
        <v>0.4</v>
      </c>
      <c r="H31" s="17">
        <v>3.0000000000000001E-3</v>
      </c>
      <c r="I31" s="17">
        <v>2.1999999999999999E-2</v>
      </c>
      <c r="J31" s="17">
        <v>4.5999999999999999E-2</v>
      </c>
      <c r="K31" s="17">
        <v>500</v>
      </c>
      <c r="L31" s="17">
        <v>600</v>
      </c>
      <c r="M31" s="17">
        <v>625</v>
      </c>
      <c r="N31" s="17">
        <v>0</v>
      </c>
      <c r="O31" s="21" t="str">
        <f t="shared" si="0"/>
        <v>B33_2</v>
      </c>
      <c r="P31" s="22">
        <f t="shared" si="4"/>
        <v>500</v>
      </c>
      <c r="Q31" s="22">
        <f t="shared" si="1"/>
        <v>45.45454545454546</v>
      </c>
      <c r="R31" s="22">
        <f t="shared" si="2"/>
        <v>220</v>
      </c>
      <c r="S31" s="33">
        <f t="shared" si="3"/>
        <v>223</v>
      </c>
    </row>
    <row r="32" spans="1:20" x14ac:dyDescent="0.35">
      <c r="A32" s="17" t="s">
        <v>219</v>
      </c>
      <c r="B32" s="17">
        <v>320</v>
      </c>
      <c r="C32" s="17">
        <v>323</v>
      </c>
      <c r="D32" s="17">
        <v>15</v>
      </c>
      <c r="E32" s="17">
        <v>0.34</v>
      </c>
      <c r="F32" s="17">
        <v>11</v>
      </c>
      <c r="G32" s="17">
        <v>0.4</v>
      </c>
      <c r="H32" s="17">
        <v>3.0000000000000001E-3</v>
      </c>
      <c r="I32" s="17">
        <v>2.1999999999999999E-2</v>
      </c>
      <c r="J32" s="17">
        <v>4.5999999999999999E-2</v>
      </c>
      <c r="K32" s="17">
        <v>500</v>
      </c>
      <c r="L32" s="17">
        <v>600</v>
      </c>
      <c r="M32" s="17">
        <v>625</v>
      </c>
      <c r="N32" s="17">
        <v>0</v>
      </c>
      <c r="O32" s="21" t="str">
        <f t="shared" si="0"/>
        <v>C33_1</v>
      </c>
      <c r="P32" s="22">
        <f t="shared" si="4"/>
        <v>500</v>
      </c>
      <c r="Q32" s="22">
        <f t="shared" si="1"/>
        <v>45.45454545454546</v>
      </c>
      <c r="R32" s="22">
        <f t="shared" si="2"/>
        <v>320</v>
      </c>
      <c r="S32" s="33">
        <f t="shared" si="3"/>
        <v>323</v>
      </c>
    </row>
    <row r="33" spans="1:19" x14ac:dyDescent="0.35">
      <c r="A33" s="17" t="s">
        <v>220</v>
      </c>
      <c r="B33" s="17">
        <v>320</v>
      </c>
      <c r="C33" s="17">
        <v>323</v>
      </c>
      <c r="D33" s="17">
        <v>15</v>
      </c>
      <c r="E33" s="17">
        <v>0.34</v>
      </c>
      <c r="F33" s="17">
        <v>11</v>
      </c>
      <c r="G33" s="17">
        <v>0.4</v>
      </c>
      <c r="H33" s="17">
        <v>3.0000000000000001E-3</v>
      </c>
      <c r="I33" s="17">
        <v>2.1999999999999999E-2</v>
      </c>
      <c r="J33" s="17">
        <v>4.5999999999999999E-2</v>
      </c>
      <c r="K33" s="17">
        <v>500</v>
      </c>
      <c r="L33" s="17">
        <v>600</v>
      </c>
      <c r="M33" s="17">
        <v>625</v>
      </c>
      <c r="N33" s="17">
        <v>0</v>
      </c>
      <c r="O33" s="21" t="str">
        <f t="shared" si="0"/>
        <v>C33_2</v>
      </c>
      <c r="P33" s="22">
        <f t="shared" si="4"/>
        <v>500</v>
      </c>
      <c r="Q33" s="22">
        <f t="shared" si="1"/>
        <v>45.45454545454546</v>
      </c>
      <c r="R33" s="22">
        <f t="shared" si="2"/>
        <v>320</v>
      </c>
      <c r="S33" s="33">
        <f t="shared" si="3"/>
        <v>323</v>
      </c>
    </row>
    <row r="34" spans="1:19" x14ac:dyDescent="0.35">
      <c r="A34" s="17" t="s">
        <v>96</v>
      </c>
      <c r="B34" s="17">
        <v>106</v>
      </c>
      <c r="C34" s="17">
        <v>110</v>
      </c>
      <c r="D34" s="17">
        <v>16</v>
      </c>
      <c r="E34" s="17">
        <v>0.33</v>
      </c>
      <c r="F34" s="17">
        <v>35</v>
      </c>
      <c r="G34" s="17">
        <v>0</v>
      </c>
      <c r="H34" s="17">
        <v>1.4E-2</v>
      </c>
      <c r="I34" s="17">
        <v>6.0999999999999999E-2</v>
      </c>
      <c r="J34" s="17">
        <v>2.4590000000000001</v>
      </c>
      <c r="K34" s="17">
        <v>175</v>
      </c>
      <c r="L34" s="17">
        <v>193</v>
      </c>
      <c r="M34" s="17">
        <v>200</v>
      </c>
      <c r="N34" s="17">
        <v>0</v>
      </c>
      <c r="O34" s="21" t="str">
        <f t="shared" si="0"/>
        <v>A10</v>
      </c>
      <c r="P34" s="22">
        <f t="shared" si="4"/>
        <v>175</v>
      </c>
      <c r="Q34" s="22">
        <f t="shared" si="1"/>
        <v>16.393442622950818</v>
      </c>
      <c r="R34" s="22">
        <f t="shared" si="2"/>
        <v>106</v>
      </c>
      <c r="S34" s="33">
        <f t="shared" si="3"/>
        <v>110</v>
      </c>
    </row>
    <row r="35" spans="1:19" x14ac:dyDescent="0.35">
      <c r="A35" s="17" t="s">
        <v>97</v>
      </c>
      <c r="B35" s="17">
        <v>107</v>
      </c>
      <c r="C35" s="17">
        <v>108</v>
      </c>
      <c r="D35" s="17">
        <v>16</v>
      </c>
      <c r="E35" s="17">
        <v>0.3</v>
      </c>
      <c r="F35" s="17">
        <v>10</v>
      </c>
      <c r="G35" s="17">
        <v>0.8</v>
      </c>
      <c r="H35" s="17">
        <v>1.6E-2</v>
      </c>
      <c r="I35" s="17">
        <v>6.0999999999999999E-2</v>
      </c>
      <c r="J35" s="17">
        <v>1.7000000000000001E-2</v>
      </c>
      <c r="K35" s="17">
        <v>175</v>
      </c>
      <c r="L35" s="17">
        <v>208</v>
      </c>
      <c r="M35" s="17">
        <v>220</v>
      </c>
      <c r="N35" s="17">
        <v>0</v>
      </c>
      <c r="O35" s="21" t="str">
        <f t="shared" si="0"/>
        <v>A11</v>
      </c>
      <c r="P35" s="22">
        <f t="shared" si="4"/>
        <v>175</v>
      </c>
      <c r="Q35" s="22">
        <f t="shared" si="1"/>
        <v>16.393442622950818</v>
      </c>
      <c r="R35" s="22">
        <f t="shared" si="2"/>
        <v>107</v>
      </c>
      <c r="S35" s="33">
        <f t="shared" si="3"/>
        <v>108</v>
      </c>
    </row>
    <row r="36" spans="1:19" x14ac:dyDescent="0.35">
      <c r="A36" s="17" t="s">
        <v>115</v>
      </c>
      <c r="B36" s="17">
        <v>116</v>
      </c>
      <c r="C36" s="17">
        <v>119</v>
      </c>
      <c r="D36" s="17">
        <v>16</v>
      </c>
      <c r="E36" s="17">
        <v>0.34</v>
      </c>
      <c r="F36" s="17">
        <v>11</v>
      </c>
      <c r="G36" s="17">
        <v>0.4</v>
      </c>
      <c r="H36" s="17">
        <v>3.0000000000000001E-3</v>
      </c>
      <c r="I36" s="17">
        <v>2.3E-2</v>
      </c>
      <c r="J36" s="17">
        <v>4.9000000000000002E-2</v>
      </c>
      <c r="K36" s="17">
        <v>500</v>
      </c>
      <c r="L36" s="17">
        <v>600</v>
      </c>
      <c r="M36" s="17">
        <v>625</v>
      </c>
      <c r="N36" s="17">
        <v>0</v>
      </c>
      <c r="O36" s="21" t="str">
        <f t="shared" si="0"/>
        <v>A28</v>
      </c>
      <c r="P36" s="22">
        <f t="shared" si="4"/>
        <v>500</v>
      </c>
      <c r="Q36" s="22">
        <f t="shared" si="1"/>
        <v>43.478260869565219</v>
      </c>
      <c r="R36" s="22">
        <f t="shared" si="2"/>
        <v>116</v>
      </c>
      <c r="S36" s="33">
        <f t="shared" si="3"/>
        <v>119</v>
      </c>
    </row>
    <row r="37" spans="1:19" x14ac:dyDescent="0.35">
      <c r="A37" s="17" t="s">
        <v>129</v>
      </c>
      <c r="B37" s="17">
        <v>206</v>
      </c>
      <c r="C37" s="17">
        <v>210</v>
      </c>
      <c r="D37" s="17">
        <v>16</v>
      </c>
      <c r="E37" s="17">
        <v>0.33</v>
      </c>
      <c r="F37" s="17">
        <v>35</v>
      </c>
      <c r="G37" s="17">
        <v>0</v>
      </c>
      <c r="H37" s="17">
        <v>1.4E-2</v>
      </c>
      <c r="I37" s="17">
        <v>6.0999999999999999E-2</v>
      </c>
      <c r="J37" s="17">
        <v>2.4590000000000001</v>
      </c>
      <c r="K37" s="17">
        <v>175</v>
      </c>
      <c r="L37" s="17">
        <v>193</v>
      </c>
      <c r="M37" s="17">
        <v>200</v>
      </c>
      <c r="N37" s="17">
        <v>0</v>
      </c>
      <c r="O37" s="21" t="str">
        <f t="shared" si="0"/>
        <v>B10</v>
      </c>
      <c r="P37" s="22">
        <f t="shared" si="4"/>
        <v>175</v>
      </c>
      <c r="Q37" s="22">
        <f t="shared" si="1"/>
        <v>16.393442622950818</v>
      </c>
      <c r="R37" s="22">
        <f t="shared" si="2"/>
        <v>206</v>
      </c>
      <c r="S37" s="33">
        <f t="shared" si="3"/>
        <v>210</v>
      </c>
    </row>
    <row r="38" spans="1:19" x14ac:dyDescent="0.35">
      <c r="A38" s="17" t="s">
        <v>130</v>
      </c>
      <c r="B38" s="17">
        <v>207</v>
      </c>
      <c r="C38" s="17">
        <v>208</v>
      </c>
      <c r="D38" s="17">
        <v>16</v>
      </c>
      <c r="E38" s="17">
        <v>0.3</v>
      </c>
      <c r="F38" s="17">
        <v>10</v>
      </c>
      <c r="G38" s="17">
        <v>0.8</v>
      </c>
      <c r="H38" s="17">
        <v>1.6E-2</v>
      </c>
      <c r="I38" s="17">
        <v>6.0999999999999999E-2</v>
      </c>
      <c r="J38" s="17">
        <v>1.7000000000000001E-2</v>
      </c>
      <c r="K38" s="17">
        <v>175</v>
      </c>
      <c r="L38" s="17">
        <v>208</v>
      </c>
      <c r="M38" s="17">
        <v>220</v>
      </c>
      <c r="N38" s="17">
        <v>0</v>
      </c>
      <c r="O38" s="21" t="str">
        <f t="shared" si="0"/>
        <v>B11</v>
      </c>
      <c r="P38" s="22">
        <f t="shared" si="4"/>
        <v>175</v>
      </c>
      <c r="Q38" s="22">
        <f t="shared" si="1"/>
        <v>16.393442622950818</v>
      </c>
      <c r="R38" s="22">
        <f t="shared" si="2"/>
        <v>207</v>
      </c>
      <c r="S38" s="33">
        <f t="shared" si="3"/>
        <v>208</v>
      </c>
    </row>
    <row r="39" spans="1:19" x14ac:dyDescent="0.35">
      <c r="A39" s="17" t="s">
        <v>146</v>
      </c>
      <c r="B39" s="17">
        <v>216</v>
      </c>
      <c r="C39" s="17">
        <v>219</v>
      </c>
      <c r="D39" s="17">
        <v>16</v>
      </c>
      <c r="E39" s="17">
        <v>0.34</v>
      </c>
      <c r="F39" s="17">
        <v>11</v>
      </c>
      <c r="G39" s="17">
        <v>0.4</v>
      </c>
      <c r="H39" s="17">
        <v>3.0000000000000001E-3</v>
      </c>
      <c r="I39" s="17">
        <v>2.3E-2</v>
      </c>
      <c r="J39" s="17">
        <v>4.9000000000000002E-2</v>
      </c>
      <c r="K39" s="17">
        <v>500</v>
      </c>
      <c r="L39" s="17">
        <v>600</v>
      </c>
      <c r="M39" s="17">
        <v>625</v>
      </c>
      <c r="N39" s="17">
        <v>0</v>
      </c>
      <c r="O39" s="21" t="str">
        <f t="shared" si="0"/>
        <v>B28</v>
      </c>
      <c r="P39" s="22">
        <f t="shared" si="4"/>
        <v>500</v>
      </c>
      <c r="Q39" s="22">
        <f t="shared" si="1"/>
        <v>43.478260869565219</v>
      </c>
      <c r="R39" s="22">
        <f t="shared" si="2"/>
        <v>216</v>
      </c>
      <c r="S39" s="33">
        <f t="shared" si="3"/>
        <v>219</v>
      </c>
    </row>
    <row r="40" spans="1:19" x14ac:dyDescent="0.35">
      <c r="A40" s="17" t="s">
        <v>159</v>
      </c>
      <c r="B40" s="17">
        <v>306</v>
      </c>
      <c r="C40" s="17">
        <v>310</v>
      </c>
      <c r="D40" s="17">
        <v>16</v>
      </c>
      <c r="E40" s="17">
        <v>0.33</v>
      </c>
      <c r="F40" s="17">
        <v>35</v>
      </c>
      <c r="G40" s="17">
        <v>0</v>
      </c>
      <c r="H40" s="17">
        <v>1.4E-2</v>
      </c>
      <c r="I40" s="17">
        <v>6.0999999999999999E-2</v>
      </c>
      <c r="J40" s="17">
        <v>2.4590000000000001</v>
      </c>
      <c r="K40" s="17">
        <v>175</v>
      </c>
      <c r="L40" s="17">
        <v>193</v>
      </c>
      <c r="M40" s="17">
        <v>200</v>
      </c>
      <c r="N40" s="17">
        <v>0</v>
      </c>
      <c r="O40" s="21" t="str">
        <f t="shared" si="0"/>
        <v>C10</v>
      </c>
      <c r="P40" s="22">
        <f t="shared" si="4"/>
        <v>175</v>
      </c>
      <c r="Q40" s="22">
        <f t="shared" si="1"/>
        <v>16.393442622950818</v>
      </c>
      <c r="R40" s="22">
        <f t="shared" si="2"/>
        <v>306</v>
      </c>
      <c r="S40" s="33">
        <f t="shared" si="3"/>
        <v>310</v>
      </c>
    </row>
    <row r="41" spans="1:19" x14ac:dyDescent="0.35">
      <c r="A41" s="17" t="s">
        <v>160</v>
      </c>
      <c r="B41" s="17">
        <v>307</v>
      </c>
      <c r="C41" s="17">
        <v>308</v>
      </c>
      <c r="D41" s="17">
        <v>16</v>
      </c>
      <c r="E41" s="17">
        <v>0.3</v>
      </c>
      <c r="F41" s="17">
        <v>10</v>
      </c>
      <c r="G41" s="17">
        <v>0.8</v>
      </c>
      <c r="H41" s="17">
        <v>1.6E-2</v>
      </c>
      <c r="I41" s="17">
        <v>6.0999999999999999E-2</v>
      </c>
      <c r="J41" s="17">
        <v>1.7000000000000001E-2</v>
      </c>
      <c r="K41" s="17">
        <v>175</v>
      </c>
      <c r="L41" s="17">
        <v>208</v>
      </c>
      <c r="M41" s="17">
        <v>220</v>
      </c>
      <c r="N41" s="17">
        <v>0</v>
      </c>
      <c r="O41" s="21" t="str">
        <f t="shared" si="0"/>
        <v>C11</v>
      </c>
      <c r="P41" s="22">
        <f t="shared" si="4"/>
        <v>175</v>
      </c>
      <c r="Q41" s="22">
        <f t="shared" si="1"/>
        <v>16.393442622950818</v>
      </c>
      <c r="R41" s="22">
        <f t="shared" si="2"/>
        <v>307</v>
      </c>
      <c r="S41" s="33">
        <f t="shared" si="3"/>
        <v>308</v>
      </c>
    </row>
    <row r="42" spans="1:19" x14ac:dyDescent="0.35">
      <c r="A42" s="17" t="s">
        <v>176</v>
      </c>
      <c r="B42" s="17">
        <v>316</v>
      </c>
      <c r="C42" s="17">
        <v>319</v>
      </c>
      <c r="D42" s="17">
        <v>16</v>
      </c>
      <c r="E42" s="17">
        <v>0.34</v>
      </c>
      <c r="F42" s="17">
        <v>11</v>
      </c>
      <c r="G42" s="17">
        <v>0.4</v>
      </c>
      <c r="H42" s="17">
        <v>3.0000000000000001E-3</v>
      </c>
      <c r="I42" s="17">
        <v>2.3E-2</v>
      </c>
      <c r="J42" s="17">
        <v>4.9000000000000002E-2</v>
      </c>
      <c r="K42" s="17">
        <v>500</v>
      </c>
      <c r="L42" s="17">
        <v>600</v>
      </c>
      <c r="M42" s="17">
        <v>625</v>
      </c>
      <c r="N42" s="17">
        <v>0</v>
      </c>
      <c r="O42" s="21" t="str">
        <f t="shared" si="0"/>
        <v>C28</v>
      </c>
      <c r="P42" s="22">
        <f t="shared" si="4"/>
        <v>500</v>
      </c>
      <c r="Q42" s="22">
        <f t="shared" si="1"/>
        <v>43.478260869565219</v>
      </c>
      <c r="R42" s="22">
        <f t="shared" si="2"/>
        <v>316</v>
      </c>
      <c r="S42" s="33">
        <f t="shared" si="3"/>
        <v>319</v>
      </c>
    </row>
    <row r="43" spans="1:19" x14ac:dyDescent="0.35">
      <c r="A43" s="17" t="s">
        <v>114</v>
      </c>
      <c r="B43" s="17">
        <v>116</v>
      </c>
      <c r="C43" s="17">
        <v>117</v>
      </c>
      <c r="D43" s="17">
        <v>18</v>
      </c>
      <c r="E43" s="17">
        <v>0.35</v>
      </c>
      <c r="F43" s="17">
        <v>11</v>
      </c>
      <c r="G43" s="17">
        <v>0.4</v>
      </c>
      <c r="H43" s="17">
        <v>3.0000000000000001E-3</v>
      </c>
      <c r="I43" s="17">
        <v>2.5999999999999999E-2</v>
      </c>
      <c r="J43" s="17">
        <v>5.5E-2</v>
      </c>
      <c r="K43" s="17">
        <v>500</v>
      </c>
      <c r="L43" s="17">
        <v>600</v>
      </c>
      <c r="M43" s="17">
        <v>625</v>
      </c>
      <c r="N43" s="17">
        <v>0</v>
      </c>
      <c r="O43" s="21" t="str">
        <f t="shared" si="0"/>
        <v>A27</v>
      </c>
      <c r="P43" s="22">
        <f t="shared" si="4"/>
        <v>500</v>
      </c>
      <c r="Q43" s="22">
        <f t="shared" si="1"/>
        <v>38.46153846153846</v>
      </c>
      <c r="R43" s="22">
        <f t="shared" si="2"/>
        <v>116</v>
      </c>
      <c r="S43" s="33">
        <f t="shared" si="3"/>
        <v>117</v>
      </c>
    </row>
    <row r="44" spans="1:19" x14ac:dyDescent="0.35">
      <c r="A44" s="17" t="s">
        <v>198</v>
      </c>
      <c r="B44" s="17">
        <v>118</v>
      </c>
      <c r="C44" s="17">
        <v>121</v>
      </c>
      <c r="D44" s="17">
        <v>18</v>
      </c>
      <c r="E44" s="17">
        <v>0.35</v>
      </c>
      <c r="F44" s="17">
        <v>11</v>
      </c>
      <c r="G44" s="17">
        <v>0.4</v>
      </c>
      <c r="H44" s="17">
        <v>3.0000000000000001E-3</v>
      </c>
      <c r="I44" s="17">
        <v>2.5999999999999999E-2</v>
      </c>
      <c r="J44" s="17">
        <v>5.5E-2</v>
      </c>
      <c r="K44" s="17">
        <v>500</v>
      </c>
      <c r="L44" s="17">
        <v>600</v>
      </c>
      <c r="M44" s="17">
        <v>625</v>
      </c>
      <c r="N44" s="17">
        <v>0</v>
      </c>
      <c r="O44" s="21" t="str">
        <f t="shared" si="0"/>
        <v>A31_1</v>
      </c>
      <c r="P44" s="22">
        <f t="shared" si="4"/>
        <v>500</v>
      </c>
      <c r="Q44" s="22">
        <f t="shared" si="1"/>
        <v>38.46153846153846</v>
      </c>
      <c r="R44" s="22">
        <f t="shared" si="2"/>
        <v>118</v>
      </c>
      <c r="S44" s="33">
        <f t="shared" si="3"/>
        <v>121</v>
      </c>
    </row>
    <row r="45" spans="1:19" x14ac:dyDescent="0.35">
      <c r="A45" s="17" t="s">
        <v>199</v>
      </c>
      <c r="B45" s="17">
        <v>118</v>
      </c>
      <c r="C45" s="17">
        <v>121</v>
      </c>
      <c r="D45" s="17">
        <v>18</v>
      </c>
      <c r="E45" s="17">
        <v>0.35</v>
      </c>
      <c r="F45" s="17">
        <v>11</v>
      </c>
      <c r="G45" s="17">
        <v>0.4</v>
      </c>
      <c r="H45" s="17">
        <v>3.0000000000000001E-3</v>
      </c>
      <c r="I45" s="17">
        <v>2.5999999999999999E-2</v>
      </c>
      <c r="J45" s="17">
        <v>5.5E-2</v>
      </c>
      <c r="K45" s="17">
        <v>500</v>
      </c>
      <c r="L45" s="17">
        <v>600</v>
      </c>
      <c r="M45" s="17">
        <v>625</v>
      </c>
      <c r="N45" s="17">
        <v>0</v>
      </c>
      <c r="O45" s="21" t="str">
        <f t="shared" si="0"/>
        <v>A31_2</v>
      </c>
      <c r="P45" s="22">
        <f t="shared" si="4"/>
        <v>500</v>
      </c>
      <c r="Q45" s="22">
        <f t="shared" si="1"/>
        <v>38.46153846153846</v>
      </c>
      <c r="R45" s="22">
        <f t="shared" si="2"/>
        <v>118</v>
      </c>
      <c r="S45" s="33">
        <f t="shared" si="3"/>
        <v>121</v>
      </c>
    </row>
    <row r="46" spans="1:19" x14ac:dyDescent="0.35">
      <c r="A46" s="17" t="s">
        <v>145</v>
      </c>
      <c r="B46" s="17">
        <v>216</v>
      </c>
      <c r="C46" s="17">
        <v>217</v>
      </c>
      <c r="D46" s="17">
        <v>18</v>
      </c>
      <c r="E46" s="17">
        <v>0.35</v>
      </c>
      <c r="F46" s="17">
        <v>11</v>
      </c>
      <c r="G46" s="17">
        <v>0.4</v>
      </c>
      <c r="H46" s="17">
        <v>3.0000000000000001E-3</v>
      </c>
      <c r="I46" s="17">
        <v>2.5999999999999999E-2</v>
      </c>
      <c r="J46" s="17">
        <v>5.5E-2</v>
      </c>
      <c r="K46" s="17">
        <v>500</v>
      </c>
      <c r="L46" s="17">
        <v>600</v>
      </c>
      <c r="M46" s="17">
        <v>625</v>
      </c>
      <c r="N46" s="17">
        <v>0</v>
      </c>
      <c r="O46" s="21" t="str">
        <f t="shared" si="0"/>
        <v>B27</v>
      </c>
      <c r="P46" s="22">
        <f t="shared" si="4"/>
        <v>500</v>
      </c>
      <c r="Q46" s="22">
        <f t="shared" si="1"/>
        <v>38.46153846153846</v>
      </c>
      <c r="R46" s="22">
        <f t="shared" si="2"/>
        <v>216</v>
      </c>
      <c r="S46" s="33">
        <f t="shared" si="3"/>
        <v>217</v>
      </c>
    </row>
    <row r="47" spans="1:19" x14ac:dyDescent="0.35">
      <c r="A47" s="17" t="s">
        <v>206</v>
      </c>
      <c r="B47" s="17">
        <v>218</v>
      </c>
      <c r="C47" s="17">
        <v>221</v>
      </c>
      <c r="D47" s="17">
        <v>18</v>
      </c>
      <c r="E47" s="17">
        <v>0.35</v>
      </c>
      <c r="F47" s="17">
        <v>11</v>
      </c>
      <c r="G47" s="17">
        <v>0.4</v>
      </c>
      <c r="H47" s="17">
        <v>3.0000000000000001E-3</v>
      </c>
      <c r="I47" s="17">
        <v>2.5999999999999999E-2</v>
      </c>
      <c r="J47" s="17">
        <v>5.5E-2</v>
      </c>
      <c r="K47" s="17">
        <v>500</v>
      </c>
      <c r="L47" s="17">
        <v>600</v>
      </c>
      <c r="M47" s="17">
        <v>625</v>
      </c>
      <c r="N47" s="17">
        <v>0</v>
      </c>
      <c r="O47" s="21" t="str">
        <f t="shared" si="0"/>
        <v>B31_1</v>
      </c>
      <c r="P47" s="22">
        <f t="shared" si="4"/>
        <v>500</v>
      </c>
      <c r="Q47" s="22">
        <f t="shared" si="1"/>
        <v>38.46153846153846</v>
      </c>
      <c r="R47" s="22">
        <f t="shared" si="2"/>
        <v>218</v>
      </c>
      <c r="S47" s="33">
        <f t="shared" si="3"/>
        <v>221</v>
      </c>
    </row>
    <row r="48" spans="1:19" x14ac:dyDescent="0.35">
      <c r="A48" s="17" t="s">
        <v>207</v>
      </c>
      <c r="B48" s="17">
        <v>218</v>
      </c>
      <c r="C48" s="17">
        <v>221</v>
      </c>
      <c r="D48" s="17">
        <v>18</v>
      </c>
      <c r="E48" s="17">
        <v>0.35</v>
      </c>
      <c r="F48" s="17">
        <v>11</v>
      </c>
      <c r="G48" s="17">
        <v>0.4</v>
      </c>
      <c r="H48" s="17">
        <v>3.0000000000000001E-3</v>
      </c>
      <c r="I48" s="17">
        <v>2.5999999999999999E-2</v>
      </c>
      <c r="J48" s="17">
        <v>5.5E-2</v>
      </c>
      <c r="K48" s="17">
        <v>500</v>
      </c>
      <c r="L48" s="17">
        <v>600</v>
      </c>
      <c r="M48" s="17">
        <v>625</v>
      </c>
      <c r="N48" s="17">
        <v>0</v>
      </c>
      <c r="O48" s="21" t="str">
        <f t="shared" si="0"/>
        <v>B31_2</v>
      </c>
      <c r="P48" s="22">
        <f t="shared" si="4"/>
        <v>500</v>
      </c>
      <c r="Q48" s="22">
        <f t="shared" si="1"/>
        <v>38.46153846153846</v>
      </c>
      <c r="R48" s="22">
        <f t="shared" si="2"/>
        <v>218</v>
      </c>
      <c r="S48" s="33">
        <f t="shared" si="3"/>
        <v>221</v>
      </c>
    </row>
    <row r="49" spans="1:19" x14ac:dyDescent="0.35">
      <c r="A49" s="17" t="s">
        <v>175</v>
      </c>
      <c r="B49" s="17">
        <v>316</v>
      </c>
      <c r="C49" s="17">
        <v>317</v>
      </c>
      <c r="D49" s="17">
        <v>18</v>
      </c>
      <c r="E49" s="17">
        <v>0.35</v>
      </c>
      <c r="F49" s="17">
        <v>11</v>
      </c>
      <c r="G49" s="17">
        <v>0.4</v>
      </c>
      <c r="H49" s="17">
        <v>3.0000000000000001E-3</v>
      </c>
      <c r="I49" s="17">
        <v>2.5999999999999999E-2</v>
      </c>
      <c r="J49" s="17">
        <v>5.5E-2</v>
      </c>
      <c r="K49" s="17">
        <v>500</v>
      </c>
      <c r="L49" s="17">
        <v>600</v>
      </c>
      <c r="M49" s="17">
        <v>625</v>
      </c>
      <c r="N49" s="17">
        <v>0</v>
      </c>
      <c r="O49" s="21" t="str">
        <f t="shared" si="0"/>
        <v>C27</v>
      </c>
      <c r="P49" s="22">
        <f t="shared" si="4"/>
        <v>500</v>
      </c>
      <c r="Q49" s="22">
        <f t="shared" si="1"/>
        <v>38.46153846153846</v>
      </c>
      <c r="R49" s="22">
        <f t="shared" si="2"/>
        <v>316</v>
      </c>
      <c r="S49" s="33">
        <f t="shared" si="3"/>
        <v>317</v>
      </c>
    </row>
    <row r="50" spans="1:19" x14ac:dyDescent="0.35">
      <c r="A50" s="17" t="s">
        <v>214</v>
      </c>
      <c r="B50" s="17">
        <v>318</v>
      </c>
      <c r="C50" s="17">
        <v>321</v>
      </c>
      <c r="D50" s="17">
        <v>18</v>
      </c>
      <c r="E50" s="17">
        <v>0.35</v>
      </c>
      <c r="F50" s="17">
        <v>11</v>
      </c>
      <c r="G50" s="17">
        <v>0.4</v>
      </c>
      <c r="H50" s="17">
        <v>3.0000000000000001E-3</v>
      </c>
      <c r="I50" s="17">
        <v>2.5999999999999999E-2</v>
      </c>
      <c r="J50" s="17">
        <v>5.5E-2</v>
      </c>
      <c r="K50" s="17">
        <v>500</v>
      </c>
      <c r="L50" s="17">
        <v>600</v>
      </c>
      <c r="M50" s="17">
        <v>625</v>
      </c>
      <c r="N50" s="17">
        <v>0</v>
      </c>
      <c r="O50" s="21" t="str">
        <f t="shared" si="0"/>
        <v>C31_1</v>
      </c>
      <c r="P50" s="22">
        <f t="shared" si="4"/>
        <v>500</v>
      </c>
      <c r="Q50" s="22">
        <f t="shared" si="1"/>
        <v>38.46153846153846</v>
      </c>
      <c r="R50" s="22">
        <f t="shared" si="2"/>
        <v>318</v>
      </c>
      <c r="S50" s="33">
        <f t="shared" si="3"/>
        <v>321</v>
      </c>
    </row>
    <row r="51" spans="1:19" x14ac:dyDescent="0.35">
      <c r="A51" s="17" t="s">
        <v>215</v>
      </c>
      <c r="B51" s="17">
        <v>318</v>
      </c>
      <c r="C51" s="17">
        <v>321</v>
      </c>
      <c r="D51" s="17">
        <v>18</v>
      </c>
      <c r="E51" s="17">
        <v>0.35</v>
      </c>
      <c r="F51" s="17">
        <v>11</v>
      </c>
      <c r="G51" s="17">
        <v>0.4</v>
      </c>
      <c r="H51" s="17">
        <v>3.0000000000000001E-3</v>
      </c>
      <c r="I51" s="17">
        <v>2.5999999999999999E-2</v>
      </c>
      <c r="J51" s="17">
        <v>5.5E-2</v>
      </c>
      <c r="K51" s="17">
        <v>500</v>
      </c>
      <c r="L51" s="17">
        <v>600</v>
      </c>
      <c r="M51" s="17">
        <v>625</v>
      </c>
      <c r="N51" s="17">
        <v>0</v>
      </c>
      <c r="O51" s="21" t="str">
        <f t="shared" si="0"/>
        <v>C31_2</v>
      </c>
      <c r="P51" s="22">
        <f t="shared" si="4"/>
        <v>500</v>
      </c>
      <c r="Q51" s="22">
        <f t="shared" si="1"/>
        <v>38.46153846153846</v>
      </c>
      <c r="R51" s="22">
        <f t="shared" si="2"/>
        <v>318</v>
      </c>
      <c r="S51" s="33">
        <f t="shared" si="3"/>
        <v>321</v>
      </c>
    </row>
    <row r="52" spans="1:19" x14ac:dyDescent="0.35">
      <c r="A52" s="17" t="s">
        <v>89</v>
      </c>
      <c r="B52" s="17">
        <v>101</v>
      </c>
      <c r="C52" s="17">
        <v>105</v>
      </c>
      <c r="D52" s="17">
        <v>22</v>
      </c>
      <c r="E52" s="17">
        <v>0.33</v>
      </c>
      <c r="F52" s="17">
        <v>10</v>
      </c>
      <c r="G52" s="17">
        <v>1.2</v>
      </c>
      <c r="H52" s="17">
        <v>2.1999999999999999E-2</v>
      </c>
      <c r="I52" s="17">
        <v>8.5000000000000006E-2</v>
      </c>
      <c r="J52" s="17">
        <v>2.3E-2</v>
      </c>
      <c r="K52" s="17">
        <v>175</v>
      </c>
      <c r="L52" s="17">
        <v>208</v>
      </c>
      <c r="M52" s="17">
        <v>220</v>
      </c>
      <c r="N52" s="17">
        <v>0</v>
      </c>
      <c r="O52" s="21" t="str">
        <f t="shared" si="0"/>
        <v>A3</v>
      </c>
      <c r="P52" s="22">
        <f t="shared" si="4"/>
        <v>175</v>
      </c>
      <c r="Q52" s="22">
        <f t="shared" si="1"/>
        <v>11.76470588235294</v>
      </c>
      <c r="R52" s="22">
        <f t="shared" si="2"/>
        <v>101</v>
      </c>
      <c r="S52" s="33">
        <f t="shared" si="3"/>
        <v>105</v>
      </c>
    </row>
    <row r="53" spans="1:19" x14ac:dyDescent="0.35">
      <c r="A53" s="17" t="s">
        <v>122</v>
      </c>
      <c r="B53" s="17">
        <v>201</v>
      </c>
      <c r="C53" s="17">
        <v>205</v>
      </c>
      <c r="D53" s="17">
        <v>22</v>
      </c>
      <c r="E53" s="17">
        <v>0.33</v>
      </c>
      <c r="F53" s="17">
        <v>10</v>
      </c>
      <c r="G53" s="17">
        <v>1.2</v>
      </c>
      <c r="H53" s="17">
        <v>2.1999999999999999E-2</v>
      </c>
      <c r="I53" s="17">
        <v>8.5000000000000006E-2</v>
      </c>
      <c r="J53" s="17">
        <v>2.3E-2</v>
      </c>
      <c r="K53" s="17">
        <v>175</v>
      </c>
      <c r="L53" s="17">
        <v>208</v>
      </c>
      <c r="M53" s="17">
        <v>220</v>
      </c>
      <c r="N53" s="17">
        <v>0</v>
      </c>
      <c r="O53" s="21" t="str">
        <f t="shared" si="0"/>
        <v>B3</v>
      </c>
      <c r="P53" s="22">
        <f t="shared" si="4"/>
        <v>175</v>
      </c>
      <c r="Q53" s="22">
        <f t="shared" si="1"/>
        <v>11.76470588235294</v>
      </c>
      <c r="R53" s="22">
        <f t="shared" si="2"/>
        <v>201</v>
      </c>
      <c r="S53" s="33">
        <f t="shared" si="3"/>
        <v>205</v>
      </c>
    </row>
    <row r="54" spans="1:19" x14ac:dyDescent="0.35">
      <c r="A54" s="17" t="s">
        <v>152</v>
      </c>
      <c r="B54" s="17">
        <v>301</v>
      </c>
      <c r="C54" s="17">
        <v>305</v>
      </c>
      <c r="D54" s="17">
        <v>22</v>
      </c>
      <c r="E54" s="17">
        <v>0.33</v>
      </c>
      <c r="F54" s="17">
        <v>10</v>
      </c>
      <c r="G54" s="17">
        <v>1.2</v>
      </c>
      <c r="H54" s="17">
        <v>2.1999999999999999E-2</v>
      </c>
      <c r="I54" s="17">
        <v>8.5000000000000006E-2</v>
      </c>
      <c r="J54" s="17">
        <v>2.3E-2</v>
      </c>
      <c r="K54" s="17">
        <v>175</v>
      </c>
      <c r="L54" s="17">
        <v>208</v>
      </c>
      <c r="M54" s="17">
        <v>220</v>
      </c>
      <c r="N54" s="17">
        <v>0</v>
      </c>
      <c r="O54" s="21" t="str">
        <f t="shared" si="0"/>
        <v>C3</v>
      </c>
      <c r="P54" s="22">
        <f t="shared" si="4"/>
        <v>175</v>
      </c>
      <c r="Q54" s="22">
        <f t="shared" si="1"/>
        <v>11.76470588235294</v>
      </c>
      <c r="R54" s="22">
        <f t="shared" si="2"/>
        <v>301</v>
      </c>
      <c r="S54" s="33">
        <f t="shared" si="3"/>
        <v>305</v>
      </c>
    </row>
    <row r="55" spans="1:19" x14ac:dyDescent="0.35">
      <c r="A55" s="17" t="s">
        <v>95</v>
      </c>
      <c r="B55" s="17">
        <v>105</v>
      </c>
      <c r="C55" s="17">
        <v>110</v>
      </c>
      <c r="D55" s="17">
        <v>23</v>
      </c>
      <c r="E55" s="17">
        <v>0.34</v>
      </c>
      <c r="F55" s="17">
        <v>10</v>
      </c>
      <c r="G55" s="17">
        <v>1.2</v>
      </c>
      <c r="H55" s="17">
        <v>2.3E-2</v>
      </c>
      <c r="I55" s="17">
        <v>8.7999999999999995E-2</v>
      </c>
      <c r="J55" s="17">
        <v>2.4E-2</v>
      </c>
      <c r="K55" s="17">
        <v>175</v>
      </c>
      <c r="L55" s="17">
        <v>208</v>
      </c>
      <c r="M55" s="17">
        <v>220</v>
      </c>
      <c r="N55" s="17">
        <v>0</v>
      </c>
      <c r="O55" s="21" t="str">
        <f t="shared" si="0"/>
        <v>A9</v>
      </c>
      <c r="P55" s="22">
        <f t="shared" si="4"/>
        <v>175</v>
      </c>
      <c r="Q55" s="22">
        <f t="shared" si="1"/>
        <v>11.363636363636365</v>
      </c>
      <c r="R55" s="22">
        <f t="shared" si="2"/>
        <v>105</v>
      </c>
      <c r="S55" s="33">
        <f t="shared" si="3"/>
        <v>110</v>
      </c>
    </row>
    <row r="56" spans="1:19" x14ac:dyDescent="0.35">
      <c r="A56" s="17" t="s">
        <v>128</v>
      </c>
      <c r="B56" s="17">
        <v>205</v>
      </c>
      <c r="C56" s="17">
        <v>210</v>
      </c>
      <c r="D56" s="17">
        <v>23</v>
      </c>
      <c r="E56" s="17">
        <v>0.34</v>
      </c>
      <c r="F56" s="17">
        <v>10</v>
      </c>
      <c r="G56" s="17">
        <v>1.2</v>
      </c>
      <c r="H56" s="17">
        <v>2.3E-2</v>
      </c>
      <c r="I56" s="17">
        <v>8.7999999999999995E-2</v>
      </c>
      <c r="J56" s="17">
        <v>2.4E-2</v>
      </c>
      <c r="K56" s="17">
        <v>175</v>
      </c>
      <c r="L56" s="17">
        <v>208</v>
      </c>
      <c r="M56" s="17">
        <v>220</v>
      </c>
      <c r="N56" s="17">
        <v>0</v>
      </c>
      <c r="O56" s="21" t="str">
        <f t="shared" si="0"/>
        <v>B9</v>
      </c>
      <c r="P56" s="22">
        <f t="shared" si="4"/>
        <v>175</v>
      </c>
      <c r="Q56" s="22">
        <f t="shared" si="1"/>
        <v>11.363636363636365</v>
      </c>
      <c r="R56" s="22">
        <f t="shared" si="2"/>
        <v>205</v>
      </c>
      <c r="S56" s="33">
        <f t="shared" si="3"/>
        <v>210</v>
      </c>
    </row>
    <row r="57" spans="1:19" x14ac:dyDescent="0.35">
      <c r="A57" s="17" t="s">
        <v>158</v>
      </c>
      <c r="B57" s="17">
        <v>305</v>
      </c>
      <c r="C57" s="17">
        <v>310</v>
      </c>
      <c r="D57" s="17">
        <v>23</v>
      </c>
      <c r="E57" s="17">
        <v>0.34</v>
      </c>
      <c r="F57" s="17">
        <v>10</v>
      </c>
      <c r="G57" s="17">
        <v>1.2</v>
      </c>
      <c r="H57" s="17">
        <v>2.3E-2</v>
      </c>
      <c r="I57" s="17">
        <v>8.7999999999999995E-2</v>
      </c>
      <c r="J57" s="17">
        <v>2.4E-2</v>
      </c>
      <c r="K57" s="17">
        <v>175</v>
      </c>
      <c r="L57" s="17">
        <v>208</v>
      </c>
      <c r="M57" s="17">
        <v>220</v>
      </c>
      <c r="N57" s="17">
        <v>0</v>
      </c>
      <c r="O57" s="21" t="str">
        <f t="shared" si="0"/>
        <v>C9</v>
      </c>
      <c r="P57" s="22">
        <f t="shared" si="4"/>
        <v>175</v>
      </c>
      <c r="Q57" s="22">
        <f t="shared" si="1"/>
        <v>11.363636363636365</v>
      </c>
      <c r="R57" s="22">
        <f t="shared" si="2"/>
        <v>305</v>
      </c>
      <c r="S57" s="33">
        <f t="shared" si="3"/>
        <v>310</v>
      </c>
    </row>
    <row r="58" spans="1:19" x14ac:dyDescent="0.35">
      <c r="A58" s="17" t="s">
        <v>111</v>
      </c>
      <c r="B58" s="17">
        <v>114</v>
      </c>
      <c r="C58" s="17">
        <v>116</v>
      </c>
      <c r="D58" s="17">
        <v>27</v>
      </c>
      <c r="E58" s="17">
        <v>0.38</v>
      </c>
      <c r="F58" s="17">
        <v>11</v>
      </c>
      <c r="G58" s="17">
        <v>0.7</v>
      </c>
      <c r="H58" s="17">
        <v>5.0000000000000001E-3</v>
      </c>
      <c r="I58" s="17">
        <v>5.8999999999999997E-2</v>
      </c>
      <c r="J58" s="17">
        <v>8.2000000000000003E-2</v>
      </c>
      <c r="K58" s="17">
        <v>500</v>
      </c>
      <c r="L58" s="17">
        <v>600</v>
      </c>
      <c r="M58" s="17">
        <v>625</v>
      </c>
      <c r="N58" s="17">
        <v>0</v>
      </c>
      <c r="O58" s="21" t="str">
        <f t="shared" si="0"/>
        <v>A23</v>
      </c>
      <c r="P58" s="22">
        <f t="shared" si="4"/>
        <v>500</v>
      </c>
      <c r="Q58" s="22">
        <f t="shared" si="1"/>
        <v>16.949152542372882</v>
      </c>
      <c r="R58" s="22">
        <f t="shared" si="2"/>
        <v>114</v>
      </c>
      <c r="S58" s="33">
        <f t="shared" si="3"/>
        <v>116</v>
      </c>
    </row>
    <row r="59" spans="1:19" x14ac:dyDescent="0.35">
      <c r="A59" s="17" t="s">
        <v>94</v>
      </c>
      <c r="B59" s="17">
        <v>104</v>
      </c>
      <c r="C59" s="17">
        <v>109</v>
      </c>
      <c r="D59" s="17">
        <v>27</v>
      </c>
      <c r="E59" s="17">
        <v>0.36</v>
      </c>
      <c r="F59" s="17">
        <v>10</v>
      </c>
      <c r="G59" s="17">
        <v>1.4</v>
      </c>
      <c r="H59" s="17">
        <v>2.7E-2</v>
      </c>
      <c r="I59" s="17">
        <v>0.104</v>
      </c>
      <c r="J59" s="17">
        <v>2.8000000000000001E-2</v>
      </c>
      <c r="K59" s="17">
        <v>175</v>
      </c>
      <c r="L59" s="17">
        <v>208</v>
      </c>
      <c r="M59" s="17">
        <v>220</v>
      </c>
      <c r="N59" s="17">
        <v>0</v>
      </c>
      <c r="O59" s="21" t="str">
        <f t="shared" si="0"/>
        <v>A8</v>
      </c>
      <c r="P59" s="22">
        <f t="shared" si="4"/>
        <v>175</v>
      </c>
      <c r="Q59" s="22">
        <f t="shared" si="1"/>
        <v>9.615384615384615</v>
      </c>
      <c r="R59" s="22">
        <f t="shared" si="2"/>
        <v>104</v>
      </c>
      <c r="S59" s="33">
        <f t="shared" si="3"/>
        <v>109</v>
      </c>
    </row>
    <row r="60" spans="1:19" x14ac:dyDescent="0.35">
      <c r="A60" s="17" t="s">
        <v>142</v>
      </c>
      <c r="B60" s="17">
        <v>214</v>
      </c>
      <c r="C60" s="17">
        <v>216</v>
      </c>
      <c r="D60" s="17">
        <v>27</v>
      </c>
      <c r="E60" s="17">
        <v>0.38</v>
      </c>
      <c r="F60" s="17">
        <v>11</v>
      </c>
      <c r="G60" s="17">
        <v>0.7</v>
      </c>
      <c r="H60" s="17">
        <v>5.0000000000000001E-3</v>
      </c>
      <c r="I60" s="17">
        <v>5.8999999999999997E-2</v>
      </c>
      <c r="J60" s="17">
        <v>8.2000000000000003E-2</v>
      </c>
      <c r="K60" s="17">
        <v>500</v>
      </c>
      <c r="L60" s="17">
        <v>600</v>
      </c>
      <c r="M60" s="17">
        <v>625</v>
      </c>
      <c r="N60" s="17">
        <v>0</v>
      </c>
      <c r="O60" s="21" t="str">
        <f t="shared" si="0"/>
        <v>B23</v>
      </c>
      <c r="P60" s="22">
        <f t="shared" si="4"/>
        <v>500</v>
      </c>
      <c r="Q60" s="22">
        <f t="shared" si="1"/>
        <v>16.949152542372882</v>
      </c>
      <c r="R60" s="22">
        <f t="shared" si="2"/>
        <v>214</v>
      </c>
      <c r="S60" s="33">
        <f t="shared" si="3"/>
        <v>216</v>
      </c>
    </row>
    <row r="61" spans="1:19" x14ac:dyDescent="0.35">
      <c r="A61" s="17" t="s">
        <v>127</v>
      </c>
      <c r="B61" s="17">
        <v>204</v>
      </c>
      <c r="C61" s="17">
        <v>209</v>
      </c>
      <c r="D61" s="17">
        <v>27</v>
      </c>
      <c r="E61" s="17">
        <v>0.36</v>
      </c>
      <c r="F61" s="17">
        <v>10</v>
      </c>
      <c r="G61" s="17">
        <v>1.4</v>
      </c>
      <c r="H61" s="17">
        <v>2.7E-2</v>
      </c>
      <c r="I61" s="17">
        <v>0.104</v>
      </c>
      <c r="J61" s="17">
        <v>2.8000000000000001E-2</v>
      </c>
      <c r="K61" s="17">
        <v>175</v>
      </c>
      <c r="L61" s="17">
        <v>208</v>
      </c>
      <c r="M61" s="17">
        <v>220</v>
      </c>
      <c r="N61" s="17">
        <v>0</v>
      </c>
      <c r="O61" s="21" t="str">
        <f t="shared" si="0"/>
        <v>B8</v>
      </c>
      <c r="P61" s="22">
        <f t="shared" si="4"/>
        <v>175</v>
      </c>
      <c r="Q61" s="22">
        <f t="shared" si="1"/>
        <v>9.615384615384615</v>
      </c>
      <c r="R61" s="22">
        <f t="shared" si="2"/>
        <v>204</v>
      </c>
      <c r="S61" s="33">
        <f t="shared" si="3"/>
        <v>209</v>
      </c>
    </row>
    <row r="62" spans="1:19" x14ac:dyDescent="0.35">
      <c r="A62" s="17" t="s">
        <v>172</v>
      </c>
      <c r="B62" s="17">
        <v>314</v>
      </c>
      <c r="C62" s="17">
        <v>316</v>
      </c>
      <c r="D62" s="17">
        <v>27</v>
      </c>
      <c r="E62" s="17">
        <v>0.38</v>
      </c>
      <c r="F62" s="17">
        <v>11</v>
      </c>
      <c r="G62" s="17">
        <v>0.7</v>
      </c>
      <c r="H62" s="17">
        <v>5.0000000000000001E-3</v>
      </c>
      <c r="I62" s="17">
        <v>5.8999999999999997E-2</v>
      </c>
      <c r="J62" s="17">
        <v>8.2000000000000003E-2</v>
      </c>
      <c r="K62" s="17">
        <v>500</v>
      </c>
      <c r="L62" s="17">
        <v>600</v>
      </c>
      <c r="M62" s="17">
        <v>625</v>
      </c>
      <c r="N62" s="17">
        <v>0</v>
      </c>
      <c r="O62" s="21" t="str">
        <f t="shared" si="0"/>
        <v>C23</v>
      </c>
      <c r="P62" s="22">
        <f t="shared" si="4"/>
        <v>500</v>
      </c>
      <c r="Q62" s="22">
        <f t="shared" si="1"/>
        <v>16.949152542372882</v>
      </c>
      <c r="R62" s="22">
        <f t="shared" si="2"/>
        <v>314</v>
      </c>
      <c r="S62" s="33">
        <f t="shared" si="3"/>
        <v>316</v>
      </c>
    </row>
    <row r="63" spans="1:19" x14ac:dyDescent="0.35">
      <c r="A63" s="17" t="s">
        <v>157</v>
      </c>
      <c r="B63" s="17">
        <v>304</v>
      </c>
      <c r="C63" s="17">
        <v>309</v>
      </c>
      <c r="D63" s="17">
        <v>27</v>
      </c>
      <c r="E63" s="17">
        <v>0.36</v>
      </c>
      <c r="F63" s="17">
        <v>10</v>
      </c>
      <c r="G63" s="17">
        <v>1.4</v>
      </c>
      <c r="H63" s="17">
        <v>2.7E-2</v>
      </c>
      <c r="I63" s="17">
        <v>0.104</v>
      </c>
      <c r="J63" s="17">
        <v>2.8000000000000001E-2</v>
      </c>
      <c r="K63" s="17">
        <v>175</v>
      </c>
      <c r="L63" s="17">
        <v>208</v>
      </c>
      <c r="M63" s="17">
        <v>220</v>
      </c>
      <c r="N63" s="17">
        <v>0</v>
      </c>
      <c r="O63" s="21" t="str">
        <f t="shared" si="0"/>
        <v>C8</v>
      </c>
      <c r="P63" s="22">
        <f t="shared" si="4"/>
        <v>175</v>
      </c>
      <c r="Q63" s="22">
        <f t="shared" si="1"/>
        <v>9.615384615384615</v>
      </c>
      <c r="R63" s="22">
        <f t="shared" si="2"/>
        <v>304</v>
      </c>
      <c r="S63" s="33">
        <f t="shared" si="3"/>
        <v>309</v>
      </c>
    </row>
    <row r="64" spans="1:19" x14ac:dyDescent="0.35">
      <c r="A64" s="17" t="s">
        <v>200</v>
      </c>
      <c r="B64" s="17">
        <v>119</v>
      </c>
      <c r="C64" s="17">
        <v>120</v>
      </c>
      <c r="D64" s="17">
        <v>27.5</v>
      </c>
      <c r="E64" s="17">
        <v>0.38</v>
      </c>
      <c r="F64" s="17">
        <v>11</v>
      </c>
      <c r="G64" s="17">
        <v>0.7</v>
      </c>
      <c r="H64" s="17">
        <v>5.0000000000000001E-3</v>
      </c>
      <c r="I64" s="17">
        <v>0.04</v>
      </c>
      <c r="J64" s="17">
        <v>8.3000000000000004E-2</v>
      </c>
      <c r="K64" s="17">
        <v>500</v>
      </c>
      <c r="L64" s="17">
        <v>600</v>
      </c>
      <c r="M64" s="17">
        <v>625</v>
      </c>
      <c r="N64" s="17">
        <v>0</v>
      </c>
      <c r="O64" s="21" t="str">
        <f t="shared" si="0"/>
        <v>A32_1</v>
      </c>
      <c r="P64" s="22">
        <f t="shared" si="4"/>
        <v>500</v>
      </c>
      <c r="Q64" s="22">
        <f t="shared" si="1"/>
        <v>25</v>
      </c>
      <c r="R64" s="22">
        <f t="shared" si="2"/>
        <v>119</v>
      </c>
      <c r="S64" s="33">
        <f t="shared" si="3"/>
        <v>120</v>
      </c>
    </row>
    <row r="65" spans="1:19" x14ac:dyDescent="0.35">
      <c r="A65" s="17" t="s">
        <v>201</v>
      </c>
      <c r="B65" s="17">
        <v>119</v>
      </c>
      <c r="C65" s="17">
        <v>120</v>
      </c>
      <c r="D65" s="17">
        <v>27.5</v>
      </c>
      <c r="E65" s="17">
        <v>0.38</v>
      </c>
      <c r="F65" s="17">
        <v>11</v>
      </c>
      <c r="G65" s="17">
        <v>0.7</v>
      </c>
      <c r="H65" s="17">
        <v>5.0000000000000001E-3</v>
      </c>
      <c r="I65" s="17">
        <v>0.04</v>
      </c>
      <c r="J65" s="17">
        <v>8.3000000000000004E-2</v>
      </c>
      <c r="K65" s="17">
        <v>500</v>
      </c>
      <c r="L65" s="17">
        <v>600</v>
      </c>
      <c r="M65" s="17">
        <v>625</v>
      </c>
      <c r="N65" s="17">
        <v>0</v>
      </c>
      <c r="O65" s="21" t="str">
        <f t="shared" si="0"/>
        <v>A32_2</v>
      </c>
      <c r="P65" s="22">
        <f t="shared" si="4"/>
        <v>500</v>
      </c>
      <c r="Q65" s="22">
        <f t="shared" si="1"/>
        <v>25</v>
      </c>
      <c r="R65" s="22">
        <f t="shared" si="2"/>
        <v>119</v>
      </c>
      <c r="S65" s="33">
        <f t="shared" si="3"/>
        <v>120</v>
      </c>
    </row>
    <row r="66" spans="1:19" x14ac:dyDescent="0.35">
      <c r="A66" s="17" t="s">
        <v>208</v>
      </c>
      <c r="B66" s="17">
        <v>219</v>
      </c>
      <c r="C66" s="17">
        <v>220</v>
      </c>
      <c r="D66" s="17">
        <v>27.5</v>
      </c>
      <c r="E66" s="17">
        <v>0.38</v>
      </c>
      <c r="F66" s="17">
        <v>11</v>
      </c>
      <c r="G66" s="17">
        <v>0.7</v>
      </c>
      <c r="H66" s="17">
        <v>5.0000000000000001E-3</v>
      </c>
      <c r="I66" s="17">
        <v>0.04</v>
      </c>
      <c r="J66" s="17">
        <v>8.3000000000000004E-2</v>
      </c>
      <c r="K66" s="17">
        <v>500</v>
      </c>
      <c r="L66" s="17">
        <v>600</v>
      </c>
      <c r="M66" s="17">
        <v>625</v>
      </c>
      <c r="N66" s="17">
        <v>0</v>
      </c>
      <c r="O66" s="21" t="str">
        <f t="shared" si="0"/>
        <v>B32_1</v>
      </c>
      <c r="P66" s="22">
        <f t="shared" si="4"/>
        <v>500</v>
      </c>
      <c r="Q66" s="22">
        <f t="shared" si="1"/>
        <v>25</v>
      </c>
      <c r="R66" s="22">
        <f t="shared" si="2"/>
        <v>219</v>
      </c>
      <c r="S66" s="33">
        <f t="shared" si="3"/>
        <v>220</v>
      </c>
    </row>
    <row r="67" spans="1:19" x14ac:dyDescent="0.35">
      <c r="A67" s="17" t="s">
        <v>209</v>
      </c>
      <c r="B67" s="17">
        <v>219</v>
      </c>
      <c r="C67" s="17">
        <v>220</v>
      </c>
      <c r="D67" s="17">
        <v>27.5</v>
      </c>
      <c r="E67" s="17">
        <v>0.38</v>
      </c>
      <c r="F67" s="17">
        <v>11</v>
      </c>
      <c r="G67" s="17">
        <v>0.7</v>
      </c>
      <c r="H67" s="17">
        <v>5.0000000000000001E-3</v>
      </c>
      <c r="I67" s="17">
        <v>0.04</v>
      </c>
      <c r="J67" s="17">
        <v>8.3000000000000004E-2</v>
      </c>
      <c r="K67" s="17">
        <v>500</v>
      </c>
      <c r="L67" s="17">
        <v>600</v>
      </c>
      <c r="M67" s="17">
        <v>625</v>
      </c>
      <c r="N67" s="17">
        <v>0</v>
      </c>
      <c r="O67" s="21" t="str">
        <f t="shared" si="0"/>
        <v>B32_2</v>
      </c>
      <c r="P67" s="22">
        <f t="shared" si="4"/>
        <v>500</v>
      </c>
      <c r="Q67" s="22">
        <f t="shared" si="1"/>
        <v>25</v>
      </c>
      <c r="R67" s="22">
        <f t="shared" si="2"/>
        <v>219</v>
      </c>
      <c r="S67" s="33">
        <f t="shared" si="3"/>
        <v>220</v>
      </c>
    </row>
    <row r="68" spans="1:19" x14ac:dyDescent="0.35">
      <c r="A68" s="17" t="s">
        <v>217</v>
      </c>
      <c r="B68" s="17">
        <v>319</v>
      </c>
      <c r="C68" s="17">
        <v>320</v>
      </c>
      <c r="D68" s="17">
        <v>27.5</v>
      </c>
      <c r="E68" s="17">
        <v>0.38</v>
      </c>
      <c r="F68" s="17">
        <v>11</v>
      </c>
      <c r="G68" s="17">
        <v>0.7</v>
      </c>
      <c r="H68" s="17">
        <v>5.0000000000000001E-3</v>
      </c>
      <c r="I68" s="17">
        <v>0.04</v>
      </c>
      <c r="J68" s="17">
        <v>8.3000000000000004E-2</v>
      </c>
      <c r="K68" s="17">
        <v>500</v>
      </c>
      <c r="L68" s="17">
        <v>600</v>
      </c>
      <c r="M68" s="17">
        <v>625</v>
      </c>
      <c r="N68" s="17">
        <v>0</v>
      </c>
      <c r="O68" s="21" t="str">
        <f t="shared" ref="O68:O122" si="5">A68</f>
        <v>C32_1</v>
      </c>
      <c r="P68" s="22">
        <f t="shared" ref="P68:P122" si="6">K68</f>
        <v>500</v>
      </c>
      <c r="Q68" s="22">
        <f t="shared" ref="Q68:Q122" si="7">1/I68</f>
        <v>25</v>
      </c>
      <c r="R68" s="22">
        <f t="shared" ref="R68:R122" si="8">B68</f>
        <v>319</v>
      </c>
      <c r="S68" s="33">
        <f t="shared" ref="S68:S122" si="9">C68</f>
        <v>320</v>
      </c>
    </row>
    <row r="69" spans="1:19" x14ac:dyDescent="0.35">
      <c r="A69" s="17" t="s">
        <v>218</v>
      </c>
      <c r="B69" s="17">
        <v>319</v>
      </c>
      <c r="C69" s="17">
        <v>320</v>
      </c>
      <c r="D69" s="17">
        <v>27.5</v>
      </c>
      <c r="E69" s="17">
        <v>0.38</v>
      </c>
      <c r="F69" s="17">
        <v>11</v>
      </c>
      <c r="G69" s="17">
        <v>0.7</v>
      </c>
      <c r="H69" s="17">
        <v>5.0000000000000001E-3</v>
      </c>
      <c r="I69" s="17">
        <v>0.04</v>
      </c>
      <c r="J69" s="17">
        <v>8.3000000000000004E-2</v>
      </c>
      <c r="K69" s="17">
        <v>500</v>
      </c>
      <c r="L69" s="17">
        <v>600</v>
      </c>
      <c r="M69" s="17">
        <v>625</v>
      </c>
      <c r="N69" s="17">
        <v>0</v>
      </c>
      <c r="O69" s="21" t="str">
        <f t="shared" si="5"/>
        <v>C32_2</v>
      </c>
      <c r="P69" s="22">
        <f t="shared" si="6"/>
        <v>500</v>
      </c>
      <c r="Q69" s="22">
        <f t="shared" si="7"/>
        <v>25</v>
      </c>
      <c r="R69" s="22">
        <f t="shared" si="8"/>
        <v>319</v>
      </c>
      <c r="S69" s="33">
        <f t="shared" si="9"/>
        <v>320</v>
      </c>
    </row>
    <row r="70" spans="1:19" x14ac:dyDescent="0.35">
      <c r="A70" s="17" t="s">
        <v>106</v>
      </c>
      <c r="B70" s="17">
        <v>111</v>
      </c>
      <c r="C70" s="17">
        <v>114</v>
      </c>
      <c r="D70" s="17">
        <v>29</v>
      </c>
      <c r="E70" s="17">
        <v>0.39</v>
      </c>
      <c r="F70" s="17">
        <v>11</v>
      </c>
      <c r="G70" s="17">
        <v>0.7</v>
      </c>
      <c r="H70" s="17">
        <v>5.0000000000000001E-3</v>
      </c>
      <c r="I70" s="17">
        <v>4.2000000000000003E-2</v>
      </c>
      <c r="J70" s="17">
        <v>8.7999999999999995E-2</v>
      </c>
      <c r="K70" s="17">
        <v>500</v>
      </c>
      <c r="L70" s="17">
        <v>600</v>
      </c>
      <c r="M70" s="17">
        <v>625</v>
      </c>
      <c r="N70" s="17">
        <v>0</v>
      </c>
      <c r="O70" s="21" t="str">
        <f t="shared" si="5"/>
        <v>A19</v>
      </c>
      <c r="P70" s="22">
        <f t="shared" si="6"/>
        <v>500</v>
      </c>
      <c r="Q70" s="22">
        <f t="shared" si="7"/>
        <v>23.809523809523807</v>
      </c>
      <c r="R70" s="22">
        <f t="shared" si="8"/>
        <v>111</v>
      </c>
      <c r="S70" s="33">
        <f t="shared" si="9"/>
        <v>114</v>
      </c>
    </row>
    <row r="71" spans="1:19" x14ac:dyDescent="0.35">
      <c r="A71" s="17" t="s">
        <v>138</v>
      </c>
      <c r="B71" s="17">
        <v>211</v>
      </c>
      <c r="C71" s="17">
        <v>214</v>
      </c>
      <c r="D71" s="17">
        <v>29</v>
      </c>
      <c r="E71" s="17">
        <v>0.39</v>
      </c>
      <c r="F71" s="17">
        <v>11</v>
      </c>
      <c r="G71" s="17">
        <v>0.7</v>
      </c>
      <c r="H71" s="17">
        <v>5.0000000000000001E-3</v>
      </c>
      <c r="I71" s="17">
        <v>4.2000000000000003E-2</v>
      </c>
      <c r="J71" s="17">
        <v>8.7999999999999995E-2</v>
      </c>
      <c r="K71" s="17">
        <v>500</v>
      </c>
      <c r="L71" s="17">
        <v>600</v>
      </c>
      <c r="M71" s="17">
        <v>625</v>
      </c>
      <c r="N71" s="17">
        <v>0</v>
      </c>
      <c r="O71" s="21" t="str">
        <f t="shared" si="5"/>
        <v>B19</v>
      </c>
      <c r="P71" s="22">
        <f t="shared" si="6"/>
        <v>500</v>
      </c>
      <c r="Q71" s="22">
        <f t="shared" si="7"/>
        <v>23.809523809523807</v>
      </c>
      <c r="R71" s="22">
        <f t="shared" si="8"/>
        <v>211</v>
      </c>
      <c r="S71" s="33">
        <f t="shared" si="9"/>
        <v>214</v>
      </c>
    </row>
    <row r="72" spans="1:19" x14ac:dyDescent="0.35">
      <c r="A72" s="17" t="s">
        <v>168</v>
      </c>
      <c r="B72" s="17">
        <v>311</v>
      </c>
      <c r="C72" s="17">
        <v>314</v>
      </c>
      <c r="D72" s="17">
        <v>29</v>
      </c>
      <c r="E72" s="17">
        <v>0.39</v>
      </c>
      <c r="F72" s="17">
        <v>11</v>
      </c>
      <c r="G72" s="17">
        <v>0.7</v>
      </c>
      <c r="H72" s="17">
        <v>5.0000000000000001E-3</v>
      </c>
      <c r="I72" s="17">
        <v>4.2000000000000003E-2</v>
      </c>
      <c r="J72" s="17">
        <v>8.7999999999999995E-2</v>
      </c>
      <c r="K72" s="17">
        <v>500</v>
      </c>
      <c r="L72" s="17">
        <v>600</v>
      </c>
      <c r="M72" s="17">
        <v>625</v>
      </c>
      <c r="N72" s="17">
        <v>0</v>
      </c>
      <c r="O72" s="21" t="str">
        <f t="shared" si="5"/>
        <v>C19</v>
      </c>
      <c r="P72" s="22">
        <f t="shared" si="6"/>
        <v>500</v>
      </c>
      <c r="Q72" s="22">
        <f t="shared" si="7"/>
        <v>23.809523809523807</v>
      </c>
      <c r="R72" s="22">
        <f t="shared" si="8"/>
        <v>311</v>
      </c>
      <c r="S72" s="33">
        <f t="shared" si="9"/>
        <v>314</v>
      </c>
    </row>
    <row r="73" spans="1:19" x14ac:dyDescent="0.35">
      <c r="A73" s="17" t="s">
        <v>92</v>
      </c>
      <c r="B73" s="17">
        <v>103</v>
      </c>
      <c r="C73" s="17">
        <v>109</v>
      </c>
      <c r="D73" s="17">
        <v>31</v>
      </c>
      <c r="E73" s="17">
        <v>0.38</v>
      </c>
      <c r="F73" s="17">
        <v>10</v>
      </c>
      <c r="G73" s="17">
        <v>1.6</v>
      </c>
      <c r="H73" s="17">
        <v>3.1E-2</v>
      </c>
      <c r="I73" s="17">
        <v>0.11899999999999999</v>
      </c>
      <c r="J73" s="17">
        <v>3.2000000000000001E-2</v>
      </c>
      <c r="K73" s="17">
        <v>175</v>
      </c>
      <c r="L73" s="17">
        <v>208</v>
      </c>
      <c r="M73" s="17">
        <v>220</v>
      </c>
      <c r="N73" s="17">
        <v>0</v>
      </c>
      <c r="O73" s="21" t="str">
        <f t="shared" si="5"/>
        <v>A6</v>
      </c>
      <c r="P73" s="22">
        <f t="shared" si="6"/>
        <v>175</v>
      </c>
      <c r="Q73" s="22">
        <f t="shared" si="7"/>
        <v>8.4033613445378155</v>
      </c>
      <c r="R73" s="22">
        <f t="shared" si="8"/>
        <v>103</v>
      </c>
      <c r="S73" s="33">
        <f t="shared" si="9"/>
        <v>109</v>
      </c>
    </row>
    <row r="74" spans="1:19" x14ac:dyDescent="0.35">
      <c r="A74" s="17" t="s">
        <v>125</v>
      </c>
      <c r="B74" s="17">
        <v>203</v>
      </c>
      <c r="C74" s="17">
        <v>209</v>
      </c>
      <c r="D74" s="17">
        <v>31</v>
      </c>
      <c r="E74" s="17">
        <v>0.38</v>
      </c>
      <c r="F74" s="17">
        <v>10</v>
      </c>
      <c r="G74" s="17">
        <v>1.6</v>
      </c>
      <c r="H74" s="17">
        <v>3.1E-2</v>
      </c>
      <c r="I74" s="17">
        <v>0.11899999999999999</v>
      </c>
      <c r="J74" s="17">
        <v>3.2000000000000001E-2</v>
      </c>
      <c r="K74" s="17">
        <v>175</v>
      </c>
      <c r="L74" s="17">
        <v>208</v>
      </c>
      <c r="M74" s="17">
        <v>220</v>
      </c>
      <c r="N74" s="17">
        <v>0</v>
      </c>
      <c r="O74" s="21" t="str">
        <f t="shared" si="5"/>
        <v>B6</v>
      </c>
      <c r="P74" s="22">
        <f t="shared" si="6"/>
        <v>175</v>
      </c>
      <c r="Q74" s="22">
        <f t="shared" si="7"/>
        <v>8.4033613445378155</v>
      </c>
      <c r="R74" s="22">
        <f t="shared" si="8"/>
        <v>203</v>
      </c>
      <c r="S74" s="33">
        <f t="shared" si="9"/>
        <v>209</v>
      </c>
    </row>
    <row r="75" spans="1:19" x14ac:dyDescent="0.35">
      <c r="A75" s="17" t="s">
        <v>155</v>
      </c>
      <c r="B75" s="17">
        <v>303</v>
      </c>
      <c r="C75" s="17">
        <v>309</v>
      </c>
      <c r="D75" s="17">
        <v>31</v>
      </c>
      <c r="E75" s="17">
        <v>0.38</v>
      </c>
      <c r="F75" s="17">
        <v>10</v>
      </c>
      <c r="G75" s="17">
        <v>1.6</v>
      </c>
      <c r="H75" s="17">
        <v>3.1E-2</v>
      </c>
      <c r="I75" s="17">
        <v>0.11899999999999999</v>
      </c>
      <c r="J75" s="17">
        <v>3.2000000000000001E-2</v>
      </c>
      <c r="K75" s="17">
        <v>175</v>
      </c>
      <c r="L75" s="17">
        <v>208</v>
      </c>
      <c r="M75" s="17">
        <v>220</v>
      </c>
      <c r="N75" s="17">
        <v>0</v>
      </c>
      <c r="O75" s="21" t="str">
        <f t="shared" si="5"/>
        <v>C6</v>
      </c>
      <c r="P75" s="22">
        <f t="shared" si="6"/>
        <v>175</v>
      </c>
      <c r="Q75" s="22">
        <f t="shared" si="7"/>
        <v>8.4033613445378155</v>
      </c>
      <c r="R75" s="22">
        <f t="shared" si="8"/>
        <v>303</v>
      </c>
      <c r="S75" s="33">
        <f t="shared" si="9"/>
        <v>309</v>
      </c>
    </row>
    <row r="76" spans="1:19" x14ac:dyDescent="0.35">
      <c r="A76" s="17" t="s">
        <v>105</v>
      </c>
      <c r="B76" s="17">
        <v>111</v>
      </c>
      <c r="C76" s="17">
        <v>113</v>
      </c>
      <c r="D76" s="17">
        <v>33</v>
      </c>
      <c r="E76" s="17">
        <v>0.4</v>
      </c>
      <c r="F76" s="17">
        <v>11</v>
      </c>
      <c r="G76" s="17">
        <v>0.8</v>
      </c>
      <c r="H76" s="17">
        <v>6.0000000000000001E-3</v>
      </c>
      <c r="I76" s="17">
        <v>4.8000000000000001E-2</v>
      </c>
      <c r="J76" s="17">
        <v>0.1</v>
      </c>
      <c r="K76" s="17">
        <v>500</v>
      </c>
      <c r="L76" s="17">
        <v>600</v>
      </c>
      <c r="M76" s="17">
        <v>625</v>
      </c>
      <c r="N76" s="17">
        <v>0</v>
      </c>
      <c r="O76" s="21" t="str">
        <f t="shared" si="5"/>
        <v>A18</v>
      </c>
      <c r="P76" s="22">
        <f t="shared" si="6"/>
        <v>500</v>
      </c>
      <c r="Q76" s="22">
        <f t="shared" si="7"/>
        <v>20.833333333333332</v>
      </c>
      <c r="R76" s="22">
        <f t="shared" si="8"/>
        <v>111</v>
      </c>
      <c r="S76" s="33">
        <f t="shared" si="9"/>
        <v>113</v>
      </c>
    </row>
    <row r="77" spans="1:19" x14ac:dyDescent="0.35">
      <c r="A77" s="17" t="s">
        <v>107</v>
      </c>
      <c r="B77" s="17">
        <v>112</v>
      </c>
      <c r="C77" s="17">
        <v>113</v>
      </c>
      <c r="D77" s="17">
        <v>33</v>
      </c>
      <c r="E77" s="17">
        <v>0.4</v>
      </c>
      <c r="F77" s="17">
        <v>11</v>
      </c>
      <c r="G77" s="17">
        <v>0.8</v>
      </c>
      <c r="H77" s="17">
        <v>6.0000000000000001E-3</v>
      </c>
      <c r="I77" s="17">
        <v>4.8000000000000001E-2</v>
      </c>
      <c r="J77" s="17">
        <v>0.1</v>
      </c>
      <c r="K77" s="17">
        <v>500</v>
      </c>
      <c r="L77" s="17">
        <v>600</v>
      </c>
      <c r="M77" s="17">
        <v>625</v>
      </c>
      <c r="N77" s="17">
        <v>0</v>
      </c>
      <c r="O77" s="21" t="str">
        <f t="shared" si="5"/>
        <v>A20</v>
      </c>
      <c r="P77" s="22">
        <f t="shared" si="6"/>
        <v>500</v>
      </c>
      <c r="Q77" s="22">
        <f t="shared" si="7"/>
        <v>20.833333333333332</v>
      </c>
      <c r="R77" s="22">
        <f t="shared" si="8"/>
        <v>112</v>
      </c>
      <c r="S77" s="33">
        <f t="shared" si="9"/>
        <v>113</v>
      </c>
    </row>
    <row r="78" spans="1:19" x14ac:dyDescent="0.35">
      <c r="A78" s="17" t="s">
        <v>90</v>
      </c>
      <c r="B78" s="17">
        <v>102</v>
      </c>
      <c r="C78" s="17">
        <v>104</v>
      </c>
      <c r="D78" s="17">
        <v>33</v>
      </c>
      <c r="E78" s="17">
        <v>0.39</v>
      </c>
      <c r="F78" s="17">
        <v>10</v>
      </c>
      <c r="G78" s="17">
        <v>1.7</v>
      </c>
      <c r="H78" s="17">
        <v>3.3000000000000002E-2</v>
      </c>
      <c r="I78" s="17">
        <v>0.127</v>
      </c>
      <c r="J78" s="17">
        <v>3.4000000000000002E-2</v>
      </c>
      <c r="K78" s="17">
        <v>175</v>
      </c>
      <c r="L78" s="17">
        <v>208</v>
      </c>
      <c r="M78" s="17">
        <v>220</v>
      </c>
      <c r="N78" s="17">
        <v>0</v>
      </c>
      <c r="O78" s="21" t="str">
        <f t="shared" si="5"/>
        <v>A4</v>
      </c>
      <c r="P78" s="22">
        <f t="shared" si="6"/>
        <v>175</v>
      </c>
      <c r="Q78" s="22">
        <f t="shared" si="7"/>
        <v>7.8740157480314963</v>
      </c>
      <c r="R78" s="22">
        <f t="shared" si="8"/>
        <v>102</v>
      </c>
      <c r="S78" s="33">
        <f t="shared" si="9"/>
        <v>104</v>
      </c>
    </row>
    <row r="79" spans="1:19" x14ac:dyDescent="0.35">
      <c r="A79" s="17" t="s">
        <v>137</v>
      </c>
      <c r="B79" s="17">
        <v>211</v>
      </c>
      <c r="C79" s="17">
        <v>213</v>
      </c>
      <c r="D79" s="17">
        <v>33</v>
      </c>
      <c r="E79" s="17">
        <v>0.4</v>
      </c>
      <c r="F79" s="17">
        <v>11</v>
      </c>
      <c r="G79" s="17">
        <v>0.8</v>
      </c>
      <c r="H79" s="17">
        <v>6.0000000000000001E-3</v>
      </c>
      <c r="I79" s="17">
        <v>4.8000000000000001E-2</v>
      </c>
      <c r="J79" s="17">
        <v>0.1</v>
      </c>
      <c r="K79" s="17">
        <v>500</v>
      </c>
      <c r="L79" s="17">
        <v>600</v>
      </c>
      <c r="M79" s="17">
        <v>625</v>
      </c>
      <c r="N79" s="17">
        <v>0</v>
      </c>
      <c r="O79" s="21" t="str">
        <f t="shared" si="5"/>
        <v>B18</v>
      </c>
      <c r="P79" s="22">
        <f t="shared" si="6"/>
        <v>500</v>
      </c>
      <c r="Q79" s="22">
        <f t="shared" si="7"/>
        <v>20.833333333333332</v>
      </c>
      <c r="R79" s="22">
        <f t="shared" si="8"/>
        <v>211</v>
      </c>
      <c r="S79" s="33">
        <f t="shared" si="9"/>
        <v>213</v>
      </c>
    </row>
    <row r="80" spans="1:19" x14ac:dyDescent="0.35">
      <c r="A80" s="17" t="s">
        <v>139</v>
      </c>
      <c r="B80" s="17">
        <v>212</v>
      </c>
      <c r="C80" s="17">
        <v>213</v>
      </c>
      <c r="D80" s="17">
        <v>33</v>
      </c>
      <c r="E80" s="17">
        <v>0.4</v>
      </c>
      <c r="F80" s="17">
        <v>11</v>
      </c>
      <c r="G80" s="17">
        <v>0.8</v>
      </c>
      <c r="H80" s="17">
        <v>6.0000000000000001E-3</v>
      </c>
      <c r="I80" s="17">
        <v>4.8000000000000001E-2</v>
      </c>
      <c r="J80" s="17">
        <v>0.1</v>
      </c>
      <c r="K80" s="17">
        <v>500</v>
      </c>
      <c r="L80" s="17">
        <v>600</v>
      </c>
      <c r="M80" s="17">
        <v>625</v>
      </c>
      <c r="N80" s="17">
        <v>0</v>
      </c>
      <c r="O80" s="21" t="str">
        <f t="shared" si="5"/>
        <v>B20</v>
      </c>
      <c r="P80" s="22">
        <f t="shared" si="6"/>
        <v>500</v>
      </c>
      <c r="Q80" s="22">
        <f t="shared" si="7"/>
        <v>20.833333333333332</v>
      </c>
      <c r="R80" s="22">
        <f t="shared" si="8"/>
        <v>212</v>
      </c>
      <c r="S80" s="33">
        <f t="shared" si="9"/>
        <v>213</v>
      </c>
    </row>
    <row r="81" spans="1:19" x14ac:dyDescent="0.35">
      <c r="A81" s="17" t="s">
        <v>123</v>
      </c>
      <c r="B81" s="17">
        <v>202</v>
      </c>
      <c r="C81" s="17">
        <v>204</v>
      </c>
      <c r="D81" s="17">
        <v>33</v>
      </c>
      <c r="E81" s="17">
        <v>0.39</v>
      </c>
      <c r="F81" s="17">
        <v>10</v>
      </c>
      <c r="G81" s="17">
        <v>1.7</v>
      </c>
      <c r="H81" s="17">
        <v>3.3000000000000002E-2</v>
      </c>
      <c r="I81" s="17">
        <v>0.127</v>
      </c>
      <c r="J81" s="17">
        <v>3.4000000000000002E-2</v>
      </c>
      <c r="K81" s="17">
        <v>175</v>
      </c>
      <c r="L81" s="17">
        <v>208</v>
      </c>
      <c r="M81" s="17">
        <v>220</v>
      </c>
      <c r="N81" s="17">
        <v>0</v>
      </c>
      <c r="O81" s="21" t="str">
        <f t="shared" si="5"/>
        <v>B4</v>
      </c>
      <c r="P81" s="22">
        <f t="shared" si="6"/>
        <v>175</v>
      </c>
      <c r="Q81" s="22">
        <f t="shared" si="7"/>
        <v>7.8740157480314963</v>
      </c>
      <c r="R81" s="22">
        <f t="shared" si="8"/>
        <v>202</v>
      </c>
      <c r="S81" s="33">
        <f t="shared" si="9"/>
        <v>204</v>
      </c>
    </row>
    <row r="82" spans="1:19" x14ac:dyDescent="0.35">
      <c r="A82" s="17" t="s">
        <v>167</v>
      </c>
      <c r="B82" s="17">
        <v>311</v>
      </c>
      <c r="C82" s="17">
        <v>313</v>
      </c>
      <c r="D82" s="17">
        <v>33</v>
      </c>
      <c r="E82" s="17">
        <v>0.4</v>
      </c>
      <c r="F82" s="17">
        <v>11</v>
      </c>
      <c r="G82" s="17">
        <v>0.8</v>
      </c>
      <c r="H82" s="17">
        <v>6.0000000000000001E-3</v>
      </c>
      <c r="I82" s="17">
        <v>4.8000000000000001E-2</v>
      </c>
      <c r="J82" s="17">
        <v>0.1</v>
      </c>
      <c r="K82" s="17">
        <v>500</v>
      </c>
      <c r="L82" s="17">
        <v>600</v>
      </c>
      <c r="M82" s="17">
        <v>625</v>
      </c>
      <c r="N82" s="17">
        <v>0</v>
      </c>
      <c r="O82" s="21" t="str">
        <f t="shared" si="5"/>
        <v>C18</v>
      </c>
      <c r="P82" s="22">
        <f t="shared" si="6"/>
        <v>500</v>
      </c>
      <c r="Q82" s="22">
        <f t="shared" si="7"/>
        <v>20.833333333333332</v>
      </c>
      <c r="R82" s="22">
        <f t="shared" si="8"/>
        <v>311</v>
      </c>
      <c r="S82" s="33">
        <f t="shared" si="9"/>
        <v>313</v>
      </c>
    </row>
    <row r="83" spans="1:19" x14ac:dyDescent="0.35">
      <c r="A83" s="17" t="s">
        <v>169</v>
      </c>
      <c r="B83" s="17">
        <v>312</v>
      </c>
      <c r="C83" s="17">
        <v>313</v>
      </c>
      <c r="D83" s="17">
        <v>33</v>
      </c>
      <c r="E83" s="17">
        <v>0.4</v>
      </c>
      <c r="F83" s="17">
        <v>11</v>
      </c>
      <c r="G83" s="17">
        <v>0.8</v>
      </c>
      <c r="H83" s="17">
        <v>6.0000000000000001E-3</v>
      </c>
      <c r="I83" s="17">
        <v>4.8000000000000001E-2</v>
      </c>
      <c r="J83" s="17">
        <v>0.1</v>
      </c>
      <c r="K83" s="17">
        <v>500</v>
      </c>
      <c r="L83" s="17">
        <v>600</v>
      </c>
      <c r="M83" s="17">
        <v>625</v>
      </c>
      <c r="N83" s="17">
        <v>0</v>
      </c>
      <c r="O83" s="21" t="str">
        <f t="shared" si="5"/>
        <v>C20</v>
      </c>
      <c r="P83" s="22">
        <f t="shared" si="6"/>
        <v>500</v>
      </c>
      <c r="Q83" s="22">
        <f t="shared" si="7"/>
        <v>20.833333333333332</v>
      </c>
      <c r="R83" s="22">
        <f t="shared" si="8"/>
        <v>312</v>
      </c>
      <c r="S83" s="33">
        <f t="shared" si="9"/>
        <v>313</v>
      </c>
    </row>
    <row r="84" spans="1:19" x14ac:dyDescent="0.35">
      <c r="A84" s="17" t="s">
        <v>153</v>
      </c>
      <c r="B84" s="17">
        <v>302</v>
      </c>
      <c r="C84" s="17">
        <v>304</v>
      </c>
      <c r="D84" s="17">
        <v>33</v>
      </c>
      <c r="E84" s="17">
        <v>0.39</v>
      </c>
      <c r="F84" s="17">
        <v>10</v>
      </c>
      <c r="G84" s="17">
        <v>1.7</v>
      </c>
      <c r="H84" s="17">
        <v>3.3000000000000002E-2</v>
      </c>
      <c r="I84" s="17">
        <v>0.127</v>
      </c>
      <c r="J84" s="17">
        <v>3.4000000000000002E-2</v>
      </c>
      <c r="K84" s="17">
        <v>175</v>
      </c>
      <c r="L84" s="17">
        <v>208</v>
      </c>
      <c r="M84" s="17">
        <v>220</v>
      </c>
      <c r="N84" s="17">
        <v>0</v>
      </c>
      <c r="O84" s="21" t="str">
        <f t="shared" si="5"/>
        <v>C4</v>
      </c>
      <c r="P84" s="22">
        <f t="shared" si="6"/>
        <v>175</v>
      </c>
      <c r="Q84" s="22">
        <f t="shared" si="7"/>
        <v>7.8740157480314963</v>
      </c>
      <c r="R84" s="22">
        <f t="shared" si="8"/>
        <v>302</v>
      </c>
      <c r="S84" s="33">
        <f t="shared" si="9"/>
        <v>304</v>
      </c>
    </row>
    <row r="85" spans="1:19" x14ac:dyDescent="0.35">
      <c r="A85" s="17" t="s">
        <v>196</v>
      </c>
      <c r="B85" s="17">
        <v>115</v>
      </c>
      <c r="C85" s="17">
        <v>121</v>
      </c>
      <c r="D85" s="17">
        <v>34</v>
      </c>
      <c r="E85" s="17">
        <v>0.41</v>
      </c>
      <c r="F85" s="17">
        <v>11</v>
      </c>
      <c r="G85" s="17">
        <v>0.8</v>
      </c>
      <c r="H85" s="17">
        <v>6.0000000000000001E-3</v>
      </c>
      <c r="I85" s="17">
        <v>4.9000000000000002E-2</v>
      </c>
      <c r="J85" s="17">
        <v>0.10299999999999999</v>
      </c>
      <c r="K85" s="17">
        <v>500</v>
      </c>
      <c r="L85" s="17">
        <v>600</v>
      </c>
      <c r="M85" s="17">
        <v>625</v>
      </c>
      <c r="N85" s="17">
        <v>0</v>
      </c>
      <c r="O85" s="21" t="str">
        <f t="shared" si="5"/>
        <v>A25_1</v>
      </c>
      <c r="P85" s="22">
        <f t="shared" si="6"/>
        <v>500</v>
      </c>
      <c r="Q85" s="22">
        <f t="shared" si="7"/>
        <v>20.408163265306122</v>
      </c>
      <c r="R85" s="22">
        <f t="shared" si="8"/>
        <v>115</v>
      </c>
      <c r="S85" s="33">
        <f t="shared" si="9"/>
        <v>121</v>
      </c>
    </row>
    <row r="86" spans="1:19" x14ac:dyDescent="0.35">
      <c r="A86" s="17" t="s">
        <v>197</v>
      </c>
      <c r="B86" s="17">
        <v>115</v>
      </c>
      <c r="C86" s="17">
        <v>121</v>
      </c>
      <c r="D86" s="17">
        <v>34</v>
      </c>
      <c r="E86" s="17">
        <v>0.41</v>
      </c>
      <c r="F86" s="17">
        <v>11</v>
      </c>
      <c r="G86" s="17">
        <v>0.8</v>
      </c>
      <c r="H86" s="17">
        <v>6.0000000000000001E-3</v>
      </c>
      <c r="I86" s="17">
        <v>4.9000000000000002E-2</v>
      </c>
      <c r="J86" s="17">
        <v>0.10299999999999999</v>
      </c>
      <c r="K86" s="17">
        <v>500</v>
      </c>
      <c r="L86" s="17">
        <v>600</v>
      </c>
      <c r="M86" s="17">
        <v>625</v>
      </c>
      <c r="N86" s="17">
        <v>0</v>
      </c>
      <c r="O86" s="21" t="str">
        <f t="shared" si="5"/>
        <v>A25_2</v>
      </c>
      <c r="P86" s="22">
        <f t="shared" si="6"/>
        <v>500</v>
      </c>
      <c r="Q86" s="22">
        <f t="shared" si="7"/>
        <v>20.408163265306122</v>
      </c>
      <c r="R86" s="22">
        <f t="shared" si="8"/>
        <v>115</v>
      </c>
      <c r="S86" s="33">
        <f t="shared" si="9"/>
        <v>121</v>
      </c>
    </row>
    <row r="87" spans="1:19" x14ac:dyDescent="0.35">
      <c r="A87" s="17" t="s">
        <v>204</v>
      </c>
      <c r="B87" s="17">
        <v>215</v>
      </c>
      <c r="C87" s="17">
        <v>221</v>
      </c>
      <c r="D87" s="17">
        <v>34</v>
      </c>
      <c r="E87" s="17">
        <v>0.41</v>
      </c>
      <c r="F87" s="17">
        <v>11</v>
      </c>
      <c r="G87" s="17">
        <v>0.8</v>
      </c>
      <c r="H87" s="17">
        <v>6.0000000000000001E-3</v>
      </c>
      <c r="I87" s="17">
        <v>4.9000000000000002E-2</v>
      </c>
      <c r="J87" s="17">
        <v>0.10299999999999999</v>
      </c>
      <c r="K87" s="17">
        <v>500</v>
      </c>
      <c r="L87" s="17">
        <v>600</v>
      </c>
      <c r="M87" s="17">
        <v>625</v>
      </c>
      <c r="N87" s="17">
        <v>0</v>
      </c>
      <c r="O87" s="21" t="str">
        <f t="shared" si="5"/>
        <v>B25_1</v>
      </c>
      <c r="P87" s="22">
        <f t="shared" si="6"/>
        <v>500</v>
      </c>
      <c r="Q87" s="22">
        <f t="shared" si="7"/>
        <v>20.408163265306122</v>
      </c>
      <c r="R87" s="22">
        <f t="shared" si="8"/>
        <v>215</v>
      </c>
      <c r="S87" s="33">
        <f t="shared" si="9"/>
        <v>221</v>
      </c>
    </row>
    <row r="88" spans="1:19" x14ac:dyDescent="0.35">
      <c r="A88" s="17" t="s">
        <v>205</v>
      </c>
      <c r="B88" s="17">
        <v>215</v>
      </c>
      <c r="C88" s="17">
        <v>221</v>
      </c>
      <c r="D88" s="17">
        <v>34</v>
      </c>
      <c r="E88" s="17">
        <v>0.41</v>
      </c>
      <c r="F88" s="17">
        <v>11</v>
      </c>
      <c r="G88" s="17">
        <v>0.8</v>
      </c>
      <c r="H88" s="17">
        <v>6.0000000000000001E-3</v>
      </c>
      <c r="I88" s="17">
        <v>4.9000000000000002E-2</v>
      </c>
      <c r="J88" s="17">
        <v>0.10299999999999999</v>
      </c>
      <c r="K88" s="17">
        <v>500</v>
      </c>
      <c r="L88" s="17">
        <v>600</v>
      </c>
      <c r="M88" s="17">
        <v>625</v>
      </c>
      <c r="N88" s="17">
        <v>0</v>
      </c>
      <c r="O88" s="21" t="str">
        <f t="shared" si="5"/>
        <v>B25_2</v>
      </c>
      <c r="P88" s="22">
        <f t="shared" si="6"/>
        <v>500</v>
      </c>
      <c r="Q88" s="22">
        <f t="shared" si="7"/>
        <v>20.408163265306122</v>
      </c>
      <c r="R88" s="22">
        <f t="shared" si="8"/>
        <v>215</v>
      </c>
      <c r="S88" s="33">
        <f t="shared" si="9"/>
        <v>221</v>
      </c>
    </row>
    <row r="89" spans="1:19" x14ac:dyDescent="0.35">
      <c r="A89" s="17" t="s">
        <v>212</v>
      </c>
      <c r="B89" s="17">
        <v>315</v>
      </c>
      <c r="C89" s="17">
        <v>321</v>
      </c>
      <c r="D89" s="17">
        <v>34</v>
      </c>
      <c r="E89" s="17">
        <v>0.41</v>
      </c>
      <c r="F89" s="17">
        <v>11</v>
      </c>
      <c r="G89" s="17">
        <v>0.8</v>
      </c>
      <c r="H89" s="17">
        <v>6.0000000000000001E-3</v>
      </c>
      <c r="I89" s="17">
        <v>4.9000000000000002E-2</v>
      </c>
      <c r="J89" s="17">
        <v>0.10299999999999999</v>
      </c>
      <c r="K89" s="17">
        <v>500</v>
      </c>
      <c r="L89" s="17">
        <v>600</v>
      </c>
      <c r="M89" s="17">
        <v>625</v>
      </c>
      <c r="N89" s="17">
        <v>0</v>
      </c>
      <c r="O89" s="21" t="str">
        <f t="shared" si="5"/>
        <v>C25_1</v>
      </c>
      <c r="P89" s="22">
        <f t="shared" si="6"/>
        <v>500</v>
      </c>
      <c r="Q89" s="22">
        <f t="shared" si="7"/>
        <v>20.408163265306122</v>
      </c>
      <c r="R89" s="22">
        <f t="shared" si="8"/>
        <v>315</v>
      </c>
      <c r="S89" s="33">
        <f t="shared" si="9"/>
        <v>321</v>
      </c>
    </row>
    <row r="90" spans="1:19" x14ac:dyDescent="0.35">
      <c r="A90" s="17" t="s">
        <v>213</v>
      </c>
      <c r="B90" s="17">
        <v>315</v>
      </c>
      <c r="C90" s="17">
        <v>321</v>
      </c>
      <c r="D90" s="17">
        <v>34</v>
      </c>
      <c r="E90" s="17">
        <v>0.41</v>
      </c>
      <c r="F90" s="17">
        <v>11</v>
      </c>
      <c r="G90" s="17">
        <v>0.8</v>
      </c>
      <c r="H90" s="17">
        <v>6.0000000000000001E-3</v>
      </c>
      <c r="I90" s="17">
        <v>4.9000000000000002E-2</v>
      </c>
      <c r="J90" s="17">
        <v>0.10299999999999999</v>
      </c>
      <c r="K90" s="17">
        <v>500</v>
      </c>
      <c r="L90" s="17">
        <v>600</v>
      </c>
      <c r="M90" s="17">
        <v>625</v>
      </c>
      <c r="N90" s="17">
        <v>0</v>
      </c>
      <c r="O90" s="21" t="str">
        <f t="shared" si="5"/>
        <v>C25_2</v>
      </c>
      <c r="P90" s="22">
        <f t="shared" si="6"/>
        <v>500</v>
      </c>
      <c r="Q90" s="22">
        <f t="shared" si="7"/>
        <v>20.408163265306122</v>
      </c>
      <c r="R90" s="22">
        <f t="shared" si="8"/>
        <v>315</v>
      </c>
      <c r="S90" s="33">
        <f t="shared" si="9"/>
        <v>321</v>
      </c>
    </row>
    <row r="91" spans="1:19" x14ac:dyDescent="0.35">
      <c r="A91" s="17" t="s">
        <v>113</v>
      </c>
      <c r="B91" s="17">
        <v>115</v>
      </c>
      <c r="C91" s="17">
        <v>124</v>
      </c>
      <c r="D91" s="17">
        <v>36</v>
      </c>
      <c r="E91" s="17">
        <v>0.41</v>
      </c>
      <c r="F91" s="17">
        <v>11</v>
      </c>
      <c r="G91" s="17">
        <v>0.9</v>
      </c>
      <c r="H91" s="17">
        <v>7.0000000000000001E-3</v>
      </c>
      <c r="I91" s="17">
        <v>5.1999999999999998E-2</v>
      </c>
      <c r="J91" s="17">
        <v>0.109</v>
      </c>
      <c r="K91" s="17">
        <v>500</v>
      </c>
      <c r="L91" s="17">
        <v>600</v>
      </c>
      <c r="M91" s="17">
        <v>625</v>
      </c>
      <c r="N91" s="17">
        <v>0</v>
      </c>
      <c r="O91" s="21" t="str">
        <f t="shared" si="5"/>
        <v>A26</v>
      </c>
      <c r="P91" s="22">
        <f t="shared" si="6"/>
        <v>500</v>
      </c>
      <c r="Q91" s="22">
        <f t="shared" si="7"/>
        <v>19.23076923076923</v>
      </c>
      <c r="R91" s="22">
        <f t="shared" si="8"/>
        <v>115</v>
      </c>
      <c r="S91" s="33">
        <f t="shared" si="9"/>
        <v>124</v>
      </c>
    </row>
    <row r="92" spans="1:19" x14ac:dyDescent="0.35">
      <c r="A92" s="17" t="s">
        <v>144</v>
      </c>
      <c r="B92" s="17">
        <v>215</v>
      </c>
      <c r="C92" s="17">
        <v>224</v>
      </c>
      <c r="D92" s="17">
        <v>36</v>
      </c>
      <c r="E92" s="17">
        <v>0.41</v>
      </c>
      <c r="F92" s="17">
        <v>11</v>
      </c>
      <c r="G92" s="17">
        <v>0.9</v>
      </c>
      <c r="H92" s="17">
        <v>7.0000000000000001E-3</v>
      </c>
      <c r="I92" s="17">
        <v>5.1999999999999998E-2</v>
      </c>
      <c r="J92" s="17">
        <v>0.109</v>
      </c>
      <c r="K92" s="17">
        <v>500</v>
      </c>
      <c r="L92" s="17">
        <v>600</v>
      </c>
      <c r="M92" s="17">
        <v>625</v>
      </c>
      <c r="N92" s="17">
        <v>0</v>
      </c>
      <c r="O92" s="21" t="str">
        <f t="shared" si="5"/>
        <v>B26</v>
      </c>
      <c r="P92" s="22">
        <f t="shared" si="6"/>
        <v>500</v>
      </c>
      <c r="Q92" s="22">
        <f t="shared" si="7"/>
        <v>19.23076923076923</v>
      </c>
      <c r="R92" s="22">
        <f t="shared" si="8"/>
        <v>215</v>
      </c>
      <c r="S92" s="33">
        <f t="shared" si="9"/>
        <v>224</v>
      </c>
    </row>
    <row r="93" spans="1:19" x14ac:dyDescent="0.35">
      <c r="A93" s="17" t="s">
        <v>174</v>
      </c>
      <c r="B93" s="17">
        <v>315</v>
      </c>
      <c r="C93" s="17">
        <v>324</v>
      </c>
      <c r="D93" s="17">
        <v>36</v>
      </c>
      <c r="E93" s="17">
        <v>0.41</v>
      </c>
      <c r="F93" s="17">
        <v>11</v>
      </c>
      <c r="G93" s="17">
        <v>0.9</v>
      </c>
      <c r="H93" s="17">
        <v>7.0000000000000001E-3</v>
      </c>
      <c r="I93" s="17">
        <v>5.1999999999999998E-2</v>
      </c>
      <c r="J93" s="17">
        <v>0.109</v>
      </c>
      <c r="K93" s="17">
        <v>500</v>
      </c>
      <c r="L93" s="17">
        <v>600</v>
      </c>
      <c r="M93" s="17">
        <v>625</v>
      </c>
      <c r="N93" s="17">
        <v>0</v>
      </c>
      <c r="O93" s="21" t="str">
        <f t="shared" si="5"/>
        <v>C26</v>
      </c>
      <c r="P93" s="22">
        <f t="shared" si="6"/>
        <v>500</v>
      </c>
      <c r="Q93" s="22">
        <f t="shared" si="7"/>
        <v>19.23076923076923</v>
      </c>
      <c r="R93" s="22">
        <f t="shared" si="8"/>
        <v>315</v>
      </c>
      <c r="S93" s="33">
        <f t="shared" si="9"/>
        <v>324</v>
      </c>
    </row>
    <row r="94" spans="1:19" x14ac:dyDescent="0.35">
      <c r="A94" s="17" t="s">
        <v>98</v>
      </c>
      <c r="B94" s="17">
        <v>107</v>
      </c>
      <c r="C94" s="17">
        <v>203</v>
      </c>
      <c r="D94" s="17">
        <v>42</v>
      </c>
      <c r="E94" s="17">
        <v>0.44</v>
      </c>
      <c r="F94" s="17">
        <v>10</v>
      </c>
      <c r="G94" s="17">
        <v>2.2000000000000002</v>
      </c>
      <c r="H94" s="17">
        <v>4.2000000000000003E-2</v>
      </c>
      <c r="I94" s="17">
        <v>0.161</v>
      </c>
      <c r="J94" s="17">
        <v>4.3999999999999997E-2</v>
      </c>
      <c r="K94" s="17">
        <v>175</v>
      </c>
      <c r="L94" s="17">
        <v>208</v>
      </c>
      <c r="M94" s="17">
        <v>220</v>
      </c>
      <c r="N94" s="17">
        <v>0</v>
      </c>
      <c r="O94" s="21" t="str">
        <f t="shared" si="5"/>
        <v>AB1</v>
      </c>
      <c r="P94" s="22">
        <f t="shared" si="6"/>
        <v>175</v>
      </c>
      <c r="Q94" s="22">
        <f t="shared" si="7"/>
        <v>6.2111801242236027</v>
      </c>
      <c r="R94" s="22">
        <f t="shared" si="8"/>
        <v>107</v>
      </c>
      <c r="S94" s="33">
        <f t="shared" si="9"/>
        <v>203</v>
      </c>
    </row>
    <row r="95" spans="1:19" x14ac:dyDescent="0.35">
      <c r="A95" s="17" t="s">
        <v>99</v>
      </c>
      <c r="B95" s="17">
        <v>108</v>
      </c>
      <c r="C95" s="17">
        <v>109</v>
      </c>
      <c r="D95" s="17">
        <v>43</v>
      </c>
      <c r="E95" s="17">
        <v>0.44</v>
      </c>
      <c r="F95" s="17">
        <v>10</v>
      </c>
      <c r="G95" s="17">
        <v>2.2999999999999998</v>
      </c>
      <c r="H95" s="17">
        <v>4.2999999999999997E-2</v>
      </c>
      <c r="I95" s="17">
        <v>0.16500000000000001</v>
      </c>
      <c r="J95" s="17">
        <v>4.4999999999999998E-2</v>
      </c>
      <c r="K95" s="17">
        <v>175</v>
      </c>
      <c r="L95" s="17">
        <v>208</v>
      </c>
      <c r="M95" s="17">
        <v>220</v>
      </c>
      <c r="N95" s="17">
        <v>0</v>
      </c>
      <c r="O95" s="21" t="str">
        <f t="shared" si="5"/>
        <v>A12-1</v>
      </c>
      <c r="P95" s="22">
        <f t="shared" si="6"/>
        <v>175</v>
      </c>
      <c r="Q95" s="22">
        <f t="shared" si="7"/>
        <v>6.0606060606060606</v>
      </c>
      <c r="R95" s="22">
        <f t="shared" si="8"/>
        <v>108</v>
      </c>
      <c r="S95" s="33">
        <f t="shared" si="9"/>
        <v>109</v>
      </c>
    </row>
    <row r="96" spans="1:19" x14ac:dyDescent="0.35">
      <c r="A96" s="17" t="s">
        <v>100</v>
      </c>
      <c r="B96" s="17">
        <v>108</v>
      </c>
      <c r="C96" s="17">
        <v>110</v>
      </c>
      <c r="D96" s="17">
        <v>43</v>
      </c>
      <c r="E96" s="17">
        <v>0.44</v>
      </c>
      <c r="F96" s="17">
        <v>10</v>
      </c>
      <c r="G96" s="17">
        <v>2.2999999999999998</v>
      </c>
      <c r="H96" s="17">
        <v>4.2999999999999997E-2</v>
      </c>
      <c r="I96" s="17">
        <v>0.16500000000000001</v>
      </c>
      <c r="J96" s="17">
        <v>4.4999999999999998E-2</v>
      </c>
      <c r="K96" s="17">
        <v>175</v>
      </c>
      <c r="L96" s="17">
        <v>208</v>
      </c>
      <c r="M96" s="17">
        <v>220</v>
      </c>
      <c r="N96" s="17">
        <v>0</v>
      </c>
      <c r="O96" s="21" t="str">
        <f t="shared" si="5"/>
        <v>A13-2</v>
      </c>
      <c r="P96" s="22">
        <f t="shared" si="6"/>
        <v>175</v>
      </c>
      <c r="Q96" s="22">
        <f t="shared" si="7"/>
        <v>6.0606060606060606</v>
      </c>
      <c r="R96" s="22">
        <f t="shared" si="8"/>
        <v>108</v>
      </c>
      <c r="S96" s="33">
        <f t="shared" si="9"/>
        <v>110</v>
      </c>
    </row>
    <row r="97" spans="1:19" x14ac:dyDescent="0.35">
      <c r="A97" s="17" t="s">
        <v>131</v>
      </c>
      <c r="B97" s="17">
        <v>208</v>
      </c>
      <c r="C97" s="17">
        <v>209</v>
      </c>
      <c r="D97" s="17">
        <v>43</v>
      </c>
      <c r="E97" s="17">
        <v>0.44</v>
      </c>
      <c r="F97" s="17">
        <v>10</v>
      </c>
      <c r="G97" s="17">
        <v>2.2999999999999998</v>
      </c>
      <c r="H97" s="17">
        <v>4.2999999999999997E-2</v>
      </c>
      <c r="I97" s="17">
        <v>0.16500000000000001</v>
      </c>
      <c r="J97" s="17">
        <v>4.4999999999999998E-2</v>
      </c>
      <c r="K97" s="17">
        <v>175</v>
      </c>
      <c r="L97" s="17">
        <v>208</v>
      </c>
      <c r="M97" s="17">
        <v>220</v>
      </c>
      <c r="N97" s="17">
        <v>0</v>
      </c>
      <c r="O97" s="21" t="str">
        <f t="shared" si="5"/>
        <v>B12-1</v>
      </c>
      <c r="P97" s="22">
        <f t="shared" si="6"/>
        <v>175</v>
      </c>
      <c r="Q97" s="22">
        <f t="shared" si="7"/>
        <v>6.0606060606060606</v>
      </c>
      <c r="R97" s="22">
        <f t="shared" si="8"/>
        <v>208</v>
      </c>
      <c r="S97" s="33">
        <f t="shared" si="9"/>
        <v>209</v>
      </c>
    </row>
    <row r="98" spans="1:19" x14ac:dyDescent="0.35">
      <c r="A98" s="17" t="s">
        <v>132</v>
      </c>
      <c r="B98" s="17">
        <v>208</v>
      </c>
      <c r="C98" s="17">
        <v>210</v>
      </c>
      <c r="D98" s="17">
        <v>43</v>
      </c>
      <c r="E98" s="17">
        <v>0.44</v>
      </c>
      <c r="F98" s="17">
        <v>10</v>
      </c>
      <c r="G98" s="17">
        <v>2.2999999999999998</v>
      </c>
      <c r="H98" s="17">
        <v>4.2999999999999997E-2</v>
      </c>
      <c r="I98" s="17">
        <v>0.16500000000000001</v>
      </c>
      <c r="J98" s="17">
        <v>4.4999999999999998E-2</v>
      </c>
      <c r="K98" s="17">
        <v>175</v>
      </c>
      <c r="L98" s="17">
        <v>208</v>
      </c>
      <c r="M98" s="17">
        <v>220</v>
      </c>
      <c r="N98" s="17">
        <v>0</v>
      </c>
      <c r="O98" s="21" t="str">
        <f t="shared" si="5"/>
        <v>B13-2</v>
      </c>
      <c r="P98" s="22">
        <f t="shared" si="6"/>
        <v>175</v>
      </c>
      <c r="Q98" s="22">
        <f t="shared" si="7"/>
        <v>6.0606060606060606</v>
      </c>
      <c r="R98" s="22">
        <f t="shared" si="8"/>
        <v>208</v>
      </c>
      <c r="S98" s="33">
        <f t="shared" si="9"/>
        <v>210</v>
      </c>
    </row>
    <row r="99" spans="1:19" x14ac:dyDescent="0.35">
      <c r="A99" s="17" t="s">
        <v>161</v>
      </c>
      <c r="B99" s="17">
        <v>308</v>
      </c>
      <c r="C99" s="17">
        <v>309</v>
      </c>
      <c r="D99" s="17">
        <v>43</v>
      </c>
      <c r="E99" s="17">
        <v>0.44</v>
      </c>
      <c r="F99" s="17">
        <v>10</v>
      </c>
      <c r="G99" s="17">
        <v>2.2999999999999998</v>
      </c>
      <c r="H99" s="17">
        <v>4.2999999999999997E-2</v>
      </c>
      <c r="I99" s="17">
        <v>0.16500000000000001</v>
      </c>
      <c r="J99" s="17">
        <v>4.4999999999999998E-2</v>
      </c>
      <c r="K99" s="17">
        <v>175</v>
      </c>
      <c r="L99" s="17">
        <v>208</v>
      </c>
      <c r="M99" s="17">
        <v>220</v>
      </c>
      <c r="N99" s="17">
        <v>0</v>
      </c>
      <c r="O99" s="21" t="str">
        <f t="shared" si="5"/>
        <v>C12-1</v>
      </c>
      <c r="P99" s="22">
        <f t="shared" si="6"/>
        <v>175</v>
      </c>
      <c r="Q99" s="22">
        <f t="shared" si="7"/>
        <v>6.0606060606060606</v>
      </c>
      <c r="R99" s="22">
        <f t="shared" si="8"/>
        <v>308</v>
      </c>
      <c r="S99" s="33">
        <f t="shared" si="9"/>
        <v>309</v>
      </c>
    </row>
    <row r="100" spans="1:19" x14ac:dyDescent="0.35">
      <c r="A100" s="17" t="s">
        <v>162</v>
      </c>
      <c r="B100" s="17">
        <v>308</v>
      </c>
      <c r="C100" s="17">
        <v>310</v>
      </c>
      <c r="D100" s="17">
        <v>43</v>
      </c>
      <c r="E100" s="17">
        <v>0.44</v>
      </c>
      <c r="F100" s="17">
        <v>10</v>
      </c>
      <c r="G100" s="17">
        <v>2.2999999999999998</v>
      </c>
      <c r="H100" s="17">
        <v>4.2999999999999997E-2</v>
      </c>
      <c r="I100" s="17">
        <v>0.16500000000000001</v>
      </c>
      <c r="J100" s="17">
        <v>4.4999999999999998E-2</v>
      </c>
      <c r="K100" s="17">
        <v>175</v>
      </c>
      <c r="L100" s="17">
        <v>208</v>
      </c>
      <c r="M100" s="17">
        <v>220</v>
      </c>
      <c r="N100" s="17">
        <v>0</v>
      </c>
      <c r="O100" s="21" t="str">
        <f t="shared" si="5"/>
        <v>C13-2</v>
      </c>
      <c r="P100" s="22">
        <f t="shared" si="6"/>
        <v>175</v>
      </c>
      <c r="Q100" s="22">
        <f t="shared" si="7"/>
        <v>6.0606060606060606</v>
      </c>
      <c r="R100" s="22">
        <f t="shared" si="8"/>
        <v>308</v>
      </c>
      <c r="S100" s="33">
        <f t="shared" si="9"/>
        <v>310</v>
      </c>
    </row>
    <row r="101" spans="1:19" x14ac:dyDescent="0.35">
      <c r="A101" s="17" t="s">
        <v>118</v>
      </c>
      <c r="B101" s="17">
        <v>121</v>
      </c>
      <c r="C101" s="17">
        <v>122</v>
      </c>
      <c r="D101" s="17">
        <v>47</v>
      </c>
      <c r="E101" s="17">
        <v>0.45</v>
      </c>
      <c r="F101" s="17">
        <v>11</v>
      </c>
      <c r="G101" s="17">
        <v>1.2</v>
      </c>
      <c r="H101" s="17">
        <v>8.9999999999999993E-3</v>
      </c>
      <c r="I101" s="17">
        <v>6.8000000000000005E-2</v>
      </c>
      <c r="J101" s="17">
        <v>0.14199999999999999</v>
      </c>
      <c r="K101" s="17">
        <v>500</v>
      </c>
      <c r="L101" s="17">
        <v>600</v>
      </c>
      <c r="M101" s="17">
        <v>625</v>
      </c>
      <c r="N101" s="17">
        <v>0</v>
      </c>
      <c r="O101" s="21" t="str">
        <f t="shared" si="5"/>
        <v>A34</v>
      </c>
      <c r="P101" s="22">
        <f t="shared" si="6"/>
        <v>500</v>
      </c>
      <c r="Q101" s="22">
        <f t="shared" si="7"/>
        <v>14.705882352941176</v>
      </c>
      <c r="R101" s="22">
        <f t="shared" si="8"/>
        <v>121</v>
      </c>
      <c r="S101" s="33">
        <f t="shared" si="9"/>
        <v>122</v>
      </c>
    </row>
    <row r="102" spans="1:19" x14ac:dyDescent="0.35">
      <c r="A102" s="17" t="s">
        <v>149</v>
      </c>
      <c r="B102" s="17">
        <v>221</v>
      </c>
      <c r="C102" s="17">
        <v>222</v>
      </c>
      <c r="D102" s="17">
        <v>47</v>
      </c>
      <c r="E102" s="17">
        <v>0.45</v>
      </c>
      <c r="F102" s="17">
        <v>11</v>
      </c>
      <c r="G102" s="17">
        <v>1.2</v>
      </c>
      <c r="H102" s="17">
        <v>8.9999999999999993E-3</v>
      </c>
      <c r="I102" s="17">
        <v>6.8000000000000005E-2</v>
      </c>
      <c r="J102" s="17">
        <v>0.14199999999999999</v>
      </c>
      <c r="K102" s="17">
        <v>500</v>
      </c>
      <c r="L102" s="17">
        <v>600</v>
      </c>
      <c r="M102" s="17">
        <v>625</v>
      </c>
      <c r="N102" s="17">
        <v>0</v>
      </c>
      <c r="O102" s="21" t="str">
        <f t="shared" si="5"/>
        <v>B34</v>
      </c>
      <c r="P102" s="22">
        <f t="shared" si="6"/>
        <v>500</v>
      </c>
      <c r="Q102" s="22">
        <f t="shared" si="7"/>
        <v>14.705882352941176</v>
      </c>
      <c r="R102" s="22">
        <f t="shared" si="8"/>
        <v>221</v>
      </c>
      <c r="S102" s="33">
        <f t="shared" si="9"/>
        <v>222</v>
      </c>
    </row>
    <row r="103" spans="1:19" x14ac:dyDescent="0.35">
      <c r="A103" s="17" t="s">
        <v>179</v>
      </c>
      <c r="B103" s="17">
        <v>321</v>
      </c>
      <c r="C103" s="17">
        <v>322</v>
      </c>
      <c r="D103" s="17">
        <v>47</v>
      </c>
      <c r="E103" s="17">
        <v>0.45</v>
      </c>
      <c r="F103" s="17">
        <v>11</v>
      </c>
      <c r="G103" s="17">
        <v>1.2</v>
      </c>
      <c r="H103" s="17">
        <v>8.9999999999999993E-3</v>
      </c>
      <c r="I103" s="17">
        <v>6.8000000000000005E-2</v>
      </c>
      <c r="J103" s="17">
        <v>0.14199999999999999</v>
      </c>
      <c r="K103" s="17">
        <v>500</v>
      </c>
      <c r="L103" s="17">
        <v>600</v>
      </c>
      <c r="M103" s="17">
        <v>625</v>
      </c>
      <c r="N103" s="17">
        <v>0</v>
      </c>
      <c r="O103" s="21" t="str">
        <f t="shared" si="5"/>
        <v>C34</v>
      </c>
      <c r="P103" s="22">
        <f t="shared" si="6"/>
        <v>500</v>
      </c>
      <c r="Q103" s="22">
        <f t="shared" si="7"/>
        <v>14.705882352941176</v>
      </c>
      <c r="R103" s="22">
        <f t="shared" si="8"/>
        <v>321</v>
      </c>
      <c r="S103" s="33">
        <f t="shared" si="9"/>
        <v>322</v>
      </c>
    </row>
    <row r="104" spans="1:19" x14ac:dyDescent="0.35">
      <c r="A104" s="17" t="s">
        <v>91</v>
      </c>
      <c r="B104" s="17">
        <v>102</v>
      </c>
      <c r="C104" s="17">
        <v>106</v>
      </c>
      <c r="D104" s="17">
        <v>50</v>
      </c>
      <c r="E104" s="17">
        <v>0.48</v>
      </c>
      <c r="F104" s="17">
        <v>10</v>
      </c>
      <c r="G104" s="17">
        <v>2.6</v>
      </c>
      <c r="H104" s="17">
        <v>0.05</v>
      </c>
      <c r="I104" s="17">
        <v>0.192</v>
      </c>
      <c r="J104" s="17">
        <v>5.1999999999999998E-2</v>
      </c>
      <c r="K104" s="17">
        <v>175</v>
      </c>
      <c r="L104" s="17">
        <v>208</v>
      </c>
      <c r="M104" s="17">
        <v>220</v>
      </c>
      <c r="N104" s="17">
        <v>0</v>
      </c>
      <c r="O104" s="21" t="str">
        <f t="shared" si="5"/>
        <v>A5</v>
      </c>
      <c r="P104" s="22">
        <f t="shared" si="6"/>
        <v>175</v>
      </c>
      <c r="Q104" s="22">
        <f t="shared" si="7"/>
        <v>5.208333333333333</v>
      </c>
      <c r="R104" s="22">
        <f t="shared" si="8"/>
        <v>102</v>
      </c>
      <c r="S104" s="33">
        <f t="shared" si="9"/>
        <v>106</v>
      </c>
    </row>
    <row r="105" spans="1:19" x14ac:dyDescent="0.35">
      <c r="A105" s="17" t="s">
        <v>124</v>
      </c>
      <c r="B105" s="17">
        <v>202</v>
      </c>
      <c r="C105" s="17">
        <v>206</v>
      </c>
      <c r="D105" s="17">
        <v>50</v>
      </c>
      <c r="E105" s="17">
        <v>0.48</v>
      </c>
      <c r="F105" s="17">
        <v>10</v>
      </c>
      <c r="G105" s="17">
        <v>2.6</v>
      </c>
      <c r="H105" s="17">
        <v>0.05</v>
      </c>
      <c r="I105" s="17">
        <v>0.192</v>
      </c>
      <c r="J105" s="17">
        <v>5.1999999999999998E-2</v>
      </c>
      <c r="K105" s="17">
        <v>175</v>
      </c>
      <c r="L105" s="17">
        <v>208</v>
      </c>
      <c r="M105" s="17">
        <v>220</v>
      </c>
      <c r="N105" s="17">
        <v>0</v>
      </c>
      <c r="O105" s="21" t="str">
        <f t="shared" si="5"/>
        <v>B5</v>
      </c>
      <c r="P105" s="22">
        <f t="shared" si="6"/>
        <v>175</v>
      </c>
      <c r="Q105" s="22">
        <f t="shared" si="7"/>
        <v>5.208333333333333</v>
      </c>
      <c r="R105" s="22">
        <f t="shared" si="8"/>
        <v>202</v>
      </c>
      <c r="S105" s="33">
        <f t="shared" si="9"/>
        <v>206</v>
      </c>
    </row>
    <row r="106" spans="1:19" x14ac:dyDescent="0.35">
      <c r="A106" s="17" t="s">
        <v>154</v>
      </c>
      <c r="B106" s="17">
        <v>302</v>
      </c>
      <c r="C106" s="17">
        <v>306</v>
      </c>
      <c r="D106" s="17">
        <v>50</v>
      </c>
      <c r="E106" s="17">
        <v>0.48</v>
      </c>
      <c r="F106" s="17">
        <v>10</v>
      </c>
      <c r="G106" s="17">
        <v>2.6</v>
      </c>
      <c r="H106" s="17">
        <v>0.05</v>
      </c>
      <c r="I106" s="17">
        <v>0.192</v>
      </c>
      <c r="J106" s="17">
        <v>5.1999999999999998E-2</v>
      </c>
      <c r="K106" s="17">
        <v>175</v>
      </c>
      <c r="L106" s="17">
        <v>208</v>
      </c>
      <c r="M106" s="17">
        <v>220</v>
      </c>
      <c r="N106" s="17">
        <v>0</v>
      </c>
      <c r="O106" s="21" t="str">
        <f t="shared" si="5"/>
        <v>C5</v>
      </c>
      <c r="P106" s="22">
        <f t="shared" si="6"/>
        <v>175</v>
      </c>
      <c r="Q106" s="22">
        <f t="shared" si="7"/>
        <v>5.208333333333333</v>
      </c>
      <c r="R106" s="22">
        <f t="shared" si="8"/>
        <v>302</v>
      </c>
      <c r="S106" s="33">
        <f t="shared" si="9"/>
        <v>306</v>
      </c>
    </row>
    <row r="107" spans="1:19" x14ac:dyDescent="0.35">
      <c r="A107" s="17" t="s">
        <v>119</v>
      </c>
      <c r="B107" s="17">
        <v>123</v>
      </c>
      <c r="C107" s="17">
        <v>217</v>
      </c>
      <c r="D107" s="17">
        <v>51</v>
      </c>
      <c r="E107" s="17">
        <v>0.46</v>
      </c>
      <c r="F107" s="17">
        <v>11</v>
      </c>
      <c r="G107" s="17">
        <v>1.3</v>
      </c>
      <c r="H107" s="17">
        <v>0.01</v>
      </c>
      <c r="I107" s="17">
        <v>7.3999999999999996E-2</v>
      </c>
      <c r="J107" s="17">
        <v>0.155</v>
      </c>
      <c r="K107" s="17">
        <v>500</v>
      </c>
      <c r="L107" s="17">
        <v>600</v>
      </c>
      <c r="M107" s="17">
        <v>625</v>
      </c>
      <c r="N107" s="17">
        <v>0</v>
      </c>
      <c r="O107" s="21" t="str">
        <f t="shared" si="5"/>
        <v>AB3</v>
      </c>
      <c r="P107" s="22">
        <f t="shared" si="6"/>
        <v>500</v>
      </c>
      <c r="Q107" s="22">
        <f t="shared" si="7"/>
        <v>13.513513513513514</v>
      </c>
      <c r="R107" s="22">
        <f t="shared" si="8"/>
        <v>123</v>
      </c>
      <c r="S107" s="33">
        <f t="shared" si="9"/>
        <v>217</v>
      </c>
    </row>
    <row r="108" spans="1:19" x14ac:dyDescent="0.35">
      <c r="A108" s="17" t="s">
        <v>110</v>
      </c>
      <c r="B108" s="17">
        <v>113</v>
      </c>
      <c r="C108" s="17">
        <v>215</v>
      </c>
      <c r="D108" s="17">
        <v>52</v>
      </c>
      <c r="E108" s="17">
        <v>0.47</v>
      </c>
      <c r="F108" s="17">
        <v>11</v>
      </c>
      <c r="G108" s="17">
        <v>1.3</v>
      </c>
      <c r="H108" s="17">
        <v>0.01</v>
      </c>
      <c r="I108" s="17">
        <v>7.4999999999999997E-2</v>
      </c>
      <c r="J108" s="17">
        <v>0.158</v>
      </c>
      <c r="K108" s="17">
        <v>500</v>
      </c>
      <c r="L108" s="17">
        <v>600</v>
      </c>
      <c r="M108" s="17">
        <v>625</v>
      </c>
      <c r="N108" s="17">
        <v>0</v>
      </c>
      <c r="O108" s="21" t="str">
        <f t="shared" si="5"/>
        <v>AB2</v>
      </c>
      <c r="P108" s="22">
        <f t="shared" si="6"/>
        <v>500</v>
      </c>
      <c r="Q108" s="22">
        <f t="shared" si="7"/>
        <v>13.333333333333334</v>
      </c>
      <c r="R108" s="22">
        <f t="shared" si="8"/>
        <v>113</v>
      </c>
      <c r="S108" s="33">
        <f t="shared" si="9"/>
        <v>215</v>
      </c>
    </row>
    <row r="109" spans="1:19" x14ac:dyDescent="0.35">
      <c r="A109" s="17" t="s">
        <v>88</v>
      </c>
      <c r="B109" s="17">
        <v>101</v>
      </c>
      <c r="C109" s="17">
        <v>103</v>
      </c>
      <c r="D109" s="17">
        <v>55</v>
      </c>
      <c r="E109" s="17">
        <v>0.51</v>
      </c>
      <c r="F109" s="17">
        <v>10</v>
      </c>
      <c r="G109" s="17">
        <v>2.9</v>
      </c>
      <c r="H109" s="17">
        <v>5.5E-2</v>
      </c>
      <c r="I109" s="17">
        <v>0.21099999999999999</v>
      </c>
      <c r="J109" s="17">
        <v>5.7000000000000002E-2</v>
      </c>
      <c r="K109" s="17">
        <v>175</v>
      </c>
      <c r="L109" s="17">
        <v>208</v>
      </c>
      <c r="M109" s="17">
        <v>220</v>
      </c>
      <c r="N109" s="17">
        <v>0</v>
      </c>
      <c r="O109" s="21" t="str">
        <f t="shared" si="5"/>
        <v>A2</v>
      </c>
      <c r="P109" s="22">
        <f t="shared" si="6"/>
        <v>175</v>
      </c>
      <c r="Q109" s="22">
        <f t="shared" si="7"/>
        <v>4.7393364928909953</v>
      </c>
      <c r="R109" s="22">
        <f t="shared" si="8"/>
        <v>101</v>
      </c>
      <c r="S109" s="33">
        <f t="shared" si="9"/>
        <v>103</v>
      </c>
    </row>
    <row r="110" spans="1:19" x14ac:dyDescent="0.35">
      <c r="A110" s="17" t="s">
        <v>121</v>
      </c>
      <c r="B110" s="17">
        <v>201</v>
      </c>
      <c r="C110" s="17">
        <v>203</v>
      </c>
      <c r="D110" s="17">
        <v>55</v>
      </c>
      <c r="E110" s="17">
        <v>0.51</v>
      </c>
      <c r="F110" s="17">
        <v>10</v>
      </c>
      <c r="G110" s="17">
        <v>2.9</v>
      </c>
      <c r="H110" s="17">
        <v>5.5E-2</v>
      </c>
      <c r="I110" s="17">
        <v>0.21099999999999999</v>
      </c>
      <c r="J110" s="17">
        <v>5.7000000000000002E-2</v>
      </c>
      <c r="K110" s="17">
        <v>175</v>
      </c>
      <c r="L110" s="17">
        <v>208</v>
      </c>
      <c r="M110" s="17">
        <v>220</v>
      </c>
      <c r="N110" s="17">
        <v>0</v>
      </c>
      <c r="O110" s="21" t="str">
        <f t="shared" si="5"/>
        <v>B2</v>
      </c>
      <c r="P110" s="22">
        <f t="shared" si="6"/>
        <v>175</v>
      </c>
      <c r="Q110" s="22">
        <f t="shared" si="7"/>
        <v>4.7393364928909953</v>
      </c>
      <c r="R110" s="22">
        <f t="shared" si="8"/>
        <v>201</v>
      </c>
      <c r="S110" s="33">
        <f t="shared" si="9"/>
        <v>203</v>
      </c>
    </row>
    <row r="111" spans="1:19" x14ac:dyDescent="0.35">
      <c r="A111" s="17" t="s">
        <v>151</v>
      </c>
      <c r="B111" s="17">
        <v>301</v>
      </c>
      <c r="C111" s="17">
        <v>303</v>
      </c>
      <c r="D111" s="17">
        <v>55</v>
      </c>
      <c r="E111" s="17">
        <v>0.51</v>
      </c>
      <c r="F111" s="17">
        <v>10</v>
      </c>
      <c r="G111" s="17">
        <v>2.9</v>
      </c>
      <c r="H111" s="17">
        <v>5.5E-2</v>
      </c>
      <c r="I111" s="17">
        <v>0.21099999999999999</v>
      </c>
      <c r="J111" s="17">
        <v>5.7000000000000002E-2</v>
      </c>
      <c r="K111" s="17">
        <v>175</v>
      </c>
      <c r="L111" s="17">
        <v>208</v>
      </c>
      <c r="M111" s="17">
        <v>220</v>
      </c>
      <c r="N111" s="17">
        <v>0</v>
      </c>
      <c r="O111" s="21" t="str">
        <f t="shared" si="5"/>
        <v>C2</v>
      </c>
      <c r="P111" s="22">
        <f t="shared" si="6"/>
        <v>175</v>
      </c>
      <c r="Q111" s="22">
        <f t="shared" si="7"/>
        <v>4.7393364928909953</v>
      </c>
      <c r="R111" s="22">
        <f t="shared" si="8"/>
        <v>301</v>
      </c>
      <c r="S111" s="33">
        <f t="shared" si="9"/>
        <v>303</v>
      </c>
    </row>
    <row r="112" spans="1:19" x14ac:dyDescent="0.35">
      <c r="A112" s="17" t="s">
        <v>109</v>
      </c>
      <c r="B112" s="17">
        <v>113</v>
      </c>
      <c r="C112" s="17">
        <v>123</v>
      </c>
      <c r="D112" s="17">
        <v>60</v>
      </c>
      <c r="E112" s="17">
        <v>0.49</v>
      </c>
      <c r="F112" s="17">
        <v>11</v>
      </c>
      <c r="G112" s="17">
        <v>1.5</v>
      </c>
      <c r="H112" s="17">
        <v>1.0999999999999999E-2</v>
      </c>
      <c r="I112" s="17">
        <v>8.6999999999999994E-2</v>
      </c>
      <c r="J112" s="17">
        <v>0.182</v>
      </c>
      <c r="K112" s="17">
        <v>500</v>
      </c>
      <c r="L112" s="17">
        <v>600</v>
      </c>
      <c r="M112" s="17">
        <v>625</v>
      </c>
      <c r="N112" s="17">
        <v>0</v>
      </c>
      <c r="O112" s="21" t="str">
        <f t="shared" si="5"/>
        <v>A22</v>
      </c>
      <c r="P112" s="22">
        <f t="shared" si="6"/>
        <v>500</v>
      </c>
      <c r="Q112" s="22">
        <f t="shared" si="7"/>
        <v>11.494252873563219</v>
      </c>
      <c r="R112" s="22">
        <f t="shared" si="8"/>
        <v>113</v>
      </c>
      <c r="S112" s="33">
        <f t="shared" si="9"/>
        <v>123</v>
      </c>
    </row>
    <row r="113" spans="1:19" x14ac:dyDescent="0.35">
      <c r="A113" s="17" t="s">
        <v>141</v>
      </c>
      <c r="B113" s="17">
        <v>213</v>
      </c>
      <c r="C113" s="17">
        <v>223</v>
      </c>
      <c r="D113" s="17">
        <v>60</v>
      </c>
      <c r="E113" s="17">
        <v>0.49</v>
      </c>
      <c r="F113" s="17">
        <v>11</v>
      </c>
      <c r="G113" s="17">
        <v>1.5</v>
      </c>
      <c r="H113" s="17">
        <v>1.0999999999999999E-2</v>
      </c>
      <c r="I113" s="17">
        <v>8.6999999999999994E-2</v>
      </c>
      <c r="J113" s="17">
        <v>0.182</v>
      </c>
      <c r="K113" s="17">
        <v>500</v>
      </c>
      <c r="L113" s="17">
        <v>600</v>
      </c>
      <c r="M113" s="17">
        <v>625</v>
      </c>
      <c r="N113" s="17">
        <v>0</v>
      </c>
      <c r="O113" s="21" t="str">
        <f t="shared" si="5"/>
        <v>B22</v>
      </c>
      <c r="P113" s="22">
        <f t="shared" si="6"/>
        <v>500</v>
      </c>
      <c r="Q113" s="22">
        <f t="shared" si="7"/>
        <v>11.494252873563219</v>
      </c>
      <c r="R113" s="22">
        <f t="shared" si="8"/>
        <v>213</v>
      </c>
      <c r="S113" s="33">
        <f t="shared" si="9"/>
        <v>223</v>
      </c>
    </row>
    <row r="114" spans="1:19" x14ac:dyDescent="0.35">
      <c r="A114" s="17" t="s">
        <v>171</v>
      </c>
      <c r="B114" s="17">
        <v>313</v>
      </c>
      <c r="C114" s="17">
        <v>323</v>
      </c>
      <c r="D114" s="17">
        <v>60</v>
      </c>
      <c r="E114" s="17">
        <v>0.49</v>
      </c>
      <c r="F114" s="17">
        <v>11</v>
      </c>
      <c r="G114" s="17">
        <v>1.5</v>
      </c>
      <c r="H114" s="17">
        <v>1.0999999999999999E-2</v>
      </c>
      <c r="I114" s="17">
        <v>8.6999999999999994E-2</v>
      </c>
      <c r="J114" s="17">
        <v>0.182</v>
      </c>
      <c r="K114" s="17">
        <v>500</v>
      </c>
      <c r="L114" s="17">
        <v>600</v>
      </c>
      <c r="M114" s="17">
        <v>625</v>
      </c>
      <c r="N114" s="17">
        <v>0</v>
      </c>
      <c r="O114" s="21" t="str">
        <f t="shared" si="5"/>
        <v>C22</v>
      </c>
      <c r="P114" s="22">
        <f t="shared" si="6"/>
        <v>500</v>
      </c>
      <c r="Q114" s="22">
        <f t="shared" si="7"/>
        <v>11.494252873563219</v>
      </c>
      <c r="R114" s="22">
        <f t="shared" si="8"/>
        <v>313</v>
      </c>
      <c r="S114" s="33">
        <f t="shared" si="9"/>
        <v>323</v>
      </c>
    </row>
    <row r="115" spans="1:19" x14ac:dyDescent="0.35">
      <c r="A115" s="17" t="s">
        <v>108</v>
      </c>
      <c r="B115" s="17">
        <v>112</v>
      </c>
      <c r="C115" s="17">
        <v>123</v>
      </c>
      <c r="D115" s="17">
        <v>67</v>
      </c>
      <c r="E115" s="17">
        <v>0.52</v>
      </c>
      <c r="F115" s="17">
        <v>11</v>
      </c>
      <c r="G115" s="17">
        <v>1.6</v>
      </c>
      <c r="H115" s="17">
        <v>1.2E-2</v>
      </c>
      <c r="I115" s="17">
        <v>9.7000000000000003E-2</v>
      </c>
      <c r="J115" s="17">
        <v>0.20300000000000001</v>
      </c>
      <c r="K115" s="17">
        <v>500</v>
      </c>
      <c r="L115" s="17">
        <v>600</v>
      </c>
      <c r="M115" s="17">
        <v>625</v>
      </c>
      <c r="N115" s="17">
        <v>0</v>
      </c>
      <c r="O115" s="21" t="str">
        <f t="shared" si="5"/>
        <v>A21</v>
      </c>
      <c r="P115" s="22">
        <f t="shared" si="6"/>
        <v>500</v>
      </c>
      <c r="Q115" s="22">
        <f t="shared" si="7"/>
        <v>10.309278350515463</v>
      </c>
      <c r="R115" s="22">
        <f t="shared" si="8"/>
        <v>112</v>
      </c>
      <c r="S115" s="33">
        <f t="shared" si="9"/>
        <v>123</v>
      </c>
    </row>
    <row r="116" spans="1:19" x14ac:dyDescent="0.35">
      <c r="A116" s="17" t="s">
        <v>140</v>
      </c>
      <c r="B116" s="17">
        <v>212</v>
      </c>
      <c r="C116" s="17">
        <v>223</v>
      </c>
      <c r="D116" s="17">
        <v>67</v>
      </c>
      <c r="E116" s="17">
        <v>0.52</v>
      </c>
      <c r="F116" s="17">
        <v>11</v>
      </c>
      <c r="G116" s="17">
        <v>1.6</v>
      </c>
      <c r="H116" s="17">
        <v>1.2E-2</v>
      </c>
      <c r="I116" s="17">
        <v>9.7000000000000003E-2</v>
      </c>
      <c r="J116" s="17">
        <v>0.20300000000000001</v>
      </c>
      <c r="K116" s="17">
        <v>500</v>
      </c>
      <c r="L116" s="17">
        <v>600</v>
      </c>
      <c r="M116" s="17">
        <v>625</v>
      </c>
      <c r="N116" s="17">
        <v>0</v>
      </c>
      <c r="O116" s="21" t="str">
        <f t="shared" si="5"/>
        <v>B21</v>
      </c>
      <c r="P116" s="22">
        <f t="shared" si="6"/>
        <v>500</v>
      </c>
      <c r="Q116" s="22">
        <f t="shared" si="7"/>
        <v>10.309278350515463</v>
      </c>
      <c r="R116" s="22">
        <f t="shared" si="8"/>
        <v>212</v>
      </c>
      <c r="S116" s="33">
        <f t="shared" si="9"/>
        <v>223</v>
      </c>
    </row>
    <row r="117" spans="1:19" x14ac:dyDescent="0.35">
      <c r="A117" s="17" t="s">
        <v>170</v>
      </c>
      <c r="B117" s="17">
        <v>312</v>
      </c>
      <c r="C117" s="17">
        <v>323</v>
      </c>
      <c r="D117" s="17">
        <v>67</v>
      </c>
      <c r="E117" s="17">
        <v>0.52</v>
      </c>
      <c r="F117" s="17">
        <v>11</v>
      </c>
      <c r="G117" s="17">
        <v>1.6</v>
      </c>
      <c r="H117" s="17">
        <v>1.2E-2</v>
      </c>
      <c r="I117" s="17">
        <v>9.7000000000000003E-2</v>
      </c>
      <c r="J117" s="17">
        <v>0.20300000000000001</v>
      </c>
      <c r="K117" s="17">
        <v>500</v>
      </c>
      <c r="L117" s="17">
        <v>600</v>
      </c>
      <c r="M117" s="17">
        <v>625</v>
      </c>
      <c r="N117" s="17">
        <v>0</v>
      </c>
      <c r="O117" s="21" t="str">
        <f t="shared" si="5"/>
        <v>C21</v>
      </c>
      <c r="P117" s="22">
        <f t="shared" si="6"/>
        <v>500</v>
      </c>
      <c r="Q117" s="22">
        <f t="shared" si="7"/>
        <v>10.309278350515463</v>
      </c>
      <c r="R117" s="22">
        <f t="shared" si="8"/>
        <v>312</v>
      </c>
      <c r="S117" s="33">
        <f t="shared" si="9"/>
        <v>323</v>
      </c>
    </row>
    <row r="118" spans="1:19" x14ac:dyDescent="0.35">
      <c r="A118" s="17" t="s">
        <v>221</v>
      </c>
      <c r="B118" s="17">
        <v>325</v>
      </c>
      <c r="C118" s="17">
        <v>121</v>
      </c>
      <c r="D118" s="17">
        <v>67</v>
      </c>
      <c r="E118" s="17">
        <v>0.52</v>
      </c>
      <c r="F118" s="17">
        <v>11</v>
      </c>
      <c r="G118" s="17">
        <v>1.6</v>
      </c>
      <c r="H118" s="17">
        <v>1.2E-2</v>
      </c>
      <c r="I118" s="17">
        <v>9.7000000000000003E-2</v>
      </c>
      <c r="J118" s="17">
        <v>0.20300000000000001</v>
      </c>
      <c r="K118" s="17">
        <v>500</v>
      </c>
      <c r="L118" s="17">
        <v>600</v>
      </c>
      <c r="M118" s="17">
        <v>625</v>
      </c>
      <c r="N118" s="17">
        <v>0</v>
      </c>
      <c r="O118" s="21" t="str">
        <f t="shared" si="5"/>
        <v>CA_1</v>
      </c>
      <c r="P118" s="22">
        <f t="shared" si="6"/>
        <v>500</v>
      </c>
      <c r="Q118" s="22">
        <f t="shared" si="7"/>
        <v>10.309278350515463</v>
      </c>
      <c r="R118" s="22">
        <f t="shared" si="8"/>
        <v>325</v>
      </c>
      <c r="S118" s="33">
        <f t="shared" si="9"/>
        <v>121</v>
      </c>
    </row>
    <row r="119" spans="1:19" x14ac:dyDescent="0.35">
      <c r="A119" s="17" t="s">
        <v>216</v>
      </c>
      <c r="B119" s="17">
        <v>318</v>
      </c>
      <c r="C119" s="17">
        <v>223</v>
      </c>
      <c r="D119" s="17">
        <v>72</v>
      </c>
      <c r="E119" s="17">
        <v>0.53</v>
      </c>
      <c r="F119" s="17">
        <v>11</v>
      </c>
      <c r="G119" s="17">
        <v>1.8</v>
      </c>
      <c r="H119" s="17">
        <v>1.2999999999999999E-2</v>
      </c>
      <c r="I119" s="17">
        <v>0.104</v>
      </c>
      <c r="J119" s="17">
        <v>0.218</v>
      </c>
      <c r="K119" s="17">
        <v>500</v>
      </c>
      <c r="L119" s="17">
        <v>600</v>
      </c>
      <c r="M119" s="17">
        <v>625</v>
      </c>
      <c r="N119" s="17">
        <v>0</v>
      </c>
      <c r="O119" s="21" t="str">
        <f t="shared" si="5"/>
        <v>CB_1</v>
      </c>
      <c r="P119" s="22">
        <f t="shared" si="6"/>
        <v>500</v>
      </c>
      <c r="Q119" s="22">
        <f t="shared" si="7"/>
        <v>9.615384615384615</v>
      </c>
      <c r="R119" s="22">
        <f t="shared" si="8"/>
        <v>318</v>
      </c>
      <c r="S119" s="33">
        <f t="shared" si="9"/>
        <v>223</v>
      </c>
    </row>
    <row r="120" spans="1:19" x14ac:dyDescent="0.35">
      <c r="A120" s="17" t="s">
        <v>117</v>
      </c>
      <c r="B120" s="17">
        <v>117</v>
      </c>
      <c r="C120" s="17">
        <v>122</v>
      </c>
      <c r="D120" s="17">
        <v>73</v>
      </c>
      <c r="E120" s="17">
        <v>0.54</v>
      </c>
      <c r="F120" s="17">
        <v>11</v>
      </c>
      <c r="G120" s="17">
        <v>1.8</v>
      </c>
      <c r="H120" s="17">
        <v>1.4E-2</v>
      </c>
      <c r="I120" s="17">
        <v>0.105</v>
      </c>
      <c r="J120" s="17">
        <v>0.221</v>
      </c>
      <c r="K120" s="17">
        <v>500</v>
      </c>
      <c r="L120" s="17">
        <v>600</v>
      </c>
      <c r="M120" s="17">
        <v>625</v>
      </c>
      <c r="N120" s="17">
        <v>0</v>
      </c>
      <c r="O120" s="21" t="str">
        <f t="shared" si="5"/>
        <v>A30</v>
      </c>
      <c r="P120" s="22">
        <f t="shared" si="6"/>
        <v>500</v>
      </c>
      <c r="Q120" s="22">
        <f t="shared" si="7"/>
        <v>9.5238095238095237</v>
      </c>
      <c r="R120" s="22">
        <f t="shared" si="8"/>
        <v>117</v>
      </c>
      <c r="S120" s="33">
        <f t="shared" si="9"/>
        <v>122</v>
      </c>
    </row>
    <row r="121" spans="1:19" x14ac:dyDescent="0.35">
      <c r="A121" s="17" t="s">
        <v>148</v>
      </c>
      <c r="B121" s="17">
        <v>217</v>
      </c>
      <c r="C121" s="17">
        <v>222</v>
      </c>
      <c r="D121" s="17">
        <v>73</v>
      </c>
      <c r="E121" s="17">
        <v>0.54</v>
      </c>
      <c r="F121" s="17">
        <v>11</v>
      </c>
      <c r="G121" s="17">
        <v>1.8</v>
      </c>
      <c r="H121" s="17">
        <v>1.4E-2</v>
      </c>
      <c r="I121" s="17">
        <v>0.105</v>
      </c>
      <c r="J121" s="17">
        <v>0.221</v>
      </c>
      <c r="K121" s="17">
        <v>500</v>
      </c>
      <c r="L121" s="17">
        <v>600</v>
      </c>
      <c r="M121" s="17">
        <v>625</v>
      </c>
      <c r="N121" s="17">
        <v>0</v>
      </c>
      <c r="O121" s="21" t="str">
        <f t="shared" si="5"/>
        <v>B30</v>
      </c>
      <c r="P121" s="22">
        <f t="shared" si="6"/>
        <v>500</v>
      </c>
      <c r="Q121" s="22">
        <f t="shared" si="7"/>
        <v>9.5238095238095237</v>
      </c>
      <c r="R121" s="22">
        <f t="shared" si="8"/>
        <v>217</v>
      </c>
      <c r="S121" s="33">
        <f t="shared" si="9"/>
        <v>222</v>
      </c>
    </row>
    <row r="122" spans="1:19" ht="15" thickBot="1" x14ac:dyDescent="0.4">
      <c r="A122" s="17" t="s">
        <v>178</v>
      </c>
      <c r="B122" s="17">
        <v>317</v>
      </c>
      <c r="C122" s="17">
        <v>322</v>
      </c>
      <c r="D122" s="17">
        <v>73</v>
      </c>
      <c r="E122" s="17">
        <v>0.54</v>
      </c>
      <c r="F122" s="17">
        <v>11</v>
      </c>
      <c r="G122" s="17">
        <v>1.8</v>
      </c>
      <c r="H122" s="17">
        <v>1.4E-2</v>
      </c>
      <c r="I122" s="17">
        <v>0.105</v>
      </c>
      <c r="J122" s="17">
        <v>0.221</v>
      </c>
      <c r="K122" s="17">
        <v>500</v>
      </c>
      <c r="L122" s="17">
        <v>600</v>
      </c>
      <c r="M122" s="17">
        <v>625</v>
      </c>
      <c r="N122" s="17">
        <v>0</v>
      </c>
      <c r="O122" s="24" t="str">
        <f t="shared" si="5"/>
        <v>C30</v>
      </c>
      <c r="P122" s="25">
        <f t="shared" si="6"/>
        <v>500</v>
      </c>
      <c r="Q122" s="25">
        <f t="shared" si="7"/>
        <v>9.5238095238095237</v>
      </c>
      <c r="R122" s="25">
        <f t="shared" si="8"/>
        <v>317</v>
      </c>
      <c r="S122" s="26">
        <f t="shared" si="9"/>
        <v>322</v>
      </c>
    </row>
  </sheetData>
  <sortState xmlns:xlrd2="http://schemas.microsoft.com/office/spreadsheetml/2017/richdata2" ref="B4:M123">
    <sortCondition ref="G4:G123"/>
  </sortState>
  <mergeCells count="3">
    <mergeCell ref="A1:N1"/>
    <mergeCell ref="O1:S1"/>
    <mergeCell ref="T3:T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9A518-F9DD-46DC-A712-E0D4A9EE24AB}">
  <dimension ref="A1:W210"/>
  <sheetViews>
    <sheetView topLeftCell="D100" workbookViewId="0">
      <selection activeCell="O1" sqref="O1:T1"/>
    </sheetView>
  </sheetViews>
  <sheetFormatPr defaultRowHeight="14.5" x14ac:dyDescent="0.35"/>
  <cols>
    <col min="1" max="1" width="5.6328125" style="17" bestFit="1" customWidth="1"/>
    <col min="2" max="2" width="8.6328125" style="17" bestFit="1" customWidth="1"/>
    <col min="3" max="3" width="6.36328125" style="17" bestFit="1" customWidth="1"/>
    <col min="4" max="4" width="6.54296875" style="17" bestFit="1" customWidth="1"/>
    <col min="5" max="5" width="8.6328125" style="17" bestFit="1" customWidth="1"/>
    <col min="6" max="6" width="3.81640625" style="17" bestFit="1" customWidth="1"/>
    <col min="7" max="7" width="8.1796875" style="17" bestFit="1" customWidth="1"/>
    <col min="8" max="10" width="5.81640625" style="17" bestFit="1" customWidth="1"/>
    <col min="11" max="11" width="8.08984375" style="17" bestFit="1" customWidth="1"/>
    <col min="12" max="12" width="7.7265625" style="17" bestFit="1" customWidth="1"/>
    <col min="13" max="13" width="7.81640625" style="17" bestFit="1" customWidth="1"/>
    <col min="14" max="14" width="5.81640625" style="17" bestFit="1" customWidth="1"/>
    <col min="15" max="15" width="8.90625" style="27" bestFit="1" customWidth="1"/>
    <col min="16" max="16" width="9.1796875" style="27" bestFit="1" customWidth="1"/>
    <col min="17" max="17" width="11.08984375" style="27" bestFit="1" customWidth="1"/>
    <col min="18" max="18" width="10.81640625" style="27" bestFit="1" customWidth="1"/>
    <col min="19" max="19" width="12" style="27" bestFit="1" customWidth="1"/>
    <col min="20" max="21" width="12" style="27" customWidth="1"/>
    <col min="22" max="22" width="12.08984375" style="17" bestFit="1" customWidth="1"/>
    <col min="23" max="16384" width="8.7265625" style="17"/>
  </cols>
  <sheetData>
    <row r="1" spans="1:23" x14ac:dyDescent="0.35">
      <c r="A1" s="48" t="s">
        <v>190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52" t="s">
        <v>195</v>
      </c>
      <c r="P1" s="53"/>
      <c r="Q1" s="53"/>
      <c r="R1" s="53"/>
      <c r="S1" s="53"/>
      <c r="T1" s="54"/>
    </row>
    <row r="2" spans="1:23" x14ac:dyDescent="0.35">
      <c r="A2" s="17" t="s">
        <v>181</v>
      </c>
      <c r="B2" s="17" t="s">
        <v>182</v>
      </c>
      <c r="C2" s="17" t="s">
        <v>183</v>
      </c>
      <c r="D2" s="17" t="s">
        <v>259</v>
      </c>
      <c r="E2" s="17" t="s">
        <v>184</v>
      </c>
      <c r="F2" s="17" t="s">
        <v>185</v>
      </c>
      <c r="G2" s="17" t="s">
        <v>260</v>
      </c>
      <c r="H2" s="17" t="s">
        <v>186</v>
      </c>
      <c r="I2" s="17" t="s">
        <v>187</v>
      </c>
      <c r="J2" s="17" t="s">
        <v>188</v>
      </c>
      <c r="K2" s="17" t="s">
        <v>261</v>
      </c>
      <c r="L2" s="17" t="s">
        <v>262</v>
      </c>
      <c r="M2" s="17" t="s">
        <v>263</v>
      </c>
      <c r="N2" s="17" t="s">
        <v>189</v>
      </c>
      <c r="O2" s="28" t="s">
        <v>181</v>
      </c>
      <c r="P2" s="27" t="s">
        <v>191</v>
      </c>
      <c r="Q2" s="27" t="s">
        <v>192</v>
      </c>
      <c r="R2" s="27" t="s">
        <v>193</v>
      </c>
      <c r="S2" s="27" t="s">
        <v>194</v>
      </c>
      <c r="T2" s="29" t="s">
        <v>222</v>
      </c>
      <c r="U2" s="27" t="s">
        <v>265</v>
      </c>
      <c r="V2" s="27" t="s">
        <v>266</v>
      </c>
      <c r="W2" s="17" t="s">
        <v>267</v>
      </c>
    </row>
    <row r="3" spans="1:23" x14ac:dyDescent="0.35">
      <c r="A3" s="17" t="s">
        <v>87</v>
      </c>
      <c r="B3" s="17">
        <v>101</v>
      </c>
      <c r="C3" s="17">
        <v>102</v>
      </c>
      <c r="D3" s="17">
        <v>3</v>
      </c>
      <c r="E3" s="17">
        <v>0.24</v>
      </c>
      <c r="F3" s="17">
        <v>16</v>
      </c>
      <c r="G3" s="17">
        <v>0</v>
      </c>
      <c r="H3" s="17">
        <v>3.0000000000000001E-3</v>
      </c>
      <c r="I3" s="17">
        <v>1.4E-2</v>
      </c>
      <c r="J3" s="17">
        <v>0.46100000000000002</v>
      </c>
      <c r="K3" s="17">
        <v>175</v>
      </c>
      <c r="L3" s="17">
        <v>193</v>
      </c>
      <c r="M3" s="17">
        <v>200</v>
      </c>
      <c r="N3" s="17">
        <v>0</v>
      </c>
      <c r="O3" s="21" t="str">
        <f>_xlfn.CONCAT(A3, "_N1")</f>
        <v>A1_N1</v>
      </c>
      <c r="P3" s="22">
        <v>175</v>
      </c>
      <c r="Q3" s="22">
        <f>1/I3</f>
        <v>71.428571428571431</v>
      </c>
      <c r="R3" s="22">
        <v>101</v>
      </c>
      <c r="S3" s="22">
        <v>102</v>
      </c>
      <c r="T3" s="23">
        <f>IF(U3=138,400000*D3,900000*D3)</f>
        <v>1200000</v>
      </c>
      <c r="U3" s="27">
        <f>VLOOKUP(B3,bus_data!$A$3:$I$75,9,FALSE)</f>
        <v>138</v>
      </c>
      <c r="V3" s="27">
        <f>VLOOKUP(C3,bus_data!$A$3:$I$75,9,FALSE)</f>
        <v>138</v>
      </c>
      <c r="W3" s="17">
        <f>U3-V3</f>
        <v>0</v>
      </c>
    </row>
    <row r="4" spans="1:23" x14ac:dyDescent="0.35">
      <c r="A4" s="17" t="s">
        <v>120</v>
      </c>
      <c r="B4" s="17">
        <v>201</v>
      </c>
      <c r="C4" s="17">
        <v>202</v>
      </c>
      <c r="D4" s="17">
        <v>3</v>
      </c>
      <c r="E4" s="17">
        <v>0.24</v>
      </c>
      <c r="F4" s="17">
        <v>16</v>
      </c>
      <c r="G4" s="17">
        <v>0</v>
      </c>
      <c r="H4" s="17">
        <v>3.0000000000000001E-3</v>
      </c>
      <c r="I4" s="17">
        <v>1.4E-2</v>
      </c>
      <c r="J4" s="17">
        <v>0.46100000000000002</v>
      </c>
      <c r="K4" s="17">
        <v>175</v>
      </c>
      <c r="L4" s="17">
        <v>193</v>
      </c>
      <c r="M4" s="17">
        <v>200</v>
      </c>
      <c r="N4" s="17">
        <v>0</v>
      </c>
      <c r="O4" s="21" t="str">
        <f t="shared" ref="O4:O67" si="0">_xlfn.CONCAT(A4, "_N1")</f>
        <v>B1_N1</v>
      </c>
      <c r="P4" s="22">
        <v>175</v>
      </c>
      <c r="Q4" s="22">
        <f t="shared" ref="Q4:Q67" si="1">1/I4</f>
        <v>71.428571428571431</v>
      </c>
      <c r="R4" s="22">
        <v>201</v>
      </c>
      <c r="S4" s="22">
        <v>202</v>
      </c>
      <c r="T4" s="23">
        <f t="shared" ref="T4:T67" si="2">IF(U4=138,400000*D4,900000*D4)</f>
        <v>1200000</v>
      </c>
      <c r="U4" s="27">
        <f>VLOOKUP(B4,bus_data!$A$3:$I$75,9,FALSE)</f>
        <v>138</v>
      </c>
      <c r="V4" s="27">
        <f>VLOOKUP(C4,bus_data!$A$3:$I$75,9,FALSE)</f>
        <v>138</v>
      </c>
      <c r="W4" s="17">
        <f t="shared" ref="W4:W67" si="3">U4-V4</f>
        <v>0</v>
      </c>
    </row>
    <row r="5" spans="1:23" x14ac:dyDescent="0.35">
      <c r="A5" s="17" t="s">
        <v>150</v>
      </c>
      <c r="B5" s="17">
        <v>301</v>
      </c>
      <c r="C5" s="17">
        <v>302</v>
      </c>
      <c r="D5" s="17">
        <v>3</v>
      </c>
      <c r="E5" s="17">
        <v>0.24</v>
      </c>
      <c r="F5" s="17">
        <v>16</v>
      </c>
      <c r="G5" s="17">
        <v>0</v>
      </c>
      <c r="H5" s="17">
        <v>3.0000000000000001E-3</v>
      </c>
      <c r="I5" s="17">
        <v>1.4E-2</v>
      </c>
      <c r="J5" s="17">
        <v>0.46100000000000002</v>
      </c>
      <c r="K5" s="17">
        <v>175</v>
      </c>
      <c r="L5" s="17">
        <v>193</v>
      </c>
      <c r="M5" s="17">
        <v>200</v>
      </c>
      <c r="N5" s="17">
        <v>0</v>
      </c>
      <c r="O5" s="21" t="str">
        <f t="shared" si="0"/>
        <v>C1_N1</v>
      </c>
      <c r="P5" s="22">
        <v>175</v>
      </c>
      <c r="Q5" s="22">
        <f t="shared" si="1"/>
        <v>71.428571428571431</v>
      </c>
      <c r="R5" s="22">
        <v>301</v>
      </c>
      <c r="S5" s="22">
        <v>302</v>
      </c>
      <c r="T5" s="23">
        <f t="shared" si="2"/>
        <v>1200000</v>
      </c>
      <c r="U5" s="27">
        <f>VLOOKUP(B5,bus_data!$A$3:$I$75,9,FALSE)</f>
        <v>138</v>
      </c>
      <c r="V5" s="27">
        <f>VLOOKUP(C5,bus_data!$A$3:$I$75,9,FALSE)</f>
        <v>138</v>
      </c>
      <c r="W5" s="17">
        <f t="shared" si="3"/>
        <v>0</v>
      </c>
    </row>
    <row r="6" spans="1:23" x14ac:dyDescent="0.35">
      <c r="A6" s="17" t="s">
        <v>116</v>
      </c>
      <c r="B6" s="17">
        <v>117</v>
      </c>
      <c r="C6" s="17">
        <v>118</v>
      </c>
      <c r="D6" s="17">
        <v>10</v>
      </c>
      <c r="E6" s="17">
        <v>0.32</v>
      </c>
      <c r="F6" s="17">
        <v>11</v>
      </c>
      <c r="G6" s="17">
        <v>0.2</v>
      </c>
      <c r="H6" s="17">
        <v>2E-3</v>
      </c>
      <c r="I6" s="17">
        <v>1.4E-2</v>
      </c>
      <c r="J6" s="17">
        <v>0.03</v>
      </c>
      <c r="K6" s="17">
        <v>500</v>
      </c>
      <c r="L6" s="17">
        <v>600</v>
      </c>
      <c r="M6" s="17">
        <v>625</v>
      </c>
      <c r="N6" s="17">
        <v>0</v>
      </c>
      <c r="O6" s="21" t="str">
        <f t="shared" si="0"/>
        <v>A29_N1</v>
      </c>
      <c r="P6" s="22">
        <v>500</v>
      </c>
      <c r="Q6" s="22">
        <f t="shared" si="1"/>
        <v>71.428571428571431</v>
      </c>
      <c r="R6" s="22">
        <v>117</v>
      </c>
      <c r="S6" s="22">
        <v>118</v>
      </c>
      <c r="T6" s="23">
        <f t="shared" si="2"/>
        <v>9000000</v>
      </c>
      <c r="U6" s="27">
        <f>VLOOKUP(B6,bus_data!$A$3:$I$75,9,FALSE)</f>
        <v>230</v>
      </c>
      <c r="V6" s="27">
        <f>VLOOKUP(C6,bus_data!$A$3:$I$75,9,FALSE)</f>
        <v>230</v>
      </c>
      <c r="W6" s="17">
        <f t="shared" si="3"/>
        <v>0</v>
      </c>
    </row>
    <row r="7" spans="1:23" x14ac:dyDescent="0.35">
      <c r="A7" s="17" t="s">
        <v>147</v>
      </c>
      <c r="B7" s="17">
        <v>217</v>
      </c>
      <c r="C7" s="17">
        <v>218</v>
      </c>
      <c r="D7" s="17">
        <v>10</v>
      </c>
      <c r="E7" s="17">
        <v>0.32</v>
      </c>
      <c r="F7" s="17">
        <v>11</v>
      </c>
      <c r="G7" s="17">
        <v>0.2</v>
      </c>
      <c r="H7" s="17">
        <v>2E-3</v>
      </c>
      <c r="I7" s="17">
        <v>1.4E-2</v>
      </c>
      <c r="J7" s="17">
        <v>0.03</v>
      </c>
      <c r="K7" s="17">
        <v>500</v>
      </c>
      <c r="L7" s="17">
        <v>600</v>
      </c>
      <c r="M7" s="17">
        <v>625</v>
      </c>
      <c r="N7" s="17">
        <v>0</v>
      </c>
      <c r="O7" s="21" t="str">
        <f t="shared" si="0"/>
        <v>B29_N1</v>
      </c>
      <c r="P7" s="22">
        <v>500</v>
      </c>
      <c r="Q7" s="22">
        <f t="shared" si="1"/>
        <v>71.428571428571431</v>
      </c>
      <c r="R7" s="22">
        <v>217</v>
      </c>
      <c r="S7" s="22">
        <v>218</v>
      </c>
      <c r="T7" s="23">
        <f t="shared" si="2"/>
        <v>9000000</v>
      </c>
      <c r="U7" s="27">
        <f>VLOOKUP(B7,bus_data!$A$3:$I$75,9,FALSE)</f>
        <v>230</v>
      </c>
      <c r="V7" s="27">
        <f>VLOOKUP(C7,bus_data!$A$3:$I$75,9,FALSE)</f>
        <v>230</v>
      </c>
      <c r="W7" s="17">
        <f t="shared" si="3"/>
        <v>0</v>
      </c>
    </row>
    <row r="8" spans="1:23" x14ac:dyDescent="0.35">
      <c r="A8" s="17" t="s">
        <v>177</v>
      </c>
      <c r="B8" s="17">
        <v>317</v>
      </c>
      <c r="C8" s="17">
        <v>318</v>
      </c>
      <c r="D8" s="17">
        <v>10</v>
      </c>
      <c r="E8" s="17">
        <v>0.32</v>
      </c>
      <c r="F8" s="17">
        <v>11</v>
      </c>
      <c r="G8" s="17">
        <v>0.2</v>
      </c>
      <c r="H8" s="17">
        <v>2E-3</v>
      </c>
      <c r="I8" s="17">
        <v>1.4E-2</v>
      </c>
      <c r="J8" s="17">
        <v>0.03</v>
      </c>
      <c r="K8" s="17">
        <v>500</v>
      </c>
      <c r="L8" s="17">
        <v>600</v>
      </c>
      <c r="M8" s="17">
        <v>625</v>
      </c>
      <c r="N8" s="17">
        <v>0</v>
      </c>
      <c r="O8" s="21" t="str">
        <f t="shared" si="0"/>
        <v>C29_N1</v>
      </c>
      <c r="P8" s="22">
        <v>500</v>
      </c>
      <c r="Q8" s="22">
        <f t="shared" si="1"/>
        <v>71.428571428571431</v>
      </c>
      <c r="R8" s="22">
        <v>317</v>
      </c>
      <c r="S8" s="22">
        <v>318</v>
      </c>
      <c r="T8" s="23">
        <f t="shared" si="2"/>
        <v>9000000</v>
      </c>
      <c r="U8" s="27">
        <f>VLOOKUP(B8,bus_data!$A$3:$I$75,9,FALSE)</f>
        <v>230</v>
      </c>
      <c r="V8" s="27">
        <f>VLOOKUP(C8,bus_data!$A$3:$I$75,9,FALSE)</f>
        <v>230</v>
      </c>
      <c r="W8" s="17">
        <f t="shared" si="3"/>
        <v>0</v>
      </c>
    </row>
    <row r="9" spans="1:23" x14ac:dyDescent="0.35">
      <c r="A9" s="17" t="s">
        <v>112</v>
      </c>
      <c r="B9" s="17">
        <v>115</v>
      </c>
      <c r="C9" s="17">
        <v>116</v>
      </c>
      <c r="D9" s="17">
        <v>12</v>
      </c>
      <c r="E9" s="17">
        <v>0.33</v>
      </c>
      <c r="F9" s="17">
        <v>11</v>
      </c>
      <c r="G9" s="17">
        <v>0.3</v>
      </c>
      <c r="H9" s="17">
        <v>2E-3</v>
      </c>
      <c r="I9" s="17">
        <v>1.7000000000000001E-2</v>
      </c>
      <c r="J9" s="17">
        <v>3.5999999999999997E-2</v>
      </c>
      <c r="K9" s="17">
        <v>500</v>
      </c>
      <c r="L9" s="17">
        <v>600</v>
      </c>
      <c r="M9" s="17">
        <v>625</v>
      </c>
      <c r="N9" s="17">
        <v>0</v>
      </c>
      <c r="O9" s="21" t="str">
        <f t="shared" si="0"/>
        <v>A24_N1</v>
      </c>
      <c r="P9" s="22">
        <v>500</v>
      </c>
      <c r="Q9" s="22">
        <f t="shared" si="1"/>
        <v>58.823529411764703</v>
      </c>
      <c r="R9" s="22">
        <v>115</v>
      </c>
      <c r="S9" s="22">
        <v>116</v>
      </c>
      <c r="T9" s="23">
        <f t="shared" si="2"/>
        <v>10800000</v>
      </c>
      <c r="U9" s="27">
        <f>VLOOKUP(B9,bus_data!$A$3:$I$75,9,FALSE)</f>
        <v>230</v>
      </c>
      <c r="V9" s="27">
        <f>VLOOKUP(C9,bus_data!$A$3:$I$75,9,FALSE)</f>
        <v>230</v>
      </c>
      <c r="W9" s="17">
        <f t="shared" si="3"/>
        <v>0</v>
      </c>
    </row>
    <row r="10" spans="1:23" x14ac:dyDescent="0.35">
      <c r="A10" s="17" t="s">
        <v>143</v>
      </c>
      <c r="B10" s="17">
        <v>215</v>
      </c>
      <c r="C10" s="17">
        <v>216</v>
      </c>
      <c r="D10" s="17">
        <v>12</v>
      </c>
      <c r="E10" s="17">
        <v>0.33</v>
      </c>
      <c r="F10" s="17">
        <v>11</v>
      </c>
      <c r="G10" s="17">
        <v>0.3</v>
      </c>
      <c r="H10" s="17">
        <v>2E-3</v>
      </c>
      <c r="I10" s="17">
        <v>1.7000000000000001E-2</v>
      </c>
      <c r="J10" s="17">
        <v>3.5999999999999997E-2</v>
      </c>
      <c r="K10" s="17">
        <v>500</v>
      </c>
      <c r="L10" s="17">
        <v>600</v>
      </c>
      <c r="M10" s="17">
        <v>625</v>
      </c>
      <c r="N10" s="17">
        <v>0</v>
      </c>
      <c r="O10" s="21" t="str">
        <f t="shared" si="0"/>
        <v>B24_N1</v>
      </c>
      <c r="P10" s="22">
        <v>500</v>
      </c>
      <c r="Q10" s="22">
        <f t="shared" si="1"/>
        <v>58.823529411764703</v>
      </c>
      <c r="R10" s="22">
        <v>215</v>
      </c>
      <c r="S10" s="22">
        <v>216</v>
      </c>
      <c r="T10" s="23">
        <f t="shared" si="2"/>
        <v>10800000</v>
      </c>
      <c r="U10" s="27">
        <f>VLOOKUP(B10,bus_data!$A$3:$I$75,9,FALSE)</f>
        <v>230</v>
      </c>
      <c r="V10" s="27">
        <f>VLOOKUP(C10,bus_data!$A$3:$I$75,9,FALSE)</f>
        <v>230</v>
      </c>
      <c r="W10" s="17">
        <f t="shared" si="3"/>
        <v>0</v>
      </c>
    </row>
    <row r="11" spans="1:23" x14ac:dyDescent="0.35">
      <c r="A11" s="17" t="s">
        <v>173</v>
      </c>
      <c r="B11" s="17">
        <v>315</v>
      </c>
      <c r="C11" s="17">
        <v>316</v>
      </c>
      <c r="D11" s="17">
        <v>12</v>
      </c>
      <c r="E11" s="17">
        <v>0.33</v>
      </c>
      <c r="F11" s="17">
        <v>11</v>
      </c>
      <c r="G11" s="17">
        <v>0.3</v>
      </c>
      <c r="H11" s="17">
        <v>2E-3</v>
      </c>
      <c r="I11" s="17">
        <v>1.7000000000000001E-2</v>
      </c>
      <c r="J11" s="17">
        <v>3.5999999999999997E-2</v>
      </c>
      <c r="K11" s="17">
        <v>500</v>
      </c>
      <c r="L11" s="17">
        <v>600</v>
      </c>
      <c r="M11" s="17">
        <v>625</v>
      </c>
      <c r="N11" s="17">
        <v>0</v>
      </c>
      <c r="O11" s="21" t="str">
        <f t="shared" si="0"/>
        <v>C24_N1</v>
      </c>
      <c r="P11" s="22">
        <v>500</v>
      </c>
      <c r="Q11" s="22">
        <f t="shared" si="1"/>
        <v>58.823529411764703</v>
      </c>
      <c r="R11" s="22">
        <v>315</v>
      </c>
      <c r="S11" s="22">
        <v>316</v>
      </c>
      <c r="T11" s="23">
        <f t="shared" si="2"/>
        <v>10800000</v>
      </c>
      <c r="U11" s="27">
        <f>VLOOKUP(B11,bus_data!$A$3:$I$75,9,FALSE)</f>
        <v>230</v>
      </c>
      <c r="V11" s="27">
        <f>VLOOKUP(C11,bus_data!$A$3:$I$75,9,FALSE)</f>
        <v>230</v>
      </c>
      <c r="W11" s="17">
        <f t="shared" si="3"/>
        <v>0</v>
      </c>
    </row>
    <row r="12" spans="1:23" x14ac:dyDescent="0.35">
      <c r="A12" s="17" t="s">
        <v>202</v>
      </c>
      <c r="B12" s="17">
        <v>120</v>
      </c>
      <c r="C12" s="17">
        <v>123</v>
      </c>
      <c r="D12" s="17">
        <v>15</v>
      </c>
      <c r="E12" s="17">
        <v>0.34</v>
      </c>
      <c r="F12" s="17">
        <v>11</v>
      </c>
      <c r="G12" s="17">
        <v>0.4</v>
      </c>
      <c r="H12" s="17">
        <v>3.0000000000000001E-3</v>
      </c>
      <c r="I12" s="17">
        <v>2.1999999999999999E-2</v>
      </c>
      <c r="J12" s="17">
        <v>4.5999999999999999E-2</v>
      </c>
      <c r="K12" s="17">
        <v>500</v>
      </c>
      <c r="L12" s="17">
        <v>600</v>
      </c>
      <c r="M12" s="17">
        <v>625</v>
      </c>
      <c r="N12" s="17">
        <v>0</v>
      </c>
      <c r="O12" s="21" t="str">
        <f t="shared" si="0"/>
        <v>A33_1_N1</v>
      </c>
      <c r="P12" s="22">
        <v>500</v>
      </c>
      <c r="Q12" s="22">
        <f t="shared" si="1"/>
        <v>45.45454545454546</v>
      </c>
      <c r="R12" s="22">
        <v>120</v>
      </c>
      <c r="S12" s="22">
        <v>123</v>
      </c>
      <c r="T12" s="23">
        <f t="shared" si="2"/>
        <v>13500000</v>
      </c>
      <c r="U12" s="27">
        <f>VLOOKUP(B12,bus_data!$A$3:$I$75,9,FALSE)</f>
        <v>230</v>
      </c>
      <c r="V12" s="27">
        <f>VLOOKUP(C12,bus_data!$A$3:$I$75,9,FALSE)</f>
        <v>230</v>
      </c>
      <c r="W12" s="17">
        <f t="shared" si="3"/>
        <v>0</v>
      </c>
    </row>
    <row r="13" spans="1:23" x14ac:dyDescent="0.35">
      <c r="A13" s="17" t="s">
        <v>203</v>
      </c>
      <c r="B13" s="17">
        <v>120</v>
      </c>
      <c r="C13" s="17">
        <v>123</v>
      </c>
      <c r="D13" s="17">
        <v>15</v>
      </c>
      <c r="E13" s="17">
        <v>0.34</v>
      </c>
      <c r="F13" s="17">
        <v>11</v>
      </c>
      <c r="G13" s="17">
        <v>0.4</v>
      </c>
      <c r="H13" s="17">
        <v>3.0000000000000001E-3</v>
      </c>
      <c r="I13" s="17">
        <v>2.1999999999999999E-2</v>
      </c>
      <c r="J13" s="17">
        <v>4.5999999999999999E-2</v>
      </c>
      <c r="K13" s="17">
        <v>500</v>
      </c>
      <c r="L13" s="17">
        <v>600</v>
      </c>
      <c r="M13" s="17">
        <v>625</v>
      </c>
      <c r="N13" s="17">
        <v>0</v>
      </c>
      <c r="O13" s="21" t="str">
        <f t="shared" si="0"/>
        <v>A33_2_N1</v>
      </c>
      <c r="P13" s="22">
        <v>500</v>
      </c>
      <c r="Q13" s="22">
        <f t="shared" si="1"/>
        <v>45.45454545454546</v>
      </c>
      <c r="R13" s="22">
        <v>120</v>
      </c>
      <c r="S13" s="22">
        <v>123</v>
      </c>
      <c r="T13" s="23">
        <f t="shared" si="2"/>
        <v>13500000</v>
      </c>
      <c r="U13" s="27">
        <f>VLOOKUP(B13,bus_data!$A$3:$I$75,9,FALSE)</f>
        <v>230</v>
      </c>
      <c r="V13" s="27">
        <f>VLOOKUP(C13,bus_data!$A$3:$I$75,9,FALSE)</f>
        <v>230</v>
      </c>
      <c r="W13" s="17">
        <f t="shared" si="3"/>
        <v>0</v>
      </c>
    </row>
    <row r="14" spans="1:23" x14ac:dyDescent="0.35">
      <c r="A14" s="17" t="s">
        <v>210</v>
      </c>
      <c r="B14" s="17">
        <v>220</v>
      </c>
      <c r="C14" s="17">
        <v>223</v>
      </c>
      <c r="D14" s="17">
        <v>15</v>
      </c>
      <c r="E14" s="17">
        <v>0.34</v>
      </c>
      <c r="F14" s="17">
        <v>11</v>
      </c>
      <c r="G14" s="17">
        <v>0.4</v>
      </c>
      <c r="H14" s="17">
        <v>3.0000000000000001E-3</v>
      </c>
      <c r="I14" s="17">
        <v>2.1999999999999999E-2</v>
      </c>
      <c r="J14" s="17">
        <v>4.5999999999999999E-2</v>
      </c>
      <c r="K14" s="17">
        <v>500</v>
      </c>
      <c r="L14" s="17">
        <v>600</v>
      </c>
      <c r="M14" s="17">
        <v>625</v>
      </c>
      <c r="N14" s="17">
        <v>0</v>
      </c>
      <c r="O14" s="21" t="str">
        <f t="shared" si="0"/>
        <v>B33_1_N1</v>
      </c>
      <c r="P14" s="22">
        <v>500</v>
      </c>
      <c r="Q14" s="22">
        <f t="shared" si="1"/>
        <v>45.45454545454546</v>
      </c>
      <c r="R14" s="22">
        <v>220</v>
      </c>
      <c r="S14" s="22">
        <v>223</v>
      </c>
      <c r="T14" s="23">
        <f t="shared" si="2"/>
        <v>13500000</v>
      </c>
      <c r="U14" s="27">
        <f>VLOOKUP(B14,bus_data!$A$3:$I$75,9,FALSE)</f>
        <v>230</v>
      </c>
      <c r="V14" s="27">
        <f>VLOOKUP(C14,bus_data!$A$3:$I$75,9,FALSE)</f>
        <v>230</v>
      </c>
      <c r="W14" s="17">
        <f t="shared" si="3"/>
        <v>0</v>
      </c>
    </row>
    <row r="15" spans="1:23" x14ac:dyDescent="0.35">
      <c r="A15" s="17" t="s">
        <v>211</v>
      </c>
      <c r="B15" s="17">
        <v>220</v>
      </c>
      <c r="C15" s="17">
        <v>223</v>
      </c>
      <c r="D15" s="17">
        <v>15</v>
      </c>
      <c r="E15" s="17">
        <v>0.34</v>
      </c>
      <c r="F15" s="17">
        <v>11</v>
      </c>
      <c r="G15" s="17">
        <v>0.4</v>
      </c>
      <c r="H15" s="17">
        <v>3.0000000000000001E-3</v>
      </c>
      <c r="I15" s="17">
        <v>2.1999999999999999E-2</v>
      </c>
      <c r="J15" s="17">
        <v>4.5999999999999999E-2</v>
      </c>
      <c r="K15" s="17">
        <v>500</v>
      </c>
      <c r="L15" s="17">
        <v>600</v>
      </c>
      <c r="M15" s="17">
        <v>625</v>
      </c>
      <c r="N15" s="17">
        <v>0</v>
      </c>
      <c r="O15" s="21" t="str">
        <f t="shared" si="0"/>
        <v>B33_2_N1</v>
      </c>
      <c r="P15" s="22">
        <v>500</v>
      </c>
      <c r="Q15" s="22">
        <f t="shared" si="1"/>
        <v>45.45454545454546</v>
      </c>
      <c r="R15" s="22">
        <v>220</v>
      </c>
      <c r="S15" s="22">
        <v>223</v>
      </c>
      <c r="T15" s="23">
        <f t="shared" si="2"/>
        <v>13500000</v>
      </c>
      <c r="U15" s="27">
        <f>VLOOKUP(B15,bus_data!$A$3:$I$75,9,FALSE)</f>
        <v>230</v>
      </c>
      <c r="V15" s="27">
        <f>VLOOKUP(C15,bus_data!$A$3:$I$75,9,FALSE)</f>
        <v>230</v>
      </c>
      <c r="W15" s="17">
        <f t="shared" si="3"/>
        <v>0</v>
      </c>
    </row>
    <row r="16" spans="1:23" x14ac:dyDescent="0.35">
      <c r="A16" s="17" t="s">
        <v>219</v>
      </c>
      <c r="B16" s="17">
        <v>320</v>
      </c>
      <c r="C16" s="17">
        <v>323</v>
      </c>
      <c r="D16" s="17">
        <v>15</v>
      </c>
      <c r="E16" s="17">
        <v>0.34</v>
      </c>
      <c r="F16" s="17">
        <v>11</v>
      </c>
      <c r="G16" s="17">
        <v>0.4</v>
      </c>
      <c r="H16" s="17">
        <v>3.0000000000000001E-3</v>
      </c>
      <c r="I16" s="17">
        <v>2.1999999999999999E-2</v>
      </c>
      <c r="J16" s="17">
        <v>4.5999999999999999E-2</v>
      </c>
      <c r="K16" s="17">
        <v>500</v>
      </c>
      <c r="L16" s="17">
        <v>600</v>
      </c>
      <c r="M16" s="17">
        <v>625</v>
      </c>
      <c r="N16" s="17">
        <v>0</v>
      </c>
      <c r="O16" s="21" t="str">
        <f t="shared" si="0"/>
        <v>C33_1_N1</v>
      </c>
      <c r="P16" s="22">
        <v>500</v>
      </c>
      <c r="Q16" s="22">
        <f t="shared" si="1"/>
        <v>45.45454545454546</v>
      </c>
      <c r="R16" s="22">
        <v>320</v>
      </c>
      <c r="S16" s="22">
        <v>323</v>
      </c>
      <c r="T16" s="23">
        <f t="shared" si="2"/>
        <v>13500000</v>
      </c>
      <c r="U16" s="27">
        <f>VLOOKUP(B16,bus_data!$A$3:$I$75,9,FALSE)</f>
        <v>230</v>
      </c>
      <c r="V16" s="27">
        <f>VLOOKUP(C16,bus_data!$A$3:$I$75,9,FALSE)</f>
        <v>230</v>
      </c>
      <c r="W16" s="17">
        <f t="shared" si="3"/>
        <v>0</v>
      </c>
    </row>
    <row r="17" spans="1:23" x14ac:dyDescent="0.35">
      <c r="A17" s="17" t="s">
        <v>220</v>
      </c>
      <c r="B17" s="17">
        <v>320</v>
      </c>
      <c r="C17" s="17">
        <v>323</v>
      </c>
      <c r="D17" s="17">
        <v>15</v>
      </c>
      <c r="E17" s="17">
        <v>0.34</v>
      </c>
      <c r="F17" s="17">
        <v>11</v>
      </c>
      <c r="G17" s="17">
        <v>0.4</v>
      </c>
      <c r="H17" s="17">
        <v>3.0000000000000001E-3</v>
      </c>
      <c r="I17" s="17">
        <v>2.1999999999999999E-2</v>
      </c>
      <c r="J17" s="17">
        <v>4.5999999999999999E-2</v>
      </c>
      <c r="K17" s="17">
        <v>500</v>
      </c>
      <c r="L17" s="17">
        <v>600</v>
      </c>
      <c r="M17" s="17">
        <v>625</v>
      </c>
      <c r="N17" s="17">
        <v>0</v>
      </c>
      <c r="O17" s="21" t="str">
        <f t="shared" si="0"/>
        <v>C33_2_N1</v>
      </c>
      <c r="P17" s="22">
        <v>500</v>
      </c>
      <c r="Q17" s="22">
        <f t="shared" si="1"/>
        <v>45.45454545454546</v>
      </c>
      <c r="R17" s="22">
        <v>320</v>
      </c>
      <c r="S17" s="22">
        <v>323</v>
      </c>
      <c r="T17" s="23">
        <f t="shared" si="2"/>
        <v>13500000</v>
      </c>
      <c r="U17" s="27">
        <f>VLOOKUP(B17,bus_data!$A$3:$I$75,9,FALSE)</f>
        <v>230</v>
      </c>
      <c r="V17" s="27">
        <f>VLOOKUP(C17,bus_data!$A$3:$I$75,9,FALSE)</f>
        <v>230</v>
      </c>
      <c r="W17" s="17">
        <f t="shared" si="3"/>
        <v>0</v>
      </c>
    </row>
    <row r="18" spans="1:23" x14ac:dyDescent="0.35">
      <c r="A18" s="17" t="s">
        <v>96</v>
      </c>
      <c r="B18" s="17">
        <v>106</v>
      </c>
      <c r="C18" s="17">
        <v>110</v>
      </c>
      <c r="D18" s="17">
        <v>16</v>
      </c>
      <c r="E18" s="17">
        <v>0.33</v>
      </c>
      <c r="F18" s="17">
        <v>35</v>
      </c>
      <c r="G18" s="17">
        <v>0</v>
      </c>
      <c r="H18" s="17">
        <v>1.4E-2</v>
      </c>
      <c r="I18" s="17">
        <v>6.0999999999999999E-2</v>
      </c>
      <c r="J18" s="17">
        <v>2.4590000000000001</v>
      </c>
      <c r="K18" s="17">
        <v>175</v>
      </c>
      <c r="L18" s="17">
        <v>193</v>
      </c>
      <c r="M18" s="17">
        <v>200</v>
      </c>
      <c r="N18" s="17">
        <v>0</v>
      </c>
      <c r="O18" s="21" t="str">
        <f t="shared" si="0"/>
        <v>A10_N1</v>
      </c>
      <c r="P18" s="22">
        <v>175</v>
      </c>
      <c r="Q18" s="22">
        <f t="shared" si="1"/>
        <v>16.393442622950818</v>
      </c>
      <c r="R18" s="22">
        <v>106</v>
      </c>
      <c r="S18" s="22">
        <v>110</v>
      </c>
      <c r="T18" s="23">
        <f t="shared" si="2"/>
        <v>6400000</v>
      </c>
      <c r="U18" s="27">
        <f>VLOOKUP(B18,bus_data!$A$3:$I$75,9,FALSE)</f>
        <v>138</v>
      </c>
      <c r="V18" s="27">
        <f>VLOOKUP(C18,bus_data!$A$3:$I$75,9,FALSE)</f>
        <v>138</v>
      </c>
      <c r="W18" s="17">
        <f t="shared" si="3"/>
        <v>0</v>
      </c>
    </row>
    <row r="19" spans="1:23" x14ac:dyDescent="0.35">
      <c r="A19" s="17" t="s">
        <v>97</v>
      </c>
      <c r="B19" s="17">
        <v>107</v>
      </c>
      <c r="C19" s="17">
        <v>108</v>
      </c>
      <c r="D19" s="17">
        <v>16</v>
      </c>
      <c r="E19" s="17">
        <v>0.3</v>
      </c>
      <c r="F19" s="17">
        <v>10</v>
      </c>
      <c r="G19" s="17">
        <v>0.8</v>
      </c>
      <c r="H19" s="17">
        <v>1.6E-2</v>
      </c>
      <c r="I19" s="17">
        <v>6.0999999999999999E-2</v>
      </c>
      <c r="J19" s="17">
        <v>1.7000000000000001E-2</v>
      </c>
      <c r="K19" s="17">
        <v>175</v>
      </c>
      <c r="L19" s="17">
        <v>208</v>
      </c>
      <c r="M19" s="17">
        <v>220</v>
      </c>
      <c r="N19" s="17">
        <v>0</v>
      </c>
      <c r="O19" s="21" t="str">
        <f t="shared" si="0"/>
        <v>A11_N1</v>
      </c>
      <c r="P19" s="22">
        <v>175</v>
      </c>
      <c r="Q19" s="22">
        <f t="shared" si="1"/>
        <v>16.393442622950818</v>
      </c>
      <c r="R19" s="22">
        <v>107</v>
      </c>
      <c r="S19" s="22">
        <v>108</v>
      </c>
      <c r="T19" s="23">
        <f t="shared" si="2"/>
        <v>6400000</v>
      </c>
      <c r="U19" s="27">
        <f>VLOOKUP(B19,bus_data!$A$3:$I$75,9,FALSE)</f>
        <v>138</v>
      </c>
      <c r="V19" s="27">
        <f>VLOOKUP(C19,bus_data!$A$3:$I$75,9,FALSE)</f>
        <v>138</v>
      </c>
      <c r="W19" s="17">
        <f t="shared" si="3"/>
        <v>0</v>
      </c>
    </row>
    <row r="20" spans="1:23" x14ac:dyDescent="0.35">
      <c r="A20" s="17" t="s">
        <v>115</v>
      </c>
      <c r="B20" s="17">
        <v>116</v>
      </c>
      <c r="C20" s="17">
        <v>119</v>
      </c>
      <c r="D20" s="17">
        <v>16</v>
      </c>
      <c r="E20" s="17">
        <v>0.34</v>
      </c>
      <c r="F20" s="17">
        <v>11</v>
      </c>
      <c r="G20" s="17">
        <v>0.4</v>
      </c>
      <c r="H20" s="17">
        <v>3.0000000000000001E-3</v>
      </c>
      <c r="I20" s="17">
        <v>2.3E-2</v>
      </c>
      <c r="J20" s="17">
        <v>4.9000000000000002E-2</v>
      </c>
      <c r="K20" s="17">
        <v>500</v>
      </c>
      <c r="L20" s="17">
        <v>600</v>
      </c>
      <c r="M20" s="17">
        <v>625</v>
      </c>
      <c r="N20" s="17">
        <v>0</v>
      </c>
      <c r="O20" s="21" t="str">
        <f t="shared" si="0"/>
        <v>A28_N1</v>
      </c>
      <c r="P20" s="22">
        <v>500</v>
      </c>
      <c r="Q20" s="22">
        <f t="shared" si="1"/>
        <v>43.478260869565219</v>
      </c>
      <c r="R20" s="22">
        <v>116</v>
      </c>
      <c r="S20" s="22">
        <v>119</v>
      </c>
      <c r="T20" s="23">
        <f t="shared" si="2"/>
        <v>14400000</v>
      </c>
      <c r="U20" s="27">
        <f>VLOOKUP(B20,bus_data!$A$3:$I$75,9,FALSE)</f>
        <v>230</v>
      </c>
      <c r="V20" s="27">
        <f>VLOOKUP(C20,bus_data!$A$3:$I$75,9,FALSE)</f>
        <v>230</v>
      </c>
      <c r="W20" s="17">
        <f t="shared" si="3"/>
        <v>0</v>
      </c>
    </row>
    <row r="21" spans="1:23" x14ac:dyDescent="0.35">
      <c r="A21" s="17" t="s">
        <v>129</v>
      </c>
      <c r="B21" s="17">
        <v>206</v>
      </c>
      <c r="C21" s="17">
        <v>210</v>
      </c>
      <c r="D21" s="17">
        <v>16</v>
      </c>
      <c r="E21" s="17">
        <v>0.33</v>
      </c>
      <c r="F21" s="17">
        <v>35</v>
      </c>
      <c r="G21" s="17">
        <v>0</v>
      </c>
      <c r="H21" s="17">
        <v>1.4E-2</v>
      </c>
      <c r="I21" s="17">
        <v>6.0999999999999999E-2</v>
      </c>
      <c r="J21" s="17">
        <v>2.4590000000000001</v>
      </c>
      <c r="K21" s="17">
        <v>175</v>
      </c>
      <c r="L21" s="17">
        <v>193</v>
      </c>
      <c r="M21" s="17">
        <v>200</v>
      </c>
      <c r="N21" s="17">
        <v>0</v>
      </c>
      <c r="O21" s="21" t="str">
        <f t="shared" si="0"/>
        <v>B10_N1</v>
      </c>
      <c r="P21" s="22">
        <v>175</v>
      </c>
      <c r="Q21" s="22">
        <f t="shared" si="1"/>
        <v>16.393442622950818</v>
      </c>
      <c r="R21" s="22">
        <v>206</v>
      </c>
      <c r="S21" s="22">
        <v>210</v>
      </c>
      <c r="T21" s="23">
        <f t="shared" si="2"/>
        <v>6400000</v>
      </c>
      <c r="U21" s="27">
        <f>VLOOKUP(B21,bus_data!$A$3:$I$75,9,FALSE)</f>
        <v>138</v>
      </c>
      <c r="V21" s="27">
        <f>VLOOKUP(C21,bus_data!$A$3:$I$75,9,FALSE)</f>
        <v>138</v>
      </c>
      <c r="W21" s="17">
        <f t="shared" si="3"/>
        <v>0</v>
      </c>
    </row>
    <row r="22" spans="1:23" x14ac:dyDescent="0.35">
      <c r="A22" s="17" t="s">
        <v>130</v>
      </c>
      <c r="B22" s="17">
        <v>207</v>
      </c>
      <c r="C22" s="17">
        <v>208</v>
      </c>
      <c r="D22" s="17">
        <v>16</v>
      </c>
      <c r="E22" s="17">
        <v>0.3</v>
      </c>
      <c r="F22" s="17">
        <v>10</v>
      </c>
      <c r="G22" s="17">
        <v>0.8</v>
      </c>
      <c r="H22" s="17">
        <v>1.6E-2</v>
      </c>
      <c r="I22" s="17">
        <v>6.0999999999999999E-2</v>
      </c>
      <c r="J22" s="17">
        <v>1.7000000000000001E-2</v>
      </c>
      <c r="K22" s="17">
        <v>175</v>
      </c>
      <c r="L22" s="17">
        <v>208</v>
      </c>
      <c r="M22" s="17">
        <v>220</v>
      </c>
      <c r="N22" s="17">
        <v>0</v>
      </c>
      <c r="O22" s="21" t="str">
        <f t="shared" si="0"/>
        <v>B11_N1</v>
      </c>
      <c r="P22" s="22">
        <v>175</v>
      </c>
      <c r="Q22" s="22">
        <f t="shared" si="1"/>
        <v>16.393442622950818</v>
      </c>
      <c r="R22" s="22">
        <v>207</v>
      </c>
      <c r="S22" s="22">
        <v>208</v>
      </c>
      <c r="T22" s="23">
        <f t="shared" si="2"/>
        <v>6400000</v>
      </c>
      <c r="U22" s="27">
        <f>VLOOKUP(B22,bus_data!$A$3:$I$75,9,FALSE)</f>
        <v>138</v>
      </c>
      <c r="V22" s="27">
        <f>VLOOKUP(C22,bus_data!$A$3:$I$75,9,FALSE)</f>
        <v>138</v>
      </c>
      <c r="W22" s="17">
        <f t="shared" si="3"/>
        <v>0</v>
      </c>
    </row>
    <row r="23" spans="1:23" x14ac:dyDescent="0.35">
      <c r="A23" s="17" t="s">
        <v>146</v>
      </c>
      <c r="B23" s="17">
        <v>216</v>
      </c>
      <c r="C23" s="17">
        <v>219</v>
      </c>
      <c r="D23" s="17">
        <v>16</v>
      </c>
      <c r="E23" s="17">
        <v>0.34</v>
      </c>
      <c r="F23" s="17">
        <v>11</v>
      </c>
      <c r="G23" s="17">
        <v>0.4</v>
      </c>
      <c r="H23" s="17">
        <v>3.0000000000000001E-3</v>
      </c>
      <c r="I23" s="17">
        <v>2.3E-2</v>
      </c>
      <c r="J23" s="17">
        <v>4.9000000000000002E-2</v>
      </c>
      <c r="K23" s="17">
        <v>500</v>
      </c>
      <c r="L23" s="17">
        <v>600</v>
      </c>
      <c r="M23" s="17">
        <v>625</v>
      </c>
      <c r="N23" s="17">
        <v>0</v>
      </c>
      <c r="O23" s="21" t="str">
        <f t="shared" si="0"/>
        <v>B28_N1</v>
      </c>
      <c r="P23" s="22">
        <v>500</v>
      </c>
      <c r="Q23" s="22">
        <f t="shared" si="1"/>
        <v>43.478260869565219</v>
      </c>
      <c r="R23" s="22">
        <v>216</v>
      </c>
      <c r="S23" s="22">
        <v>219</v>
      </c>
      <c r="T23" s="23">
        <f t="shared" si="2"/>
        <v>14400000</v>
      </c>
      <c r="U23" s="27">
        <f>VLOOKUP(B23,bus_data!$A$3:$I$75,9,FALSE)</f>
        <v>230</v>
      </c>
      <c r="V23" s="27">
        <f>VLOOKUP(C23,bus_data!$A$3:$I$75,9,FALSE)</f>
        <v>230</v>
      </c>
      <c r="W23" s="17">
        <f t="shared" si="3"/>
        <v>0</v>
      </c>
    </row>
    <row r="24" spans="1:23" x14ac:dyDescent="0.35">
      <c r="A24" s="17" t="s">
        <v>159</v>
      </c>
      <c r="B24" s="17">
        <v>306</v>
      </c>
      <c r="C24" s="17">
        <v>310</v>
      </c>
      <c r="D24" s="17">
        <v>16</v>
      </c>
      <c r="E24" s="17">
        <v>0.33</v>
      </c>
      <c r="F24" s="17">
        <v>35</v>
      </c>
      <c r="G24" s="17">
        <v>0</v>
      </c>
      <c r="H24" s="17">
        <v>1.4E-2</v>
      </c>
      <c r="I24" s="17">
        <v>6.0999999999999999E-2</v>
      </c>
      <c r="J24" s="17">
        <v>2.4590000000000001</v>
      </c>
      <c r="K24" s="17">
        <v>175</v>
      </c>
      <c r="L24" s="17">
        <v>193</v>
      </c>
      <c r="M24" s="17">
        <v>200</v>
      </c>
      <c r="N24" s="17">
        <v>0</v>
      </c>
      <c r="O24" s="21" t="str">
        <f t="shared" si="0"/>
        <v>C10_N1</v>
      </c>
      <c r="P24" s="22">
        <v>175</v>
      </c>
      <c r="Q24" s="22">
        <f t="shared" si="1"/>
        <v>16.393442622950818</v>
      </c>
      <c r="R24" s="22">
        <v>306</v>
      </c>
      <c r="S24" s="22">
        <v>310</v>
      </c>
      <c r="T24" s="23">
        <f t="shared" si="2"/>
        <v>6400000</v>
      </c>
      <c r="U24" s="27">
        <f>VLOOKUP(B24,bus_data!$A$3:$I$75,9,FALSE)</f>
        <v>138</v>
      </c>
      <c r="V24" s="27">
        <f>VLOOKUP(C24,bus_data!$A$3:$I$75,9,FALSE)</f>
        <v>138</v>
      </c>
      <c r="W24" s="17">
        <f t="shared" si="3"/>
        <v>0</v>
      </c>
    </row>
    <row r="25" spans="1:23" x14ac:dyDescent="0.35">
      <c r="A25" s="17" t="s">
        <v>160</v>
      </c>
      <c r="B25" s="17">
        <v>307</v>
      </c>
      <c r="C25" s="17">
        <v>308</v>
      </c>
      <c r="D25" s="17">
        <v>16</v>
      </c>
      <c r="E25" s="17">
        <v>0.3</v>
      </c>
      <c r="F25" s="17">
        <v>10</v>
      </c>
      <c r="G25" s="17">
        <v>0.8</v>
      </c>
      <c r="H25" s="17">
        <v>1.6E-2</v>
      </c>
      <c r="I25" s="17">
        <v>6.0999999999999999E-2</v>
      </c>
      <c r="J25" s="17">
        <v>1.7000000000000001E-2</v>
      </c>
      <c r="K25" s="17">
        <v>175</v>
      </c>
      <c r="L25" s="17">
        <v>208</v>
      </c>
      <c r="M25" s="17">
        <v>220</v>
      </c>
      <c r="N25" s="17">
        <v>0</v>
      </c>
      <c r="O25" s="21" t="str">
        <f t="shared" si="0"/>
        <v>C11_N1</v>
      </c>
      <c r="P25" s="22">
        <v>175</v>
      </c>
      <c r="Q25" s="22">
        <f t="shared" si="1"/>
        <v>16.393442622950818</v>
      </c>
      <c r="R25" s="22">
        <v>307</v>
      </c>
      <c r="S25" s="22">
        <v>308</v>
      </c>
      <c r="T25" s="23">
        <f t="shared" si="2"/>
        <v>6400000</v>
      </c>
      <c r="U25" s="27">
        <f>VLOOKUP(B25,bus_data!$A$3:$I$75,9,FALSE)</f>
        <v>138</v>
      </c>
      <c r="V25" s="27">
        <f>VLOOKUP(C25,bus_data!$A$3:$I$75,9,FALSE)</f>
        <v>138</v>
      </c>
      <c r="W25" s="17">
        <f t="shared" si="3"/>
        <v>0</v>
      </c>
    </row>
    <row r="26" spans="1:23" x14ac:dyDescent="0.35">
      <c r="A26" s="17" t="s">
        <v>176</v>
      </c>
      <c r="B26" s="17">
        <v>316</v>
      </c>
      <c r="C26" s="17">
        <v>319</v>
      </c>
      <c r="D26" s="17">
        <v>16</v>
      </c>
      <c r="E26" s="17">
        <v>0.34</v>
      </c>
      <c r="F26" s="17">
        <v>11</v>
      </c>
      <c r="G26" s="17">
        <v>0.4</v>
      </c>
      <c r="H26" s="17">
        <v>3.0000000000000001E-3</v>
      </c>
      <c r="I26" s="17">
        <v>2.3E-2</v>
      </c>
      <c r="J26" s="17">
        <v>4.9000000000000002E-2</v>
      </c>
      <c r="K26" s="17">
        <v>500</v>
      </c>
      <c r="L26" s="17">
        <v>600</v>
      </c>
      <c r="M26" s="17">
        <v>625</v>
      </c>
      <c r="N26" s="17">
        <v>0</v>
      </c>
      <c r="O26" s="21" t="str">
        <f t="shared" si="0"/>
        <v>C28_N1</v>
      </c>
      <c r="P26" s="22">
        <v>500</v>
      </c>
      <c r="Q26" s="22">
        <f t="shared" si="1"/>
        <v>43.478260869565219</v>
      </c>
      <c r="R26" s="22">
        <v>316</v>
      </c>
      <c r="S26" s="22">
        <v>319</v>
      </c>
      <c r="T26" s="23">
        <f t="shared" si="2"/>
        <v>14400000</v>
      </c>
      <c r="U26" s="27">
        <f>VLOOKUP(B26,bus_data!$A$3:$I$75,9,FALSE)</f>
        <v>230</v>
      </c>
      <c r="V26" s="27">
        <f>VLOOKUP(C26,bus_data!$A$3:$I$75,9,FALSE)</f>
        <v>230</v>
      </c>
      <c r="W26" s="17">
        <f t="shared" si="3"/>
        <v>0</v>
      </c>
    </row>
    <row r="27" spans="1:23" x14ac:dyDescent="0.35">
      <c r="A27" s="17" t="s">
        <v>114</v>
      </c>
      <c r="B27" s="17">
        <v>116</v>
      </c>
      <c r="C27" s="17">
        <v>117</v>
      </c>
      <c r="D27" s="17">
        <v>18</v>
      </c>
      <c r="E27" s="17">
        <v>0.35</v>
      </c>
      <c r="F27" s="17">
        <v>11</v>
      </c>
      <c r="G27" s="17">
        <v>0.4</v>
      </c>
      <c r="H27" s="17">
        <v>3.0000000000000001E-3</v>
      </c>
      <c r="I27" s="17">
        <v>2.5999999999999999E-2</v>
      </c>
      <c r="J27" s="17">
        <v>5.5E-2</v>
      </c>
      <c r="K27" s="17">
        <v>500</v>
      </c>
      <c r="L27" s="17">
        <v>600</v>
      </c>
      <c r="M27" s="17">
        <v>625</v>
      </c>
      <c r="N27" s="17">
        <v>0</v>
      </c>
      <c r="O27" s="21" t="str">
        <f t="shared" si="0"/>
        <v>A27_N1</v>
      </c>
      <c r="P27" s="22">
        <v>500</v>
      </c>
      <c r="Q27" s="22">
        <f t="shared" si="1"/>
        <v>38.46153846153846</v>
      </c>
      <c r="R27" s="22">
        <v>116</v>
      </c>
      <c r="S27" s="22">
        <v>117</v>
      </c>
      <c r="T27" s="23">
        <f t="shared" si="2"/>
        <v>16200000</v>
      </c>
      <c r="U27" s="27">
        <f>VLOOKUP(B27,bus_data!$A$3:$I$75,9,FALSE)</f>
        <v>230</v>
      </c>
      <c r="V27" s="27">
        <f>VLOOKUP(C27,bus_data!$A$3:$I$75,9,FALSE)</f>
        <v>230</v>
      </c>
      <c r="W27" s="17">
        <f t="shared" si="3"/>
        <v>0</v>
      </c>
    </row>
    <row r="28" spans="1:23" x14ac:dyDescent="0.35">
      <c r="A28" s="17" t="s">
        <v>198</v>
      </c>
      <c r="B28" s="17">
        <v>118</v>
      </c>
      <c r="C28" s="17">
        <v>121</v>
      </c>
      <c r="D28" s="17">
        <v>18</v>
      </c>
      <c r="E28" s="17">
        <v>0.35</v>
      </c>
      <c r="F28" s="17">
        <v>11</v>
      </c>
      <c r="G28" s="17">
        <v>0.4</v>
      </c>
      <c r="H28" s="17">
        <v>3.0000000000000001E-3</v>
      </c>
      <c r="I28" s="17">
        <v>2.5999999999999999E-2</v>
      </c>
      <c r="J28" s="17">
        <v>5.5E-2</v>
      </c>
      <c r="K28" s="17">
        <v>500</v>
      </c>
      <c r="L28" s="17">
        <v>600</v>
      </c>
      <c r="M28" s="17">
        <v>625</v>
      </c>
      <c r="N28" s="17">
        <v>0</v>
      </c>
      <c r="O28" s="21" t="str">
        <f t="shared" si="0"/>
        <v>A31_1_N1</v>
      </c>
      <c r="P28" s="22">
        <v>500</v>
      </c>
      <c r="Q28" s="22">
        <f t="shared" si="1"/>
        <v>38.46153846153846</v>
      </c>
      <c r="R28" s="22">
        <v>118</v>
      </c>
      <c r="S28" s="22">
        <v>121</v>
      </c>
      <c r="T28" s="23">
        <f t="shared" si="2"/>
        <v>16200000</v>
      </c>
      <c r="U28" s="27">
        <f>VLOOKUP(B28,bus_data!$A$3:$I$75,9,FALSE)</f>
        <v>230</v>
      </c>
      <c r="V28" s="27">
        <f>VLOOKUP(C28,bus_data!$A$3:$I$75,9,FALSE)</f>
        <v>230</v>
      </c>
      <c r="W28" s="17">
        <f t="shared" si="3"/>
        <v>0</v>
      </c>
    </row>
    <row r="29" spans="1:23" x14ac:dyDescent="0.35">
      <c r="A29" s="17" t="s">
        <v>199</v>
      </c>
      <c r="B29" s="17">
        <v>118</v>
      </c>
      <c r="C29" s="17">
        <v>121</v>
      </c>
      <c r="D29" s="17">
        <v>18</v>
      </c>
      <c r="E29" s="17">
        <v>0.35</v>
      </c>
      <c r="F29" s="17">
        <v>11</v>
      </c>
      <c r="G29" s="17">
        <v>0.4</v>
      </c>
      <c r="H29" s="17">
        <v>3.0000000000000001E-3</v>
      </c>
      <c r="I29" s="17">
        <v>2.5999999999999999E-2</v>
      </c>
      <c r="J29" s="17">
        <v>5.5E-2</v>
      </c>
      <c r="K29" s="17">
        <v>500</v>
      </c>
      <c r="L29" s="17">
        <v>600</v>
      </c>
      <c r="M29" s="17">
        <v>625</v>
      </c>
      <c r="N29" s="17">
        <v>0</v>
      </c>
      <c r="O29" s="21" t="str">
        <f t="shared" si="0"/>
        <v>A31_2_N1</v>
      </c>
      <c r="P29" s="22">
        <v>500</v>
      </c>
      <c r="Q29" s="22">
        <f t="shared" si="1"/>
        <v>38.46153846153846</v>
      </c>
      <c r="R29" s="22">
        <v>118</v>
      </c>
      <c r="S29" s="22">
        <v>121</v>
      </c>
      <c r="T29" s="23">
        <f t="shared" si="2"/>
        <v>16200000</v>
      </c>
      <c r="U29" s="27">
        <f>VLOOKUP(B29,bus_data!$A$3:$I$75,9,FALSE)</f>
        <v>230</v>
      </c>
      <c r="V29" s="27">
        <f>VLOOKUP(C29,bus_data!$A$3:$I$75,9,FALSE)</f>
        <v>230</v>
      </c>
      <c r="W29" s="17">
        <f t="shared" si="3"/>
        <v>0</v>
      </c>
    </row>
    <row r="30" spans="1:23" x14ac:dyDescent="0.35">
      <c r="A30" s="17" t="s">
        <v>145</v>
      </c>
      <c r="B30" s="17">
        <v>216</v>
      </c>
      <c r="C30" s="17">
        <v>217</v>
      </c>
      <c r="D30" s="17">
        <v>18</v>
      </c>
      <c r="E30" s="17">
        <v>0.35</v>
      </c>
      <c r="F30" s="17">
        <v>11</v>
      </c>
      <c r="G30" s="17">
        <v>0.4</v>
      </c>
      <c r="H30" s="17">
        <v>3.0000000000000001E-3</v>
      </c>
      <c r="I30" s="17">
        <v>2.5999999999999999E-2</v>
      </c>
      <c r="J30" s="17">
        <v>5.5E-2</v>
      </c>
      <c r="K30" s="17">
        <v>500</v>
      </c>
      <c r="L30" s="17">
        <v>600</v>
      </c>
      <c r="M30" s="17">
        <v>625</v>
      </c>
      <c r="N30" s="17">
        <v>0</v>
      </c>
      <c r="O30" s="21" t="str">
        <f t="shared" si="0"/>
        <v>B27_N1</v>
      </c>
      <c r="P30" s="22">
        <v>500</v>
      </c>
      <c r="Q30" s="22">
        <f t="shared" si="1"/>
        <v>38.46153846153846</v>
      </c>
      <c r="R30" s="22">
        <v>216</v>
      </c>
      <c r="S30" s="22">
        <v>217</v>
      </c>
      <c r="T30" s="23">
        <f t="shared" si="2"/>
        <v>16200000</v>
      </c>
      <c r="U30" s="27">
        <f>VLOOKUP(B30,bus_data!$A$3:$I$75,9,FALSE)</f>
        <v>230</v>
      </c>
      <c r="V30" s="27">
        <f>VLOOKUP(C30,bus_data!$A$3:$I$75,9,FALSE)</f>
        <v>230</v>
      </c>
      <c r="W30" s="17">
        <f t="shared" si="3"/>
        <v>0</v>
      </c>
    </row>
    <row r="31" spans="1:23" x14ac:dyDescent="0.35">
      <c r="A31" s="17" t="s">
        <v>206</v>
      </c>
      <c r="B31" s="17">
        <v>218</v>
      </c>
      <c r="C31" s="17">
        <v>221</v>
      </c>
      <c r="D31" s="17">
        <v>18</v>
      </c>
      <c r="E31" s="17">
        <v>0.35</v>
      </c>
      <c r="F31" s="17">
        <v>11</v>
      </c>
      <c r="G31" s="17">
        <v>0.4</v>
      </c>
      <c r="H31" s="17">
        <v>3.0000000000000001E-3</v>
      </c>
      <c r="I31" s="17">
        <v>2.5999999999999999E-2</v>
      </c>
      <c r="J31" s="17">
        <v>5.5E-2</v>
      </c>
      <c r="K31" s="17">
        <v>500</v>
      </c>
      <c r="L31" s="17">
        <v>600</v>
      </c>
      <c r="M31" s="17">
        <v>625</v>
      </c>
      <c r="N31" s="17">
        <v>0</v>
      </c>
      <c r="O31" s="21" t="str">
        <f t="shared" si="0"/>
        <v>B31_1_N1</v>
      </c>
      <c r="P31" s="22">
        <v>500</v>
      </c>
      <c r="Q31" s="22">
        <f t="shared" si="1"/>
        <v>38.46153846153846</v>
      </c>
      <c r="R31" s="22">
        <v>218</v>
      </c>
      <c r="S31" s="22">
        <v>221</v>
      </c>
      <c r="T31" s="23">
        <f t="shared" si="2"/>
        <v>16200000</v>
      </c>
      <c r="U31" s="27">
        <f>VLOOKUP(B31,bus_data!$A$3:$I$75,9,FALSE)</f>
        <v>230</v>
      </c>
      <c r="V31" s="27">
        <f>VLOOKUP(C31,bus_data!$A$3:$I$75,9,FALSE)</f>
        <v>230</v>
      </c>
      <c r="W31" s="17">
        <f t="shared" si="3"/>
        <v>0</v>
      </c>
    </row>
    <row r="32" spans="1:23" x14ac:dyDescent="0.35">
      <c r="A32" s="17" t="s">
        <v>207</v>
      </c>
      <c r="B32" s="17">
        <v>218</v>
      </c>
      <c r="C32" s="17">
        <v>221</v>
      </c>
      <c r="D32" s="17">
        <v>18</v>
      </c>
      <c r="E32" s="17">
        <v>0.35</v>
      </c>
      <c r="F32" s="17">
        <v>11</v>
      </c>
      <c r="G32" s="17">
        <v>0.4</v>
      </c>
      <c r="H32" s="17">
        <v>3.0000000000000001E-3</v>
      </c>
      <c r="I32" s="17">
        <v>2.5999999999999999E-2</v>
      </c>
      <c r="J32" s="17">
        <v>5.5E-2</v>
      </c>
      <c r="K32" s="17">
        <v>500</v>
      </c>
      <c r="L32" s="17">
        <v>600</v>
      </c>
      <c r="M32" s="17">
        <v>625</v>
      </c>
      <c r="N32" s="17">
        <v>0</v>
      </c>
      <c r="O32" s="21" t="str">
        <f t="shared" si="0"/>
        <v>B31_2_N1</v>
      </c>
      <c r="P32" s="22">
        <v>500</v>
      </c>
      <c r="Q32" s="22">
        <f t="shared" si="1"/>
        <v>38.46153846153846</v>
      </c>
      <c r="R32" s="22">
        <v>218</v>
      </c>
      <c r="S32" s="22">
        <v>221</v>
      </c>
      <c r="T32" s="23">
        <f t="shared" si="2"/>
        <v>16200000</v>
      </c>
      <c r="U32" s="27">
        <f>VLOOKUP(B32,bus_data!$A$3:$I$75,9,FALSE)</f>
        <v>230</v>
      </c>
      <c r="V32" s="27">
        <f>VLOOKUP(C32,bus_data!$A$3:$I$75,9,FALSE)</f>
        <v>230</v>
      </c>
      <c r="W32" s="17">
        <f t="shared" si="3"/>
        <v>0</v>
      </c>
    </row>
    <row r="33" spans="1:23" x14ac:dyDescent="0.35">
      <c r="A33" s="17" t="s">
        <v>175</v>
      </c>
      <c r="B33" s="17">
        <v>316</v>
      </c>
      <c r="C33" s="17">
        <v>317</v>
      </c>
      <c r="D33" s="17">
        <v>18</v>
      </c>
      <c r="E33" s="17">
        <v>0.35</v>
      </c>
      <c r="F33" s="17">
        <v>11</v>
      </c>
      <c r="G33" s="17">
        <v>0.4</v>
      </c>
      <c r="H33" s="17">
        <v>3.0000000000000001E-3</v>
      </c>
      <c r="I33" s="17">
        <v>2.5999999999999999E-2</v>
      </c>
      <c r="J33" s="17">
        <v>5.5E-2</v>
      </c>
      <c r="K33" s="17">
        <v>500</v>
      </c>
      <c r="L33" s="17">
        <v>600</v>
      </c>
      <c r="M33" s="17">
        <v>625</v>
      </c>
      <c r="N33" s="17">
        <v>0</v>
      </c>
      <c r="O33" s="21" t="str">
        <f t="shared" si="0"/>
        <v>C27_N1</v>
      </c>
      <c r="P33" s="22">
        <v>500</v>
      </c>
      <c r="Q33" s="22">
        <f t="shared" si="1"/>
        <v>38.46153846153846</v>
      </c>
      <c r="R33" s="22">
        <v>316</v>
      </c>
      <c r="S33" s="22">
        <v>317</v>
      </c>
      <c r="T33" s="23">
        <f t="shared" si="2"/>
        <v>16200000</v>
      </c>
      <c r="U33" s="27">
        <f>VLOOKUP(B33,bus_data!$A$3:$I$75,9,FALSE)</f>
        <v>230</v>
      </c>
      <c r="V33" s="27">
        <f>VLOOKUP(C33,bus_data!$A$3:$I$75,9,FALSE)</f>
        <v>230</v>
      </c>
      <c r="W33" s="17">
        <f t="shared" si="3"/>
        <v>0</v>
      </c>
    </row>
    <row r="34" spans="1:23" x14ac:dyDescent="0.35">
      <c r="A34" s="17" t="s">
        <v>214</v>
      </c>
      <c r="B34" s="17">
        <v>318</v>
      </c>
      <c r="C34" s="17">
        <v>321</v>
      </c>
      <c r="D34" s="17">
        <v>18</v>
      </c>
      <c r="E34" s="17">
        <v>0.35</v>
      </c>
      <c r="F34" s="17">
        <v>11</v>
      </c>
      <c r="G34" s="17">
        <v>0.4</v>
      </c>
      <c r="H34" s="17">
        <v>3.0000000000000001E-3</v>
      </c>
      <c r="I34" s="17">
        <v>2.5999999999999999E-2</v>
      </c>
      <c r="J34" s="17">
        <v>5.5E-2</v>
      </c>
      <c r="K34" s="17">
        <v>500</v>
      </c>
      <c r="L34" s="17">
        <v>600</v>
      </c>
      <c r="M34" s="17">
        <v>625</v>
      </c>
      <c r="N34" s="17">
        <v>0</v>
      </c>
      <c r="O34" s="21" t="str">
        <f t="shared" si="0"/>
        <v>C31_1_N1</v>
      </c>
      <c r="P34" s="22">
        <v>500</v>
      </c>
      <c r="Q34" s="22">
        <f t="shared" si="1"/>
        <v>38.46153846153846</v>
      </c>
      <c r="R34" s="22">
        <v>318</v>
      </c>
      <c r="S34" s="22">
        <v>321</v>
      </c>
      <c r="T34" s="23">
        <f t="shared" si="2"/>
        <v>16200000</v>
      </c>
      <c r="U34" s="27">
        <f>VLOOKUP(B34,bus_data!$A$3:$I$75,9,FALSE)</f>
        <v>230</v>
      </c>
      <c r="V34" s="27">
        <f>VLOOKUP(C34,bus_data!$A$3:$I$75,9,FALSE)</f>
        <v>230</v>
      </c>
      <c r="W34" s="17">
        <f t="shared" si="3"/>
        <v>0</v>
      </c>
    </row>
    <row r="35" spans="1:23" x14ac:dyDescent="0.35">
      <c r="A35" s="17" t="s">
        <v>215</v>
      </c>
      <c r="B35" s="17">
        <v>318</v>
      </c>
      <c r="C35" s="17">
        <v>321</v>
      </c>
      <c r="D35" s="17">
        <v>18</v>
      </c>
      <c r="E35" s="17">
        <v>0.35</v>
      </c>
      <c r="F35" s="17">
        <v>11</v>
      </c>
      <c r="G35" s="17">
        <v>0.4</v>
      </c>
      <c r="H35" s="17">
        <v>3.0000000000000001E-3</v>
      </c>
      <c r="I35" s="17">
        <v>2.5999999999999999E-2</v>
      </c>
      <c r="J35" s="17">
        <v>5.5E-2</v>
      </c>
      <c r="K35" s="17">
        <v>500</v>
      </c>
      <c r="L35" s="17">
        <v>600</v>
      </c>
      <c r="M35" s="17">
        <v>625</v>
      </c>
      <c r="N35" s="17">
        <v>0</v>
      </c>
      <c r="O35" s="21" t="str">
        <f t="shared" si="0"/>
        <v>C31_2_N1</v>
      </c>
      <c r="P35" s="22">
        <v>500</v>
      </c>
      <c r="Q35" s="22">
        <f t="shared" si="1"/>
        <v>38.46153846153846</v>
      </c>
      <c r="R35" s="22">
        <v>318</v>
      </c>
      <c r="S35" s="22">
        <v>321</v>
      </c>
      <c r="T35" s="23">
        <f t="shared" si="2"/>
        <v>16200000</v>
      </c>
      <c r="U35" s="27">
        <f>VLOOKUP(B35,bus_data!$A$3:$I$75,9,FALSE)</f>
        <v>230</v>
      </c>
      <c r="V35" s="27">
        <f>VLOOKUP(C35,bus_data!$A$3:$I$75,9,FALSE)</f>
        <v>230</v>
      </c>
      <c r="W35" s="17">
        <f t="shared" si="3"/>
        <v>0</v>
      </c>
    </row>
    <row r="36" spans="1:23" x14ac:dyDescent="0.35">
      <c r="A36" s="17" t="s">
        <v>89</v>
      </c>
      <c r="B36" s="17">
        <v>101</v>
      </c>
      <c r="C36" s="17">
        <v>105</v>
      </c>
      <c r="D36" s="17">
        <v>22</v>
      </c>
      <c r="E36" s="17">
        <v>0.33</v>
      </c>
      <c r="F36" s="17">
        <v>10</v>
      </c>
      <c r="G36" s="17">
        <v>1.2</v>
      </c>
      <c r="H36" s="17">
        <v>2.1999999999999999E-2</v>
      </c>
      <c r="I36" s="17">
        <v>8.5000000000000006E-2</v>
      </c>
      <c r="J36" s="17">
        <v>2.3E-2</v>
      </c>
      <c r="K36" s="17">
        <v>175</v>
      </c>
      <c r="L36" s="17">
        <v>208</v>
      </c>
      <c r="M36" s="17">
        <v>220</v>
      </c>
      <c r="N36" s="17">
        <v>0</v>
      </c>
      <c r="O36" s="21" t="str">
        <f t="shared" si="0"/>
        <v>A3_N1</v>
      </c>
      <c r="P36" s="22">
        <v>175</v>
      </c>
      <c r="Q36" s="22">
        <f t="shared" si="1"/>
        <v>11.76470588235294</v>
      </c>
      <c r="R36" s="22">
        <v>101</v>
      </c>
      <c r="S36" s="22">
        <v>105</v>
      </c>
      <c r="T36" s="23">
        <f t="shared" si="2"/>
        <v>8800000</v>
      </c>
      <c r="U36" s="27">
        <f>VLOOKUP(B36,bus_data!$A$3:$I$75,9,FALSE)</f>
        <v>138</v>
      </c>
      <c r="V36" s="27">
        <f>VLOOKUP(C36,bus_data!$A$3:$I$75,9,FALSE)</f>
        <v>138</v>
      </c>
      <c r="W36" s="17">
        <f t="shared" si="3"/>
        <v>0</v>
      </c>
    </row>
    <row r="37" spans="1:23" x14ac:dyDescent="0.35">
      <c r="A37" s="17" t="s">
        <v>122</v>
      </c>
      <c r="B37" s="17">
        <v>201</v>
      </c>
      <c r="C37" s="17">
        <v>205</v>
      </c>
      <c r="D37" s="17">
        <v>22</v>
      </c>
      <c r="E37" s="17">
        <v>0.33</v>
      </c>
      <c r="F37" s="17">
        <v>10</v>
      </c>
      <c r="G37" s="17">
        <v>1.2</v>
      </c>
      <c r="H37" s="17">
        <v>2.1999999999999999E-2</v>
      </c>
      <c r="I37" s="17">
        <v>8.5000000000000006E-2</v>
      </c>
      <c r="J37" s="17">
        <v>2.3E-2</v>
      </c>
      <c r="K37" s="17">
        <v>175</v>
      </c>
      <c r="L37" s="17">
        <v>208</v>
      </c>
      <c r="M37" s="17">
        <v>220</v>
      </c>
      <c r="N37" s="17">
        <v>0</v>
      </c>
      <c r="O37" s="21" t="str">
        <f t="shared" si="0"/>
        <v>B3_N1</v>
      </c>
      <c r="P37" s="22">
        <v>175</v>
      </c>
      <c r="Q37" s="22">
        <f t="shared" si="1"/>
        <v>11.76470588235294</v>
      </c>
      <c r="R37" s="22">
        <v>201</v>
      </c>
      <c r="S37" s="22">
        <v>205</v>
      </c>
      <c r="T37" s="23">
        <f t="shared" si="2"/>
        <v>8800000</v>
      </c>
      <c r="U37" s="27">
        <f>VLOOKUP(B37,bus_data!$A$3:$I$75,9,FALSE)</f>
        <v>138</v>
      </c>
      <c r="V37" s="27">
        <f>VLOOKUP(C37,bus_data!$A$3:$I$75,9,FALSE)</f>
        <v>138</v>
      </c>
      <c r="W37" s="17">
        <f t="shared" si="3"/>
        <v>0</v>
      </c>
    </row>
    <row r="38" spans="1:23" x14ac:dyDescent="0.35">
      <c r="A38" s="17" t="s">
        <v>152</v>
      </c>
      <c r="B38" s="17">
        <v>301</v>
      </c>
      <c r="C38" s="17">
        <v>305</v>
      </c>
      <c r="D38" s="17">
        <v>22</v>
      </c>
      <c r="E38" s="17">
        <v>0.33</v>
      </c>
      <c r="F38" s="17">
        <v>10</v>
      </c>
      <c r="G38" s="17">
        <v>1.2</v>
      </c>
      <c r="H38" s="17">
        <v>2.1999999999999999E-2</v>
      </c>
      <c r="I38" s="17">
        <v>8.5000000000000006E-2</v>
      </c>
      <c r="J38" s="17">
        <v>2.3E-2</v>
      </c>
      <c r="K38" s="17">
        <v>175</v>
      </c>
      <c r="L38" s="17">
        <v>208</v>
      </c>
      <c r="M38" s="17">
        <v>220</v>
      </c>
      <c r="N38" s="17">
        <v>0</v>
      </c>
      <c r="O38" s="21" t="str">
        <f t="shared" si="0"/>
        <v>C3_N1</v>
      </c>
      <c r="P38" s="22">
        <v>175</v>
      </c>
      <c r="Q38" s="22">
        <f t="shared" si="1"/>
        <v>11.76470588235294</v>
      </c>
      <c r="R38" s="22">
        <v>301</v>
      </c>
      <c r="S38" s="22">
        <v>305</v>
      </c>
      <c r="T38" s="23">
        <f t="shared" si="2"/>
        <v>8800000</v>
      </c>
      <c r="U38" s="27">
        <f>VLOOKUP(B38,bus_data!$A$3:$I$75,9,FALSE)</f>
        <v>138</v>
      </c>
      <c r="V38" s="27">
        <f>VLOOKUP(C38,bus_data!$A$3:$I$75,9,FALSE)</f>
        <v>138</v>
      </c>
      <c r="W38" s="17">
        <f t="shared" si="3"/>
        <v>0</v>
      </c>
    </row>
    <row r="39" spans="1:23" x14ac:dyDescent="0.35">
      <c r="A39" s="17" t="s">
        <v>95</v>
      </c>
      <c r="B39" s="17">
        <v>105</v>
      </c>
      <c r="C39" s="17">
        <v>110</v>
      </c>
      <c r="D39" s="17">
        <v>23</v>
      </c>
      <c r="E39" s="17">
        <v>0.34</v>
      </c>
      <c r="F39" s="17">
        <v>10</v>
      </c>
      <c r="G39" s="17">
        <v>1.2</v>
      </c>
      <c r="H39" s="17">
        <v>2.3E-2</v>
      </c>
      <c r="I39" s="17">
        <v>8.7999999999999995E-2</v>
      </c>
      <c r="J39" s="17">
        <v>2.4E-2</v>
      </c>
      <c r="K39" s="17">
        <v>175</v>
      </c>
      <c r="L39" s="17">
        <v>208</v>
      </c>
      <c r="M39" s="17">
        <v>220</v>
      </c>
      <c r="N39" s="17">
        <v>0</v>
      </c>
      <c r="O39" s="21" t="str">
        <f t="shared" si="0"/>
        <v>A9_N1</v>
      </c>
      <c r="P39" s="22">
        <v>175</v>
      </c>
      <c r="Q39" s="22">
        <f t="shared" si="1"/>
        <v>11.363636363636365</v>
      </c>
      <c r="R39" s="22">
        <v>105</v>
      </c>
      <c r="S39" s="22">
        <v>110</v>
      </c>
      <c r="T39" s="23">
        <f t="shared" si="2"/>
        <v>9200000</v>
      </c>
      <c r="U39" s="27">
        <f>VLOOKUP(B39,bus_data!$A$3:$I$75,9,FALSE)</f>
        <v>138</v>
      </c>
      <c r="V39" s="27">
        <f>VLOOKUP(C39,bus_data!$A$3:$I$75,9,FALSE)</f>
        <v>138</v>
      </c>
      <c r="W39" s="17">
        <f t="shared" si="3"/>
        <v>0</v>
      </c>
    </row>
    <row r="40" spans="1:23" x14ac:dyDescent="0.35">
      <c r="A40" s="17" t="s">
        <v>128</v>
      </c>
      <c r="B40" s="17">
        <v>205</v>
      </c>
      <c r="C40" s="17">
        <v>210</v>
      </c>
      <c r="D40" s="17">
        <v>23</v>
      </c>
      <c r="E40" s="17">
        <v>0.34</v>
      </c>
      <c r="F40" s="17">
        <v>10</v>
      </c>
      <c r="G40" s="17">
        <v>1.2</v>
      </c>
      <c r="H40" s="17">
        <v>2.3E-2</v>
      </c>
      <c r="I40" s="17">
        <v>8.7999999999999995E-2</v>
      </c>
      <c r="J40" s="17">
        <v>2.4E-2</v>
      </c>
      <c r="K40" s="17">
        <v>175</v>
      </c>
      <c r="L40" s="17">
        <v>208</v>
      </c>
      <c r="M40" s="17">
        <v>220</v>
      </c>
      <c r="N40" s="17">
        <v>0</v>
      </c>
      <c r="O40" s="21" t="str">
        <f t="shared" si="0"/>
        <v>B9_N1</v>
      </c>
      <c r="P40" s="22">
        <v>175</v>
      </c>
      <c r="Q40" s="22">
        <f t="shared" si="1"/>
        <v>11.363636363636365</v>
      </c>
      <c r="R40" s="22">
        <v>205</v>
      </c>
      <c r="S40" s="22">
        <v>210</v>
      </c>
      <c r="T40" s="23">
        <f t="shared" si="2"/>
        <v>9200000</v>
      </c>
      <c r="U40" s="27">
        <f>VLOOKUP(B40,bus_data!$A$3:$I$75,9,FALSE)</f>
        <v>138</v>
      </c>
      <c r="V40" s="27">
        <f>VLOOKUP(C40,bus_data!$A$3:$I$75,9,FALSE)</f>
        <v>138</v>
      </c>
      <c r="W40" s="17">
        <f t="shared" si="3"/>
        <v>0</v>
      </c>
    </row>
    <row r="41" spans="1:23" x14ac:dyDescent="0.35">
      <c r="A41" s="17" t="s">
        <v>158</v>
      </c>
      <c r="B41" s="17">
        <v>305</v>
      </c>
      <c r="C41" s="17">
        <v>310</v>
      </c>
      <c r="D41" s="17">
        <v>23</v>
      </c>
      <c r="E41" s="17">
        <v>0.34</v>
      </c>
      <c r="F41" s="17">
        <v>10</v>
      </c>
      <c r="G41" s="17">
        <v>1.2</v>
      </c>
      <c r="H41" s="17">
        <v>2.3E-2</v>
      </c>
      <c r="I41" s="17">
        <v>8.7999999999999995E-2</v>
      </c>
      <c r="J41" s="17">
        <v>2.4E-2</v>
      </c>
      <c r="K41" s="17">
        <v>175</v>
      </c>
      <c r="L41" s="17">
        <v>208</v>
      </c>
      <c r="M41" s="17">
        <v>220</v>
      </c>
      <c r="N41" s="17">
        <v>0</v>
      </c>
      <c r="O41" s="21" t="str">
        <f t="shared" si="0"/>
        <v>C9_N1</v>
      </c>
      <c r="P41" s="22">
        <v>175</v>
      </c>
      <c r="Q41" s="22">
        <f t="shared" si="1"/>
        <v>11.363636363636365</v>
      </c>
      <c r="R41" s="22">
        <v>305</v>
      </c>
      <c r="S41" s="22">
        <v>310</v>
      </c>
      <c r="T41" s="23">
        <f t="shared" si="2"/>
        <v>9200000</v>
      </c>
      <c r="U41" s="27">
        <f>VLOOKUP(B41,bus_data!$A$3:$I$75,9,FALSE)</f>
        <v>138</v>
      </c>
      <c r="V41" s="27">
        <f>VLOOKUP(C41,bus_data!$A$3:$I$75,9,FALSE)</f>
        <v>138</v>
      </c>
      <c r="W41" s="17">
        <f t="shared" si="3"/>
        <v>0</v>
      </c>
    </row>
    <row r="42" spans="1:23" x14ac:dyDescent="0.35">
      <c r="A42" s="17" t="s">
        <v>111</v>
      </c>
      <c r="B42" s="17">
        <v>114</v>
      </c>
      <c r="C42" s="17">
        <v>116</v>
      </c>
      <c r="D42" s="17">
        <v>27</v>
      </c>
      <c r="E42" s="17">
        <v>0.38</v>
      </c>
      <c r="F42" s="17">
        <v>11</v>
      </c>
      <c r="G42" s="17">
        <v>0.7</v>
      </c>
      <c r="H42" s="17">
        <v>5.0000000000000001E-3</v>
      </c>
      <c r="I42" s="17">
        <v>5.8999999999999997E-2</v>
      </c>
      <c r="J42" s="17">
        <v>8.2000000000000003E-2</v>
      </c>
      <c r="K42" s="17">
        <v>500</v>
      </c>
      <c r="L42" s="17">
        <v>600</v>
      </c>
      <c r="M42" s="17">
        <v>625</v>
      </c>
      <c r="N42" s="17">
        <v>0</v>
      </c>
      <c r="O42" s="21" t="str">
        <f t="shared" si="0"/>
        <v>A23_N1</v>
      </c>
      <c r="P42" s="22">
        <v>500</v>
      </c>
      <c r="Q42" s="22">
        <f t="shared" si="1"/>
        <v>16.949152542372882</v>
      </c>
      <c r="R42" s="22">
        <v>114</v>
      </c>
      <c r="S42" s="22">
        <v>116</v>
      </c>
      <c r="T42" s="23">
        <f t="shared" si="2"/>
        <v>24300000</v>
      </c>
      <c r="U42" s="27">
        <f>VLOOKUP(B42,bus_data!$A$3:$I$75,9,FALSE)</f>
        <v>230</v>
      </c>
      <c r="V42" s="27">
        <f>VLOOKUP(C42,bus_data!$A$3:$I$75,9,FALSE)</f>
        <v>230</v>
      </c>
      <c r="W42" s="17">
        <f t="shared" si="3"/>
        <v>0</v>
      </c>
    </row>
    <row r="43" spans="1:23" x14ac:dyDescent="0.35">
      <c r="A43" s="17" t="s">
        <v>94</v>
      </c>
      <c r="B43" s="17">
        <v>104</v>
      </c>
      <c r="C43" s="17">
        <v>109</v>
      </c>
      <c r="D43" s="17">
        <v>27</v>
      </c>
      <c r="E43" s="17">
        <v>0.36</v>
      </c>
      <c r="F43" s="17">
        <v>10</v>
      </c>
      <c r="G43" s="17">
        <v>1.4</v>
      </c>
      <c r="H43" s="17">
        <v>2.7E-2</v>
      </c>
      <c r="I43" s="17">
        <v>0.104</v>
      </c>
      <c r="J43" s="17">
        <v>2.8000000000000001E-2</v>
      </c>
      <c r="K43" s="17">
        <v>175</v>
      </c>
      <c r="L43" s="17">
        <v>208</v>
      </c>
      <c r="M43" s="17">
        <v>220</v>
      </c>
      <c r="N43" s="17">
        <v>0</v>
      </c>
      <c r="O43" s="21" t="str">
        <f t="shared" si="0"/>
        <v>A8_N1</v>
      </c>
      <c r="P43" s="22">
        <v>175</v>
      </c>
      <c r="Q43" s="22">
        <f t="shared" si="1"/>
        <v>9.615384615384615</v>
      </c>
      <c r="R43" s="22">
        <v>104</v>
      </c>
      <c r="S43" s="22">
        <v>109</v>
      </c>
      <c r="T43" s="23">
        <f t="shared" si="2"/>
        <v>10800000</v>
      </c>
      <c r="U43" s="27">
        <f>VLOOKUP(B43,bus_data!$A$3:$I$75,9,FALSE)</f>
        <v>138</v>
      </c>
      <c r="V43" s="27">
        <f>VLOOKUP(C43,bus_data!$A$3:$I$75,9,FALSE)</f>
        <v>138</v>
      </c>
      <c r="W43" s="17">
        <f t="shared" si="3"/>
        <v>0</v>
      </c>
    </row>
    <row r="44" spans="1:23" x14ac:dyDescent="0.35">
      <c r="A44" s="17" t="s">
        <v>142</v>
      </c>
      <c r="B44" s="17">
        <v>214</v>
      </c>
      <c r="C44" s="17">
        <v>216</v>
      </c>
      <c r="D44" s="17">
        <v>27</v>
      </c>
      <c r="E44" s="17">
        <v>0.38</v>
      </c>
      <c r="F44" s="17">
        <v>11</v>
      </c>
      <c r="G44" s="17">
        <v>0.7</v>
      </c>
      <c r="H44" s="17">
        <v>5.0000000000000001E-3</v>
      </c>
      <c r="I44" s="17">
        <v>5.8999999999999997E-2</v>
      </c>
      <c r="J44" s="17">
        <v>8.2000000000000003E-2</v>
      </c>
      <c r="K44" s="17">
        <v>500</v>
      </c>
      <c r="L44" s="17">
        <v>600</v>
      </c>
      <c r="M44" s="17">
        <v>625</v>
      </c>
      <c r="N44" s="17">
        <v>0</v>
      </c>
      <c r="O44" s="21" t="str">
        <f t="shared" si="0"/>
        <v>B23_N1</v>
      </c>
      <c r="P44" s="22">
        <v>500</v>
      </c>
      <c r="Q44" s="22">
        <f t="shared" si="1"/>
        <v>16.949152542372882</v>
      </c>
      <c r="R44" s="22">
        <v>214</v>
      </c>
      <c r="S44" s="22">
        <v>216</v>
      </c>
      <c r="T44" s="23">
        <f t="shared" si="2"/>
        <v>24300000</v>
      </c>
      <c r="U44" s="27">
        <f>VLOOKUP(B44,bus_data!$A$3:$I$75,9,FALSE)</f>
        <v>230</v>
      </c>
      <c r="V44" s="27">
        <f>VLOOKUP(C44,bus_data!$A$3:$I$75,9,FALSE)</f>
        <v>230</v>
      </c>
      <c r="W44" s="17">
        <f t="shared" si="3"/>
        <v>0</v>
      </c>
    </row>
    <row r="45" spans="1:23" x14ac:dyDescent="0.35">
      <c r="A45" s="17" t="s">
        <v>127</v>
      </c>
      <c r="B45" s="17">
        <v>204</v>
      </c>
      <c r="C45" s="17">
        <v>209</v>
      </c>
      <c r="D45" s="17">
        <v>27</v>
      </c>
      <c r="E45" s="17">
        <v>0.36</v>
      </c>
      <c r="F45" s="17">
        <v>10</v>
      </c>
      <c r="G45" s="17">
        <v>1.4</v>
      </c>
      <c r="H45" s="17">
        <v>2.7E-2</v>
      </c>
      <c r="I45" s="17">
        <v>0.104</v>
      </c>
      <c r="J45" s="17">
        <v>2.8000000000000001E-2</v>
      </c>
      <c r="K45" s="17">
        <v>175</v>
      </c>
      <c r="L45" s="17">
        <v>208</v>
      </c>
      <c r="M45" s="17">
        <v>220</v>
      </c>
      <c r="N45" s="17">
        <v>0</v>
      </c>
      <c r="O45" s="21" t="str">
        <f t="shared" si="0"/>
        <v>B8_N1</v>
      </c>
      <c r="P45" s="22">
        <v>175</v>
      </c>
      <c r="Q45" s="22">
        <f t="shared" si="1"/>
        <v>9.615384615384615</v>
      </c>
      <c r="R45" s="22">
        <v>204</v>
      </c>
      <c r="S45" s="22">
        <v>209</v>
      </c>
      <c r="T45" s="23">
        <f t="shared" si="2"/>
        <v>10800000</v>
      </c>
      <c r="U45" s="27">
        <f>VLOOKUP(B45,bus_data!$A$3:$I$75,9,FALSE)</f>
        <v>138</v>
      </c>
      <c r="V45" s="27">
        <f>VLOOKUP(C45,bus_data!$A$3:$I$75,9,FALSE)</f>
        <v>138</v>
      </c>
      <c r="W45" s="17">
        <f t="shared" si="3"/>
        <v>0</v>
      </c>
    </row>
    <row r="46" spans="1:23" x14ac:dyDescent="0.35">
      <c r="A46" s="17" t="s">
        <v>172</v>
      </c>
      <c r="B46" s="17">
        <v>314</v>
      </c>
      <c r="C46" s="17">
        <v>316</v>
      </c>
      <c r="D46" s="17">
        <v>27</v>
      </c>
      <c r="E46" s="17">
        <v>0.38</v>
      </c>
      <c r="F46" s="17">
        <v>11</v>
      </c>
      <c r="G46" s="17">
        <v>0.7</v>
      </c>
      <c r="H46" s="17">
        <v>5.0000000000000001E-3</v>
      </c>
      <c r="I46" s="17">
        <v>5.8999999999999997E-2</v>
      </c>
      <c r="J46" s="17">
        <v>8.2000000000000003E-2</v>
      </c>
      <c r="K46" s="17">
        <v>500</v>
      </c>
      <c r="L46" s="17">
        <v>600</v>
      </c>
      <c r="M46" s="17">
        <v>625</v>
      </c>
      <c r="N46" s="17">
        <v>0</v>
      </c>
      <c r="O46" s="21" t="str">
        <f t="shared" si="0"/>
        <v>C23_N1</v>
      </c>
      <c r="P46" s="22">
        <v>500</v>
      </c>
      <c r="Q46" s="22">
        <f t="shared" si="1"/>
        <v>16.949152542372882</v>
      </c>
      <c r="R46" s="22">
        <v>314</v>
      </c>
      <c r="S46" s="22">
        <v>316</v>
      </c>
      <c r="T46" s="23">
        <f t="shared" si="2"/>
        <v>24300000</v>
      </c>
      <c r="U46" s="27">
        <f>VLOOKUP(B46,bus_data!$A$3:$I$75,9,FALSE)</f>
        <v>230</v>
      </c>
      <c r="V46" s="27">
        <f>VLOOKUP(C46,bus_data!$A$3:$I$75,9,FALSE)</f>
        <v>230</v>
      </c>
      <c r="W46" s="17">
        <f t="shared" si="3"/>
        <v>0</v>
      </c>
    </row>
    <row r="47" spans="1:23" x14ac:dyDescent="0.35">
      <c r="A47" s="17" t="s">
        <v>157</v>
      </c>
      <c r="B47" s="17">
        <v>304</v>
      </c>
      <c r="C47" s="17">
        <v>309</v>
      </c>
      <c r="D47" s="17">
        <v>27</v>
      </c>
      <c r="E47" s="17">
        <v>0.36</v>
      </c>
      <c r="F47" s="17">
        <v>10</v>
      </c>
      <c r="G47" s="17">
        <v>1.4</v>
      </c>
      <c r="H47" s="17">
        <v>2.7E-2</v>
      </c>
      <c r="I47" s="17">
        <v>0.104</v>
      </c>
      <c r="J47" s="17">
        <v>2.8000000000000001E-2</v>
      </c>
      <c r="K47" s="17">
        <v>175</v>
      </c>
      <c r="L47" s="17">
        <v>208</v>
      </c>
      <c r="M47" s="17">
        <v>220</v>
      </c>
      <c r="N47" s="17">
        <v>0</v>
      </c>
      <c r="O47" s="21" t="str">
        <f t="shared" si="0"/>
        <v>C8_N1</v>
      </c>
      <c r="P47" s="22">
        <v>175</v>
      </c>
      <c r="Q47" s="22">
        <f t="shared" si="1"/>
        <v>9.615384615384615</v>
      </c>
      <c r="R47" s="22">
        <v>304</v>
      </c>
      <c r="S47" s="22">
        <v>309</v>
      </c>
      <c r="T47" s="23">
        <f t="shared" si="2"/>
        <v>10800000</v>
      </c>
      <c r="U47" s="27">
        <f>VLOOKUP(B47,bus_data!$A$3:$I$75,9,FALSE)</f>
        <v>138</v>
      </c>
      <c r="V47" s="27">
        <f>VLOOKUP(C47,bus_data!$A$3:$I$75,9,FALSE)</f>
        <v>138</v>
      </c>
      <c r="W47" s="17">
        <f t="shared" si="3"/>
        <v>0</v>
      </c>
    </row>
    <row r="48" spans="1:23" x14ac:dyDescent="0.35">
      <c r="A48" s="17" t="s">
        <v>200</v>
      </c>
      <c r="B48" s="17">
        <v>119</v>
      </c>
      <c r="C48" s="17">
        <v>120</v>
      </c>
      <c r="D48" s="17">
        <v>27.5</v>
      </c>
      <c r="E48" s="17">
        <v>0.38</v>
      </c>
      <c r="F48" s="17">
        <v>11</v>
      </c>
      <c r="G48" s="17">
        <v>0.7</v>
      </c>
      <c r="H48" s="17">
        <v>5.0000000000000001E-3</v>
      </c>
      <c r="I48" s="17">
        <v>0.04</v>
      </c>
      <c r="J48" s="17">
        <v>8.3000000000000004E-2</v>
      </c>
      <c r="K48" s="17">
        <v>500</v>
      </c>
      <c r="L48" s="17">
        <v>600</v>
      </c>
      <c r="M48" s="17">
        <v>625</v>
      </c>
      <c r="N48" s="17">
        <v>0</v>
      </c>
      <c r="O48" s="21" t="str">
        <f t="shared" si="0"/>
        <v>A32_1_N1</v>
      </c>
      <c r="P48" s="22">
        <v>500</v>
      </c>
      <c r="Q48" s="22">
        <f t="shared" si="1"/>
        <v>25</v>
      </c>
      <c r="R48" s="22">
        <v>119</v>
      </c>
      <c r="S48" s="22">
        <v>120</v>
      </c>
      <c r="T48" s="23">
        <f t="shared" si="2"/>
        <v>24750000</v>
      </c>
      <c r="U48" s="27">
        <f>VLOOKUP(B48,bus_data!$A$3:$I$75,9,FALSE)</f>
        <v>230</v>
      </c>
      <c r="V48" s="27">
        <f>VLOOKUP(C48,bus_data!$A$3:$I$75,9,FALSE)</f>
        <v>230</v>
      </c>
      <c r="W48" s="17">
        <f t="shared" si="3"/>
        <v>0</v>
      </c>
    </row>
    <row r="49" spans="1:23" x14ac:dyDescent="0.35">
      <c r="A49" s="17" t="s">
        <v>201</v>
      </c>
      <c r="B49" s="17">
        <v>119</v>
      </c>
      <c r="C49" s="17">
        <v>120</v>
      </c>
      <c r="D49" s="17">
        <v>27.5</v>
      </c>
      <c r="E49" s="17">
        <v>0.38</v>
      </c>
      <c r="F49" s="17">
        <v>11</v>
      </c>
      <c r="G49" s="17">
        <v>0.7</v>
      </c>
      <c r="H49" s="17">
        <v>5.0000000000000001E-3</v>
      </c>
      <c r="I49" s="17">
        <v>0.04</v>
      </c>
      <c r="J49" s="17">
        <v>8.3000000000000004E-2</v>
      </c>
      <c r="K49" s="17">
        <v>500</v>
      </c>
      <c r="L49" s="17">
        <v>600</v>
      </c>
      <c r="M49" s="17">
        <v>625</v>
      </c>
      <c r="N49" s="17">
        <v>0</v>
      </c>
      <c r="O49" s="21" t="str">
        <f t="shared" si="0"/>
        <v>A32_2_N1</v>
      </c>
      <c r="P49" s="22">
        <v>500</v>
      </c>
      <c r="Q49" s="22">
        <f t="shared" si="1"/>
        <v>25</v>
      </c>
      <c r="R49" s="22">
        <v>119</v>
      </c>
      <c r="S49" s="22">
        <v>120</v>
      </c>
      <c r="T49" s="23">
        <f t="shared" si="2"/>
        <v>24750000</v>
      </c>
      <c r="U49" s="27">
        <f>VLOOKUP(B49,bus_data!$A$3:$I$75,9,FALSE)</f>
        <v>230</v>
      </c>
      <c r="V49" s="27">
        <f>VLOOKUP(C49,bus_data!$A$3:$I$75,9,FALSE)</f>
        <v>230</v>
      </c>
      <c r="W49" s="17">
        <f t="shared" si="3"/>
        <v>0</v>
      </c>
    </row>
    <row r="50" spans="1:23" x14ac:dyDescent="0.35">
      <c r="A50" s="17" t="s">
        <v>208</v>
      </c>
      <c r="B50" s="17">
        <v>219</v>
      </c>
      <c r="C50" s="17">
        <v>220</v>
      </c>
      <c r="D50" s="17">
        <v>27.5</v>
      </c>
      <c r="E50" s="17">
        <v>0.38</v>
      </c>
      <c r="F50" s="17">
        <v>11</v>
      </c>
      <c r="G50" s="17">
        <v>0.7</v>
      </c>
      <c r="H50" s="17">
        <v>5.0000000000000001E-3</v>
      </c>
      <c r="I50" s="17">
        <v>0.04</v>
      </c>
      <c r="J50" s="17">
        <v>8.3000000000000004E-2</v>
      </c>
      <c r="K50" s="17">
        <v>500</v>
      </c>
      <c r="L50" s="17">
        <v>600</v>
      </c>
      <c r="M50" s="17">
        <v>625</v>
      </c>
      <c r="N50" s="17">
        <v>0</v>
      </c>
      <c r="O50" s="21" t="str">
        <f t="shared" si="0"/>
        <v>B32_1_N1</v>
      </c>
      <c r="P50" s="22">
        <v>500</v>
      </c>
      <c r="Q50" s="22">
        <f t="shared" si="1"/>
        <v>25</v>
      </c>
      <c r="R50" s="22">
        <v>219</v>
      </c>
      <c r="S50" s="22">
        <v>220</v>
      </c>
      <c r="T50" s="23">
        <f t="shared" si="2"/>
        <v>24750000</v>
      </c>
      <c r="U50" s="27">
        <f>VLOOKUP(B50,bus_data!$A$3:$I$75,9,FALSE)</f>
        <v>230</v>
      </c>
      <c r="V50" s="27">
        <f>VLOOKUP(C50,bus_data!$A$3:$I$75,9,FALSE)</f>
        <v>230</v>
      </c>
      <c r="W50" s="17">
        <f t="shared" si="3"/>
        <v>0</v>
      </c>
    </row>
    <row r="51" spans="1:23" x14ac:dyDescent="0.35">
      <c r="A51" s="17" t="s">
        <v>209</v>
      </c>
      <c r="B51" s="17">
        <v>219</v>
      </c>
      <c r="C51" s="17">
        <v>220</v>
      </c>
      <c r="D51" s="17">
        <v>27.5</v>
      </c>
      <c r="E51" s="17">
        <v>0.38</v>
      </c>
      <c r="F51" s="17">
        <v>11</v>
      </c>
      <c r="G51" s="17">
        <v>0.7</v>
      </c>
      <c r="H51" s="17">
        <v>5.0000000000000001E-3</v>
      </c>
      <c r="I51" s="17">
        <v>0.04</v>
      </c>
      <c r="J51" s="17">
        <v>8.3000000000000004E-2</v>
      </c>
      <c r="K51" s="17">
        <v>500</v>
      </c>
      <c r="L51" s="17">
        <v>600</v>
      </c>
      <c r="M51" s="17">
        <v>625</v>
      </c>
      <c r="N51" s="17">
        <v>0</v>
      </c>
      <c r="O51" s="21" t="str">
        <f t="shared" si="0"/>
        <v>B32_2_N1</v>
      </c>
      <c r="P51" s="22">
        <v>500</v>
      </c>
      <c r="Q51" s="22">
        <f t="shared" si="1"/>
        <v>25</v>
      </c>
      <c r="R51" s="22">
        <v>219</v>
      </c>
      <c r="S51" s="22">
        <v>220</v>
      </c>
      <c r="T51" s="23">
        <f t="shared" si="2"/>
        <v>24750000</v>
      </c>
      <c r="U51" s="27">
        <f>VLOOKUP(B51,bus_data!$A$3:$I$75,9,FALSE)</f>
        <v>230</v>
      </c>
      <c r="V51" s="27">
        <f>VLOOKUP(C51,bus_data!$A$3:$I$75,9,FALSE)</f>
        <v>230</v>
      </c>
      <c r="W51" s="17">
        <f t="shared" si="3"/>
        <v>0</v>
      </c>
    </row>
    <row r="52" spans="1:23" x14ac:dyDescent="0.35">
      <c r="A52" s="17" t="s">
        <v>217</v>
      </c>
      <c r="B52" s="17">
        <v>319</v>
      </c>
      <c r="C52" s="17">
        <v>320</v>
      </c>
      <c r="D52" s="17">
        <v>27.5</v>
      </c>
      <c r="E52" s="17">
        <v>0.38</v>
      </c>
      <c r="F52" s="17">
        <v>11</v>
      </c>
      <c r="G52" s="17">
        <v>0.7</v>
      </c>
      <c r="H52" s="17">
        <v>5.0000000000000001E-3</v>
      </c>
      <c r="I52" s="17">
        <v>0.04</v>
      </c>
      <c r="J52" s="17">
        <v>8.3000000000000004E-2</v>
      </c>
      <c r="K52" s="17">
        <v>500</v>
      </c>
      <c r="L52" s="17">
        <v>600</v>
      </c>
      <c r="M52" s="17">
        <v>625</v>
      </c>
      <c r="N52" s="17">
        <v>0</v>
      </c>
      <c r="O52" s="21" t="str">
        <f t="shared" si="0"/>
        <v>C32_1_N1</v>
      </c>
      <c r="P52" s="22">
        <v>500</v>
      </c>
      <c r="Q52" s="22">
        <f t="shared" si="1"/>
        <v>25</v>
      </c>
      <c r="R52" s="22">
        <v>319</v>
      </c>
      <c r="S52" s="22">
        <v>320</v>
      </c>
      <c r="T52" s="23">
        <f t="shared" si="2"/>
        <v>24750000</v>
      </c>
      <c r="U52" s="27">
        <f>VLOOKUP(B52,bus_data!$A$3:$I$75,9,FALSE)</f>
        <v>230</v>
      </c>
      <c r="V52" s="27">
        <f>VLOOKUP(C52,bus_data!$A$3:$I$75,9,FALSE)</f>
        <v>230</v>
      </c>
      <c r="W52" s="17">
        <f t="shared" si="3"/>
        <v>0</v>
      </c>
    </row>
    <row r="53" spans="1:23" x14ac:dyDescent="0.35">
      <c r="A53" s="17" t="s">
        <v>218</v>
      </c>
      <c r="B53" s="17">
        <v>319</v>
      </c>
      <c r="C53" s="17">
        <v>320</v>
      </c>
      <c r="D53" s="17">
        <v>27.5</v>
      </c>
      <c r="E53" s="17">
        <v>0.38</v>
      </c>
      <c r="F53" s="17">
        <v>11</v>
      </c>
      <c r="G53" s="17">
        <v>0.7</v>
      </c>
      <c r="H53" s="17">
        <v>5.0000000000000001E-3</v>
      </c>
      <c r="I53" s="17">
        <v>0.04</v>
      </c>
      <c r="J53" s="17">
        <v>8.3000000000000004E-2</v>
      </c>
      <c r="K53" s="17">
        <v>500</v>
      </c>
      <c r="L53" s="17">
        <v>600</v>
      </c>
      <c r="M53" s="17">
        <v>625</v>
      </c>
      <c r="N53" s="17">
        <v>0</v>
      </c>
      <c r="O53" s="21" t="str">
        <f t="shared" si="0"/>
        <v>C32_2_N1</v>
      </c>
      <c r="P53" s="22">
        <v>500</v>
      </c>
      <c r="Q53" s="22">
        <f t="shared" si="1"/>
        <v>25</v>
      </c>
      <c r="R53" s="22">
        <v>319</v>
      </c>
      <c r="S53" s="22">
        <v>320</v>
      </c>
      <c r="T53" s="23">
        <f t="shared" si="2"/>
        <v>24750000</v>
      </c>
      <c r="U53" s="27">
        <f>VLOOKUP(B53,bus_data!$A$3:$I$75,9,FALSE)</f>
        <v>230</v>
      </c>
      <c r="V53" s="27">
        <f>VLOOKUP(C53,bus_data!$A$3:$I$75,9,FALSE)</f>
        <v>230</v>
      </c>
      <c r="W53" s="17">
        <f t="shared" si="3"/>
        <v>0</v>
      </c>
    </row>
    <row r="54" spans="1:23" x14ac:dyDescent="0.35">
      <c r="A54" s="17" t="s">
        <v>106</v>
      </c>
      <c r="B54" s="17">
        <v>111</v>
      </c>
      <c r="C54" s="17">
        <v>114</v>
      </c>
      <c r="D54" s="17">
        <v>29</v>
      </c>
      <c r="E54" s="17">
        <v>0.39</v>
      </c>
      <c r="F54" s="17">
        <v>11</v>
      </c>
      <c r="G54" s="17">
        <v>0.7</v>
      </c>
      <c r="H54" s="17">
        <v>5.0000000000000001E-3</v>
      </c>
      <c r="I54" s="17">
        <v>4.2000000000000003E-2</v>
      </c>
      <c r="J54" s="17">
        <v>8.7999999999999995E-2</v>
      </c>
      <c r="K54" s="17">
        <v>500</v>
      </c>
      <c r="L54" s="17">
        <v>600</v>
      </c>
      <c r="M54" s="17">
        <v>625</v>
      </c>
      <c r="N54" s="17">
        <v>0</v>
      </c>
      <c r="O54" s="21" t="str">
        <f t="shared" si="0"/>
        <v>A19_N1</v>
      </c>
      <c r="P54" s="22">
        <v>500</v>
      </c>
      <c r="Q54" s="22">
        <f t="shared" si="1"/>
        <v>23.809523809523807</v>
      </c>
      <c r="R54" s="22">
        <v>111</v>
      </c>
      <c r="S54" s="22">
        <v>114</v>
      </c>
      <c r="T54" s="23">
        <f t="shared" si="2"/>
        <v>26100000</v>
      </c>
      <c r="U54" s="27">
        <f>VLOOKUP(B54,bus_data!$A$3:$I$75,9,FALSE)</f>
        <v>230</v>
      </c>
      <c r="V54" s="27">
        <f>VLOOKUP(C54,bus_data!$A$3:$I$75,9,FALSE)</f>
        <v>230</v>
      </c>
      <c r="W54" s="17">
        <f t="shared" si="3"/>
        <v>0</v>
      </c>
    </row>
    <row r="55" spans="1:23" x14ac:dyDescent="0.35">
      <c r="A55" s="17" t="s">
        <v>138</v>
      </c>
      <c r="B55" s="17">
        <v>211</v>
      </c>
      <c r="C55" s="17">
        <v>214</v>
      </c>
      <c r="D55" s="17">
        <v>29</v>
      </c>
      <c r="E55" s="17">
        <v>0.39</v>
      </c>
      <c r="F55" s="17">
        <v>11</v>
      </c>
      <c r="G55" s="17">
        <v>0.7</v>
      </c>
      <c r="H55" s="17">
        <v>5.0000000000000001E-3</v>
      </c>
      <c r="I55" s="17">
        <v>4.2000000000000003E-2</v>
      </c>
      <c r="J55" s="17">
        <v>8.7999999999999995E-2</v>
      </c>
      <c r="K55" s="17">
        <v>500</v>
      </c>
      <c r="L55" s="17">
        <v>600</v>
      </c>
      <c r="M55" s="17">
        <v>625</v>
      </c>
      <c r="N55" s="17">
        <v>0</v>
      </c>
      <c r="O55" s="21" t="str">
        <f t="shared" si="0"/>
        <v>B19_N1</v>
      </c>
      <c r="P55" s="22">
        <v>500</v>
      </c>
      <c r="Q55" s="22">
        <f t="shared" si="1"/>
        <v>23.809523809523807</v>
      </c>
      <c r="R55" s="22">
        <v>211</v>
      </c>
      <c r="S55" s="22">
        <v>214</v>
      </c>
      <c r="T55" s="23">
        <f t="shared" si="2"/>
        <v>26100000</v>
      </c>
      <c r="U55" s="27">
        <f>VLOOKUP(B55,bus_data!$A$3:$I$75,9,FALSE)</f>
        <v>230</v>
      </c>
      <c r="V55" s="27">
        <f>VLOOKUP(C55,bus_data!$A$3:$I$75,9,FALSE)</f>
        <v>230</v>
      </c>
      <c r="W55" s="17">
        <f t="shared" si="3"/>
        <v>0</v>
      </c>
    </row>
    <row r="56" spans="1:23" x14ac:dyDescent="0.35">
      <c r="A56" s="17" t="s">
        <v>168</v>
      </c>
      <c r="B56" s="17">
        <v>311</v>
      </c>
      <c r="C56" s="17">
        <v>314</v>
      </c>
      <c r="D56" s="17">
        <v>29</v>
      </c>
      <c r="E56" s="17">
        <v>0.39</v>
      </c>
      <c r="F56" s="17">
        <v>11</v>
      </c>
      <c r="G56" s="17">
        <v>0.7</v>
      </c>
      <c r="H56" s="17">
        <v>5.0000000000000001E-3</v>
      </c>
      <c r="I56" s="17">
        <v>4.2000000000000003E-2</v>
      </c>
      <c r="J56" s="17">
        <v>8.7999999999999995E-2</v>
      </c>
      <c r="K56" s="17">
        <v>500</v>
      </c>
      <c r="L56" s="17">
        <v>600</v>
      </c>
      <c r="M56" s="17">
        <v>625</v>
      </c>
      <c r="N56" s="17">
        <v>0</v>
      </c>
      <c r="O56" s="21" t="str">
        <f t="shared" si="0"/>
        <v>C19_N1</v>
      </c>
      <c r="P56" s="22">
        <v>500</v>
      </c>
      <c r="Q56" s="22">
        <f t="shared" si="1"/>
        <v>23.809523809523807</v>
      </c>
      <c r="R56" s="22">
        <v>311</v>
      </c>
      <c r="S56" s="22">
        <v>314</v>
      </c>
      <c r="T56" s="23">
        <f t="shared" si="2"/>
        <v>26100000</v>
      </c>
      <c r="U56" s="27">
        <f>VLOOKUP(B56,bus_data!$A$3:$I$75,9,FALSE)</f>
        <v>230</v>
      </c>
      <c r="V56" s="27">
        <f>VLOOKUP(C56,bus_data!$A$3:$I$75,9,FALSE)</f>
        <v>230</v>
      </c>
      <c r="W56" s="17">
        <f t="shared" si="3"/>
        <v>0</v>
      </c>
    </row>
    <row r="57" spans="1:23" x14ac:dyDescent="0.35">
      <c r="A57" s="17" t="s">
        <v>92</v>
      </c>
      <c r="B57" s="17">
        <v>103</v>
      </c>
      <c r="C57" s="17">
        <v>109</v>
      </c>
      <c r="D57" s="17">
        <v>31</v>
      </c>
      <c r="E57" s="17">
        <v>0.38</v>
      </c>
      <c r="F57" s="17">
        <v>10</v>
      </c>
      <c r="G57" s="17">
        <v>1.6</v>
      </c>
      <c r="H57" s="17">
        <v>3.1E-2</v>
      </c>
      <c r="I57" s="17">
        <v>0.11899999999999999</v>
      </c>
      <c r="J57" s="17">
        <v>3.2000000000000001E-2</v>
      </c>
      <c r="K57" s="17">
        <v>175</v>
      </c>
      <c r="L57" s="17">
        <v>208</v>
      </c>
      <c r="M57" s="17">
        <v>220</v>
      </c>
      <c r="N57" s="17">
        <v>0</v>
      </c>
      <c r="O57" s="21" t="str">
        <f t="shared" si="0"/>
        <v>A6_N1</v>
      </c>
      <c r="P57" s="22">
        <v>175</v>
      </c>
      <c r="Q57" s="22">
        <f t="shared" si="1"/>
        <v>8.4033613445378155</v>
      </c>
      <c r="R57" s="22">
        <v>103</v>
      </c>
      <c r="S57" s="22">
        <v>109</v>
      </c>
      <c r="T57" s="23">
        <f t="shared" si="2"/>
        <v>12400000</v>
      </c>
      <c r="U57" s="27">
        <f>VLOOKUP(B57,bus_data!$A$3:$I$75,9,FALSE)</f>
        <v>138</v>
      </c>
      <c r="V57" s="27">
        <f>VLOOKUP(C57,bus_data!$A$3:$I$75,9,FALSE)</f>
        <v>138</v>
      </c>
      <c r="W57" s="17">
        <f t="shared" si="3"/>
        <v>0</v>
      </c>
    </row>
    <row r="58" spans="1:23" x14ac:dyDescent="0.35">
      <c r="A58" s="17" t="s">
        <v>125</v>
      </c>
      <c r="B58" s="17">
        <v>203</v>
      </c>
      <c r="C58" s="17">
        <v>209</v>
      </c>
      <c r="D58" s="17">
        <v>31</v>
      </c>
      <c r="E58" s="17">
        <v>0.38</v>
      </c>
      <c r="F58" s="17">
        <v>10</v>
      </c>
      <c r="G58" s="17">
        <v>1.6</v>
      </c>
      <c r="H58" s="17">
        <v>3.1E-2</v>
      </c>
      <c r="I58" s="17">
        <v>0.11899999999999999</v>
      </c>
      <c r="J58" s="17">
        <v>3.2000000000000001E-2</v>
      </c>
      <c r="K58" s="17">
        <v>175</v>
      </c>
      <c r="L58" s="17">
        <v>208</v>
      </c>
      <c r="M58" s="17">
        <v>220</v>
      </c>
      <c r="N58" s="17">
        <v>0</v>
      </c>
      <c r="O58" s="21" t="str">
        <f t="shared" si="0"/>
        <v>B6_N1</v>
      </c>
      <c r="P58" s="22">
        <v>175</v>
      </c>
      <c r="Q58" s="22">
        <f t="shared" si="1"/>
        <v>8.4033613445378155</v>
      </c>
      <c r="R58" s="22">
        <v>203</v>
      </c>
      <c r="S58" s="22">
        <v>209</v>
      </c>
      <c r="T58" s="23">
        <f t="shared" si="2"/>
        <v>12400000</v>
      </c>
      <c r="U58" s="27">
        <f>VLOOKUP(B58,bus_data!$A$3:$I$75,9,FALSE)</f>
        <v>138</v>
      </c>
      <c r="V58" s="27">
        <f>VLOOKUP(C58,bus_data!$A$3:$I$75,9,FALSE)</f>
        <v>138</v>
      </c>
      <c r="W58" s="17">
        <f t="shared" si="3"/>
        <v>0</v>
      </c>
    </row>
    <row r="59" spans="1:23" x14ac:dyDescent="0.35">
      <c r="A59" s="17" t="s">
        <v>155</v>
      </c>
      <c r="B59" s="17">
        <v>303</v>
      </c>
      <c r="C59" s="17">
        <v>309</v>
      </c>
      <c r="D59" s="17">
        <v>31</v>
      </c>
      <c r="E59" s="17">
        <v>0.38</v>
      </c>
      <c r="F59" s="17">
        <v>10</v>
      </c>
      <c r="G59" s="17">
        <v>1.6</v>
      </c>
      <c r="H59" s="17">
        <v>3.1E-2</v>
      </c>
      <c r="I59" s="17">
        <v>0.11899999999999999</v>
      </c>
      <c r="J59" s="17">
        <v>3.2000000000000001E-2</v>
      </c>
      <c r="K59" s="17">
        <v>175</v>
      </c>
      <c r="L59" s="17">
        <v>208</v>
      </c>
      <c r="M59" s="17">
        <v>220</v>
      </c>
      <c r="N59" s="17">
        <v>0</v>
      </c>
      <c r="O59" s="21" t="str">
        <f t="shared" si="0"/>
        <v>C6_N1</v>
      </c>
      <c r="P59" s="22">
        <v>175</v>
      </c>
      <c r="Q59" s="22">
        <f t="shared" si="1"/>
        <v>8.4033613445378155</v>
      </c>
      <c r="R59" s="22">
        <v>303</v>
      </c>
      <c r="S59" s="22">
        <v>309</v>
      </c>
      <c r="T59" s="23">
        <f t="shared" si="2"/>
        <v>12400000</v>
      </c>
      <c r="U59" s="27">
        <f>VLOOKUP(B59,bus_data!$A$3:$I$75,9,FALSE)</f>
        <v>138</v>
      </c>
      <c r="V59" s="27">
        <f>VLOOKUP(C59,bus_data!$A$3:$I$75,9,FALSE)</f>
        <v>138</v>
      </c>
      <c r="W59" s="17">
        <f t="shared" si="3"/>
        <v>0</v>
      </c>
    </row>
    <row r="60" spans="1:23" x14ac:dyDescent="0.35">
      <c r="A60" s="17" t="s">
        <v>105</v>
      </c>
      <c r="B60" s="17">
        <v>111</v>
      </c>
      <c r="C60" s="17">
        <v>113</v>
      </c>
      <c r="D60" s="17">
        <v>33</v>
      </c>
      <c r="E60" s="17">
        <v>0.4</v>
      </c>
      <c r="F60" s="17">
        <v>11</v>
      </c>
      <c r="G60" s="17">
        <v>0.8</v>
      </c>
      <c r="H60" s="17">
        <v>6.0000000000000001E-3</v>
      </c>
      <c r="I60" s="17">
        <v>4.8000000000000001E-2</v>
      </c>
      <c r="J60" s="17">
        <v>0.1</v>
      </c>
      <c r="K60" s="17">
        <v>500</v>
      </c>
      <c r="L60" s="17">
        <v>600</v>
      </c>
      <c r="M60" s="17">
        <v>625</v>
      </c>
      <c r="N60" s="17">
        <v>0</v>
      </c>
      <c r="O60" s="21" t="str">
        <f t="shared" si="0"/>
        <v>A18_N1</v>
      </c>
      <c r="P60" s="22">
        <v>500</v>
      </c>
      <c r="Q60" s="22">
        <f t="shared" si="1"/>
        <v>20.833333333333332</v>
      </c>
      <c r="R60" s="22">
        <v>111</v>
      </c>
      <c r="S60" s="22">
        <v>113</v>
      </c>
      <c r="T60" s="23">
        <f t="shared" si="2"/>
        <v>29700000</v>
      </c>
      <c r="U60" s="27">
        <f>VLOOKUP(B60,bus_data!$A$3:$I$75,9,FALSE)</f>
        <v>230</v>
      </c>
      <c r="V60" s="27">
        <f>VLOOKUP(C60,bus_data!$A$3:$I$75,9,FALSE)</f>
        <v>230</v>
      </c>
      <c r="W60" s="17">
        <f t="shared" si="3"/>
        <v>0</v>
      </c>
    </row>
    <row r="61" spans="1:23" x14ac:dyDescent="0.35">
      <c r="A61" s="17" t="s">
        <v>107</v>
      </c>
      <c r="B61" s="17">
        <v>112</v>
      </c>
      <c r="C61" s="17">
        <v>113</v>
      </c>
      <c r="D61" s="17">
        <v>33</v>
      </c>
      <c r="E61" s="17">
        <v>0.4</v>
      </c>
      <c r="F61" s="17">
        <v>11</v>
      </c>
      <c r="G61" s="17">
        <v>0.8</v>
      </c>
      <c r="H61" s="17">
        <v>6.0000000000000001E-3</v>
      </c>
      <c r="I61" s="17">
        <v>4.8000000000000001E-2</v>
      </c>
      <c r="J61" s="17">
        <v>0.1</v>
      </c>
      <c r="K61" s="17">
        <v>500</v>
      </c>
      <c r="L61" s="17">
        <v>600</v>
      </c>
      <c r="M61" s="17">
        <v>625</v>
      </c>
      <c r="N61" s="17">
        <v>0</v>
      </c>
      <c r="O61" s="21" t="str">
        <f t="shared" si="0"/>
        <v>A20_N1</v>
      </c>
      <c r="P61" s="22">
        <v>500</v>
      </c>
      <c r="Q61" s="22">
        <f t="shared" si="1"/>
        <v>20.833333333333332</v>
      </c>
      <c r="R61" s="22">
        <v>112</v>
      </c>
      <c r="S61" s="22">
        <v>113</v>
      </c>
      <c r="T61" s="23">
        <f t="shared" si="2"/>
        <v>29700000</v>
      </c>
      <c r="U61" s="27">
        <f>VLOOKUP(B61,bus_data!$A$3:$I$75,9,FALSE)</f>
        <v>230</v>
      </c>
      <c r="V61" s="27">
        <f>VLOOKUP(C61,bus_data!$A$3:$I$75,9,FALSE)</f>
        <v>230</v>
      </c>
      <c r="W61" s="17">
        <f t="shared" si="3"/>
        <v>0</v>
      </c>
    </row>
    <row r="62" spans="1:23" x14ac:dyDescent="0.35">
      <c r="A62" s="17" t="s">
        <v>90</v>
      </c>
      <c r="B62" s="17">
        <v>102</v>
      </c>
      <c r="C62" s="17">
        <v>104</v>
      </c>
      <c r="D62" s="17">
        <v>33</v>
      </c>
      <c r="E62" s="17">
        <v>0.39</v>
      </c>
      <c r="F62" s="17">
        <v>10</v>
      </c>
      <c r="G62" s="17">
        <v>1.7</v>
      </c>
      <c r="H62" s="17">
        <v>3.3000000000000002E-2</v>
      </c>
      <c r="I62" s="17">
        <v>0.127</v>
      </c>
      <c r="J62" s="17">
        <v>3.4000000000000002E-2</v>
      </c>
      <c r="K62" s="17">
        <v>175</v>
      </c>
      <c r="L62" s="17">
        <v>208</v>
      </c>
      <c r="M62" s="17">
        <v>220</v>
      </c>
      <c r="N62" s="17">
        <v>0</v>
      </c>
      <c r="O62" s="21" t="str">
        <f t="shared" si="0"/>
        <v>A4_N1</v>
      </c>
      <c r="P62" s="22">
        <v>175</v>
      </c>
      <c r="Q62" s="22">
        <f t="shared" si="1"/>
        <v>7.8740157480314963</v>
      </c>
      <c r="R62" s="22">
        <v>102</v>
      </c>
      <c r="S62" s="22">
        <v>104</v>
      </c>
      <c r="T62" s="23">
        <f t="shared" si="2"/>
        <v>13200000</v>
      </c>
      <c r="U62" s="27">
        <f>VLOOKUP(B62,bus_data!$A$3:$I$75,9,FALSE)</f>
        <v>138</v>
      </c>
      <c r="V62" s="27">
        <f>VLOOKUP(C62,bus_data!$A$3:$I$75,9,FALSE)</f>
        <v>138</v>
      </c>
      <c r="W62" s="17">
        <f t="shared" si="3"/>
        <v>0</v>
      </c>
    </row>
    <row r="63" spans="1:23" x14ac:dyDescent="0.35">
      <c r="A63" s="17" t="s">
        <v>137</v>
      </c>
      <c r="B63" s="17">
        <v>211</v>
      </c>
      <c r="C63" s="17">
        <v>213</v>
      </c>
      <c r="D63" s="17">
        <v>33</v>
      </c>
      <c r="E63" s="17">
        <v>0.4</v>
      </c>
      <c r="F63" s="17">
        <v>11</v>
      </c>
      <c r="G63" s="17">
        <v>0.8</v>
      </c>
      <c r="H63" s="17">
        <v>6.0000000000000001E-3</v>
      </c>
      <c r="I63" s="17">
        <v>4.8000000000000001E-2</v>
      </c>
      <c r="J63" s="17">
        <v>0.1</v>
      </c>
      <c r="K63" s="17">
        <v>500</v>
      </c>
      <c r="L63" s="17">
        <v>600</v>
      </c>
      <c r="M63" s="17">
        <v>625</v>
      </c>
      <c r="N63" s="17">
        <v>0</v>
      </c>
      <c r="O63" s="21" t="str">
        <f t="shared" si="0"/>
        <v>B18_N1</v>
      </c>
      <c r="P63" s="22">
        <v>500</v>
      </c>
      <c r="Q63" s="22">
        <f t="shared" si="1"/>
        <v>20.833333333333332</v>
      </c>
      <c r="R63" s="22">
        <v>211</v>
      </c>
      <c r="S63" s="22">
        <v>213</v>
      </c>
      <c r="T63" s="23">
        <f t="shared" si="2"/>
        <v>29700000</v>
      </c>
      <c r="U63" s="27">
        <f>VLOOKUP(B63,bus_data!$A$3:$I$75,9,FALSE)</f>
        <v>230</v>
      </c>
      <c r="V63" s="27">
        <f>VLOOKUP(C63,bus_data!$A$3:$I$75,9,FALSE)</f>
        <v>230</v>
      </c>
      <c r="W63" s="17">
        <f t="shared" si="3"/>
        <v>0</v>
      </c>
    </row>
    <row r="64" spans="1:23" x14ac:dyDescent="0.35">
      <c r="A64" s="17" t="s">
        <v>139</v>
      </c>
      <c r="B64" s="17">
        <v>212</v>
      </c>
      <c r="C64" s="17">
        <v>213</v>
      </c>
      <c r="D64" s="17">
        <v>33</v>
      </c>
      <c r="E64" s="17">
        <v>0.4</v>
      </c>
      <c r="F64" s="17">
        <v>11</v>
      </c>
      <c r="G64" s="17">
        <v>0.8</v>
      </c>
      <c r="H64" s="17">
        <v>6.0000000000000001E-3</v>
      </c>
      <c r="I64" s="17">
        <v>4.8000000000000001E-2</v>
      </c>
      <c r="J64" s="17">
        <v>0.1</v>
      </c>
      <c r="K64" s="17">
        <v>500</v>
      </c>
      <c r="L64" s="17">
        <v>600</v>
      </c>
      <c r="M64" s="17">
        <v>625</v>
      </c>
      <c r="N64" s="17">
        <v>0</v>
      </c>
      <c r="O64" s="21" t="str">
        <f t="shared" si="0"/>
        <v>B20_N1</v>
      </c>
      <c r="P64" s="22">
        <v>500</v>
      </c>
      <c r="Q64" s="22">
        <f t="shared" si="1"/>
        <v>20.833333333333332</v>
      </c>
      <c r="R64" s="22">
        <v>212</v>
      </c>
      <c r="S64" s="22">
        <v>213</v>
      </c>
      <c r="T64" s="23">
        <f t="shared" si="2"/>
        <v>29700000</v>
      </c>
      <c r="U64" s="27">
        <f>VLOOKUP(B64,bus_data!$A$3:$I$75,9,FALSE)</f>
        <v>230</v>
      </c>
      <c r="V64" s="27">
        <f>VLOOKUP(C64,bus_data!$A$3:$I$75,9,FALSE)</f>
        <v>230</v>
      </c>
      <c r="W64" s="17">
        <f t="shared" si="3"/>
        <v>0</v>
      </c>
    </row>
    <row r="65" spans="1:23" x14ac:dyDescent="0.35">
      <c r="A65" s="17" t="s">
        <v>123</v>
      </c>
      <c r="B65" s="17">
        <v>202</v>
      </c>
      <c r="C65" s="17">
        <v>204</v>
      </c>
      <c r="D65" s="17">
        <v>33</v>
      </c>
      <c r="E65" s="17">
        <v>0.39</v>
      </c>
      <c r="F65" s="17">
        <v>10</v>
      </c>
      <c r="G65" s="17">
        <v>1.7</v>
      </c>
      <c r="H65" s="17">
        <v>3.3000000000000002E-2</v>
      </c>
      <c r="I65" s="17">
        <v>0.127</v>
      </c>
      <c r="J65" s="17">
        <v>3.4000000000000002E-2</v>
      </c>
      <c r="K65" s="17">
        <v>175</v>
      </c>
      <c r="L65" s="17">
        <v>208</v>
      </c>
      <c r="M65" s="17">
        <v>220</v>
      </c>
      <c r="N65" s="17">
        <v>0</v>
      </c>
      <c r="O65" s="21" t="str">
        <f t="shared" si="0"/>
        <v>B4_N1</v>
      </c>
      <c r="P65" s="22">
        <v>175</v>
      </c>
      <c r="Q65" s="22">
        <f t="shared" si="1"/>
        <v>7.8740157480314963</v>
      </c>
      <c r="R65" s="22">
        <v>202</v>
      </c>
      <c r="S65" s="22">
        <v>204</v>
      </c>
      <c r="T65" s="23">
        <f t="shared" si="2"/>
        <v>13200000</v>
      </c>
      <c r="U65" s="27">
        <f>VLOOKUP(B65,bus_data!$A$3:$I$75,9,FALSE)</f>
        <v>138</v>
      </c>
      <c r="V65" s="27">
        <f>VLOOKUP(C65,bus_data!$A$3:$I$75,9,FALSE)</f>
        <v>138</v>
      </c>
      <c r="W65" s="17">
        <f t="shared" si="3"/>
        <v>0</v>
      </c>
    </row>
    <row r="66" spans="1:23" x14ac:dyDescent="0.35">
      <c r="A66" s="17" t="s">
        <v>167</v>
      </c>
      <c r="B66" s="17">
        <v>311</v>
      </c>
      <c r="C66" s="17">
        <v>313</v>
      </c>
      <c r="D66" s="17">
        <v>33</v>
      </c>
      <c r="E66" s="17">
        <v>0.4</v>
      </c>
      <c r="F66" s="17">
        <v>11</v>
      </c>
      <c r="G66" s="17">
        <v>0.8</v>
      </c>
      <c r="H66" s="17">
        <v>6.0000000000000001E-3</v>
      </c>
      <c r="I66" s="17">
        <v>4.8000000000000001E-2</v>
      </c>
      <c r="J66" s="17">
        <v>0.1</v>
      </c>
      <c r="K66" s="17">
        <v>500</v>
      </c>
      <c r="L66" s="17">
        <v>600</v>
      </c>
      <c r="M66" s="17">
        <v>625</v>
      </c>
      <c r="N66" s="17">
        <v>0</v>
      </c>
      <c r="O66" s="21" t="str">
        <f t="shared" si="0"/>
        <v>C18_N1</v>
      </c>
      <c r="P66" s="22">
        <v>500</v>
      </c>
      <c r="Q66" s="22">
        <f t="shared" si="1"/>
        <v>20.833333333333332</v>
      </c>
      <c r="R66" s="22">
        <v>311</v>
      </c>
      <c r="S66" s="22">
        <v>313</v>
      </c>
      <c r="T66" s="23">
        <f t="shared" si="2"/>
        <v>29700000</v>
      </c>
      <c r="U66" s="27">
        <f>VLOOKUP(B66,bus_data!$A$3:$I$75,9,FALSE)</f>
        <v>230</v>
      </c>
      <c r="V66" s="27">
        <f>VLOOKUP(C66,bus_data!$A$3:$I$75,9,FALSE)</f>
        <v>230</v>
      </c>
      <c r="W66" s="17">
        <f t="shared" si="3"/>
        <v>0</v>
      </c>
    </row>
    <row r="67" spans="1:23" x14ac:dyDescent="0.35">
      <c r="A67" s="17" t="s">
        <v>169</v>
      </c>
      <c r="B67" s="17">
        <v>312</v>
      </c>
      <c r="C67" s="17">
        <v>313</v>
      </c>
      <c r="D67" s="17">
        <v>33</v>
      </c>
      <c r="E67" s="17">
        <v>0.4</v>
      </c>
      <c r="F67" s="17">
        <v>11</v>
      </c>
      <c r="G67" s="17">
        <v>0.8</v>
      </c>
      <c r="H67" s="17">
        <v>6.0000000000000001E-3</v>
      </c>
      <c r="I67" s="17">
        <v>4.8000000000000001E-2</v>
      </c>
      <c r="J67" s="17">
        <v>0.1</v>
      </c>
      <c r="K67" s="17">
        <v>500</v>
      </c>
      <c r="L67" s="17">
        <v>600</v>
      </c>
      <c r="M67" s="17">
        <v>625</v>
      </c>
      <c r="N67" s="17">
        <v>0</v>
      </c>
      <c r="O67" s="21" t="str">
        <f t="shared" si="0"/>
        <v>C20_N1</v>
      </c>
      <c r="P67" s="22">
        <v>500</v>
      </c>
      <c r="Q67" s="22">
        <f t="shared" si="1"/>
        <v>20.833333333333332</v>
      </c>
      <c r="R67" s="22">
        <v>312</v>
      </c>
      <c r="S67" s="22">
        <v>313</v>
      </c>
      <c r="T67" s="23">
        <f t="shared" si="2"/>
        <v>29700000</v>
      </c>
      <c r="U67" s="27">
        <f>VLOOKUP(B67,bus_data!$A$3:$I$75,9,FALSE)</f>
        <v>230</v>
      </c>
      <c r="V67" s="27">
        <f>VLOOKUP(C67,bus_data!$A$3:$I$75,9,FALSE)</f>
        <v>230</v>
      </c>
      <c r="W67" s="17">
        <f t="shared" si="3"/>
        <v>0</v>
      </c>
    </row>
    <row r="68" spans="1:23" x14ac:dyDescent="0.35">
      <c r="A68" s="17" t="s">
        <v>153</v>
      </c>
      <c r="B68" s="17">
        <v>302</v>
      </c>
      <c r="C68" s="17">
        <v>304</v>
      </c>
      <c r="D68" s="17">
        <v>33</v>
      </c>
      <c r="E68" s="17">
        <v>0.39</v>
      </c>
      <c r="F68" s="17">
        <v>10</v>
      </c>
      <c r="G68" s="17">
        <v>1.7</v>
      </c>
      <c r="H68" s="17">
        <v>3.3000000000000002E-2</v>
      </c>
      <c r="I68" s="17">
        <v>0.127</v>
      </c>
      <c r="J68" s="17">
        <v>3.4000000000000002E-2</v>
      </c>
      <c r="K68" s="17">
        <v>175</v>
      </c>
      <c r="L68" s="17">
        <v>208</v>
      </c>
      <c r="M68" s="17">
        <v>220</v>
      </c>
      <c r="N68" s="17">
        <v>0</v>
      </c>
      <c r="O68" s="21" t="str">
        <f t="shared" ref="O68:O106" si="4">_xlfn.CONCAT(A68, "_N1")</f>
        <v>C4_N1</v>
      </c>
      <c r="P68" s="22">
        <v>175</v>
      </c>
      <c r="Q68" s="22">
        <f t="shared" ref="Q68:Q106" si="5">1/I68</f>
        <v>7.8740157480314963</v>
      </c>
      <c r="R68" s="22">
        <v>302</v>
      </c>
      <c r="S68" s="22">
        <v>304</v>
      </c>
      <c r="T68" s="23">
        <f t="shared" ref="T68:T106" si="6">IF(U68=138,400000*D68,900000*D68)</f>
        <v>13200000</v>
      </c>
      <c r="U68" s="27">
        <f>VLOOKUP(B68,bus_data!$A$3:$I$75,9,FALSE)</f>
        <v>138</v>
      </c>
      <c r="V68" s="27">
        <f>VLOOKUP(C68,bus_data!$A$3:$I$75,9,FALSE)</f>
        <v>138</v>
      </c>
      <c r="W68" s="17">
        <f t="shared" ref="W68:W106" si="7">U68-V68</f>
        <v>0</v>
      </c>
    </row>
    <row r="69" spans="1:23" x14ac:dyDescent="0.35">
      <c r="A69" s="17" t="s">
        <v>196</v>
      </c>
      <c r="B69" s="17">
        <v>115</v>
      </c>
      <c r="C69" s="17">
        <v>121</v>
      </c>
      <c r="D69" s="17">
        <v>34</v>
      </c>
      <c r="E69" s="17">
        <v>0.41</v>
      </c>
      <c r="F69" s="17">
        <v>11</v>
      </c>
      <c r="G69" s="17">
        <v>0.8</v>
      </c>
      <c r="H69" s="17">
        <v>6.0000000000000001E-3</v>
      </c>
      <c r="I69" s="17">
        <v>4.9000000000000002E-2</v>
      </c>
      <c r="J69" s="17">
        <v>0.10299999999999999</v>
      </c>
      <c r="K69" s="17">
        <v>500</v>
      </c>
      <c r="L69" s="17">
        <v>600</v>
      </c>
      <c r="M69" s="17">
        <v>625</v>
      </c>
      <c r="N69" s="17">
        <v>0</v>
      </c>
      <c r="O69" s="21" t="str">
        <f t="shared" si="4"/>
        <v>A25_1_N1</v>
      </c>
      <c r="P69" s="22">
        <v>500</v>
      </c>
      <c r="Q69" s="22">
        <f t="shared" si="5"/>
        <v>20.408163265306122</v>
      </c>
      <c r="R69" s="22">
        <v>115</v>
      </c>
      <c r="S69" s="22">
        <v>121</v>
      </c>
      <c r="T69" s="23">
        <f t="shared" si="6"/>
        <v>30600000</v>
      </c>
      <c r="U69" s="27">
        <f>VLOOKUP(B69,bus_data!$A$3:$I$75,9,FALSE)</f>
        <v>230</v>
      </c>
      <c r="V69" s="27">
        <f>VLOOKUP(C69,bus_data!$A$3:$I$75,9,FALSE)</f>
        <v>230</v>
      </c>
      <c r="W69" s="17">
        <f t="shared" si="7"/>
        <v>0</v>
      </c>
    </row>
    <row r="70" spans="1:23" x14ac:dyDescent="0.35">
      <c r="A70" s="17" t="s">
        <v>197</v>
      </c>
      <c r="B70" s="17">
        <v>115</v>
      </c>
      <c r="C70" s="17">
        <v>121</v>
      </c>
      <c r="D70" s="17">
        <v>34</v>
      </c>
      <c r="E70" s="17">
        <v>0.41</v>
      </c>
      <c r="F70" s="17">
        <v>11</v>
      </c>
      <c r="G70" s="17">
        <v>0.8</v>
      </c>
      <c r="H70" s="17">
        <v>6.0000000000000001E-3</v>
      </c>
      <c r="I70" s="17">
        <v>4.9000000000000002E-2</v>
      </c>
      <c r="J70" s="17">
        <v>0.10299999999999999</v>
      </c>
      <c r="K70" s="17">
        <v>500</v>
      </c>
      <c r="L70" s="17">
        <v>600</v>
      </c>
      <c r="M70" s="17">
        <v>625</v>
      </c>
      <c r="N70" s="17">
        <v>0</v>
      </c>
      <c r="O70" s="21" t="str">
        <f t="shared" si="4"/>
        <v>A25_2_N1</v>
      </c>
      <c r="P70" s="22">
        <v>500</v>
      </c>
      <c r="Q70" s="22">
        <f t="shared" si="5"/>
        <v>20.408163265306122</v>
      </c>
      <c r="R70" s="22">
        <v>115</v>
      </c>
      <c r="S70" s="22">
        <v>121</v>
      </c>
      <c r="T70" s="23">
        <f t="shared" si="6"/>
        <v>30600000</v>
      </c>
      <c r="U70" s="27">
        <f>VLOOKUP(B70,bus_data!$A$3:$I$75,9,FALSE)</f>
        <v>230</v>
      </c>
      <c r="V70" s="27">
        <f>VLOOKUP(C70,bus_data!$A$3:$I$75,9,FALSE)</f>
        <v>230</v>
      </c>
      <c r="W70" s="17">
        <f t="shared" si="7"/>
        <v>0</v>
      </c>
    </row>
    <row r="71" spans="1:23" x14ac:dyDescent="0.35">
      <c r="A71" s="17" t="s">
        <v>204</v>
      </c>
      <c r="B71" s="17">
        <v>215</v>
      </c>
      <c r="C71" s="17">
        <v>221</v>
      </c>
      <c r="D71" s="17">
        <v>34</v>
      </c>
      <c r="E71" s="17">
        <v>0.41</v>
      </c>
      <c r="F71" s="17">
        <v>11</v>
      </c>
      <c r="G71" s="17">
        <v>0.8</v>
      </c>
      <c r="H71" s="17">
        <v>6.0000000000000001E-3</v>
      </c>
      <c r="I71" s="17">
        <v>4.9000000000000002E-2</v>
      </c>
      <c r="J71" s="17">
        <v>0.10299999999999999</v>
      </c>
      <c r="K71" s="17">
        <v>500</v>
      </c>
      <c r="L71" s="17">
        <v>600</v>
      </c>
      <c r="M71" s="17">
        <v>625</v>
      </c>
      <c r="N71" s="17">
        <v>0</v>
      </c>
      <c r="O71" s="21" t="str">
        <f t="shared" si="4"/>
        <v>B25_1_N1</v>
      </c>
      <c r="P71" s="22">
        <v>500</v>
      </c>
      <c r="Q71" s="22">
        <f t="shared" si="5"/>
        <v>20.408163265306122</v>
      </c>
      <c r="R71" s="22">
        <v>215</v>
      </c>
      <c r="S71" s="22">
        <v>221</v>
      </c>
      <c r="T71" s="23">
        <f t="shared" si="6"/>
        <v>30600000</v>
      </c>
      <c r="U71" s="27">
        <f>VLOOKUP(B71,bus_data!$A$3:$I$75,9,FALSE)</f>
        <v>230</v>
      </c>
      <c r="V71" s="27">
        <f>VLOOKUP(C71,bus_data!$A$3:$I$75,9,FALSE)</f>
        <v>230</v>
      </c>
      <c r="W71" s="17">
        <f t="shared" si="7"/>
        <v>0</v>
      </c>
    </row>
    <row r="72" spans="1:23" x14ac:dyDescent="0.35">
      <c r="A72" s="17" t="s">
        <v>205</v>
      </c>
      <c r="B72" s="17">
        <v>215</v>
      </c>
      <c r="C72" s="17">
        <v>221</v>
      </c>
      <c r="D72" s="17">
        <v>34</v>
      </c>
      <c r="E72" s="17">
        <v>0.41</v>
      </c>
      <c r="F72" s="17">
        <v>11</v>
      </c>
      <c r="G72" s="17">
        <v>0.8</v>
      </c>
      <c r="H72" s="17">
        <v>6.0000000000000001E-3</v>
      </c>
      <c r="I72" s="17">
        <v>4.9000000000000002E-2</v>
      </c>
      <c r="J72" s="17">
        <v>0.10299999999999999</v>
      </c>
      <c r="K72" s="17">
        <v>500</v>
      </c>
      <c r="L72" s="17">
        <v>600</v>
      </c>
      <c r="M72" s="17">
        <v>625</v>
      </c>
      <c r="N72" s="17">
        <v>0</v>
      </c>
      <c r="O72" s="21" t="str">
        <f t="shared" si="4"/>
        <v>B25_2_N1</v>
      </c>
      <c r="P72" s="22">
        <v>500</v>
      </c>
      <c r="Q72" s="22">
        <f t="shared" si="5"/>
        <v>20.408163265306122</v>
      </c>
      <c r="R72" s="22">
        <v>215</v>
      </c>
      <c r="S72" s="22">
        <v>221</v>
      </c>
      <c r="T72" s="23">
        <f t="shared" si="6"/>
        <v>30600000</v>
      </c>
      <c r="U72" s="27">
        <f>VLOOKUP(B72,bus_data!$A$3:$I$75,9,FALSE)</f>
        <v>230</v>
      </c>
      <c r="V72" s="27">
        <f>VLOOKUP(C72,bus_data!$A$3:$I$75,9,FALSE)</f>
        <v>230</v>
      </c>
      <c r="W72" s="17">
        <f t="shared" si="7"/>
        <v>0</v>
      </c>
    </row>
    <row r="73" spans="1:23" x14ac:dyDescent="0.35">
      <c r="A73" s="17" t="s">
        <v>212</v>
      </c>
      <c r="B73" s="17">
        <v>315</v>
      </c>
      <c r="C73" s="17">
        <v>321</v>
      </c>
      <c r="D73" s="17">
        <v>34</v>
      </c>
      <c r="E73" s="17">
        <v>0.41</v>
      </c>
      <c r="F73" s="17">
        <v>11</v>
      </c>
      <c r="G73" s="17">
        <v>0.8</v>
      </c>
      <c r="H73" s="17">
        <v>6.0000000000000001E-3</v>
      </c>
      <c r="I73" s="17">
        <v>4.9000000000000002E-2</v>
      </c>
      <c r="J73" s="17">
        <v>0.10299999999999999</v>
      </c>
      <c r="K73" s="17">
        <v>500</v>
      </c>
      <c r="L73" s="17">
        <v>600</v>
      </c>
      <c r="M73" s="17">
        <v>625</v>
      </c>
      <c r="N73" s="17">
        <v>0</v>
      </c>
      <c r="O73" s="21" t="str">
        <f t="shared" si="4"/>
        <v>C25_1_N1</v>
      </c>
      <c r="P73" s="22">
        <v>500</v>
      </c>
      <c r="Q73" s="22">
        <f t="shared" si="5"/>
        <v>20.408163265306122</v>
      </c>
      <c r="R73" s="22">
        <v>315</v>
      </c>
      <c r="S73" s="22">
        <v>321</v>
      </c>
      <c r="T73" s="23">
        <f t="shared" si="6"/>
        <v>30600000</v>
      </c>
      <c r="U73" s="27">
        <f>VLOOKUP(B73,bus_data!$A$3:$I$75,9,FALSE)</f>
        <v>230</v>
      </c>
      <c r="V73" s="27">
        <f>VLOOKUP(C73,bus_data!$A$3:$I$75,9,FALSE)</f>
        <v>230</v>
      </c>
      <c r="W73" s="17">
        <f t="shared" si="7"/>
        <v>0</v>
      </c>
    </row>
    <row r="74" spans="1:23" x14ac:dyDescent="0.35">
      <c r="A74" s="17" t="s">
        <v>213</v>
      </c>
      <c r="B74" s="17">
        <v>315</v>
      </c>
      <c r="C74" s="17">
        <v>321</v>
      </c>
      <c r="D74" s="17">
        <v>34</v>
      </c>
      <c r="E74" s="17">
        <v>0.41</v>
      </c>
      <c r="F74" s="17">
        <v>11</v>
      </c>
      <c r="G74" s="17">
        <v>0.8</v>
      </c>
      <c r="H74" s="17">
        <v>6.0000000000000001E-3</v>
      </c>
      <c r="I74" s="17">
        <v>4.9000000000000002E-2</v>
      </c>
      <c r="J74" s="17">
        <v>0.10299999999999999</v>
      </c>
      <c r="K74" s="17">
        <v>500</v>
      </c>
      <c r="L74" s="17">
        <v>600</v>
      </c>
      <c r="M74" s="17">
        <v>625</v>
      </c>
      <c r="N74" s="17">
        <v>0</v>
      </c>
      <c r="O74" s="21" t="str">
        <f t="shared" si="4"/>
        <v>C25_2_N1</v>
      </c>
      <c r="P74" s="22">
        <v>500</v>
      </c>
      <c r="Q74" s="22">
        <f t="shared" si="5"/>
        <v>20.408163265306122</v>
      </c>
      <c r="R74" s="22">
        <v>315</v>
      </c>
      <c r="S74" s="22">
        <v>321</v>
      </c>
      <c r="T74" s="23">
        <f t="shared" si="6"/>
        <v>30600000</v>
      </c>
      <c r="U74" s="27">
        <f>VLOOKUP(B74,bus_data!$A$3:$I$75,9,FALSE)</f>
        <v>230</v>
      </c>
      <c r="V74" s="27">
        <f>VLOOKUP(C74,bus_data!$A$3:$I$75,9,FALSE)</f>
        <v>230</v>
      </c>
      <c r="W74" s="17">
        <f t="shared" si="7"/>
        <v>0</v>
      </c>
    </row>
    <row r="75" spans="1:23" x14ac:dyDescent="0.35">
      <c r="A75" s="17" t="s">
        <v>113</v>
      </c>
      <c r="B75" s="17">
        <v>115</v>
      </c>
      <c r="C75" s="17">
        <v>124</v>
      </c>
      <c r="D75" s="17">
        <v>36</v>
      </c>
      <c r="E75" s="17">
        <v>0.41</v>
      </c>
      <c r="F75" s="17">
        <v>11</v>
      </c>
      <c r="G75" s="17">
        <v>0.9</v>
      </c>
      <c r="H75" s="17">
        <v>7.0000000000000001E-3</v>
      </c>
      <c r="I75" s="17">
        <v>5.1999999999999998E-2</v>
      </c>
      <c r="J75" s="17">
        <v>0.109</v>
      </c>
      <c r="K75" s="17">
        <v>500</v>
      </c>
      <c r="L75" s="17">
        <v>600</v>
      </c>
      <c r="M75" s="17">
        <v>625</v>
      </c>
      <c r="N75" s="17">
        <v>0</v>
      </c>
      <c r="O75" s="21" t="str">
        <f t="shared" si="4"/>
        <v>A26_N1</v>
      </c>
      <c r="P75" s="22">
        <v>500</v>
      </c>
      <c r="Q75" s="22">
        <f t="shared" si="5"/>
        <v>19.23076923076923</v>
      </c>
      <c r="R75" s="22">
        <v>115</v>
      </c>
      <c r="S75" s="22">
        <v>124</v>
      </c>
      <c r="T75" s="23">
        <f t="shared" si="6"/>
        <v>32400000</v>
      </c>
      <c r="U75" s="27">
        <f>VLOOKUP(B75,bus_data!$A$3:$I$75,9,FALSE)</f>
        <v>230</v>
      </c>
      <c r="V75" s="27">
        <f>VLOOKUP(C75,bus_data!$A$3:$I$75,9,FALSE)</f>
        <v>230</v>
      </c>
      <c r="W75" s="17">
        <f t="shared" si="7"/>
        <v>0</v>
      </c>
    </row>
    <row r="76" spans="1:23" x14ac:dyDescent="0.35">
      <c r="A76" s="17" t="s">
        <v>144</v>
      </c>
      <c r="B76" s="17">
        <v>215</v>
      </c>
      <c r="C76" s="17">
        <v>224</v>
      </c>
      <c r="D76" s="17">
        <v>36</v>
      </c>
      <c r="E76" s="17">
        <v>0.41</v>
      </c>
      <c r="F76" s="17">
        <v>11</v>
      </c>
      <c r="G76" s="17">
        <v>0.9</v>
      </c>
      <c r="H76" s="17">
        <v>7.0000000000000001E-3</v>
      </c>
      <c r="I76" s="17">
        <v>5.1999999999999998E-2</v>
      </c>
      <c r="J76" s="17">
        <v>0.109</v>
      </c>
      <c r="K76" s="17">
        <v>500</v>
      </c>
      <c r="L76" s="17">
        <v>600</v>
      </c>
      <c r="M76" s="17">
        <v>625</v>
      </c>
      <c r="N76" s="17">
        <v>0</v>
      </c>
      <c r="O76" s="21" t="str">
        <f t="shared" si="4"/>
        <v>B26_N1</v>
      </c>
      <c r="P76" s="22">
        <v>500</v>
      </c>
      <c r="Q76" s="22">
        <f t="shared" si="5"/>
        <v>19.23076923076923</v>
      </c>
      <c r="R76" s="22">
        <v>215</v>
      </c>
      <c r="S76" s="22">
        <v>224</v>
      </c>
      <c r="T76" s="23">
        <f t="shared" si="6"/>
        <v>32400000</v>
      </c>
      <c r="U76" s="27">
        <f>VLOOKUP(B76,bus_data!$A$3:$I$75,9,FALSE)</f>
        <v>230</v>
      </c>
      <c r="V76" s="27">
        <f>VLOOKUP(C76,bus_data!$A$3:$I$75,9,FALSE)</f>
        <v>230</v>
      </c>
      <c r="W76" s="17">
        <f t="shared" si="7"/>
        <v>0</v>
      </c>
    </row>
    <row r="77" spans="1:23" x14ac:dyDescent="0.35">
      <c r="A77" s="17" t="s">
        <v>174</v>
      </c>
      <c r="B77" s="17">
        <v>315</v>
      </c>
      <c r="C77" s="17">
        <v>324</v>
      </c>
      <c r="D77" s="17">
        <v>36</v>
      </c>
      <c r="E77" s="17">
        <v>0.41</v>
      </c>
      <c r="F77" s="17">
        <v>11</v>
      </c>
      <c r="G77" s="17">
        <v>0.9</v>
      </c>
      <c r="H77" s="17">
        <v>7.0000000000000001E-3</v>
      </c>
      <c r="I77" s="17">
        <v>5.1999999999999998E-2</v>
      </c>
      <c r="J77" s="17">
        <v>0.109</v>
      </c>
      <c r="K77" s="17">
        <v>500</v>
      </c>
      <c r="L77" s="17">
        <v>600</v>
      </c>
      <c r="M77" s="17">
        <v>625</v>
      </c>
      <c r="N77" s="17">
        <v>0</v>
      </c>
      <c r="O77" s="21" t="str">
        <f t="shared" si="4"/>
        <v>C26_N1</v>
      </c>
      <c r="P77" s="22">
        <v>500</v>
      </c>
      <c r="Q77" s="22">
        <f t="shared" si="5"/>
        <v>19.23076923076923</v>
      </c>
      <c r="R77" s="22">
        <v>315</v>
      </c>
      <c r="S77" s="22">
        <v>324</v>
      </c>
      <c r="T77" s="23">
        <f t="shared" si="6"/>
        <v>32400000</v>
      </c>
      <c r="U77" s="27">
        <f>VLOOKUP(B77,bus_data!$A$3:$I$75,9,FALSE)</f>
        <v>230</v>
      </c>
      <c r="V77" s="27">
        <f>VLOOKUP(C77,bus_data!$A$3:$I$75,9,FALSE)</f>
        <v>230</v>
      </c>
      <c r="W77" s="17">
        <f t="shared" si="7"/>
        <v>0</v>
      </c>
    </row>
    <row r="78" spans="1:23" x14ac:dyDescent="0.35">
      <c r="A78" s="17" t="s">
        <v>98</v>
      </c>
      <c r="B78" s="17">
        <v>107</v>
      </c>
      <c r="C78" s="17">
        <v>203</v>
      </c>
      <c r="D78" s="17">
        <v>42</v>
      </c>
      <c r="E78" s="17">
        <v>0.44</v>
      </c>
      <c r="F78" s="17">
        <v>10</v>
      </c>
      <c r="G78" s="17">
        <v>2.2000000000000002</v>
      </c>
      <c r="H78" s="17">
        <v>4.2000000000000003E-2</v>
      </c>
      <c r="I78" s="17">
        <v>0.161</v>
      </c>
      <c r="J78" s="17">
        <v>4.3999999999999997E-2</v>
      </c>
      <c r="K78" s="17">
        <v>175</v>
      </c>
      <c r="L78" s="17">
        <v>208</v>
      </c>
      <c r="M78" s="17">
        <v>220</v>
      </c>
      <c r="N78" s="17">
        <v>0</v>
      </c>
      <c r="O78" s="21" t="str">
        <f t="shared" si="4"/>
        <v>AB1_N1</v>
      </c>
      <c r="P78" s="22">
        <v>175</v>
      </c>
      <c r="Q78" s="22">
        <f t="shared" si="5"/>
        <v>6.2111801242236027</v>
      </c>
      <c r="R78" s="22">
        <v>107</v>
      </c>
      <c r="S78" s="22">
        <v>203</v>
      </c>
      <c r="T78" s="23">
        <f t="shared" si="6"/>
        <v>16800000</v>
      </c>
      <c r="U78" s="27">
        <f>VLOOKUP(B78,bus_data!$A$3:$I$75,9,FALSE)</f>
        <v>138</v>
      </c>
      <c r="V78" s="27">
        <f>VLOOKUP(C78,bus_data!$A$3:$I$75,9,FALSE)</f>
        <v>138</v>
      </c>
      <c r="W78" s="17">
        <f t="shared" si="7"/>
        <v>0</v>
      </c>
    </row>
    <row r="79" spans="1:23" x14ac:dyDescent="0.35">
      <c r="A79" s="17" t="s">
        <v>99</v>
      </c>
      <c r="B79" s="17">
        <v>108</v>
      </c>
      <c r="C79" s="17">
        <v>109</v>
      </c>
      <c r="D79" s="17">
        <v>43</v>
      </c>
      <c r="E79" s="17">
        <v>0.44</v>
      </c>
      <c r="F79" s="17">
        <v>10</v>
      </c>
      <c r="G79" s="17">
        <v>2.2999999999999998</v>
      </c>
      <c r="H79" s="17">
        <v>4.2999999999999997E-2</v>
      </c>
      <c r="I79" s="17">
        <v>0.16500000000000001</v>
      </c>
      <c r="J79" s="17">
        <v>4.4999999999999998E-2</v>
      </c>
      <c r="K79" s="17">
        <v>175</v>
      </c>
      <c r="L79" s="17">
        <v>208</v>
      </c>
      <c r="M79" s="17">
        <v>220</v>
      </c>
      <c r="N79" s="17">
        <v>0</v>
      </c>
      <c r="O79" s="21" t="str">
        <f t="shared" si="4"/>
        <v>A12-1_N1</v>
      </c>
      <c r="P79" s="22">
        <v>175</v>
      </c>
      <c r="Q79" s="22">
        <f t="shared" si="5"/>
        <v>6.0606060606060606</v>
      </c>
      <c r="R79" s="22">
        <v>108</v>
      </c>
      <c r="S79" s="22">
        <v>109</v>
      </c>
      <c r="T79" s="23">
        <f t="shared" si="6"/>
        <v>17200000</v>
      </c>
      <c r="U79" s="27">
        <f>VLOOKUP(B79,bus_data!$A$3:$I$75,9,FALSE)</f>
        <v>138</v>
      </c>
      <c r="V79" s="27">
        <f>VLOOKUP(C79,bus_data!$A$3:$I$75,9,FALSE)</f>
        <v>138</v>
      </c>
      <c r="W79" s="17">
        <f t="shared" si="7"/>
        <v>0</v>
      </c>
    </row>
    <row r="80" spans="1:23" x14ac:dyDescent="0.35">
      <c r="A80" s="17" t="s">
        <v>100</v>
      </c>
      <c r="B80" s="17">
        <v>108</v>
      </c>
      <c r="C80" s="17">
        <v>110</v>
      </c>
      <c r="D80" s="17">
        <v>43</v>
      </c>
      <c r="E80" s="17">
        <v>0.44</v>
      </c>
      <c r="F80" s="17">
        <v>10</v>
      </c>
      <c r="G80" s="17">
        <v>2.2999999999999998</v>
      </c>
      <c r="H80" s="17">
        <v>4.2999999999999997E-2</v>
      </c>
      <c r="I80" s="17">
        <v>0.16500000000000001</v>
      </c>
      <c r="J80" s="17">
        <v>4.4999999999999998E-2</v>
      </c>
      <c r="K80" s="17">
        <v>175</v>
      </c>
      <c r="L80" s="17">
        <v>208</v>
      </c>
      <c r="M80" s="17">
        <v>220</v>
      </c>
      <c r="N80" s="17">
        <v>0</v>
      </c>
      <c r="O80" s="21" t="str">
        <f t="shared" si="4"/>
        <v>A13-2_N1</v>
      </c>
      <c r="P80" s="22">
        <v>175</v>
      </c>
      <c r="Q80" s="22">
        <f t="shared" si="5"/>
        <v>6.0606060606060606</v>
      </c>
      <c r="R80" s="22">
        <v>108</v>
      </c>
      <c r="S80" s="22">
        <v>110</v>
      </c>
      <c r="T80" s="23">
        <f t="shared" si="6"/>
        <v>17200000</v>
      </c>
      <c r="U80" s="27">
        <f>VLOOKUP(B80,bus_data!$A$3:$I$75,9,FALSE)</f>
        <v>138</v>
      </c>
      <c r="V80" s="27">
        <f>VLOOKUP(C80,bus_data!$A$3:$I$75,9,FALSE)</f>
        <v>138</v>
      </c>
      <c r="W80" s="17">
        <f t="shared" si="7"/>
        <v>0</v>
      </c>
    </row>
    <row r="81" spans="1:23" x14ac:dyDescent="0.35">
      <c r="A81" s="17" t="s">
        <v>131</v>
      </c>
      <c r="B81" s="17">
        <v>208</v>
      </c>
      <c r="C81" s="17">
        <v>209</v>
      </c>
      <c r="D81" s="17">
        <v>43</v>
      </c>
      <c r="E81" s="17">
        <v>0.44</v>
      </c>
      <c r="F81" s="17">
        <v>10</v>
      </c>
      <c r="G81" s="17">
        <v>2.2999999999999998</v>
      </c>
      <c r="H81" s="17">
        <v>4.2999999999999997E-2</v>
      </c>
      <c r="I81" s="17">
        <v>0.16500000000000001</v>
      </c>
      <c r="J81" s="17">
        <v>4.4999999999999998E-2</v>
      </c>
      <c r="K81" s="17">
        <v>175</v>
      </c>
      <c r="L81" s="17">
        <v>208</v>
      </c>
      <c r="M81" s="17">
        <v>220</v>
      </c>
      <c r="N81" s="17">
        <v>0</v>
      </c>
      <c r="O81" s="21" t="str">
        <f t="shared" si="4"/>
        <v>B12-1_N1</v>
      </c>
      <c r="P81" s="22">
        <v>175</v>
      </c>
      <c r="Q81" s="22">
        <f t="shared" si="5"/>
        <v>6.0606060606060606</v>
      </c>
      <c r="R81" s="22">
        <v>208</v>
      </c>
      <c r="S81" s="22">
        <v>209</v>
      </c>
      <c r="T81" s="23">
        <f t="shared" si="6"/>
        <v>17200000</v>
      </c>
      <c r="U81" s="27">
        <f>VLOOKUP(B81,bus_data!$A$3:$I$75,9,FALSE)</f>
        <v>138</v>
      </c>
      <c r="V81" s="27">
        <f>VLOOKUP(C81,bus_data!$A$3:$I$75,9,FALSE)</f>
        <v>138</v>
      </c>
      <c r="W81" s="17">
        <f t="shared" si="7"/>
        <v>0</v>
      </c>
    </row>
    <row r="82" spans="1:23" x14ac:dyDescent="0.35">
      <c r="A82" s="17" t="s">
        <v>132</v>
      </c>
      <c r="B82" s="17">
        <v>208</v>
      </c>
      <c r="C82" s="17">
        <v>210</v>
      </c>
      <c r="D82" s="17">
        <v>43</v>
      </c>
      <c r="E82" s="17">
        <v>0.44</v>
      </c>
      <c r="F82" s="17">
        <v>10</v>
      </c>
      <c r="G82" s="17">
        <v>2.2999999999999998</v>
      </c>
      <c r="H82" s="17">
        <v>4.2999999999999997E-2</v>
      </c>
      <c r="I82" s="17">
        <v>0.16500000000000001</v>
      </c>
      <c r="J82" s="17">
        <v>4.4999999999999998E-2</v>
      </c>
      <c r="K82" s="17">
        <v>175</v>
      </c>
      <c r="L82" s="17">
        <v>208</v>
      </c>
      <c r="M82" s="17">
        <v>220</v>
      </c>
      <c r="N82" s="17">
        <v>0</v>
      </c>
      <c r="O82" s="21" t="str">
        <f t="shared" si="4"/>
        <v>B13-2_N1</v>
      </c>
      <c r="P82" s="22">
        <v>175</v>
      </c>
      <c r="Q82" s="22">
        <f t="shared" si="5"/>
        <v>6.0606060606060606</v>
      </c>
      <c r="R82" s="22">
        <v>208</v>
      </c>
      <c r="S82" s="22">
        <v>210</v>
      </c>
      <c r="T82" s="23">
        <f t="shared" si="6"/>
        <v>17200000</v>
      </c>
      <c r="U82" s="27">
        <f>VLOOKUP(B82,bus_data!$A$3:$I$75,9,FALSE)</f>
        <v>138</v>
      </c>
      <c r="V82" s="27">
        <f>VLOOKUP(C82,bus_data!$A$3:$I$75,9,FALSE)</f>
        <v>138</v>
      </c>
      <c r="W82" s="17">
        <f t="shared" si="7"/>
        <v>0</v>
      </c>
    </row>
    <row r="83" spans="1:23" x14ac:dyDescent="0.35">
      <c r="A83" s="17" t="s">
        <v>161</v>
      </c>
      <c r="B83" s="17">
        <v>308</v>
      </c>
      <c r="C83" s="17">
        <v>309</v>
      </c>
      <c r="D83" s="17">
        <v>43</v>
      </c>
      <c r="E83" s="17">
        <v>0.44</v>
      </c>
      <c r="F83" s="17">
        <v>10</v>
      </c>
      <c r="G83" s="17">
        <v>2.2999999999999998</v>
      </c>
      <c r="H83" s="17">
        <v>4.2999999999999997E-2</v>
      </c>
      <c r="I83" s="17">
        <v>0.16500000000000001</v>
      </c>
      <c r="J83" s="17">
        <v>4.4999999999999998E-2</v>
      </c>
      <c r="K83" s="17">
        <v>175</v>
      </c>
      <c r="L83" s="17">
        <v>208</v>
      </c>
      <c r="M83" s="17">
        <v>220</v>
      </c>
      <c r="N83" s="17">
        <v>0</v>
      </c>
      <c r="O83" s="21" t="str">
        <f t="shared" si="4"/>
        <v>C12-1_N1</v>
      </c>
      <c r="P83" s="22">
        <v>175</v>
      </c>
      <c r="Q83" s="22">
        <f t="shared" si="5"/>
        <v>6.0606060606060606</v>
      </c>
      <c r="R83" s="22">
        <v>308</v>
      </c>
      <c r="S83" s="22">
        <v>309</v>
      </c>
      <c r="T83" s="23">
        <f t="shared" si="6"/>
        <v>17200000</v>
      </c>
      <c r="U83" s="27">
        <f>VLOOKUP(B83,bus_data!$A$3:$I$75,9,FALSE)</f>
        <v>138</v>
      </c>
      <c r="V83" s="27">
        <f>VLOOKUP(C83,bus_data!$A$3:$I$75,9,FALSE)</f>
        <v>138</v>
      </c>
      <c r="W83" s="17">
        <f t="shared" si="7"/>
        <v>0</v>
      </c>
    </row>
    <row r="84" spans="1:23" x14ac:dyDescent="0.35">
      <c r="A84" s="17" t="s">
        <v>162</v>
      </c>
      <c r="B84" s="17">
        <v>308</v>
      </c>
      <c r="C84" s="17">
        <v>310</v>
      </c>
      <c r="D84" s="17">
        <v>43</v>
      </c>
      <c r="E84" s="17">
        <v>0.44</v>
      </c>
      <c r="F84" s="17">
        <v>10</v>
      </c>
      <c r="G84" s="17">
        <v>2.2999999999999998</v>
      </c>
      <c r="H84" s="17">
        <v>4.2999999999999997E-2</v>
      </c>
      <c r="I84" s="17">
        <v>0.16500000000000001</v>
      </c>
      <c r="J84" s="17">
        <v>4.4999999999999998E-2</v>
      </c>
      <c r="K84" s="17">
        <v>175</v>
      </c>
      <c r="L84" s="17">
        <v>208</v>
      </c>
      <c r="M84" s="17">
        <v>220</v>
      </c>
      <c r="N84" s="17">
        <v>0</v>
      </c>
      <c r="O84" s="21" t="str">
        <f t="shared" si="4"/>
        <v>C13-2_N1</v>
      </c>
      <c r="P84" s="22">
        <v>175</v>
      </c>
      <c r="Q84" s="22">
        <f t="shared" si="5"/>
        <v>6.0606060606060606</v>
      </c>
      <c r="R84" s="22">
        <v>308</v>
      </c>
      <c r="S84" s="22">
        <v>310</v>
      </c>
      <c r="T84" s="23">
        <f t="shared" si="6"/>
        <v>17200000</v>
      </c>
      <c r="U84" s="27">
        <f>VLOOKUP(B84,bus_data!$A$3:$I$75,9,FALSE)</f>
        <v>138</v>
      </c>
      <c r="V84" s="27">
        <f>VLOOKUP(C84,bus_data!$A$3:$I$75,9,FALSE)</f>
        <v>138</v>
      </c>
      <c r="W84" s="17">
        <f t="shared" si="7"/>
        <v>0</v>
      </c>
    </row>
    <row r="85" spans="1:23" x14ac:dyDescent="0.35">
      <c r="A85" s="17" t="s">
        <v>118</v>
      </c>
      <c r="B85" s="17">
        <v>121</v>
      </c>
      <c r="C85" s="17">
        <v>122</v>
      </c>
      <c r="D85" s="17">
        <v>47</v>
      </c>
      <c r="E85" s="17">
        <v>0.45</v>
      </c>
      <c r="F85" s="17">
        <v>11</v>
      </c>
      <c r="G85" s="17">
        <v>1.2</v>
      </c>
      <c r="H85" s="17">
        <v>8.9999999999999993E-3</v>
      </c>
      <c r="I85" s="17">
        <v>6.8000000000000005E-2</v>
      </c>
      <c r="J85" s="17">
        <v>0.14199999999999999</v>
      </c>
      <c r="K85" s="17">
        <v>500</v>
      </c>
      <c r="L85" s="17">
        <v>600</v>
      </c>
      <c r="M85" s="17">
        <v>625</v>
      </c>
      <c r="N85" s="17">
        <v>0</v>
      </c>
      <c r="O85" s="21" t="str">
        <f t="shared" si="4"/>
        <v>A34_N1</v>
      </c>
      <c r="P85" s="22">
        <v>500</v>
      </c>
      <c r="Q85" s="22">
        <f t="shared" si="5"/>
        <v>14.705882352941176</v>
      </c>
      <c r="R85" s="22">
        <v>121</v>
      </c>
      <c r="S85" s="22">
        <v>122</v>
      </c>
      <c r="T85" s="23">
        <f t="shared" si="6"/>
        <v>42300000</v>
      </c>
      <c r="U85" s="27">
        <f>VLOOKUP(B85,bus_data!$A$3:$I$75,9,FALSE)</f>
        <v>230</v>
      </c>
      <c r="V85" s="27">
        <f>VLOOKUP(C85,bus_data!$A$3:$I$75,9,FALSE)</f>
        <v>230</v>
      </c>
      <c r="W85" s="17">
        <f t="shared" si="7"/>
        <v>0</v>
      </c>
    </row>
    <row r="86" spans="1:23" x14ac:dyDescent="0.35">
      <c r="A86" s="17" t="s">
        <v>149</v>
      </c>
      <c r="B86" s="17">
        <v>221</v>
      </c>
      <c r="C86" s="17">
        <v>222</v>
      </c>
      <c r="D86" s="17">
        <v>47</v>
      </c>
      <c r="E86" s="17">
        <v>0.45</v>
      </c>
      <c r="F86" s="17">
        <v>11</v>
      </c>
      <c r="G86" s="17">
        <v>1.2</v>
      </c>
      <c r="H86" s="17">
        <v>8.9999999999999993E-3</v>
      </c>
      <c r="I86" s="17">
        <v>6.8000000000000005E-2</v>
      </c>
      <c r="J86" s="17">
        <v>0.14199999999999999</v>
      </c>
      <c r="K86" s="17">
        <v>500</v>
      </c>
      <c r="L86" s="17">
        <v>600</v>
      </c>
      <c r="M86" s="17">
        <v>625</v>
      </c>
      <c r="N86" s="17">
        <v>0</v>
      </c>
      <c r="O86" s="21" t="str">
        <f t="shared" si="4"/>
        <v>B34_N1</v>
      </c>
      <c r="P86" s="22">
        <v>500</v>
      </c>
      <c r="Q86" s="22">
        <f t="shared" si="5"/>
        <v>14.705882352941176</v>
      </c>
      <c r="R86" s="22">
        <v>221</v>
      </c>
      <c r="S86" s="22">
        <v>222</v>
      </c>
      <c r="T86" s="23">
        <f t="shared" si="6"/>
        <v>42300000</v>
      </c>
      <c r="U86" s="27">
        <f>VLOOKUP(B86,bus_data!$A$3:$I$75,9,FALSE)</f>
        <v>230</v>
      </c>
      <c r="V86" s="27">
        <f>VLOOKUP(C86,bus_data!$A$3:$I$75,9,FALSE)</f>
        <v>230</v>
      </c>
      <c r="W86" s="17">
        <f t="shared" si="7"/>
        <v>0</v>
      </c>
    </row>
    <row r="87" spans="1:23" x14ac:dyDescent="0.35">
      <c r="A87" s="17" t="s">
        <v>179</v>
      </c>
      <c r="B87" s="17">
        <v>321</v>
      </c>
      <c r="C87" s="17">
        <v>322</v>
      </c>
      <c r="D87" s="17">
        <v>47</v>
      </c>
      <c r="E87" s="17">
        <v>0.45</v>
      </c>
      <c r="F87" s="17">
        <v>11</v>
      </c>
      <c r="G87" s="17">
        <v>1.2</v>
      </c>
      <c r="H87" s="17">
        <v>8.9999999999999993E-3</v>
      </c>
      <c r="I87" s="17">
        <v>6.8000000000000005E-2</v>
      </c>
      <c r="J87" s="17">
        <v>0.14199999999999999</v>
      </c>
      <c r="K87" s="17">
        <v>500</v>
      </c>
      <c r="L87" s="17">
        <v>600</v>
      </c>
      <c r="M87" s="17">
        <v>625</v>
      </c>
      <c r="N87" s="17">
        <v>0</v>
      </c>
      <c r="O87" s="21" t="str">
        <f t="shared" si="4"/>
        <v>C34_N1</v>
      </c>
      <c r="P87" s="22">
        <v>500</v>
      </c>
      <c r="Q87" s="22">
        <f t="shared" si="5"/>
        <v>14.705882352941176</v>
      </c>
      <c r="R87" s="22">
        <v>321</v>
      </c>
      <c r="S87" s="22">
        <v>322</v>
      </c>
      <c r="T87" s="23">
        <f t="shared" si="6"/>
        <v>42300000</v>
      </c>
      <c r="U87" s="27">
        <f>VLOOKUP(B87,bus_data!$A$3:$I$75,9,FALSE)</f>
        <v>230</v>
      </c>
      <c r="V87" s="27">
        <f>VLOOKUP(C87,bus_data!$A$3:$I$75,9,FALSE)</f>
        <v>230</v>
      </c>
      <c r="W87" s="17">
        <f t="shared" si="7"/>
        <v>0</v>
      </c>
    </row>
    <row r="88" spans="1:23" x14ac:dyDescent="0.35">
      <c r="A88" s="17" t="s">
        <v>91</v>
      </c>
      <c r="B88" s="17">
        <v>102</v>
      </c>
      <c r="C88" s="17">
        <v>106</v>
      </c>
      <c r="D88" s="17">
        <v>50</v>
      </c>
      <c r="E88" s="17">
        <v>0.48</v>
      </c>
      <c r="F88" s="17">
        <v>10</v>
      </c>
      <c r="G88" s="17">
        <v>2.6</v>
      </c>
      <c r="H88" s="17">
        <v>0.05</v>
      </c>
      <c r="I88" s="17">
        <v>0.192</v>
      </c>
      <c r="J88" s="17">
        <v>5.1999999999999998E-2</v>
      </c>
      <c r="K88" s="17">
        <v>175</v>
      </c>
      <c r="L88" s="17">
        <v>208</v>
      </c>
      <c r="M88" s="17">
        <v>220</v>
      </c>
      <c r="N88" s="17">
        <v>0</v>
      </c>
      <c r="O88" s="21" t="str">
        <f t="shared" si="4"/>
        <v>A5_N1</v>
      </c>
      <c r="P88" s="22">
        <v>175</v>
      </c>
      <c r="Q88" s="22">
        <f t="shared" si="5"/>
        <v>5.208333333333333</v>
      </c>
      <c r="R88" s="22">
        <v>102</v>
      </c>
      <c r="S88" s="22">
        <v>106</v>
      </c>
      <c r="T88" s="23">
        <f t="shared" si="6"/>
        <v>20000000</v>
      </c>
      <c r="U88" s="27">
        <f>VLOOKUP(B88,bus_data!$A$3:$I$75,9,FALSE)</f>
        <v>138</v>
      </c>
      <c r="V88" s="27">
        <f>VLOOKUP(C88,bus_data!$A$3:$I$75,9,FALSE)</f>
        <v>138</v>
      </c>
      <c r="W88" s="17">
        <f t="shared" si="7"/>
        <v>0</v>
      </c>
    </row>
    <row r="89" spans="1:23" x14ac:dyDescent="0.35">
      <c r="A89" s="17" t="s">
        <v>124</v>
      </c>
      <c r="B89" s="17">
        <v>202</v>
      </c>
      <c r="C89" s="17">
        <v>206</v>
      </c>
      <c r="D89" s="17">
        <v>50</v>
      </c>
      <c r="E89" s="17">
        <v>0.48</v>
      </c>
      <c r="F89" s="17">
        <v>10</v>
      </c>
      <c r="G89" s="17">
        <v>2.6</v>
      </c>
      <c r="H89" s="17">
        <v>0.05</v>
      </c>
      <c r="I89" s="17">
        <v>0.192</v>
      </c>
      <c r="J89" s="17">
        <v>5.1999999999999998E-2</v>
      </c>
      <c r="K89" s="17">
        <v>175</v>
      </c>
      <c r="L89" s="17">
        <v>208</v>
      </c>
      <c r="M89" s="17">
        <v>220</v>
      </c>
      <c r="N89" s="17">
        <v>0</v>
      </c>
      <c r="O89" s="21" t="str">
        <f t="shared" si="4"/>
        <v>B5_N1</v>
      </c>
      <c r="P89" s="22">
        <v>175</v>
      </c>
      <c r="Q89" s="22">
        <f t="shared" si="5"/>
        <v>5.208333333333333</v>
      </c>
      <c r="R89" s="22">
        <v>202</v>
      </c>
      <c r="S89" s="22">
        <v>206</v>
      </c>
      <c r="T89" s="23">
        <f t="shared" si="6"/>
        <v>20000000</v>
      </c>
      <c r="U89" s="27">
        <f>VLOOKUP(B89,bus_data!$A$3:$I$75,9,FALSE)</f>
        <v>138</v>
      </c>
      <c r="V89" s="27">
        <f>VLOOKUP(C89,bus_data!$A$3:$I$75,9,FALSE)</f>
        <v>138</v>
      </c>
      <c r="W89" s="17">
        <f t="shared" si="7"/>
        <v>0</v>
      </c>
    </row>
    <row r="90" spans="1:23" x14ac:dyDescent="0.35">
      <c r="A90" s="17" t="s">
        <v>154</v>
      </c>
      <c r="B90" s="17">
        <v>302</v>
      </c>
      <c r="C90" s="17">
        <v>306</v>
      </c>
      <c r="D90" s="17">
        <v>50</v>
      </c>
      <c r="E90" s="17">
        <v>0.48</v>
      </c>
      <c r="F90" s="17">
        <v>10</v>
      </c>
      <c r="G90" s="17">
        <v>2.6</v>
      </c>
      <c r="H90" s="17">
        <v>0.05</v>
      </c>
      <c r="I90" s="17">
        <v>0.192</v>
      </c>
      <c r="J90" s="17">
        <v>5.1999999999999998E-2</v>
      </c>
      <c r="K90" s="17">
        <v>175</v>
      </c>
      <c r="L90" s="17">
        <v>208</v>
      </c>
      <c r="M90" s="17">
        <v>220</v>
      </c>
      <c r="N90" s="17">
        <v>0</v>
      </c>
      <c r="O90" s="21" t="str">
        <f t="shared" si="4"/>
        <v>C5_N1</v>
      </c>
      <c r="P90" s="22">
        <v>175</v>
      </c>
      <c r="Q90" s="22">
        <f t="shared" si="5"/>
        <v>5.208333333333333</v>
      </c>
      <c r="R90" s="22">
        <v>302</v>
      </c>
      <c r="S90" s="22">
        <v>306</v>
      </c>
      <c r="T90" s="23">
        <f t="shared" si="6"/>
        <v>20000000</v>
      </c>
      <c r="U90" s="27">
        <f>VLOOKUP(B90,bus_data!$A$3:$I$75,9,FALSE)</f>
        <v>138</v>
      </c>
      <c r="V90" s="27">
        <f>VLOOKUP(C90,bus_data!$A$3:$I$75,9,FALSE)</f>
        <v>138</v>
      </c>
      <c r="W90" s="17">
        <f t="shared" si="7"/>
        <v>0</v>
      </c>
    </row>
    <row r="91" spans="1:23" x14ac:dyDescent="0.35">
      <c r="A91" s="17" t="s">
        <v>119</v>
      </c>
      <c r="B91" s="17">
        <v>123</v>
      </c>
      <c r="C91" s="17">
        <v>217</v>
      </c>
      <c r="D91" s="17">
        <v>51</v>
      </c>
      <c r="E91" s="17">
        <v>0.46</v>
      </c>
      <c r="F91" s="17">
        <v>11</v>
      </c>
      <c r="G91" s="17">
        <v>1.3</v>
      </c>
      <c r="H91" s="17">
        <v>0.01</v>
      </c>
      <c r="I91" s="17">
        <v>7.3999999999999996E-2</v>
      </c>
      <c r="J91" s="17">
        <v>0.155</v>
      </c>
      <c r="K91" s="17">
        <v>500</v>
      </c>
      <c r="L91" s="17">
        <v>600</v>
      </c>
      <c r="M91" s="17">
        <v>625</v>
      </c>
      <c r="N91" s="17">
        <v>0</v>
      </c>
      <c r="O91" s="21" t="str">
        <f t="shared" si="4"/>
        <v>AB3_N1</v>
      </c>
      <c r="P91" s="22">
        <v>500</v>
      </c>
      <c r="Q91" s="22">
        <f t="shared" si="5"/>
        <v>13.513513513513514</v>
      </c>
      <c r="R91" s="22">
        <v>123</v>
      </c>
      <c r="S91" s="22">
        <v>217</v>
      </c>
      <c r="T91" s="23">
        <f t="shared" si="6"/>
        <v>45900000</v>
      </c>
      <c r="U91" s="27">
        <f>VLOOKUP(B91,bus_data!$A$3:$I$75,9,FALSE)</f>
        <v>230</v>
      </c>
      <c r="V91" s="27">
        <f>VLOOKUP(C91,bus_data!$A$3:$I$75,9,FALSE)</f>
        <v>230</v>
      </c>
      <c r="W91" s="17">
        <f t="shared" si="7"/>
        <v>0</v>
      </c>
    </row>
    <row r="92" spans="1:23" x14ac:dyDescent="0.35">
      <c r="A92" s="17" t="s">
        <v>110</v>
      </c>
      <c r="B92" s="17">
        <v>113</v>
      </c>
      <c r="C92" s="17">
        <v>215</v>
      </c>
      <c r="D92" s="17">
        <v>52</v>
      </c>
      <c r="E92" s="17">
        <v>0.47</v>
      </c>
      <c r="F92" s="17">
        <v>11</v>
      </c>
      <c r="G92" s="17">
        <v>1.3</v>
      </c>
      <c r="H92" s="17">
        <v>0.01</v>
      </c>
      <c r="I92" s="17">
        <v>7.4999999999999997E-2</v>
      </c>
      <c r="J92" s="17">
        <v>0.158</v>
      </c>
      <c r="K92" s="17">
        <v>500</v>
      </c>
      <c r="L92" s="17">
        <v>600</v>
      </c>
      <c r="M92" s="17">
        <v>625</v>
      </c>
      <c r="N92" s="17">
        <v>0</v>
      </c>
      <c r="O92" s="21" t="str">
        <f t="shared" si="4"/>
        <v>AB2_N1</v>
      </c>
      <c r="P92" s="22">
        <v>500</v>
      </c>
      <c r="Q92" s="22">
        <f t="shared" si="5"/>
        <v>13.333333333333334</v>
      </c>
      <c r="R92" s="22">
        <v>113</v>
      </c>
      <c r="S92" s="22">
        <v>215</v>
      </c>
      <c r="T92" s="23">
        <f t="shared" si="6"/>
        <v>46800000</v>
      </c>
      <c r="U92" s="27">
        <f>VLOOKUP(B92,bus_data!$A$3:$I$75,9,FALSE)</f>
        <v>230</v>
      </c>
      <c r="V92" s="27">
        <f>VLOOKUP(C92,bus_data!$A$3:$I$75,9,FALSE)</f>
        <v>230</v>
      </c>
      <c r="W92" s="17">
        <f t="shared" si="7"/>
        <v>0</v>
      </c>
    </row>
    <row r="93" spans="1:23" x14ac:dyDescent="0.35">
      <c r="A93" s="17" t="s">
        <v>88</v>
      </c>
      <c r="B93" s="17">
        <v>101</v>
      </c>
      <c r="C93" s="17">
        <v>103</v>
      </c>
      <c r="D93" s="17">
        <v>55</v>
      </c>
      <c r="E93" s="17">
        <v>0.51</v>
      </c>
      <c r="F93" s="17">
        <v>10</v>
      </c>
      <c r="G93" s="17">
        <v>2.9</v>
      </c>
      <c r="H93" s="17">
        <v>5.5E-2</v>
      </c>
      <c r="I93" s="17">
        <v>0.21099999999999999</v>
      </c>
      <c r="J93" s="17">
        <v>5.7000000000000002E-2</v>
      </c>
      <c r="K93" s="17">
        <v>175</v>
      </c>
      <c r="L93" s="17">
        <v>208</v>
      </c>
      <c r="M93" s="17">
        <v>220</v>
      </c>
      <c r="N93" s="17">
        <v>0</v>
      </c>
      <c r="O93" s="21" t="str">
        <f t="shared" si="4"/>
        <v>A2_N1</v>
      </c>
      <c r="P93" s="22">
        <v>175</v>
      </c>
      <c r="Q93" s="22">
        <f t="shared" si="5"/>
        <v>4.7393364928909953</v>
      </c>
      <c r="R93" s="22">
        <v>101</v>
      </c>
      <c r="S93" s="22">
        <v>103</v>
      </c>
      <c r="T93" s="23">
        <f t="shared" si="6"/>
        <v>22000000</v>
      </c>
      <c r="U93" s="27">
        <f>VLOOKUP(B93,bus_data!$A$3:$I$75,9,FALSE)</f>
        <v>138</v>
      </c>
      <c r="V93" s="27">
        <f>VLOOKUP(C93,bus_data!$A$3:$I$75,9,FALSE)</f>
        <v>138</v>
      </c>
      <c r="W93" s="17">
        <f t="shared" si="7"/>
        <v>0</v>
      </c>
    </row>
    <row r="94" spans="1:23" x14ac:dyDescent="0.35">
      <c r="A94" s="17" t="s">
        <v>121</v>
      </c>
      <c r="B94" s="17">
        <v>201</v>
      </c>
      <c r="C94" s="17">
        <v>203</v>
      </c>
      <c r="D94" s="17">
        <v>55</v>
      </c>
      <c r="E94" s="17">
        <v>0.51</v>
      </c>
      <c r="F94" s="17">
        <v>10</v>
      </c>
      <c r="G94" s="17">
        <v>2.9</v>
      </c>
      <c r="H94" s="17">
        <v>5.5E-2</v>
      </c>
      <c r="I94" s="17">
        <v>0.21099999999999999</v>
      </c>
      <c r="J94" s="17">
        <v>5.7000000000000002E-2</v>
      </c>
      <c r="K94" s="17">
        <v>175</v>
      </c>
      <c r="L94" s="17">
        <v>208</v>
      </c>
      <c r="M94" s="17">
        <v>220</v>
      </c>
      <c r="N94" s="17">
        <v>0</v>
      </c>
      <c r="O94" s="21" t="str">
        <f t="shared" si="4"/>
        <v>B2_N1</v>
      </c>
      <c r="P94" s="22">
        <v>175</v>
      </c>
      <c r="Q94" s="22">
        <f t="shared" si="5"/>
        <v>4.7393364928909953</v>
      </c>
      <c r="R94" s="22">
        <v>201</v>
      </c>
      <c r="S94" s="22">
        <v>203</v>
      </c>
      <c r="T94" s="23">
        <f t="shared" si="6"/>
        <v>22000000</v>
      </c>
      <c r="U94" s="27">
        <f>VLOOKUP(B94,bus_data!$A$3:$I$75,9,FALSE)</f>
        <v>138</v>
      </c>
      <c r="V94" s="27">
        <f>VLOOKUP(C94,bus_data!$A$3:$I$75,9,FALSE)</f>
        <v>138</v>
      </c>
      <c r="W94" s="17">
        <f t="shared" si="7"/>
        <v>0</v>
      </c>
    </row>
    <row r="95" spans="1:23" x14ac:dyDescent="0.35">
      <c r="A95" s="17" t="s">
        <v>151</v>
      </c>
      <c r="B95" s="17">
        <v>301</v>
      </c>
      <c r="C95" s="17">
        <v>303</v>
      </c>
      <c r="D95" s="17">
        <v>55</v>
      </c>
      <c r="E95" s="17">
        <v>0.51</v>
      </c>
      <c r="F95" s="17">
        <v>10</v>
      </c>
      <c r="G95" s="17">
        <v>2.9</v>
      </c>
      <c r="H95" s="17">
        <v>5.5E-2</v>
      </c>
      <c r="I95" s="17">
        <v>0.21099999999999999</v>
      </c>
      <c r="J95" s="17">
        <v>5.7000000000000002E-2</v>
      </c>
      <c r="K95" s="17">
        <v>175</v>
      </c>
      <c r="L95" s="17">
        <v>208</v>
      </c>
      <c r="M95" s="17">
        <v>220</v>
      </c>
      <c r="N95" s="17">
        <v>0</v>
      </c>
      <c r="O95" s="21" t="str">
        <f t="shared" si="4"/>
        <v>C2_N1</v>
      </c>
      <c r="P95" s="22">
        <v>175</v>
      </c>
      <c r="Q95" s="22">
        <f t="shared" si="5"/>
        <v>4.7393364928909953</v>
      </c>
      <c r="R95" s="22">
        <v>301</v>
      </c>
      <c r="S95" s="22">
        <v>303</v>
      </c>
      <c r="T95" s="23">
        <f t="shared" si="6"/>
        <v>22000000</v>
      </c>
      <c r="U95" s="27">
        <f>VLOOKUP(B95,bus_data!$A$3:$I$75,9,FALSE)</f>
        <v>138</v>
      </c>
      <c r="V95" s="27">
        <f>VLOOKUP(C95,bus_data!$A$3:$I$75,9,FALSE)</f>
        <v>138</v>
      </c>
      <c r="W95" s="17">
        <f t="shared" si="7"/>
        <v>0</v>
      </c>
    </row>
    <row r="96" spans="1:23" x14ac:dyDescent="0.35">
      <c r="A96" s="17" t="s">
        <v>109</v>
      </c>
      <c r="B96" s="17">
        <v>113</v>
      </c>
      <c r="C96" s="17">
        <v>123</v>
      </c>
      <c r="D96" s="17">
        <v>60</v>
      </c>
      <c r="E96" s="17">
        <v>0.49</v>
      </c>
      <c r="F96" s="17">
        <v>11</v>
      </c>
      <c r="G96" s="17">
        <v>1.5</v>
      </c>
      <c r="H96" s="17">
        <v>1.0999999999999999E-2</v>
      </c>
      <c r="I96" s="17">
        <v>8.6999999999999994E-2</v>
      </c>
      <c r="J96" s="17">
        <v>0.182</v>
      </c>
      <c r="K96" s="17">
        <v>500</v>
      </c>
      <c r="L96" s="17">
        <v>600</v>
      </c>
      <c r="M96" s="17">
        <v>625</v>
      </c>
      <c r="N96" s="17">
        <v>0</v>
      </c>
      <c r="O96" s="21" t="str">
        <f t="shared" si="4"/>
        <v>A22_N1</v>
      </c>
      <c r="P96" s="22">
        <v>500</v>
      </c>
      <c r="Q96" s="22">
        <f t="shared" si="5"/>
        <v>11.494252873563219</v>
      </c>
      <c r="R96" s="22">
        <v>113</v>
      </c>
      <c r="S96" s="22">
        <v>123</v>
      </c>
      <c r="T96" s="23">
        <f t="shared" si="6"/>
        <v>54000000</v>
      </c>
      <c r="U96" s="27">
        <f>VLOOKUP(B96,bus_data!$A$3:$I$75,9,FALSE)</f>
        <v>230</v>
      </c>
      <c r="V96" s="27">
        <f>VLOOKUP(C96,bus_data!$A$3:$I$75,9,FALSE)</f>
        <v>230</v>
      </c>
      <c r="W96" s="17">
        <f t="shared" si="7"/>
        <v>0</v>
      </c>
    </row>
    <row r="97" spans="1:23" x14ac:dyDescent="0.35">
      <c r="A97" s="17" t="s">
        <v>141</v>
      </c>
      <c r="B97" s="17">
        <v>213</v>
      </c>
      <c r="C97" s="17">
        <v>223</v>
      </c>
      <c r="D97" s="17">
        <v>60</v>
      </c>
      <c r="E97" s="17">
        <v>0.49</v>
      </c>
      <c r="F97" s="17">
        <v>11</v>
      </c>
      <c r="G97" s="17">
        <v>1.5</v>
      </c>
      <c r="H97" s="17">
        <v>1.0999999999999999E-2</v>
      </c>
      <c r="I97" s="17">
        <v>8.6999999999999994E-2</v>
      </c>
      <c r="J97" s="17">
        <v>0.182</v>
      </c>
      <c r="K97" s="17">
        <v>500</v>
      </c>
      <c r="L97" s="17">
        <v>600</v>
      </c>
      <c r="M97" s="17">
        <v>625</v>
      </c>
      <c r="N97" s="17">
        <v>0</v>
      </c>
      <c r="O97" s="21" t="str">
        <f t="shared" si="4"/>
        <v>B22_N1</v>
      </c>
      <c r="P97" s="22">
        <v>500</v>
      </c>
      <c r="Q97" s="22">
        <f t="shared" si="5"/>
        <v>11.494252873563219</v>
      </c>
      <c r="R97" s="22">
        <v>213</v>
      </c>
      <c r="S97" s="22">
        <v>223</v>
      </c>
      <c r="T97" s="23">
        <f t="shared" si="6"/>
        <v>54000000</v>
      </c>
      <c r="U97" s="27">
        <f>VLOOKUP(B97,bus_data!$A$3:$I$75,9,FALSE)</f>
        <v>230</v>
      </c>
      <c r="V97" s="27">
        <f>VLOOKUP(C97,bus_data!$A$3:$I$75,9,FALSE)</f>
        <v>230</v>
      </c>
      <c r="W97" s="17">
        <f t="shared" si="7"/>
        <v>0</v>
      </c>
    </row>
    <row r="98" spans="1:23" x14ac:dyDescent="0.35">
      <c r="A98" s="17" t="s">
        <v>171</v>
      </c>
      <c r="B98" s="17">
        <v>313</v>
      </c>
      <c r="C98" s="17">
        <v>323</v>
      </c>
      <c r="D98" s="17">
        <v>60</v>
      </c>
      <c r="E98" s="17">
        <v>0.49</v>
      </c>
      <c r="F98" s="17">
        <v>11</v>
      </c>
      <c r="G98" s="17">
        <v>1.5</v>
      </c>
      <c r="H98" s="17">
        <v>1.0999999999999999E-2</v>
      </c>
      <c r="I98" s="17">
        <v>8.6999999999999994E-2</v>
      </c>
      <c r="J98" s="17">
        <v>0.182</v>
      </c>
      <c r="K98" s="17">
        <v>500</v>
      </c>
      <c r="L98" s="17">
        <v>600</v>
      </c>
      <c r="M98" s="17">
        <v>625</v>
      </c>
      <c r="N98" s="17">
        <v>0</v>
      </c>
      <c r="O98" s="21" t="str">
        <f t="shared" si="4"/>
        <v>C22_N1</v>
      </c>
      <c r="P98" s="22">
        <v>500</v>
      </c>
      <c r="Q98" s="22">
        <f t="shared" si="5"/>
        <v>11.494252873563219</v>
      </c>
      <c r="R98" s="22">
        <v>313</v>
      </c>
      <c r="S98" s="22">
        <v>323</v>
      </c>
      <c r="T98" s="23">
        <f t="shared" si="6"/>
        <v>54000000</v>
      </c>
      <c r="U98" s="27">
        <f>VLOOKUP(B98,bus_data!$A$3:$I$75,9,FALSE)</f>
        <v>230</v>
      </c>
      <c r="V98" s="27">
        <f>VLOOKUP(C98,bus_data!$A$3:$I$75,9,FALSE)</f>
        <v>230</v>
      </c>
      <c r="W98" s="17">
        <f t="shared" si="7"/>
        <v>0</v>
      </c>
    </row>
    <row r="99" spans="1:23" x14ac:dyDescent="0.35">
      <c r="A99" s="17" t="s">
        <v>108</v>
      </c>
      <c r="B99" s="17">
        <v>112</v>
      </c>
      <c r="C99" s="17">
        <v>123</v>
      </c>
      <c r="D99" s="17">
        <v>67</v>
      </c>
      <c r="E99" s="17">
        <v>0.52</v>
      </c>
      <c r="F99" s="17">
        <v>11</v>
      </c>
      <c r="G99" s="17">
        <v>1.6</v>
      </c>
      <c r="H99" s="17">
        <v>1.2E-2</v>
      </c>
      <c r="I99" s="17">
        <v>9.7000000000000003E-2</v>
      </c>
      <c r="J99" s="17">
        <v>0.20300000000000001</v>
      </c>
      <c r="K99" s="17">
        <v>500</v>
      </c>
      <c r="L99" s="17">
        <v>600</v>
      </c>
      <c r="M99" s="17">
        <v>625</v>
      </c>
      <c r="N99" s="17">
        <v>0</v>
      </c>
      <c r="O99" s="21" t="str">
        <f t="shared" si="4"/>
        <v>A21_N1</v>
      </c>
      <c r="P99" s="22">
        <v>500</v>
      </c>
      <c r="Q99" s="22">
        <f t="shared" si="5"/>
        <v>10.309278350515463</v>
      </c>
      <c r="R99" s="22">
        <v>112</v>
      </c>
      <c r="S99" s="22">
        <v>123</v>
      </c>
      <c r="T99" s="23">
        <f t="shared" si="6"/>
        <v>60300000</v>
      </c>
      <c r="U99" s="27">
        <f>VLOOKUP(B99,bus_data!$A$3:$I$75,9,FALSE)</f>
        <v>230</v>
      </c>
      <c r="V99" s="27">
        <f>VLOOKUP(C99,bus_data!$A$3:$I$75,9,FALSE)</f>
        <v>230</v>
      </c>
      <c r="W99" s="17">
        <f t="shared" si="7"/>
        <v>0</v>
      </c>
    </row>
    <row r="100" spans="1:23" x14ac:dyDescent="0.35">
      <c r="A100" s="17" t="s">
        <v>140</v>
      </c>
      <c r="B100" s="17">
        <v>212</v>
      </c>
      <c r="C100" s="17">
        <v>223</v>
      </c>
      <c r="D100" s="17">
        <v>67</v>
      </c>
      <c r="E100" s="17">
        <v>0.52</v>
      </c>
      <c r="F100" s="17">
        <v>11</v>
      </c>
      <c r="G100" s="17">
        <v>1.6</v>
      </c>
      <c r="H100" s="17">
        <v>1.2E-2</v>
      </c>
      <c r="I100" s="17">
        <v>9.7000000000000003E-2</v>
      </c>
      <c r="J100" s="17">
        <v>0.20300000000000001</v>
      </c>
      <c r="K100" s="17">
        <v>500</v>
      </c>
      <c r="L100" s="17">
        <v>600</v>
      </c>
      <c r="M100" s="17">
        <v>625</v>
      </c>
      <c r="N100" s="17">
        <v>0</v>
      </c>
      <c r="O100" s="21" t="str">
        <f t="shared" si="4"/>
        <v>B21_N1</v>
      </c>
      <c r="P100" s="22">
        <v>500</v>
      </c>
      <c r="Q100" s="22">
        <f t="shared" si="5"/>
        <v>10.309278350515463</v>
      </c>
      <c r="R100" s="22">
        <v>212</v>
      </c>
      <c r="S100" s="22">
        <v>223</v>
      </c>
      <c r="T100" s="23">
        <f t="shared" si="6"/>
        <v>60300000</v>
      </c>
      <c r="U100" s="27">
        <f>VLOOKUP(B100,bus_data!$A$3:$I$75,9,FALSE)</f>
        <v>230</v>
      </c>
      <c r="V100" s="27">
        <f>VLOOKUP(C100,bus_data!$A$3:$I$75,9,FALSE)</f>
        <v>230</v>
      </c>
      <c r="W100" s="17">
        <f t="shared" si="7"/>
        <v>0</v>
      </c>
    </row>
    <row r="101" spans="1:23" x14ac:dyDescent="0.35">
      <c r="A101" s="17" t="s">
        <v>170</v>
      </c>
      <c r="B101" s="17">
        <v>312</v>
      </c>
      <c r="C101" s="17">
        <v>323</v>
      </c>
      <c r="D101" s="17">
        <v>67</v>
      </c>
      <c r="E101" s="17">
        <v>0.52</v>
      </c>
      <c r="F101" s="17">
        <v>11</v>
      </c>
      <c r="G101" s="17">
        <v>1.6</v>
      </c>
      <c r="H101" s="17">
        <v>1.2E-2</v>
      </c>
      <c r="I101" s="17">
        <v>9.7000000000000003E-2</v>
      </c>
      <c r="J101" s="17">
        <v>0.20300000000000001</v>
      </c>
      <c r="K101" s="17">
        <v>500</v>
      </c>
      <c r="L101" s="17">
        <v>600</v>
      </c>
      <c r="M101" s="17">
        <v>625</v>
      </c>
      <c r="N101" s="17">
        <v>0</v>
      </c>
      <c r="O101" s="21" t="str">
        <f t="shared" si="4"/>
        <v>C21_N1</v>
      </c>
      <c r="P101" s="22">
        <v>500</v>
      </c>
      <c r="Q101" s="22">
        <f t="shared" si="5"/>
        <v>10.309278350515463</v>
      </c>
      <c r="R101" s="22">
        <v>312</v>
      </c>
      <c r="S101" s="22">
        <v>323</v>
      </c>
      <c r="T101" s="23">
        <f t="shared" si="6"/>
        <v>60300000</v>
      </c>
      <c r="U101" s="27">
        <f>VLOOKUP(B101,bus_data!$A$3:$I$75,9,FALSE)</f>
        <v>230</v>
      </c>
      <c r="V101" s="27">
        <f>VLOOKUP(C101,bus_data!$A$3:$I$75,9,FALSE)</f>
        <v>230</v>
      </c>
      <c r="W101" s="17">
        <f t="shared" si="7"/>
        <v>0</v>
      </c>
    </row>
    <row r="102" spans="1:23" x14ac:dyDescent="0.35">
      <c r="A102" s="17" t="s">
        <v>221</v>
      </c>
      <c r="B102" s="17">
        <v>325</v>
      </c>
      <c r="C102" s="17">
        <v>121</v>
      </c>
      <c r="D102" s="17">
        <v>67</v>
      </c>
      <c r="E102" s="17">
        <v>0.52</v>
      </c>
      <c r="F102" s="17">
        <v>11</v>
      </c>
      <c r="G102" s="17">
        <v>1.6</v>
      </c>
      <c r="H102" s="17">
        <v>1.2E-2</v>
      </c>
      <c r="I102" s="17">
        <v>9.7000000000000003E-2</v>
      </c>
      <c r="J102" s="17">
        <v>0.20300000000000001</v>
      </c>
      <c r="K102" s="17">
        <v>500</v>
      </c>
      <c r="L102" s="17">
        <v>600</v>
      </c>
      <c r="M102" s="17">
        <v>625</v>
      </c>
      <c r="N102" s="17">
        <v>0</v>
      </c>
      <c r="O102" s="21" t="str">
        <f t="shared" si="4"/>
        <v>CA_1_N1</v>
      </c>
      <c r="P102" s="22">
        <v>500</v>
      </c>
      <c r="Q102" s="22">
        <f t="shared" si="5"/>
        <v>10.309278350515463</v>
      </c>
      <c r="R102" s="22">
        <v>325</v>
      </c>
      <c r="S102" s="22">
        <v>121</v>
      </c>
      <c r="T102" s="23">
        <f t="shared" si="6"/>
        <v>60300000</v>
      </c>
      <c r="U102" s="27">
        <f>VLOOKUP(B102,bus_data!$A$3:$I$75,9,FALSE)</f>
        <v>230</v>
      </c>
      <c r="V102" s="27">
        <f>VLOOKUP(C102,bus_data!$A$3:$I$75,9,FALSE)</f>
        <v>230</v>
      </c>
      <c r="W102" s="17">
        <f t="shared" si="7"/>
        <v>0</v>
      </c>
    </row>
    <row r="103" spans="1:23" x14ac:dyDescent="0.35">
      <c r="A103" s="17" t="s">
        <v>216</v>
      </c>
      <c r="B103" s="17">
        <v>318</v>
      </c>
      <c r="C103" s="17">
        <v>223</v>
      </c>
      <c r="D103" s="17">
        <v>72</v>
      </c>
      <c r="E103" s="17">
        <v>0.53</v>
      </c>
      <c r="F103" s="17">
        <v>11</v>
      </c>
      <c r="G103" s="17">
        <v>1.8</v>
      </c>
      <c r="H103" s="17">
        <v>1.2999999999999999E-2</v>
      </c>
      <c r="I103" s="17">
        <v>0.104</v>
      </c>
      <c r="J103" s="17">
        <v>0.218</v>
      </c>
      <c r="K103" s="17">
        <v>500</v>
      </c>
      <c r="L103" s="17">
        <v>600</v>
      </c>
      <c r="M103" s="17">
        <v>625</v>
      </c>
      <c r="N103" s="17">
        <v>0</v>
      </c>
      <c r="O103" s="21" t="str">
        <f t="shared" si="4"/>
        <v>CB_1_N1</v>
      </c>
      <c r="P103" s="22">
        <v>500</v>
      </c>
      <c r="Q103" s="22">
        <f t="shared" si="5"/>
        <v>9.615384615384615</v>
      </c>
      <c r="R103" s="22">
        <v>318</v>
      </c>
      <c r="S103" s="22">
        <v>223</v>
      </c>
      <c r="T103" s="23">
        <f t="shared" si="6"/>
        <v>64800000</v>
      </c>
      <c r="U103" s="27">
        <f>VLOOKUP(B103,bus_data!$A$3:$I$75,9,FALSE)</f>
        <v>230</v>
      </c>
      <c r="V103" s="27">
        <f>VLOOKUP(C103,bus_data!$A$3:$I$75,9,FALSE)</f>
        <v>230</v>
      </c>
      <c r="W103" s="17">
        <f t="shared" si="7"/>
        <v>0</v>
      </c>
    </row>
    <row r="104" spans="1:23" x14ac:dyDescent="0.35">
      <c r="A104" s="17" t="s">
        <v>117</v>
      </c>
      <c r="B104" s="17">
        <v>117</v>
      </c>
      <c r="C104" s="17">
        <v>122</v>
      </c>
      <c r="D104" s="17">
        <v>73</v>
      </c>
      <c r="E104" s="17">
        <v>0.54</v>
      </c>
      <c r="F104" s="17">
        <v>11</v>
      </c>
      <c r="G104" s="17">
        <v>1.8</v>
      </c>
      <c r="H104" s="17">
        <v>1.4E-2</v>
      </c>
      <c r="I104" s="17">
        <v>0.105</v>
      </c>
      <c r="J104" s="17">
        <v>0.221</v>
      </c>
      <c r="K104" s="17">
        <v>500</v>
      </c>
      <c r="L104" s="17">
        <v>600</v>
      </c>
      <c r="M104" s="17">
        <v>625</v>
      </c>
      <c r="N104" s="17">
        <v>0</v>
      </c>
      <c r="O104" s="21" t="str">
        <f t="shared" si="4"/>
        <v>A30_N1</v>
      </c>
      <c r="P104" s="22">
        <v>500</v>
      </c>
      <c r="Q104" s="22">
        <f t="shared" si="5"/>
        <v>9.5238095238095237</v>
      </c>
      <c r="R104" s="22">
        <v>117</v>
      </c>
      <c r="S104" s="22">
        <v>122</v>
      </c>
      <c r="T104" s="23">
        <f t="shared" si="6"/>
        <v>65700000</v>
      </c>
      <c r="U104" s="27">
        <f>VLOOKUP(B104,bus_data!$A$3:$I$75,9,FALSE)</f>
        <v>230</v>
      </c>
      <c r="V104" s="27">
        <f>VLOOKUP(C104,bus_data!$A$3:$I$75,9,FALSE)</f>
        <v>230</v>
      </c>
      <c r="W104" s="17">
        <f t="shared" si="7"/>
        <v>0</v>
      </c>
    </row>
    <row r="105" spans="1:23" x14ac:dyDescent="0.35">
      <c r="A105" s="17" t="s">
        <v>148</v>
      </c>
      <c r="B105" s="17">
        <v>217</v>
      </c>
      <c r="C105" s="17">
        <v>222</v>
      </c>
      <c r="D105" s="17">
        <v>73</v>
      </c>
      <c r="E105" s="17">
        <v>0.54</v>
      </c>
      <c r="F105" s="17">
        <v>11</v>
      </c>
      <c r="G105" s="17">
        <v>1.8</v>
      </c>
      <c r="H105" s="17">
        <v>1.4E-2</v>
      </c>
      <c r="I105" s="17">
        <v>0.105</v>
      </c>
      <c r="J105" s="17">
        <v>0.221</v>
      </c>
      <c r="K105" s="17">
        <v>500</v>
      </c>
      <c r="L105" s="17">
        <v>600</v>
      </c>
      <c r="M105" s="17">
        <v>625</v>
      </c>
      <c r="N105" s="17">
        <v>0</v>
      </c>
      <c r="O105" s="21" t="str">
        <f t="shared" si="4"/>
        <v>B30_N1</v>
      </c>
      <c r="P105" s="22">
        <v>500</v>
      </c>
      <c r="Q105" s="22">
        <f t="shared" si="5"/>
        <v>9.5238095238095237</v>
      </c>
      <c r="R105" s="22">
        <v>217</v>
      </c>
      <c r="S105" s="22">
        <v>222</v>
      </c>
      <c r="T105" s="23">
        <f t="shared" si="6"/>
        <v>65700000</v>
      </c>
      <c r="U105" s="27">
        <f>VLOOKUP(B105,bus_data!$A$3:$I$75,9,FALSE)</f>
        <v>230</v>
      </c>
      <c r="V105" s="27">
        <f>VLOOKUP(C105,bus_data!$A$3:$I$75,9,FALSE)</f>
        <v>230</v>
      </c>
      <c r="W105" s="17">
        <f t="shared" si="7"/>
        <v>0</v>
      </c>
    </row>
    <row r="106" spans="1:23" ht="15" thickBot="1" x14ac:dyDescent="0.4">
      <c r="A106" s="17" t="s">
        <v>178</v>
      </c>
      <c r="B106" s="17">
        <v>317</v>
      </c>
      <c r="C106" s="17">
        <v>322</v>
      </c>
      <c r="D106" s="17">
        <v>73</v>
      </c>
      <c r="E106" s="17">
        <v>0.54</v>
      </c>
      <c r="F106" s="17">
        <v>11</v>
      </c>
      <c r="G106" s="17">
        <v>1.8</v>
      </c>
      <c r="H106" s="17">
        <v>1.4E-2</v>
      </c>
      <c r="I106" s="17">
        <v>0.105</v>
      </c>
      <c r="J106" s="17">
        <v>0.221</v>
      </c>
      <c r="K106" s="17">
        <v>500</v>
      </c>
      <c r="L106" s="17">
        <v>600</v>
      </c>
      <c r="M106" s="17">
        <v>625</v>
      </c>
      <c r="N106" s="17">
        <v>0</v>
      </c>
      <c r="O106" s="21" t="str">
        <f t="shared" si="4"/>
        <v>C30_N1</v>
      </c>
      <c r="P106" s="22">
        <v>500</v>
      </c>
      <c r="Q106" s="22">
        <f t="shared" si="5"/>
        <v>9.5238095238095237</v>
      </c>
      <c r="R106" s="22">
        <v>317</v>
      </c>
      <c r="S106" s="22">
        <v>322</v>
      </c>
      <c r="T106" s="23">
        <f t="shared" si="6"/>
        <v>65700000</v>
      </c>
      <c r="U106" s="27">
        <f>VLOOKUP(B106,bus_data!$A$3:$I$75,9,FALSE)</f>
        <v>230</v>
      </c>
      <c r="V106" s="27">
        <f>VLOOKUP(C106,bus_data!$A$3:$I$75,9,FALSE)</f>
        <v>230</v>
      </c>
      <c r="W106" s="17">
        <f t="shared" si="7"/>
        <v>0</v>
      </c>
    </row>
    <row r="107" spans="1:23" x14ac:dyDescent="0.35">
      <c r="K107" s="55" t="s">
        <v>271</v>
      </c>
      <c r="L107" s="55"/>
      <c r="M107" s="55"/>
      <c r="N107" s="56"/>
      <c r="O107" s="30" t="str">
        <f>_xlfn.CONCAT(A3,"_N2")</f>
        <v>A1_N2</v>
      </c>
      <c r="P107" s="31">
        <v>175</v>
      </c>
      <c r="Q107" s="31">
        <f>Q3</f>
        <v>71.428571428571431</v>
      </c>
      <c r="R107" s="31">
        <v>101</v>
      </c>
      <c r="S107" s="31">
        <v>102</v>
      </c>
      <c r="T107" s="32">
        <v>1200000</v>
      </c>
    </row>
    <row r="108" spans="1:23" x14ac:dyDescent="0.35">
      <c r="O108" s="21" t="str">
        <f t="shared" ref="O108:O171" si="8">_xlfn.CONCAT(A4,"_N2")</f>
        <v>B1_N2</v>
      </c>
      <c r="P108" s="22">
        <v>175</v>
      </c>
      <c r="Q108" s="22">
        <f t="shared" ref="Q108:Q171" si="9">Q4</f>
        <v>71.428571428571431</v>
      </c>
      <c r="R108" s="22">
        <v>201</v>
      </c>
      <c r="S108" s="22">
        <v>202</v>
      </c>
      <c r="T108" s="23">
        <v>1200000</v>
      </c>
    </row>
    <row r="109" spans="1:23" x14ac:dyDescent="0.35">
      <c r="O109" s="21" t="str">
        <f t="shared" si="8"/>
        <v>C1_N2</v>
      </c>
      <c r="P109" s="22">
        <v>175</v>
      </c>
      <c r="Q109" s="22">
        <f t="shared" si="9"/>
        <v>71.428571428571431</v>
      </c>
      <c r="R109" s="22">
        <v>301</v>
      </c>
      <c r="S109" s="22">
        <v>302</v>
      </c>
      <c r="T109" s="23">
        <v>1200000</v>
      </c>
    </row>
    <row r="110" spans="1:23" x14ac:dyDescent="0.35">
      <c r="O110" s="21" t="str">
        <f t="shared" si="8"/>
        <v>A29_N2</v>
      </c>
      <c r="P110" s="22">
        <v>500</v>
      </c>
      <c r="Q110" s="22">
        <f t="shared" si="9"/>
        <v>71.428571428571431</v>
      </c>
      <c r="R110" s="22">
        <v>117</v>
      </c>
      <c r="S110" s="22">
        <v>118</v>
      </c>
      <c r="T110" s="23">
        <v>9000000</v>
      </c>
    </row>
    <row r="111" spans="1:23" x14ac:dyDescent="0.35">
      <c r="O111" s="21" t="str">
        <f t="shared" si="8"/>
        <v>B29_N2</v>
      </c>
      <c r="P111" s="22">
        <v>500</v>
      </c>
      <c r="Q111" s="22">
        <f t="shared" si="9"/>
        <v>71.428571428571431</v>
      </c>
      <c r="R111" s="22">
        <v>217</v>
      </c>
      <c r="S111" s="22">
        <v>218</v>
      </c>
      <c r="T111" s="23">
        <v>9000000</v>
      </c>
    </row>
    <row r="112" spans="1:23" x14ac:dyDescent="0.35">
      <c r="O112" s="21" t="str">
        <f t="shared" si="8"/>
        <v>C29_N2</v>
      </c>
      <c r="P112" s="22">
        <v>500</v>
      </c>
      <c r="Q112" s="22">
        <f t="shared" si="9"/>
        <v>71.428571428571431</v>
      </c>
      <c r="R112" s="22">
        <v>317</v>
      </c>
      <c r="S112" s="22">
        <v>318</v>
      </c>
      <c r="T112" s="23">
        <v>9000000</v>
      </c>
    </row>
    <row r="113" spans="15:20" x14ac:dyDescent="0.35">
      <c r="O113" s="21" t="str">
        <f t="shared" si="8"/>
        <v>A24_N2</v>
      </c>
      <c r="P113" s="22">
        <v>500</v>
      </c>
      <c r="Q113" s="22">
        <f t="shared" si="9"/>
        <v>58.823529411764703</v>
      </c>
      <c r="R113" s="22">
        <v>115</v>
      </c>
      <c r="S113" s="22">
        <v>116</v>
      </c>
      <c r="T113" s="23">
        <v>10800000</v>
      </c>
    </row>
    <row r="114" spans="15:20" x14ac:dyDescent="0.35">
      <c r="O114" s="21" t="str">
        <f t="shared" si="8"/>
        <v>B24_N2</v>
      </c>
      <c r="P114" s="22">
        <v>500</v>
      </c>
      <c r="Q114" s="22">
        <f t="shared" si="9"/>
        <v>58.823529411764703</v>
      </c>
      <c r="R114" s="22">
        <v>215</v>
      </c>
      <c r="S114" s="22">
        <v>216</v>
      </c>
      <c r="T114" s="23">
        <v>10800000</v>
      </c>
    </row>
    <row r="115" spans="15:20" x14ac:dyDescent="0.35">
      <c r="O115" s="21" t="str">
        <f t="shared" si="8"/>
        <v>C24_N2</v>
      </c>
      <c r="P115" s="22">
        <v>500</v>
      </c>
      <c r="Q115" s="22">
        <f t="shared" si="9"/>
        <v>58.823529411764703</v>
      </c>
      <c r="R115" s="22">
        <v>315</v>
      </c>
      <c r="S115" s="22">
        <v>316</v>
      </c>
      <c r="T115" s="23">
        <v>10800000</v>
      </c>
    </row>
    <row r="116" spans="15:20" x14ac:dyDescent="0.35">
      <c r="O116" s="21" t="str">
        <f t="shared" si="8"/>
        <v>A33_1_N2</v>
      </c>
      <c r="P116" s="22">
        <v>500</v>
      </c>
      <c r="Q116" s="22">
        <f t="shared" si="9"/>
        <v>45.45454545454546</v>
      </c>
      <c r="R116" s="22">
        <v>120</v>
      </c>
      <c r="S116" s="22">
        <v>123</v>
      </c>
      <c r="T116" s="23">
        <v>13500000</v>
      </c>
    </row>
    <row r="117" spans="15:20" x14ac:dyDescent="0.35">
      <c r="O117" s="21" t="str">
        <f t="shared" si="8"/>
        <v>A33_2_N2</v>
      </c>
      <c r="P117" s="22">
        <v>500</v>
      </c>
      <c r="Q117" s="22">
        <f t="shared" si="9"/>
        <v>45.45454545454546</v>
      </c>
      <c r="R117" s="22">
        <v>120</v>
      </c>
      <c r="S117" s="22">
        <v>123</v>
      </c>
      <c r="T117" s="23">
        <v>13500000</v>
      </c>
    </row>
    <row r="118" spans="15:20" x14ac:dyDescent="0.35">
      <c r="O118" s="21" t="str">
        <f t="shared" si="8"/>
        <v>B33_1_N2</v>
      </c>
      <c r="P118" s="22">
        <v>500</v>
      </c>
      <c r="Q118" s="22">
        <f t="shared" si="9"/>
        <v>45.45454545454546</v>
      </c>
      <c r="R118" s="22">
        <v>220</v>
      </c>
      <c r="S118" s="22">
        <v>223</v>
      </c>
      <c r="T118" s="23">
        <v>13500000</v>
      </c>
    </row>
    <row r="119" spans="15:20" x14ac:dyDescent="0.35">
      <c r="O119" s="21" t="str">
        <f t="shared" si="8"/>
        <v>B33_2_N2</v>
      </c>
      <c r="P119" s="22">
        <v>500</v>
      </c>
      <c r="Q119" s="22">
        <f t="shared" si="9"/>
        <v>45.45454545454546</v>
      </c>
      <c r="R119" s="22">
        <v>220</v>
      </c>
      <c r="S119" s="22">
        <v>223</v>
      </c>
      <c r="T119" s="23">
        <v>13500000</v>
      </c>
    </row>
    <row r="120" spans="15:20" x14ac:dyDescent="0.35">
      <c r="O120" s="21" t="str">
        <f t="shared" si="8"/>
        <v>C33_1_N2</v>
      </c>
      <c r="P120" s="22">
        <v>500</v>
      </c>
      <c r="Q120" s="22">
        <f t="shared" si="9"/>
        <v>45.45454545454546</v>
      </c>
      <c r="R120" s="22">
        <v>320</v>
      </c>
      <c r="S120" s="22">
        <v>323</v>
      </c>
      <c r="T120" s="23">
        <v>13500000</v>
      </c>
    </row>
    <row r="121" spans="15:20" x14ac:dyDescent="0.35">
      <c r="O121" s="21" t="str">
        <f t="shared" si="8"/>
        <v>C33_2_N2</v>
      </c>
      <c r="P121" s="22">
        <v>500</v>
      </c>
      <c r="Q121" s="22">
        <f t="shared" si="9"/>
        <v>45.45454545454546</v>
      </c>
      <c r="R121" s="22">
        <v>320</v>
      </c>
      <c r="S121" s="22">
        <v>323</v>
      </c>
      <c r="T121" s="23">
        <v>13500000</v>
      </c>
    </row>
    <row r="122" spans="15:20" x14ac:dyDescent="0.35">
      <c r="O122" s="21" t="str">
        <f t="shared" si="8"/>
        <v>A10_N2</v>
      </c>
      <c r="P122" s="22">
        <v>175</v>
      </c>
      <c r="Q122" s="22">
        <f t="shared" si="9"/>
        <v>16.393442622950818</v>
      </c>
      <c r="R122" s="22">
        <v>106</v>
      </c>
      <c r="S122" s="22">
        <v>110</v>
      </c>
      <c r="T122" s="23">
        <v>6400000</v>
      </c>
    </row>
    <row r="123" spans="15:20" x14ac:dyDescent="0.35">
      <c r="O123" s="21" t="str">
        <f t="shared" si="8"/>
        <v>A11_N2</v>
      </c>
      <c r="P123" s="22">
        <v>175</v>
      </c>
      <c r="Q123" s="22">
        <f t="shared" si="9"/>
        <v>16.393442622950818</v>
      </c>
      <c r="R123" s="22">
        <v>107</v>
      </c>
      <c r="S123" s="22">
        <v>108</v>
      </c>
      <c r="T123" s="23">
        <v>6400000</v>
      </c>
    </row>
    <row r="124" spans="15:20" x14ac:dyDescent="0.35">
      <c r="O124" s="21" t="str">
        <f t="shared" si="8"/>
        <v>A28_N2</v>
      </c>
      <c r="P124" s="22">
        <v>500</v>
      </c>
      <c r="Q124" s="22">
        <f t="shared" si="9"/>
        <v>43.478260869565219</v>
      </c>
      <c r="R124" s="22">
        <v>116</v>
      </c>
      <c r="S124" s="22">
        <v>119</v>
      </c>
      <c r="T124" s="23">
        <v>14400000</v>
      </c>
    </row>
    <row r="125" spans="15:20" x14ac:dyDescent="0.35">
      <c r="O125" s="21" t="str">
        <f t="shared" si="8"/>
        <v>B10_N2</v>
      </c>
      <c r="P125" s="22">
        <v>175</v>
      </c>
      <c r="Q125" s="22">
        <f t="shared" si="9"/>
        <v>16.393442622950818</v>
      </c>
      <c r="R125" s="22">
        <v>206</v>
      </c>
      <c r="S125" s="22">
        <v>210</v>
      </c>
      <c r="T125" s="23">
        <v>6400000</v>
      </c>
    </row>
    <row r="126" spans="15:20" x14ac:dyDescent="0.35">
      <c r="O126" s="21" t="str">
        <f t="shared" si="8"/>
        <v>B11_N2</v>
      </c>
      <c r="P126" s="22">
        <v>175</v>
      </c>
      <c r="Q126" s="22">
        <f t="shared" si="9"/>
        <v>16.393442622950818</v>
      </c>
      <c r="R126" s="22">
        <v>207</v>
      </c>
      <c r="S126" s="22">
        <v>208</v>
      </c>
      <c r="T126" s="23">
        <v>6400000</v>
      </c>
    </row>
    <row r="127" spans="15:20" x14ac:dyDescent="0.35">
      <c r="O127" s="21" t="str">
        <f t="shared" si="8"/>
        <v>B28_N2</v>
      </c>
      <c r="P127" s="22">
        <v>500</v>
      </c>
      <c r="Q127" s="22">
        <f t="shared" si="9"/>
        <v>43.478260869565219</v>
      </c>
      <c r="R127" s="22">
        <v>216</v>
      </c>
      <c r="S127" s="22">
        <v>219</v>
      </c>
      <c r="T127" s="23">
        <v>14400000</v>
      </c>
    </row>
    <row r="128" spans="15:20" x14ac:dyDescent="0.35">
      <c r="O128" s="21" t="str">
        <f t="shared" si="8"/>
        <v>C10_N2</v>
      </c>
      <c r="P128" s="22">
        <v>175</v>
      </c>
      <c r="Q128" s="22">
        <f t="shared" si="9"/>
        <v>16.393442622950818</v>
      </c>
      <c r="R128" s="22">
        <v>306</v>
      </c>
      <c r="S128" s="22">
        <v>310</v>
      </c>
      <c r="T128" s="23">
        <v>6400000</v>
      </c>
    </row>
    <row r="129" spans="15:20" x14ac:dyDescent="0.35">
      <c r="O129" s="21" t="str">
        <f t="shared" si="8"/>
        <v>C11_N2</v>
      </c>
      <c r="P129" s="22">
        <v>175</v>
      </c>
      <c r="Q129" s="22">
        <f t="shared" si="9"/>
        <v>16.393442622950818</v>
      </c>
      <c r="R129" s="22">
        <v>307</v>
      </c>
      <c r="S129" s="22">
        <v>308</v>
      </c>
      <c r="T129" s="23">
        <v>6400000</v>
      </c>
    </row>
    <row r="130" spans="15:20" x14ac:dyDescent="0.35">
      <c r="O130" s="21" t="str">
        <f t="shared" si="8"/>
        <v>C28_N2</v>
      </c>
      <c r="P130" s="22">
        <v>500</v>
      </c>
      <c r="Q130" s="22">
        <f t="shared" si="9"/>
        <v>43.478260869565219</v>
      </c>
      <c r="R130" s="22">
        <v>316</v>
      </c>
      <c r="S130" s="22">
        <v>319</v>
      </c>
      <c r="T130" s="23">
        <v>14400000</v>
      </c>
    </row>
    <row r="131" spans="15:20" x14ac:dyDescent="0.35">
      <c r="O131" s="21" t="str">
        <f t="shared" si="8"/>
        <v>A27_N2</v>
      </c>
      <c r="P131" s="22">
        <v>500</v>
      </c>
      <c r="Q131" s="22">
        <f t="shared" si="9"/>
        <v>38.46153846153846</v>
      </c>
      <c r="R131" s="22">
        <v>116</v>
      </c>
      <c r="S131" s="22">
        <v>117</v>
      </c>
      <c r="T131" s="23">
        <v>16200000</v>
      </c>
    </row>
    <row r="132" spans="15:20" x14ac:dyDescent="0.35">
      <c r="O132" s="21" t="str">
        <f t="shared" si="8"/>
        <v>A31_1_N2</v>
      </c>
      <c r="P132" s="22">
        <v>500</v>
      </c>
      <c r="Q132" s="22">
        <f t="shared" si="9"/>
        <v>38.46153846153846</v>
      </c>
      <c r="R132" s="22">
        <v>118</v>
      </c>
      <c r="S132" s="22">
        <v>121</v>
      </c>
      <c r="T132" s="23">
        <v>16200000</v>
      </c>
    </row>
    <row r="133" spans="15:20" x14ac:dyDescent="0.35">
      <c r="O133" s="21" t="str">
        <f t="shared" si="8"/>
        <v>A31_2_N2</v>
      </c>
      <c r="P133" s="22">
        <v>500</v>
      </c>
      <c r="Q133" s="22">
        <f t="shared" si="9"/>
        <v>38.46153846153846</v>
      </c>
      <c r="R133" s="22">
        <v>118</v>
      </c>
      <c r="S133" s="22">
        <v>121</v>
      </c>
      <c r="T133" s="23">
        <v>16200000</v>
      </c>
    </row>
    <row r="134" spans="15:20" x14ac:dyDescent="0.35">
      <c r="O134" s="21" t="str">
        <f t="shared" si="8"/>
        <v>B27_N2</v>
      </c>
      <c r="P134" s="22">
        <v>500</v>
      </c>
      <c r="Q134" s="22">
        <f t="shared" si="9"/>
        <v>38.46153846153846</v>
      </c>
      <c r="R134" s="22">
        <v>216</v>
      </c>
      <c r="S134" s="22">
        <v>217</v>
      </c>
      <c r="T134" s="23">
        <v>16200000</v>
      </c>
    </row>
    <row r="135" spans="15:20" x14ac:dyDescent="0.35">
      <c r="O135" s="21" t="str">
        <f t="shared" si="8"/>
        <v>B31_1_N2</v>
      </c>
      <c r="P135" s="22">
        <v>500</v>
      </c>
      <c r="Q135" s="22">
        <f t="shared" si="9"/>
        <v>38.46153846153846</v>
      </c>
      <c r="R135" s="22">
        <v>218</v>
      </c>
      <c r="S135" s="22">
        <v>221</v>
      </c>
      <c r="T135" s="23">
        <v>16200000</v>
      </c>
    </row>
    <row r="136" spans="15:20" x14ac:dyDescent="0.35">
      <c r="O136" s="21" t="str">
        <f t="shared" si="8"/>
        <v>B31_2_N2</v>
      </c>
      <c r="P136" s="22">
        <v>500</v>
      </c>
      <c r="Q136" s="22">
        <f t="shared" si="9"/>
        <v>38.46153846153846</v>
      </c>
      <c r="R136" s="22">
        <v>218</v>
      </c>
      <c r="S136" s="22">
        <v>221</v>
      </c>
      <c r="T136" s="23">
        <v>16200000</v>
      </c>
    </row>
    <row r="137" spans="15:20" x14ac:dyDescent="0.35">
      <c r="O137" s="21" t="str">
        <f t="shared" si="8"/>
        <v>C27_N2</v>
      </c>
      <c r="P137" s="22">
        <v>500</v>
      </c>
      <c r="Q137" s="22">
        <f t="shared" si="9"/>
        <v>38.46153846153846</v>
      </c>
      <c r="R137" s="22">
        <v>316</v>
      </c>
      <c r="S137" s="22">
        <v>317</v>
      </c>
      <c r="T137" s="23">
        <v>16200000</v>
      </c>
    </row>
    <row r="138" spans="15:20" x14ac:dyDescent="0.35">
      <c r="O138" s="21" t="str">
        <f t="shared" si="8"/>
        <v>C31_1_N2</v>
      </c>
      <c r="P138" s="22">
        <v>500</v>
      </c>
      <c r="Q138" s="22">
        <f t="shared" si="9"/>
        <v>38.46153846153846</v>
      </c>
      <c r="R138" s="22">
        <v>318</v>
      </c>
      <c r="S138" s="22">
        <v>321</v>
      </c>
      <c r="T138" s="23">
        <v>16200000</v>
      </c>
    </row>
    <row r="139" spans="15:20" x14ac:dyDescent="0.35">
      <c r="O139" s="21" t="str">
        <f t="shared" si="8"/>
        <v>C31_2_N2</v>
      </c>
      <c r="P139" s="22">
        <v>500</v>
      </c>
      <c r="Q139" s="22">
        <f t="shared" si="9"/>
        <v>38.46153846153846</v>
      </c>
      <c r="R139" s="22">
        <v>318</v>
      </c>
      <c r="S139" s="22">
        <v>321</v>
      </c>
      <c r="T139" s="23">
        <v>16200000</v>
      </c>
    </row>
    <row r="140" spans="15:20" x14ac:dyDescent="0.35">
      <c r="O140" s="21" t="str">
        <f t="shared" si="8"/>
        <v>A3_N2</v>
      </c>
      <c r="P140" s="22">
        <v>175</v>
      </c>
      <c r="Q140" s="22">
        <f t="shared" si="9"/>
        <v>11.76470588235294</v>
      </c>
      <c r="R140" s="22">
        <v>101</v>
      </c>
      <c r="S140" s="22">
        <v>105</v>
      </c>
      <c r="T140" s="23">
        <v>8800000</v>
      </c>
    </row>
    <row r="141" spans="15:20" x14ac:dyDescent="0.35">
      <c r="O141" s="21" t="str">
        <f t="shared" si="8"/>
        <v>B3_N2</v>
      </c>
      <c r="P141" s="22">
        <v>175</v>
      </c>
      <c r="Q141" s="22">
        <f t="shared" si="9"/>
        <v>11.76470588235294</v>
      </c>
      <c r="R141" s="22">
        <v>201</v>
      </c>
      <c r="S141" s="22">
        <v>205</v>
      </c>
      <c r="T141" s="23">
        <v>8800000</v>
      </c>
    </row>
    <row r="142" spans="15:20" x14ac:dyDescent="0.35">
      <c r="O142" s="21" t="str">
        <f t="shared" si="8"/>
        <v>C3_N2</v>
      </c>
      <c r="P142" s="22">
        <v>175</v>
      </c>
      <c r="Q142" s="22">
        <f t="shared" si="9"/>
        <v>11.76470588235294</v>
      </c>
      <c r="R142" s="22">
        <v>301</v>
      </c>
      <c r="S142" s="22">
        <v>305</v>
      </c>
      <c r="T142" s="23">
        <v>8800000</v>
      </c>
    </row>
    <row r="143" spans="15:20" x14ac:dyDescent="0.35">
      <c r="O143" s="21" t="str">
        <f t="shared" si="8"/>
        <v>A9_N2</v>
      </c>
      <c r="P143" s="22">
        <v>175</v>
      </c>
      <c r="Q143" s="22">
        <f t="shared" si="9"/>
        <v>11.363636363636365</v>
      </c>
      <c r="R143" s="22">
        <v>105</v>
      </c>
      <c r="S143" s="22">
        <v>110</v>
      </c>
      <c r="T143" s="23">
        <v>9200000</v>
      </c>
    </row>
    <row r="144" spans="15:20" x14ac:dyDescent="0.35">
      <c r="O144" s="21" t="str">
        <f t="shared" si="8"/>
        <v>B9_N2</v>
      </c>
      <c r="P144" s="22">
        <v>175</v>
      </c>
      <c r="Q144" s="22">
        <f t="shared" si="9"/>
        <v>11.363636363636365</v>
      </c>
      <c r="R144" s="22">
        <v>205</v>
      </c>
      <c r="S144" s="22">
        <v>210</v>
      </c>
      <c r="T144" s="23">
        <v>9200000</v>
      </c>
    </row>
    <row r="145" spans="15:20" x14ac:dyDescent="0.35">
      <c r="O145" s="21" t="str">
        <f t="shared" si="8"/>
        <v>C9_N2</v>
      </c>
      <c r="P145" s="22">
        <v>175</v>
      </c>
      <c r="Q145" s="22">
        <f t="shared" si="9"/>
        <v>11.363636363636365</v>
      </c>
      <c r="R145" s="22">
        <v>305</v>
      </c>
      <c r="S145" s="22">
        <v>310</v>
      </c>
      <c r="T145" s="23">
        <v>9200000</v>
      </c>
    </row>
    <row r="146" spans="15:20" x14ac:dyDescent="0.35">
      <c r="O146" s="21" t="str">
        <f t="shared" si="8"/>
        <v>A23_N2</v>
      </c>
      <c r="P146" s="22">
        <v>500</v>
      </c>
      <c r="Q146" s="22">
        <f t="shared" si="9"/>
        <v>16.949152542372882</v>
      </c>
      <c r="R146" s="22">
        <v>114</v>
      </c>
      <c r="S146" s="22">
        <v>116</v>
      </c>
      <c r="T146" s="23">
        <v>24300000</v>
      </c>
    </row>
    <row r="147" spans="15:20" x14ac:dyDescent="0.35">
      <c r="O147" s="21" t="str">
        <f t="shared" si="8"/>
        <v>A8_N2</v>
      </c>
      <c r="P147" s="22">
        <v>175</v>
      </c>
      <c r="Q147" s="22">
        <f t="shared" si="9"/>
        <v>9.615384615384615</v>
      </c>
      <c r="R147" s="22">
        <v>104</v>
      </c>
      <c r="S147" s="22">
        <v>109</v>
      </c>
      <c r="T147" s="23">
        <v>10800000</v>
      </c>
    </row>
    <row r="148" spans="15:20" x14ac:dyDescent="0.35">
      <c r="O148" s="21" t="str">
        <f t="shared" si="8"/>
        <v>B23_N2</v>
      </c>
      <c r="P148" s="22">
        <v>500</v>
      </c>
      <c r="Q148" s="22">
        <f t="shared" si="9"/>
        <v>16.949152542372882</v>
      </c>
      <c r="R148" s="22">
        <v>214</v>
      </c>
      <c r="S148" s="22">
        <v>216</v>
      </c>
      <c r="T148" s="23">
        <v>24300000</v>
      </c>
    </row>
    <row r="149" spans="15:20" x14ac:dyDescent="0.35">
      <c r="O149" s="21" t="str">
        <f t="shared" si="8"/>
        <v>B8_N2</v>
      </c>
      <c r="P149" s="22">
        <v>175</v>
      </c>
      <c r="Q149" s="22">
        <f t="shared" si="9"/>
        <v>9.615384615384615</v>
      </c>
      <c r="R149" s="22">
        <v>204</v>
      </c>
      <c r="S149" s="22">
        <v>209</v>
      </c>
      <c r="T149" s="23">
        <v>10800000</v>
      </c>
    </row>
    <row r="150" spans="15:20" x14ac:dyDescent="0.35">
      <c r="O150" s="21" t="str">
        <f t="shared" si="8"/>
        <v>C23_N2</v>
      </c>
      <c r="P150" s="22">
        <v>500</v>
      </c>
      <c r="Q150" s="22">
        <f t="shared" si="9"/>
        <v>16.949152542372882</v>
      </c>
      <c r="R150" s="22">
        <v>314</v>
      </c>
      <c r="S150" s="22">
        <v>316</v>
      </c>
      <c r="T150" s="23">
        <v>24300000</v>
      </c>
    </row>
    <row r="151" spans="15:20" x14ac:dyDescent="0.35">
      <c r="O151" s="21" t="str">
        <f t="shared" si="8"/>
        <v>C8_N2</v>
      </c>
      <c r="P151" s="22">
        <v>175</v>
      </c>
      <c r="Q151" s="22">
        <f t="shared" si="9"/>
        <v>9.615384615384615</v>
      </c>
      <c r="R151" s="22">
        <v>304</v>
      </c>
      <c r="S151" s="22">
        <v>309</v>
      </c>
      <c r="T151" s="23">
        <v>10800000</v>
      </c>
    </row>
    <row r="152" spans="15:20" x14ac:dyDescent="0.35">
      <c r="O152" s="21" t="str">
        <f t="shared" si="8"/>
        <v>A32_1_N2</v>
      </c>
      <c r="P152" s="22">
        <v>500</v>
      </c>
      <c r="Q152" s="22">
        <f t="shared" si="9"/>
        <v>25</v>
      </c>
      <c r="R152" s="22">
        <v>119</v>
      </c>
      <c r="S152" s="22">
        <v>120</v>
      </c>
      <c r="T152" s="23">
        <v>24750000</v>
      </c>
    </row>
    <row r="153" spans="15:20" x14ac:dyDescent="0.35">
      <c r="O153" s="21" t="str">
        <f t="shared" si="8"/>
        <v>A32_2_N2</v>
      </c>
      <c r="P153" s="22">
        <v>500</v>
      </c>
      <c r="Q153" s="22">
        <f t="shared" si="9"/>
        <v>25</v>
      </c>
      <c r="R153" s="22">
        <v>119</v>
      </c>
      <c r="S153" s="22">
        <v>120</v>
      </c>
      <c r="T153" s="23">
        <v>24750000</v>
      </c>
    </row>
    <row r="154" spans="15:20" x14ac:dyDescent="0.35">
      <c r="O154" s="21" t="str">
        <f t="shared" si="8"/>
        <v>B32_1_N2</v>
      </c>
      <c r="P154" s="22">
        <v>500</v>
      </c>
      <c r="Q154" s="22">
        <f t="shared" si="9"/>
        <v>25</v>
      </c>
      <c r="R154" s="22">
        <v>219</v>
      </c>
      <c r="S154" s="22">
        <v>220</v>
      </c>
      <c r="T154" s="23">
        <v>24750000</v>
      </c>
    </row>
    <row r="155" spans="15:20" x14ac:dyDescent="0.35">
      <c r="O155" s="21" t="str">
        <f t="shared" si="8"/>
        <v>B32_2_N2</v>
      </c>
      <c r="P155" s="22">
        <v>500</v>
      </c>
      <c r="Q155" s="22">
        <f t="shared" si="9"/>
        <v>25</v>
      </c>
      <c r="R155" s="22">
        <v>219</v>
      </c>
      <c r="S155" s="22">
        <v>220</v>
      </c>
      <c r="T155" s="23">
        <v>24750000</v>
      </c>
    </row>
    <row r="156" spans="15:20" x14ac:dyDescent="0.35">
      <c r="O156" s="21" t="str">
        <f t="shared" si="8"/>
        <v>C32_1_N2</v>
      </c>
      <c r="P156" s="22">
        <v>500</v>
      </c>
      <c r="Q156" s="22">
        <f t="shared" si="9"/>
        <v>25</v>
      </c>
      <c r="R156" s="22">
        <v>319</v>
      </c>
      <c r="S156" s="22">
        <v>320</v>
      </c>
      <c r="T156" s="23">
        <v>24750000</v>
      </c>
    </row>
    <row r="157" spans="15:20" x14ac:dyDescent="0.35">
      <c r="O157" s="21" t="str">
        <f t="shared" si="8"/>
        <v>C32_2_N2</v>
      </c>
      <c r="P157" s="22">
        <v>500</v>
      </c>
      <c r="Q157" s="22">
        <f t="shared" si="9"/>
        <v>25</v>
      </c>
      <c r="R157" s="22">
        <v>319</v>
      </c>
      <c r="S157" s="22">
        <v>320</v>
      </c>
      <c r="T157" s="23">
        <v>24750000</v>
      </c>
    </row>
    <row r="158" spans="15:20" x14ac:dyDescent="0.35">
      <c r="O158" s="21" t="str">
        <f t="shared" si="8"/>
        <v>A19_N2</v>
      </c>
      <c r="P158" s="22">
        <v>500</v>
      </c>
      <c r="Q158" s="22">
        <f t="shared" si="9"/>
        <v>23.809523809523807</v>
      </c>
      <c r="R158" s="22">
        <v>111</v>
      </c>
      <c r="S158" s="22">
        <v>114</v>
      </c>
      <c r="T158" s="23">
        <v>26100000</v>
      </c>
    </row>
    <row r="159" spans="15:20" x14ac:dyDescent="0.35">
      <c r="O159" s="21" t="str">
        <f t="shared" si="8"/>
        <v>B19_N2</v>
      </c>
      <c r="P159" s="22">
        <v>500</v>
      </c>
      <c r="Q159" s="22">
        <f t="shared" si="9"/>
        <v>23.809523809523807</v>
      </c>
      <c r="R159" s="22">
        <v>211</v>
      </c>
      <c r="S159" s="22">
        <v>214</v>
      </c>
      <c r="T159" s="23">
        <v>26100000</v>
      </c>
    </row>
    <row r="160" spans="15:20" x14ac:dyDescent="0.35">
      <c r="O160" s="21" t="str">
        <f t="shared" si="8"/>
        <v>C19_N2</v>
      </c>
      <c r="P160" s="22">
        <v>500</v>
      </c>
      <c r="Q160" s="22">
        <f t="shared" si="9"/>
        <v>23.809523809523807</v>
      </c>
      <c r="R160" s="22">
        <v>311</v>
      </c>
      <c r="S160" s="22">
        <v>314</v>
      </c>
      <c r="T160" s="23">
        <v>26100000</v>
      </c>
    </row>
    <row r="161" spans="15:20" x14ac:dyDescent="0.35">
      <c r="O161" s="21" t="str">
        <f t="shared" si="8"/>
        <v>A6_N2</v>
      </c>
      <c r="P161" s="22">
        <v>175</v>
      </c>
      <c r="Q161" s="22">
        <f t="shared" si="9"/>
        <v>8.4033613445378155</v>
      </c>
      <c r="R161" s="22">
        <v>103</v>
      </c>
      <c r="S161" s="22">
        <v>109</v>
      </c>
      <c r="T161" s="23">
        <v>12400000</v>
      </c>
    </row>
    <row r="162" spans="15:20" x14ac:dyDescent="0.35">
      <c r="O162" s="21" t="str">
        <f t="shared" si="8"/>
        <v>B6_N2</v>
      </c>
      <c r="P162" s="22">
        <v>175</v>
      </c>
      <c r="Q162" s="22">
        <f t="shared" si="9"/>
        <v>8.4033613445378155</v>
      </c>
      <c r="R162" s="22">
        <v>203</v>
      </c>
      <c r="S162" s="22">
        <v>209</v>
      </c>
      <c r="T162" s="23">
        <v>12400000</v>
      </c>
    </row>
    <row r="163" spans="15:20" x14ac:dyDescent="0.35">
      <c r="O163" s="21" t="str">
        <f t="shared" si="8"/>
        <v>C6_N2</v>
      </c>
      <c r="P163" s="22">
        <v>175</v>
      </c>
      <c r="Q163" s="22">
        <f t="shared" si="9"/>
        <v>8.4033613445378155</v>
      </c>
      <c r="R163" s="22">
        <v>303</v>
      </c>
      <c r="S163" s="22">
        <v>309</v>
      </c>
      <c r="T163" s="23">
        <v>12400000</v>
      </c>
    </row>
    <row r="164" spans="15:20" x14ac:dyDescent="0.35">
      <c r="O164" s="21" t="str">
        <f t="shared" si="8"/>
        <v>A18_N2</v>
      </c>
      <c r="P164" s="22">
        <v>500</v>
      </c>
      <c r="Q164" s="22">
        <f t="shared" si="9"/>
        <v>20.833333333333332</v>
      </c>
      <c r="R164" s="22">
        <v>111</v>
      </c>
      <c r="S164" s="22">
        <v>113</v>
      </c>
      <c r="T164" s="23">
        <v>29700000</v>
      </c>
    </row>
    <row r="165" spans="15:20" x14ac:dyDescent="0.35">
      <c r="O165" s="21" t="str">
        <f t="shared" si="8"/>
        <v>A20_N2</v>
      </c>
      <c r="P165" s="22">
        <v>500</v>
      </c>
      <c r="Q165" s="22">
        <f t="shared" si="9"/>
        <v>20.833333333333332</v>
      </c>
      <c r="R165" s="22">
        <v>112</v>
      </c>
      <c r="S165" s="22">
        <v>113</v>
      </c>
      <c r="T165" s="23">
        <v>29700000</v>
      </c>
    </row>
    <row r="166" spans="15:20" x14ac:dyDescent="0.35">
      <c r="O166" s="21" t="str">
        <f t="shared" si="8"/>
        <v>A4_N2</v>
      </c>
      <c r="P166" s="22">
        <v>175</v>
      </c>
      <c r="Q166" s="22">
        <f t="shared" si="9"/>
        <v>7.8740157480314963</v>
      </c>
      <c r="R166" s="22">
        <v>102</v>
      </c>
      <c r="S166" s="22">
        <v>104</v>
      </c>
      <c r="T166" s="23">
        <v>13200000</v>
      </c>
    </row>
    <row r="167" spans="15:20" x14ac:dyDescent="0.35">
      <c r="O167" s="21" t="str">
        <f t="shared" si="8"/>
        <v>B18_N2</v>
      </c>
      <c r="P167" s="22">
        <v>500</v>
      </c>
      <c r="Q167" s="22">
        <f t="shared" si="9"/>
        <v>20.833333333333332</v>
      </c>
      <c r="R167" s="22">
        <v>211</v>
      </c>
      <c r="S167" s="22">
        <v>213</v>
      </c>
      <c r="T167" s="23">
        <v>29700000</v>
      </c>
    </row>
    <row r="168" spans="15:20" x14ac:dyDescent="0.35">
      <c r="O168" s="21" t="str">
        <f t="shared" si="8"/>
        <v>B20_N2</v>
      </c>
      <c r="P168" s="22">
        <v>500</v>
      </c>
      <c r="Q168" s="22">
        <f t="shared" si="9"/>
        <v>20.833333333333332</v>
      </c>
      <c r="R168" s="22">
        <v>212</v>
      </c>
      <c r="S168" s="22">
        <v>213</v>
      </c>
      <c r="T168" s="23">
        <v>29700000</v>
      </c>
    </row>
    <row r="169" spans="15:20" x14ac:dyDescent="0.35">
      <c r="O169" s="21" t="str">
        <f t="shared" si="8"/>
        <v>B4_N2</v>
      </c>
      <c r="P169" s="22">
        <v>175</v>
      </c>
      <c r="Q169" s="22">
        <f t="shared" si="9"/>
        <v>7.8740157480314963</v>
      </c>
      <c r="R169" s="22">
        <v>202</v>
      </c>
      <c r="S169" s="22">
        <v>204</v>
      </c>
      <c r="T169" s="23">
        <v>13200000</v>
      </c>
    </row>
    <row r="170" spans="15:20" x14ac:dyDescent="0.35">
      <c r="O170" s="21" t="str">
        <f t="shared" si="8"/>
        <v>C18_N2</v>
      </c>
      <c r="P170" s="22">
        <v>500</v>
      </c>
      <c r="Q170" s="22">
        <f t="shared" si="9"/>
        <v>20.833333333333332</v>
      </c>
      <c r="R170" s="22">
        <v>311</v>
      </c>
      <c r="S170" s="22">
        <v>313</v>
      </c>
      <c r="T170" s="23">
        <v>29700000</v>
      </c>
    </row>
    <row r="171" spans="15:20" x14ac:dyDescent="0.35">
      <c r="O171" s="21" t="str">
        <f t="shared" si="8"/>
        <v>C20_N2</v>
      </c>
      <c r="P171" s="22">
        <v>500</v>
      </c>
      <c r="Q171" s="22">
        <f t="shared" si="9"/>
        <v>20.833333333333332</v>
      </c>
      <c r="R171" s="22">
        <v>312</v>
      </c>
      <c r="S171" s="22">
        <v>313</v>
      </c>
      <c r="T171" s="23">
        <v>29700000</v>
      </c>
    </row>
    <row r="172" spans="15:20" x14ac:dyDescent="0.35">
      <c r="O172" s="21" t="str">
        <f t="shared" ref="O172:O210" si="10">_xlfn.CONCAT(A68,"_N2")</f>
        <v>C4_N2</v>
      </c>
      <c r="P172" s="22">
        <v>175</v>
      </c>
      <c r="Q172" s="22">
        <f t="shared" ref="Q172:Q210" si="11">Q68</f>
        <v>7.8740157480314963</v>
      </c>
      <c r="R172" s="22">
        <v>302</v>
      </c>
      <c r="S172" s="22">
        <v>304</v>
      </c>
      <c r="T172" s="23">
        <v>13200000</v>
      </c>
    </row>
    <row r="173" spans="15:20" x14ac:dyDescent="0.35">
      <c r="O173" s="21" t="str">
        <f t="shared" si="10"/>
        <v>A25_1_N2</v>
      </c>
      <c r="P173" s="22">
        <v>500</v>
      </c>
      <c r="Q173" s="22">
        <f t="shared" si="11"/>
        <v>20.408163265306122</v>
      </c>
      <c r="R173" s="22">
        <v>115</v>
      </c>
      <c r="S173" s="22">
        <v>121</v>
      </c>
      <c r="T173" s="23">
        <v>30600000</v>
      </c>
    </row>
    <row r="174" spans="15:20" x14ac:dyDescent="0.35">
      <c r="O174" s="21" t="str">
        <f t="shared" si="10"/>
        <v>A25_2_N2</v>
      </c>
      <c r="P174" s="22">
        <v>500</v>
      </c>
      <c r="Q174" s="22">
        <f t="shared" si="11"/>
        <v>20.408163265306122</v>
      </c>
      <c r="R174" s="22">
        <v>115</v>
      </c>
      <c r="S174" s="22">
        <v>121</v>
      </c>
      <c r="T174" s="23">
        <v>30600000</v>
      </c>
    </row>
    <row r="175" spans="15:20" x14ac:dyDescent="0.35">
      <c r="O175" s="21" t="str">
        <f t="shared" si="10"/>
        <v>B25_1_N2</v>
      </c>
      <c r="P175" s="22">
        <v>500</v>
      </c>
      <c r="Q175" s="22">
        <f t="shared" si="11"/>
        <v>20.408163265306122</v>
      </c>
      <c r="R175" s="22">
        <v>215</v>
      </c>
      <c r="S175" s="22">
        <v>221</v>
      </c>
      <c r="T175" s="23">
        <v>30600000</v>
      </c>
    </row>
    <row r="176" spans="15:20" x14ac:dyDescent="0.35">
      <c r="O176" s="21" t="str">
        <f t="shared" si="10"/>
        <v>B25_2_N2</v>
      </c>
      <c r="P176" s="22">
        <v>500</v>
      </c>
      <c r="Q176" s="22">
        <f t="shared" si="11"/>
        <v>20.408163265306122</v>
      </c>
      <c r="R176" s="22">
        <v>215</v>
      </c>
      <c r="S176" s="22">
        <v>221</v>
      </c>
      <c r="T176" s="23">
        <v>30600000</v>
      </c>
    </row>
    <row r="177" spans="15:20" x14ac:dyDescent="0.35">
      <c r="O177" s="21" t="str">
        <f t="shared" si="10"/>
        <v>C25_1_N2</v>
      </c>
      <c r="P177" s="22">
        <v>500</v>
      </c>
      <c r="Q177" s="22">
        <f t="shared" si="11"/>
        <v>20.408163265306122</v>
      </c>
      <c r="R177" s="22">
        <v>315</v>
      </c>
      <c r="S177" s="22">
        <v>321</v>
      </c>
      <c r="T177" s="23">
        <v>30600000</v>
      </c>
    </row>
    <row r="178" spans="15:20" x14ac:dyDescent="0.35">
      <c r="O178" s="21" t="str">
        <f t="shared" si="10"/>
        <v>C25_2_N2</v>
      </c>
      <c r="P178" s="22">
        <v>500</v>
      </c>
      <c r="Q178" s="22">
        <f t="shared" si="11"/>
        <v>20.408163265306122</v>
      </c>
      <c r="R178" s="22">
        <v>315</v>
      </c>
      <c r="S178" s="22">
        <v>321</v>
      </c>
      <c r="T178" s="23">
        <v>30600000</v>
      </c>
    </row>
    <row r="179" spans="15:20" x14ac:dyDescent="0.35">
      <c r="O179" s="21" t="str">
        <f t="shared" si="10"/>
        <v>A26_N2</v>
      </c>
      <c r="P179" s="22">
        <v>500</v>
      </c>
      <c r="Q179" s="22">
        <f t="shared" si="11"/>
        <v>19.23076923076923</v>
      </c>
      <c r="R179" s="22">
        <v>115</v>
      </c>
      <c r="S179" s="22">
        <v>124</v>
      </c>
      <c r="T179" s="23">
        <v>32400000</v>
      </c>
    </row>
    <row r="180" spans="15:20" x14ac:dyDescent="0.35">
      <c r="O180" s="21" t="str">
        <f t="shared" si="10"/>
        <v>B26_N2</v>
      </c>
      <c r="P180" s="22">
        <v>500</v>
      </c>
      <c r="Q180" s="22">
        <f t="shared" si="11"/>
        <v>19.23076923076923</v>
      </c>
      <c r="R180" s="22">
        <v>215</v>
      </c>
      <c r="S180" s="22">
        <v>224</v>
      </c>
      <c r="T180" s="23">
        <v>32400000</v>
      </c>
    </row>
    <row r="181" spans="15:20" x14ac:dyDescent="0.35">
      <c r="O181" s="21" t="str">
        <f t="shared" si="10"/>
        <v>C26_N2</v>
      </c>
      <c r="P181" s="22">
        <v>500</v>
      </c>
      <c r="Q181" s="22">
        <f t="shared" si="11"/>
        <v>19.23076923076923</v>
      </c>
      <c r="R181" s="22">
        <v>315</v>
      </c>
      <c r="S181" s="22">
        <v>324</v>
      </c>
      <c r="T181" s="23">
        <v>32400000</v>
      </c>
    </row>
    <row r="182" spans="15:20" x14ac:dyDescent="0.35">
      <c r="O182" s="21" t="str">
        <f t="shared" si="10"/>
        <v>AB1_N2</v>
      </c>
      <c r="P182" s="22">
        <v>175</v>
      </c>
      <c r="Q182" s="22">
        <f t="shared" si="11"/>
        <v>6.2111801242236027</v>
      </c>
      <c r="R182" s="22">
        <v>107</v>
      </c>
      <c r="S182" s="22">
        <v>203</v>
      </c>
      <c r="T182" s="23">
        <v>16800000</v>
      </c>
    </row>
    <row r="183" spans="15:20" x14ac:dyDescent="0.35">
      <c r="O183" s="21" t="str">
        <f t="shared" si="10"/>
        <v>A12-1_N2</v>
      </c>
      <c r="P183" s="22">
        <v>175</v>
      </c>
      <c r="Q183" s="22">
        <f t="shared" si="11"/>
        <v>6.0606060606060606</v>
      </c>
      <c r="R183" s="22">
        <v>108</v>
      </c>
      <c r="S183" s="22">
        <v>109</v>
      </c>
      <c r="T183" s="23">
        <v>17200000</v>
      </c>
    </row>
    <row r="184" spans="15:20" x14ac:dyDescent="0.35">
      <c r="O184" s="21" t="str">
        <f t="shared" si="10"/>
        <v>A13-2_N2</v>
      </c>
      <c r="P184" s="22">
        <v>175</v>
      </c>
      <c r="Q184" s="22">
        <f t="shared" si="11"/>
        <v>6.0606060606060606</v>
      </c>
      <c r="R184" s="22">
        <v>108</v>
      </c>
      <c r="S184" s="22">
        <v>110</v>
      </c>
      <c r="T184" s="23">
        <v>17200000</v>
      </c>
    </row>
    <row r="185" spans="15:20" x14ac:dyDescent="0.35">
      <c r="O185" s="21" t="str">
        <f t="shared" si="10"/>
        <v>B12-1_N2</v>
      </c>
      <c r="P185" s="22">
        <v>175</v>
      </c>
      <c r="Q185" s="22">
        <f t="shared" si="11"/>
        <v>6.0606060606060606</v>
      </c>
      <c r="R185" s="22">
        <v>208</v>
      </c>
      <c r="S185" s="22">
        <v>209</v>
      </c>
      <c r="T185" s="23">
        <v>17200000</v>
      </c>
    </row>
    <row r="186" spans="15:20" x14ac:dyDescent="0.35">
      <c r="O186" s="21" t="str">
        <f t="shared" si="10"/>
        <v>B13-2_N2</v>
      </c>
      <c r="P186" s="22">
        <v>175</v>
      </c>
      <c r="Q186" s="22">
        <f t="shared" si="11"/>
        <v>6.0606060606060606</v>
      </c>
      <c r="R186" s="22">
        <v>208</v>
      </c>
      <c r="S186" s="22">
        <v>210</v>
      </c>
      <c r="T186" s="23">
        <v>17200000</v>
      </c>
    </row>
    <row r="187" spans="15:20" x14ac:dyDescent="0.35">
      <c r="O187" s="21" t="str">
        <f t="shared" si="10"/>
        <v>C12-1_N2</v>
      </c>
      <c r="P187" s="22">
        <v>175</v>
      </c>
      <c r="Q187" s="22">
        <f t="shared" si="11"/>
        <v>6.0606060606060606</v>
      </c>
      <c r="R187" s="22">
        <v>308</v>
      </c>
      <c r="S187" s="22">
        <v>309</v>
      </c>
      <c r="T187" s="23">
        <v>17200000</v>
      </c>
    </row>
    <row r="188" spans="15:20" x14ac:dyDescent="0.35">
      <c r="O188" s="21" t="str">
        <f t="shared" si="10"/>
        <v>C13-2_N2</v>
      </c>
      <c r="P188" s="22">
        <v>175</v>
      </c>
      <c r="Q188" s="22">
        <f t="shared" si="11"/>
        <v>6.0606060606060606</v>
      </c>
      <c r="R188" s="22">
        <v>308</v>
      </c>
      <c r="S188" s="22">
        <v>310</v>
      </c>
      <c r="T188" s="23">
        <v>17200000</v>
      </c>
    </row>
    <row r="189" spans="15:20" x14ac:dyDescent="0.35">
      <c r="O189" s="21" t="str">
        <f t="shared" si="10"/>
        <v>A34_N2</v>
      </c>
      <c r="P189" s="22">
        <v>500</v>
      </c>
      <c r="Q189" s="22">
        <f t="shared" si="11"/>
        <v>14.705882352941176</v>
      </c>
      <c r="R189" s="22">
        <v>121</v>
      </c>
      <c r="S189" s="22">
        <v>122</v>
      </c>
      <c r="T189" s="23">
        <v>42300000</v>
      </c>
    </row>
    <row r="190" spans="15:20" x14ac:dyDescent="0.35">
      <c r="O190" s="21" t="str">
        <f t="shared" si="10"/>
        <v>B34_N2</v>
      </c>
      <c r="P190" s="22">
        <v>500</v>
      </c>
      <c r="Q190" s="22">
        <f t="shared" si="11"/>
        <v>14.705882352941176</v>
      </c>
      <c r="R190" s="22">
        <v>221</v>
      </c>
      <c r="S190" s="22">
        <v>222</v>
      </c>
      <c r="T190" s="23">
        <v>42300000</v>
      </c>
    </row>
    <row r="191" spans="15:20" x14ac:dyDescent="0.35">
      <c r="O191" s="21" t="str">
        <f t="shared" si="10"/>
        <v>C34_N2</v>
      </c>
      <c r="P191" s="22">
        <v>500</v>
      </c>
      <c r="Q191" s="22">
        <f t="shared" si="11"/>
        <v>14.705882352941176</v>
      </c>
      <c r="R191" s="22">
        <v>321</v>
      </c>
      <c r="S191" s="22">
        <v>322</v>
      </c>
      <c r="T191" s="23">
        <v>42300000</v>
      </c>
    </row>
    <row r="192" spans="15:20" x14ac:dyDescent="0.35">
      <c r="O192" s="21" t="str">
        <f t="shared" si="10"/>
        <v>A5_N2</v>
      </c>
      <c r="P192" s="22">
        <v>175</v>
      </c>
      <c r="Q192" s="22">
        <f t="shared" si="11"/>
        <v>5.208333333333333</v>
      </c>
      <c r="R192" s="22">
        <v>102</v>
      </c>
      <c r="S192" s="22">
        <v>106</v>
      </c>
      <c r="T192" s="23">
        <v>20000000</v>
      </c>
    </row>
    <row r="193" spans="15:20" x14ac:dyDescent="0.35">
      <c r="O193" s="21" t="str">
        <f t="shared" si="10"/>
        <v>B5_N2</v>
      </c>
      <c r="P193" s="22">
        <v>175</v>
      </c>
      <c r="Q193" s="22">
        <f t="shared" si="11"/>
        <v>5.208333333333333</v>
      </c>
      <c r="R193" s="22">
        <v>202</v>
      </c>
      <c r="S193" s="22">
        <v>206</v>
      </c>
      <c r="T193" s="23">
        <v>20000000</v>
      </c>
    </row>
    <row r="194" spans="15:20" x14ac:dyDescent="0.35">
      <c r="O194" s="21" t="str">
        <f t="shared" si="10"/>
        <v>C5_N2</v>
      </c>
      <c r="P194" s="22">
        <v>175</v>
      </c>
      <c r="Q194" s="22">
        <f t="shared" si="11"/>
        <v>5.208333333333333</v>
      </c>
      <c r="R194" s="22">
        <v>302</v>
      </c>
      <c r="S194" s="22">
        <v>306</v>
      </c>
      <c r="T194" s="23">
        <v>20000000</v>
      </c>
    </row>
    <row r="195" spans="15:20" x14ac:dyDescent="0.35">
      <c r="O195" s="21" t="str">
        <f t="shared" si="10"/>
        <v>AB3_N2</v>
      </c>
      <c r="P195" s="22">
        <v>500</v>
      </c>
      <c r="Q195" s="22">
        <f t="shared" si="11"/>
        <v>13.513513513513514</v>
      </c>
      <c r="R195" s="22">
        <v>123</v>
      </c>
      <c r="S195" s="22">
        <v>217</v>
      </c>
      <c r="T195" s="23">
        <v>45900000</v>
      </c>
    </row>
    <row r="196" spans="15:20" x14ac:dyDescent="0.35">
      <c r="O196" s="21" t="str">
        <f t="shared" si="10"/>
        <v>AB2_N2</v>
      </c>
      <c r="P196" s="22">
        <v>500</v>
      </c>
      <c r="Q196" s="22">
        <f t="shared" si="11"/>
        <v>13.333333333333334</v>
      </c>
      <c r="R196" s="22">
        <v>113</v>
      </c>
      <c r="S196" s="22">
        <v>215</v>
      </c>
      <c r="T196" s="23">
        <v>46800000</v>
      </c>
    </row>
    <row r="197" spans="15:20" x14ac:dyDescent="0.35">
      <c r="O197" s="21" t="str">
        <f t="shared" si="10"/>
        <v>A2_N2</v>
      </c>
      <c r="P197" s="22">
        <v>175</v>
      </c>
      <c r="Q197" s="22">
        <f t="shared" si="11"/>
        <v>4.7393364928909953</v>
      </c>
      <c r="R197" s="22">
        <v>101</v>
      </c>
      <c r="S197" s="22">
        <v>103</v>
      </c>
      <c r="T197" s="23">
        <v>22000000</v>
      </c>
    </row>
    <row r="198" spans="15:20" x14ac:dyDescent="0.35">
      <c r="O198" s="21" t="str">
        <f t="shared" si="10"/>
        <v>B2_N2</v>
      </c>
      <c r="P198" s="22">
        <v>175</v>
      </c>
      <c r="Q198" s="22">
        <f t="shared" si="11"/>
        <v>4.7393364928909953</v>
      </c>
      <c r="R198" s="22">
        <v>201</v>
      </c>
      <c r="S198" s="22">
        <v>203</v>
      </c>
      <c r="T198" s="23">
        <v>22000000</v>
      </c>
    </row>
    <row r="199" spans="15:20" x14ac:dyDescent="0.35">
      <c r="O199" s="21" t="str">
        <f t="shared" si="10"/>
        <v>C2_N2</v>
      </c>
      <c r="P199" s="22">
        <v>175</v>
      </c>
      <c r="Q199" s="22">
        <f t="shared" si="11"/>
        <v>4.7393364928909953</v>
      </c>
      <c r="R199" s="22">
        <v>301</v>
      </c>
      <c r="S199" s="22">
        <v>303</v>
      </c>
      <c r="T199" s="23">
        <v>22000000</v>
      </c>
    </row>
    <row r="200" spans="15:20" x14ac:dyDescent="0.35">
      <c r="O200" s="21" t="str">
        <f t="shared" si="10"/>
        <v>A22_N2</v>
      </c>
      <c r="P200" s="22">
        <v>500</v>
      </c>
      <c r="Q200" s="22">
        <f t="shared" si="11"/>
        <v>11.494252873563219</v>
      </c>
      <c r="R200" s="22">
        <v>113</v>
      </c>
      <c r="S200" s="22">
        <v>123</v>
      </c>
      <c r="T200" s="23">
        <v>54000000</v>
      </c>
    </row>
    <row r="201" spans="15:20" x14ac:dyDescent="0.35">
      <c r="O201" s="21" t="str">
        <f t="shared" si="10"/>
        <v>B22_N2</v>
      </c>
      <c r="P201" s="22">
        <v>500</v>
      </c>
      <c r="Q201" s="22">
        <f t="shared" si="11"/>
        <v>11.494252873563219</v>
      </c>
      <c r="R201" s="22">
        <v>213</v>
      </c>
      <c r="S201" s="22">
        <v>223</v>
      </c>
      <c r="T201" s="23">
        <v>54000000</v>
      </c>
    </row>
    <row r="202" spans="15:20" x14ac:dyDescent="0.35">
      <c r="O202" s="21" t="str">
        <f t="shared" si="10"/>
        <v>C22_N2</v>
      </c>
      <c r="P202" s="22">
        <v>500</v>
      </c>
      <c r="Q202" s="22">
        <f t="shared" si="11"/>
        <v>11.494252873563219</v>
      </c>
      <c r="R202" s="22">
        <v>313</v>
      </c>
      <c r="S202" s="22">
        <v>323</v>
      </c>
      <c r="T202" s="23">
        <v>54000000</v>
      </c>
    </row>
    <row r="203" spans="15:20" x14ac:dyDescent="0.35">
      <c r="O203" s="21" t="str">
        <f t="shared" si="10"/>
        <v>A21_N2</v>
      </c>
      <c r="P203" s="22">
        <v>500</v>
      </c>
      <c r="Q203" s="22">
        <f t="shared" si="11"/>
        <v>10.309278350515463</v>
      </c>
      <c r="R203" s="22">
        <v>112</v>
      </c>
      <c r="S203" s="22">
        <v>123</v>
      </c>
      <c r="T203" s="23">
        <v>60300000</v>
      </c>
    </row>
    <row r="204" spans="15:20" x14ac:dyDescent="0.35">
      <c r="O204" s="21" t="str">
        <f t="shared" si="10"/>
        <v>B21_N2</v>
      </c>
      <c r="P204" s="22">
        <v>500</v>
      </c>
      <c r="Q204" s="22">
        <f t="shared" si="11"/>
        <v>10.309278350515463</v>
      </c>
      <c r="R204" s="22">
        <v>212</v>
      </c>
      <c r="S204" s="22">
        <v>223</v>
      </c>
      <c r="T204" s="23">
        <v>60300000</v>
      </c>
    </row>
    <row r="205" spans="15:20" x14ac:dyDescent="0.35">
      <c r="O205" s="21" t="str">
        <f t="shared" si="10"/>
        <v>C21_N2</v>
      </c>
      <c r="P205" s="22">
        <v>500</v>
      </c>
      <c r="Q205" s="22">
        <f t="shared" si="11"/>
        <v>10.309278350515463</v>
      </c>
      <c r="R205" s="22">
        <v>312</v>
      </c>
      <c r="S205" s="22">
        <v>323</v>
      </c>
      <c r="T205" s="23">
        <v>60300000</v>
      </c>
    </row>
    <row r="206" spans="15:20" x14ac:dyDescent="0.35">
      <c r="O206" s="21" t="str">
        <f t="shared" si="10"/>
        <v>CA_1_N2</v>
      </c>
      <c r="P206" s="22">
        <v>500</v>
      </c>
      <c r="Q206" s="22">
        <f t="shared" si="11"/>
        <v>10.309278350515463</v>
      </c>
      <c r="R206" s="22">
        <v>325</v>
      </c>
      <c r="S206" s="22">
        <v>121</v>
      </c>
      <c r="T206" s="23">
        <v>60300000</v>
      </c>
    </row>
    <row r="207" spans="15:20" x14ac:dyDescent="0.35">
      <c r="O207" s="21" t="str">
        <f t="shared" si="10"/>
        <v>CB_1_N2</v>
      </c>
      <c r="P207" s="22">
        <v>500</v>
      </c>
      <c r="Q207" s="22">
        <f t="shared" si="11"/>
        <v>9.615384615384615</v>
      </c>
      <c r="R207" s="22">
        <v>318</v>
      </c>
      <c r="S207" s="22">
        <v>223</v>
      </c>
      <c r="T207" s="23">
        <v>64800000</v>
      </c>
    </row>
    <row r="208" spans="15:20" x14ac:dyDescent="0.35">
      <c r="O208" s="21" t="str">
        <f t="shared" si="10"/>
        <v>A30_N2</v>
      </c>
      <c r="P208" s="22">
        <v>500</v>
      </c>
      <c r="Q208" s="22">
        <f t="shared" si="11"/>
        <v>9.5238095238095237</v>
      </c>
      <c r="R208" s="22">
        <v>117</v>
      </c>
      <c r="S208" s="22">
        <v>122</v>
      </c>
      <c r="T208" s="23">
        <v>65700000</v>
      </c>
    </row>
    <row r="209" spans="15:20" x14ac:dyDescent="0.35">
      <c r="O209" s="21" t="str">
        <f t="shared" si="10"/>
        <v>B30_N2</v>
      </c>
      <c r="P209" s="22">
        <v>500</v>
      </c>
      <c r="Q209" s="22">
        <f t="shared" si="11"/>
        <v>9.5238095238095237</v>
      </c>
      <c r="R209" s="22">
        <v>217</v>
      </c>
      <c r="S209" s="22">
        <v>222</v>
      </c>
      <c r="T209" s="23">
        <v>65700000</v>
      </c>
    </row>
    <row r="210" spans="15:20" ht="15" thickBot="1" x14ac:dyDescent="0.4">
      <c r="O210" s="24" t="str">
        <f t="shared" si="10"/>
        <v>C30_N2</v>
      </c>
      <c r="P210" s="25">
        <v>500</v>
      </c>
      <c r="Q210" s="25">
        <f t="shared" si="11"/>
        <v>9.5238095238095237</v>
      </c>
      <c r="R210" s="25">
        <v>317</v>
      </c>
      <c r="S210" s="25">
        <v>322</v>
      </c>
      <c r="T210" s="26">
        <v>65700000</v>
      </c>
    </row>
  </sheetData>
  <mergeCells count="3">
    <mergeCell ref="A1:N1"/>
    <mergeCell ref="O1:T1"/>
    <mergeCell ref="K107:N10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8FB21-674A-466E-B5DC-75407E0FBA68}">
  <dimension ref="A1:F29"/>
  <sheetViews>
    <sheetView workbookViewId="0">
      <selection activeCell="A17" sqref="A17"/>
    </sheetView>
  </sheetViews>
  <sheetFormatPr defaultRowHeight="14.5" x14ac:dyDescent="0.35"/>
  <cols>
    <col min="1" max="3" width="8.7265625" style="36"/>
    <col min="4" max="4" width="15.6328125" style="36" bestFit="1" customWidth="1"/>
    <col min="5" max="5" width="8.7265625" style="36"/>
    <col min="6" max="6" width="17.7265625" style="36" bestFit="1" customWidth="1"/>
    <col min="7" max="16384" width="8.7265625" style="36"/>
  </cols>
  <sheetData>
    <row r="1" spans="1:6" x14ac:dyDescent="0.35">
      <c r="A1" s="57" t="s">
        <v>573</v>
      </c>
      <c r="B1" s="57"/>
      <c r="C1" s="57"/>
      <c r="D1" s="57"/>
      <c r="E1" s="57"/>
      <c r="F1" s="57"/>
    </row>
    <row r="2" spans="1:6" x14ac:dyDescent="0.35">
      <c r="A2" s="36" t="s">
        <v>268</v>
      </c>
      <c r="B2" s="36" t="s">
        <v>269</v>
      </c>
      <c r="C2" s="36" t="s">
        <v>270</v>
      </c>
      <c r="D2" s="36" t="s">
        <v>222</v>
      </c>
    </row>
    <row r="3" spans="1:6" x14ac:dyDescent="0.35">
      <c r="A3" s="36" t="s">
        <v>96</v>
      </c>
      <c r="B3" s="36">
        <v>1</v>
      </c>
      <c r="C3" s="36">
        <f>VLOOKUP(A3, existing_line_data!$A$2:$D$122, 4, FALSE)</f>
        <v>16</v>
      </c>
      <c r="D3" s="34">
        <f>VLOOKUP(A3, new_line_data!$A$2:$T$106, 20, FALSE)*B3</f>
        <v>6400000</v>
      </c>
      <c r="F3" s="36" t="str">
        <f t="shared" ref="F3:F17" si="0">_xlfn.CONCAT(A3, " &amp; ", C3, " &amp; ", D3, " \\")</f>
        <v>A10 &amp; 16 &amp; 6400000 \\</v>
      </c>
    </row>
    <row r="4" spans="1:6" x14ac:dyDescent="0.35">
      <c r="A4" s="36" t="s">
        <v>97</v>
      </c>
      <c r="B4" s="36">
        <v>1</v>
      </c>
      <c r="C4" s="36">
        <f>VLOOKUP(A4, existing_line_data!$A$2:$D$122, 4, FALSE)</f>
        <v>16</v>
      </c>
      <c r="D4" s="34">
        <f>VLOOKUP(A4, new_line_data!$A$2:$T$106, 20, FALSE)*B4</f>
        <v>6400000</v>
      </c>
      <c r="F4" s="36" t="str">
        <f t="shared" si="0"/>
        <v>A11 &amp; 16 &amp; 6400000 \\</v>
      </c>
    </row>
    <row r="5" spans="1:6" x14ac:dyDescent="0.35">
      <c r="A5" s="36" t="s">
        <v>105</v>
      </c>
      <c r="B5" s="36">
        <v>1</v>
      </c>
      <c r="C5" s="36">
        <f>VLOOKUP(A5, existing_line_data!$A$2:$D$122, 4, FALSE)</f>
        <v>33</v>
      </c>
      <c r="D5" s="34">
        <f>VLOOKUP(A5, new_line_data!$A$2:$T$106, 20, FALSE)*B5</f>
        <v>29700000</v>
      </c>
      <c r="F5" s="36" t="str">
        <f t="shared" si="0"/>
        <v>A18 &amp; 33 &amp; 29700000 \\</v>
      </c>
    </row>
    <row r="6" spans="1:6" x14ac:dyDescent="0.35">
      <c r="A6" s="36" t="s">
        <v>129</v>
      </c>
      <c r="B6" s="36">
        <v>1</v>
      </c>
      <c r="C6" s="36">
        <f>VLOOKUP(A6, existing_line_data!$A$2:$D$122, 4, FALSE)</f>
        <v>16</v>
      </c>
      <c r="D6" s="34">
        <f>VLOOKUP(A6, new_line_data!$A$2:$T$106, 20, FALSE)*B6</f>
        <v>6400000</v>
      </c>
      <c r="F6" s="36" t="str">
        <f t="shared" si="0"/>
        <v>B10 &amp; 16 &amp; 6400000 \\</v>
      </c>
    </row>
    <row r="7" spans="1:6" x14ac:dyDescent="0.35">
      <c r="A7" s="36" t="s">
        <v>130</v>
      </c>
      <c r="B7" s="36">
        <v>2</v>
      </c>
      <c r="C7" s="36">
        <f>VLOOKUP(A7, existing_line_data!$A$2:$D$122, 4, FALSE)</f>
        <v>16</v>
      </c>
      <c r="D7" s="34">
        <f>VLOOKUP(A7, new_line_data!$A$2:$T$106, 20, FALSE)*B7</f>
        <v>12800000</v>
      </c>
      <c r="F7" s="36" t="str">
        <f t="shared" si="0"/>
        <v>B11 &amp; 16 &amp; 12800000 \\</v>
      </c>
    </row>
    <row r="8" spans="1:6" x14ac:dyDescent="0.35">
      <c r="A8" s="36" t="s">
        <v>137</v>
      </c>
      <c r="B8" s="36">
        <v>1</v>
      </c>
      <c r="C8" s="36">
        <f>VLOOKUP(A8, existing_line_data!$A$2:$D$122, 4, FALSE)</f>
        <v>33</v>
      </c>
      <c r="D8" s="34">
        <f>VLOOKUP(A8, new_line_data!$A$2:$T$106, 20, FALSE)*B8</f>
        <v>29700000</v>
      </c>
      <c r="F8" s="36" t="str">
        <f t="shared" si="0"/>
        <v>B18 &amp; 33 &amp; 29700000 \\</v>
      </c>
    </row>
    <row r="9" spans="1:6" x14ac:dyDescent="0.35">
      <c r="A9" s="36" t="s">
        <v>159</v>
      </c>
      <c r="B9" s="36">
        <v>1</v>
      </c>
      <c r="C9" s="36">
        <f>VLOOKUP(A9, existing_line_data!$A$2:$D$122, 4, FALSE)</f>
        <v>16</v>
      </c>
      <c r="D9" s="34">
        <f>VLOOKUP(A9, new_line_data!$A$2:$T$106, 20, FALSE)*B9</f>
        <v>6400000</v>
      </c>
      <c r="F9" s="36" t="str">
        <f t="shared" si="0"/>
        <v>C10 &amp; 16 &amp; 6400000 \\</v>
      </c>
    </row>
    <row r="10" spans="1:6" x14ac:dyDescent="0.35">
      <c r="A10" s="36" t="s">
        <v>160</v>
      </c>
      <c r="B10" s="36">
        <v>2</v>
      </c>
      <c r="C10" s="36">
        <f>VLOOKUP(A10, existing_line_data!$A$2:$D$122, 4, FALSE)</f>
        <v>16</v>
      </c>
      <c r="D10" s="34">
        <f>VLOOKUP(A10, new_line_data!$A$2:$T$106, 20, FALSE)*B10</f>
        <v>12800000</v>
      </c>
      <c r="F10" s="36" t="str">
        <f t="shared" si="0"/>
        <v>C11 &amp; 16 &amp; 12800000 \\</v>
      </c>
    </row>
    <row r="11" spans="1:6" x14ac:dyDescent="0.35">
      <c r="A11" s="36" t="s">
        <v>172</v>
      </c>
      <c r="B11" s="36">
        <v>1</v>
      </c>
      <c r="C11" s="36">
        <f>VLOOKUP(A11, existing_line_data!$A$2:$D$122, 4, FALSE)</f>
        <v>27</v>
      </c>
      <c r="D11" s="34">
        <f>VLOOKUP(A11, new_line_data!$A$2:$T$106, 20, FALSE)*B11</f>
        <v>24300000</v>
      </c>
      <c r="F11" s="36" t="str">
        <f t="shared" si="0"/>
        <v>C23 &amp; 27 &amp; 24300000 \\</v>
      </c>
    </row>
    <row r="12" spans="1:6" x14ac:dyDescent="0.35">
      <c r="A12" s="37" t="s">
        <v>272</v>
      </c>
      <c r="B12" s="35">
        <f t="shared" ref="B12:C12" si="1">SUM(B3:B11)</f>
        <v>11</v>
      </c>
      <c r="C12" s="35">
        <f t="shared" si="1"/>
        <v>189</v>
      </c>
      <c r="D12" s="34">
        <f>SUM(D3:D11)</f>
        <v>134900000</v>
      </c>
      <c r="F12" s="36" t="str">
        <f t="shared" si="0"/>
        <v>Total &amp; 189 &amp; 134900000 \\</v>
      </c>
    </row>
    <row r="13" spans="1:6" x14ac:dyDescent="0.35">
      <c r="A13" s="37"/>
    </row>
    <row r="14" spans="1:6" x14ac:dyDescent="0.35">
      <c r="A14" s="37"/>
    </row>
    <row r="15" spans="1:6" x14ac:dyDescent="0.35">
      <c r="A15" s="37"/>
    </row>
    <row r="16" spans="1:6" x14ac:dyDescent="0.35">
      <c r="A16" s="58" t="s">
        <v>561</v>
      </c>
      <c r="B16" s="58"/>
      <c r="C16" s="58"/>
      <c r="D16" s="58"/>
      <c r="E16" s="58"/>
      <c r="F16" s="58"/>
    </row>
    <row r="17" spans="1:6" x14ac:dyDescent="0.35">
      <c r="A17" s="36" t="s">
        <v>268</v>
      </c>
      <c r="B17" s="36" t="s">
        <v>269</v>
      </c>
      <c r="C17" s="36" t="s">
        <v>270</v>
      </c>
      <c r="D17" s="36" t="s">
        <v>222</v>
      </c>
      <c r="F17" s="36" t="str">
        <f t="shared" si="0"/>
        <v>Prallel &amp; Length &amp; Cost \\</v>
      </c>
    </row>
    <row r="18" spans="1:6" x14ac:dyDescent="0.35">
      <c r="A18" s="36" t="s">
        <v>96</v>
      </c>
      <c r="B18" s="36">
        <v>1</v>
      </c>
      <c r="C18" s="36">
        <f>VLOOKUP(A18, existing_line_data!$A$2:$D$122, 4, FALSE)</f>
        <v>16</v>
      </c>
      <c r="D18" s="34">
        <f>VLOOKUP(A18, new_line_data!$A$2:$T$106, 20, FALSE)*B18</f>
        <v>6400000</v>
      </c>
      <c r="F18" s="36" t="str">
        <f t="shared" ref="F18:F29" si="2">_xlfn.CONCAT(A18, " &amp; ", C18, " &amp; ", D18, " \\")</f>
        <v>A10 &amp; 16 &amp; 6400000 \\</v>
      </c>
    </row>
    <row r="19" spans="1:6" x14ac:dyDescent="0.35">
      <c r="A19" s="36" t="s">
        <v>97</v>
      </c>
      <c r="B19" s="36">
        <v>1</v>
      </c>
      <c r="C19" s="36">
        <f>VLOOKUP(A19, existing_line_data!$A$2:$D$122, 4, FALSE)</f>
        <v>16</v>
      </c>
      <c r="D19" s="34">
        <f>VLOOKUP(A19, new_line_data!$A$2:$T$106, 20, FALSE)*B19</f>
        <v>6400000</v>
      </c>
      <c r="F19" s="36" t="str">
        <f t="shared" si="2"/>
        <v>A11 &amp; 16 &amp; 6400000 \\</v>
      </c>
    </row>
    <row r="20" spans="1:6" x14ac:dyDescent="0.35">
      <c r="A20" s="36" t="s">
        <v>105</v>
      </c>
      <c r="B20" s="36">
        <v>1</v>
      </c>
      <c r="C20" s="36">
        <f>VLOOKUP(A20, existing_line_data!$A$2:$D$122, 4, FALSE)</f>
        <v>33</v>
      </c>
      <c r="D20" s="34">
        <f>VLOOKUP(A20, new_line_data!$A$2:$T$106, 20, FALSE)*B20</f>
        <v>29700000</v>
      </c>
      <c r="F20" s="36" t="str">
        <f t="shared" si="2"/>
        <v>A18 &amp; 33 &amp; 29700000 \\</v>
      </c>
    </row>
    <row r="21" spans="1:6" x14ac:dyDescent="0.35">
      <c r="A21" s="36" t="s">
        <v>122</v>
      </c>
      <c r="B21" s="36">
        <v>1</v>
      </c>
      <c r="C21" s="36">
        <f>VLOOKUP(A21, existing_line_data!$A$2:$D$122, 4, FALSE)</f>
        <v>22</v>
      </c>
      <c r="D21" s="34">
        <f>VLOOKUP(A21, new_line_data!$A$2:$T$106, 20, FALSE)*B21</f>
        <v>8800000</v>
      </c>
      <c r="F21" s="36" t="str">
        <f t="shared" si="2"/>
        <v>B3 &amp; 22 &amp; 8800000 \\</v>
      </c>
    </row>
    <row r="22" spans="1:6" x14ac:dyDescent="0.35">
      <c r="A22" s="36" t="s">
        <v>129</v>
      </c>
      <c r="B22" s="36">
        <v>1</v>
      </c>
      <c r="C22" s="36">
        <f>VLOOKUP(A22, existing_line_data!$A$2:$D$122, 4, FALSE)</f>
        <v>16</v>
      </c>
      <c r="D22" s="34">
        <f>VLOOKUP(A22, new_line_data!$A$2:$T$106, 20, FALSE)*B22</f>
        <v>6400000</v>
      </c>
      <c r="F22" s="36" t="str">
        <f t="shared" si="2"/>
        <v>B10 &amp; 16 &amp; 6400000 \\</v>
      </c>
    </row>
    <row r="23" spans="1:6" x14ac:dyDescent="0.35">
      <c r="A23" s="36" t="s">
        <v>130</v>
      </c>
      <c r="B23" s="36">
        <v>1</v>
      </c>
      <c r="C23" s="36">
        <f>VLOOKUP(A23, existing_line_data!$A$2:$D$122, 4, FALSE)</f>
        <v>16</v>
      </c>
      <c r="D23" s="34">
        <f>VLOOKUP(A23, new_line_data!$A$2:$T$106, 20, FALSE)*B23</f>
        <v>6400000</v>
      </c>
      <c r="F23" s="36" t="str">
        <f t="shared" si="2"/>
        <v>B11 &amp; 16 &amp; 6400000 \\</v>
      </c>
    </row>
    <row r="24" spans="1:6" x14ac:dyDescent="0.35">
      <c r="A24" s="36" t="s">
        <v>137</v>
      </c>
      <c r="B24" s="36">
        <v>1</v>
      </c>
      <c r="C24" s="36">
        <f>VLOOKUP(A24, existing_line_data!$A$2:$D$122, 4, FALSE)</f>
        <v>33</v>
      </c>
      <c r="D24" s="34">
        <f>VLOOKUP(A24, new_line_data!$A$2:$T$106, 20, FALSE)*B24</f>
        <v>29700000</v>
      </c>
      <c r="F24" s="36" t="str">
        <f t="shared" si="2"/>
        <v>B18 &amp; 33 &amp; 29700000 \\</v>
      </c>
    </row>
    <row r="25" spans="1:6" x14ac:dyDescent="0.35">
      <c r="A25" s="36" t="s">
        <v>152</v>
      </c>
      <c r="B25" s="36">
        <v>1</v>
      </c>
      <c r="C25" s="36">
        <f>VLOOKUP(A25, existing_line_data!$A$2:$D$122, 4, FALSE)</f>
        <v>22</v>
      </c>
      <c r="D25" s="34">
        <f>VLOOKUP(A25, new_line_data!$A$2:$T$106, 20, FALSE)*B25</f>
        <v>8800000</v>
      </c>
      <c r="F25" s="36" t="str">
        <f t="shared" si="2"/>
        <v>C3 &amp; 22 &amp; 8800000 \\</v>
      </c>
    </row>
    <row r="26" spans="1:6" x14ac:dyDescent="0.35">
      <c r="A26" s="36" t="s">
        <v>159</v>
      </c>
      <c r="B26" s="36">
        <v>1</v>
      </c>
      <c r="C26" s="36">
        <f>VLOOKUP(A26, existing_line_data!$A$2:$D$122, 4, FALSE)</f>
        <v>16</v>
      </c>
      <c r="D26" s="34">
        <f>VLOOKUP(A26, new_line_data!$A$2:$T$106, 20, FALSE)*B26</f>
        <v>6400000</v>
      </c>
      <c r="F26" s="36" t="str">
        <f t="shared" si="2"/>
        <v>C10 &amp; 16 &amp; 6400000 \\</v>
      </c>
    </row>
    <row r="27" spans="1:6" x14ac:dyDescent="0.35">
      <c r="A27" s="36" t="s">
        <v>160</v>
      </c>
      <c r="B27" s="36">
        <v>1</v>
      </c>
      <c r="C27" s="36">
        <f>VLOOKUP(A27, existing_line_data!$A$2:$D$122, 4, FALSE)</f>
        <v>16</v>
      </c>
      <c r="D27" s="34">
        <f>VLOOKUP(A27, new_line_data!$A$2:$T$106, 20, FALSE)*B27</f>
        <v>6400000</v>
      </c>
      <c r="F27" s="36" t="str">
        <f t="shared" si="2"/>
        <v>C11 &amp; 16 &amp; 6400000 \\</v>
      </c>
    </row>
    <row r="28" spans="1:6" x14ac:dyDescent="0.35">
      <c r="A28" s="36" t="s">
        <v>167</v>
      </c>
      <c r="B28" s="36">
        <v>1</v>
      </c>
      <c r="C28" s="36">
        <f>VLOOKUP(A28, existing_line_data!$A$2:$D$122, 4, FALSE)</f>
        <v>33</v>
      </c>
      <c r="D28" s="34">
        <f>VLOOKUP(A28, new_line_data!$A$2:$T$106, 20, FALSE)*B28</f>
        <v>29700000</v>
      </c>
      <c r="F28" s="36" t="str">
        <f t="shared" si="2"/>
        <v>C18 &amp; 33 &amp; 29700000 \\</v>
      </c>
    </row>
    <row r="29" spans="1:6" x14ac:dyDescent="0.35">
      <c r="A29" s="36" t="s">
        <v>272</v>
      </c>
      <c r="B29" s="36">
        <f>SUM(B18:B28)</f>
        <v>11</v>
      </c>
      <c r="C29" s="36">
        <f>SUM(C18:C28)</f>
        <v>239</v>
      </c>
      <c r="D29" s="38">
        <f>SUM(D18:D28)</f>
        <v>145100000</v>
      </c>
      <c r="F29" s="36" t="str">
        <f t="shared" si="2"/>
        <v>Total &amp; 239 &amp; 145100000 \\</v>
      </c>
    </row>
  </sheetData>
  <mergeCells count="2">
    <mergeCell ref="A1:F1"/>
    <mergeCell ref="A16:F1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D608-F830-490D-A47C-14907ED95E1E}">
  <dimension ref="A1:P290"/>
  <sheetViews>
    <sheetView topLeftCell="D1" workbookViewId="0">
      <selection activeCell="J1" sqref="J1:K1"/>
    </sheetView>
  </sheetViews>
  <sheetFormatPr defaultRowHeight="14.5" x14ac:dyDescent="0.35"/>
  <cols>
    <col min="1" max="1" width="20.36328125" bestFit="1" customWidth="1"/>
    <col min="4" max="5" width="8.26953125" customWidth="1"/>
    <col min="6" max="6" width="17.90625" bestFit="1" customWidth="1"/>
    <col min="7" max="7" width="17.90625" customWidth="1"/>
    <col min="8" max="8" width="8.26953125" customWidth="1"/>
    <col min="11" max="11" width="17.90625" bestFit="1" customWidth="1"/>
    <col min="12" max="12" width="17.90625" customWidth="1"/>
    <col min="13" max="13" width="16.54296875" bestFit="1" customWidth="1"/>
    <col min="14" max="14" width="16.54296875" customWidth="1"/>
    <col min="15" max="15" width="11.81640625" bestFit="1" customWidth="1"/>
  </cols>
  <sheetData>
    <row r="1" spans="1:16" x14ac:dyDescent="0.35">
      <c r="A1" s="45" t="s">
        <v>561</v>
      </c>
      <c r="B1" s="45"/>
      <c r="C1" s="45"/>
      <c r="D1" s="45"/>
      <c r="E1" s="45"/>
      <c r="F1" s="45"/>
      <c r="G1" s="45"/>
      <c r="H1" s="45"/>
    </row>
    <row r="2" spans="1:16" x14ac:dyDescent="0.35">
      <c r="A2" t="s">
        <v>562</v>
      </c>
      <c r="B2" t="s">
        <v>246</v>
      </c>
      <c r="C2" t="s">
        <v>563</v>
      </c>
      <c r="D2" t="s">
        <v>564</v>
      </c>
      <c r="E2" t="s">
        <v>565</v>
      </c>
      <c r="F2" t="s">
        <v>566</v>
      </c>
      <c r="G2" t="s">
        <v>572</v>
      </c>
      <c r="H2" t="s">
        <v>222</v>
      </c>
      <c r="J2" t="s">
        <v>564</v>
      </c>
      <c r="K2" t="s">
        <v>568</v>
      </c>
      <c r="L2" t="s">
        <v>570</v>
      </c>
      <c r="M2" t="s">
        <v>569</v>
      </c>
      <c r="N2" t="s">
        <v>571</v>
      </c>
      <c r="O2" t="s">
        <v>222</v>
      </c>
      <c r="P2" t="s">
        <v>567</v>
      </c>
    </row>
    <row r="3" spans="1:16" x14ac:dyDescent="0.35">
      <c r="A3" t="s">
        <v>273</v>
      </c>
      <c r="B3" s="39">
        <v>0</v>
      </c>
      <c r="C3">
        <v>163.02000000000001</v>
      </c>
      <c r="D3" t="s">
        <v>223</v>
      </c>
      <c r="E3" t="str">
        <f t="shared" ref="E3:E66" si="0">REPLACE(LEFT(A3, 5), 4, 1, "-")</f>
        <v>101-1</v>
      </c>
      <c r="F3" s="39">
        <f>B3</f>
        <v>0</v>
      </c>
      <c r="G3" s="39">
        <f>VLOOKUP(D3, generator_data!$I$3:$J$11, 2, FALSE)</f>
        <v>20</v>
      </c>
      <c r="H3">
        <f t="shared" ref="H3:H66" si="1">F3*C3</f>
        <v>0</v>
      </c>
      <c r="J3" t="s">
        <v>229</v>
      </c>
      <c r="K3">
        <f>COUNTIFS($D$3:$D$290, J3, $F$3:$F$290, "&gt;0")</f>
        <v>0</v>
      </c>
      <c r="L3">
        <f>COUNTIF($D$3:$D$290, J3)</f>
        <v>45</v>
      </c>
      <c r="M3">
        <f>ROUND(SUMIFS($F$3:$F$290, $D$3:$D$290, J3), 0)</f>
        <v>0</v>
      </c>
      <c r="N3">
        <f>SUMIF($D$3:$D$290, J3, $G$3:$G$290)</f>
        <v>540</v>
      </c>
      <c r="O3">
        <f>ROUND(SUMIFS($H$3:$H$290, $D$3:$D$290, J3), 0)</f>
        <v>0</v>
      </c>
      <c r="P3" t="str">
        <f>_xlfn.CONCAT(J3, " &amp; ", K3, " / ", L3, " &amp; ", M3, " / ", N3, " &amp; ", O3, " \\")</f>
        <v>U12 &amp; 0 / 45 &amp; 0 / 540 &amp; 0 \\</v>
      </c>
    </row>
    <row r="4" spans="1:16" x14ac:dyDescent="0.35">
      <c r="A4" t="s">
        <v>274</v>
      </c>
      <c r="B4" s="39">
        <v>0</v>
      </c>
      <c r="C4">
        <v>163.02000000000001</v>
      </c>
      <c r="D4" t="s">
        <v>223</v>
      </c>
      <c r="E4" t="str">
        <f t="shared" si="0"/>
        <v>101-2</v>
      </c>
      <c r="F4" s="39">
        <f t="shared" ref="F4:F67" si="2">B4</f>
        <v>0</v>
      </c>
      <c r="G4" s="39">
        <f>VLOOKUP(D4, generator_data!$I$3:$J$11, 2, FALSE)</f>
        <v>20</v>
      </c>
      <c r="H4">
        <f t="shared" si="1"/>
        <v>0</v>
      </c>
      <c r="J4" t="s">
        <v>223</v>
      </c>
      <c r="K4">
        <f>COUNTIFS($D$3:$D$290, J4, $F$3:$F$290, "&gt;0")</f>
        <v>21</v>
      </c>
      <c r="L4">
        <f t="shared" ref="L4:L11" si="3">COUNTIF($D$3:$D$290, J4)</f>
        <v>36</v>
      </c>
      <c r="M4">
        <f t="shared" ref="M4:M11" si="4">ROUND(SUMIFS($F$3:$F$290, $D$3:$D$290, J4), 0)</f>
        <v>409</v>
      </c>
      <c r="N4">
        <f t="shared" ref="N4:N11" si="5">SUMIF($D$3:$D$290, J4, $G$3:$G$290)</f>
        <v>720</v>
      </c>
      <c r="O4">
        <f t="shared" ref="O4:O11" si="6">ROUND(SUMIFS($H$3:$H$290, $D$3:$D$290, J4), 0)</f>
        <v>66625</v>
      </c>
      <c r="P4" t="str">
        <f t="shared" ref="P4:P12" si="7">_xlfn.CONCAT(J4, " &amp; ", K4, " / ", L4, " &amp; ", M4, " / ", N4, " &amp; ", O4, " \\")</f>
        <v>U20 &amp; 21 / 36 &amp; 409 / 720 &amp; 66625 \\</v>
      </c>
    </row>
    <row r="5" spans="1:16" x14ac:dyDescent="0.35">
      <c r="A5" t="s">
        <v>275</v>
      </c>
      <c r="B5" s="39">
        <v>76</v>
      </c>
      <c r="C5">
        <v>19.64</v>
      </c>
      <c r="D5" t="s">
        <v>224</v>
      </c>
      <c r="E5" t="str">
        <f t="shared" si="0"/>
        <v>101-3</v>
      </c>
      <c r="F5" s="39">
        <f t="shared" si="2"/>
        <v>76</v>
      </c>
      <c r="G5" s="39">
        <f>VLOOKUP(D5, generator_data!$I$3:$J$11, 2, FALSE)</f>
        <v>76</v>
      </c>
      <c r="H5">
        <f t="shared" si="1"/>
        <v>1492.64</v>
      </c>
      <c r="J5" t="s">
        <v>232</v>
      </c>
      <c r="K5">
        <f t="shared" ref="K5:K11" si="8">COUNTIFS($D$3:$D$290, J5, $F$3:$F$290, "&gt;0")</f>
        <v>54</v>
      </c>
      <c r="L5">
        <f t="shared" si="3"/>
        <v>54</v>
      </c>
      <c r="M5">
        <f t="shared" si="4"/>
        <v>2700</v>
      </c>
      <c r="N5">
        <f t="shared" si="5"/>
        <v>2700</v>
      </c>
      <c r="O5">
        <f t="shared" si="6"/>
        <v>0</v>
      </c>
      <c r="P5" t="str">
        <f t="shared" si="7"/>
        <v>U50 &amp; 54 / 54 &amp; 2700 / 2700 &amp; 0 \\</v>
      </c>
    </row>
    <row r="6" spans="1:16" x14ac:dyDescent="0.35">
      <c r="A6" t="s">
        <v>276</v>
      </c>
      <c r="B6" s="39">
        <v>76</v>
      </c>
      <c r="C6">
        <v>19.64</v>
      </c>
      <c r="D6" t="s">
        <v>224</v>
      </c>
      <c r="E6" t="str">
        <f t="shared" si="0"/>
        <v>101-4</v>
      </c>
      <c r="F6" s="39">
        <f t="shared" si="2"/>
        <v>76</v>
      </c>
      <c r="G6" s="39">
        <f>VLOOKUP(D6, generator_data!$I$3:$J$11, 2, FALSE)</f>
        <v>76</v>
      </c>
      <c r="H6">
        <f t="shared" si="1"/>
        <v>1492.64</v>
      </c>
      <c r="J6" t="s">
        <v>224</v>
      </c>
      <c r="K6">
        <f t="shared" si="8"/>
        <v>36</v>
      </c>
      <c r="L6">
        <f t="shared" si="3"/>
        <v>36</v>
      </c>
      <c r="M6">
        <f t="shared" si="4"/>
        <v>2736</v>
      </c>
      <c r="N6">
        <f t="shared" si="5"/>
        <v>2736</v>
      </c>
      <c r="O6">
        <f t="shared" si="6"/>
        <v>53735</v>
      </c>
      <c r="P6" t="str">
        <f t="shared" si="7"/>
        <v>U76 &amp; 36 / 36 &amp; 2736 / 2736 &amp; 53735 \\</v>
      </c>
    </row>
    <row r="7" spans="1:16" x14ac:dyDescent="0.35">
      <c r="A7" t="s">
        <v>277</v>
      </c>
      <c r="B7" s="39">
        <v>0</v>
      </c>
      <c r="C7">
        <v>163.02000000000001</v>
      </c>
      <c r="D7" t="s">
        <v>223</v>
      </c>
      <c r="E7" t="str">
        <f t="shared" si="0"/>
        <v>102-1</v>
      </c>
      <c r="F7" s="39">
        <f t="shared" si="2"/>
        <v>0</v>
      </c>
      <c r="G7" s="39">
        <f>VLOOKUP(D7, generator_data!$I$3:$J$11, 2, FALSE)</f>
        <v>20</v>
      </c>
      <c r="H7">
        <f t="shared" si="1"/>
        <v>0</v>
      </c>
      <c r="J7" t="s">
        <v>226</v>
      </c>
      <c r="K7">
        <f t="shared" si="8"/>
        <v>23</v>
      </c>
      <c r="L7">
        <f t="shared" si="3"/>
        <v>27</v>
      </c>
      <c r="M7">
        <f t="shared" si="4"/>
        <v>2087</v>
      </c>
      <c r="N7">
        <f t="shared" si="5"/>
        <v>2700</v>
      </c>
      <c r="O7">
        <f t="shared" si="6"/>
        <v>157894</v>
      </c>
      <c r="P7" t="str">
        <f t="shared" si="7"/>
        <v>U100 &amp; 23 / 27 &amp; 2087 / 2700 &amp; 157894 \\</v>
      </c>
    </row>
    <row r="8" spans="1:16" x14ac:dyDescent="0.35">
      <c r="A8" t="s">
        <v>278</v>
      </c>
      <c r="B8" s="39">
        <v>0</v>
      </c>
      <c r="C8">
        <v>163.02000000000001</v>
      </c>
      <c r="D8" t="s">
        <v>223</v>
      </c>
      <c r="E8" t="str">
        <f t="shared" si="0"/>
        <v>102-2</v>
      </c>
      <c r="F8" s="39">
        <f t="shared" si="2"/>
        <v>0</v>
      </c>
      <c r="G8" s="39">
        <f>VLOOKUP(D8, generator_data!$I$3:$J$11, 2, FALSE)</f>
        <v>20</v>
      </c>
      <c r="H8">
        <f t="shared" si="1"/>
        <v>0</v>
      </c>
      <c r="J8" t="s">
        <v>230</v>
      </c>
      <c r="K8">
        <f t="shared" si="8"/>
        <v>34</v>
      </c>
      <c r="L8">
        <f t="shared" si="3"/>
        <v>36</v>
      </c>
      <c r="M8">
        <f t="shared" si="4"/>
        <v>4994</v>
      </c>
      <c r="N8">
        <f t="shared" si="5"/>
        <v>5580</v>
      </c>
      <c r="O8">
        <f t="shared" si="6"/>
        <v>77202</v>
      </c>
      <c r="P8" t="str">
        <f t="shared" si="7"/>
        <v>U155 &amp; 34 / 36 &amp; 4994 / 5580 &amp; 77202 \\</v>
      </c>
    </row>
    <row r="9" spans="1:16" x14ac:dyDescent="0.35">
      <c r="A9" t="s">
        <v>279</v>
      </c>
      <c r="B9" s="39">
        <v>76</v>
      </c>
      <c r="C9">
        <v>19.64</v>
      </c>
      <c r="D9" t="s">
        <v>224</v>
      </c>
      <c r="E9" t="str">
        <f t="shared" si="0"/>
        <v>102-3</v>
      </c>
      <c r="F9" s="39">
        <f t="shared" si="2"/>
        <v>76</v>
      </c>
      <c r="G9" s="39">
        <f>VLOOKUP(D9, generator_data!$I$3:$J$11, 2, FALSE)</f>
        <v>76</v>
      </c>
      <c r="H9">
        <f t="shared" si="1"/>
        <v>1492.64</v>
      </c>
      <c r="J9" t="s">
        <v>227</v>
      </c>
      <c r="K9">
        <f t="shared" si="8"/>
        <v>27</v>
      </c>
      <c r="L9">
        <f t="shared" si="3"/>
        <v>27</v>
      </c>
      <c r="M9">
        <f t="shared" si="4"/>
        <v>5305</v>
      </c>
      <c r="N9">
        <f t="shared" si="5"/>
        <v>5319</v>
      </c>
      <c r="O9">
        <f t="shared" si="6"/>
        <v>396575</v>
      </c>
      <c r="P9" t="str">
        <f t="shared" si="7"/>
        <v>U197 &amp; 27 / 27 &amp; 5305 / 5319 &amp; 396575 \\</v>
      </c>
    </row>
    <row r="10" spans="1:16" x14ac:dyDescent="0.35">
      <c r="A10" t="s">
        <v>280</v>
      </c>
      <c r="B10" s="39">
        <v>76</v>
      </c>
      <c r="C10">
        <v>19.64</v>
      </c>
      <c r="D10" t="s">
        <v>224</v>
      </c>
      <c r="E10" t="str">
        <f t="shared" si="0"/>
        <v>102-4</v>
      </c>
      <c r="F10" s="39">
        <f t="shared" si="2"/>
        <v>76</v>
      </c>
      <c r="G10" s="39">
        <f>VLOOKUP(D10, generator_data!$I$3:$J$11, 2, FALSE)</f>
        <v>76</v>
      </c>
      <c r="H10">
        <f t="shared" si="1"/>
        <v>1492.64</v>
      </c>
      <c r="J10" t="s">
        <v>235</v>
      </c>
      <c r="K10">
        <f t="shared" si="8"/>
        <v>9</v>
      </c>
      <c r="L10">
        <f t="shared" si="3"/>
        <v>9</v>
      </c>
      <c r="M10">
        <f t="shared" si="4"/>
        <v>2867</v>
      </c>
      <c r="N10">
        <f t="shared" si="5"/>
        <v>3150</v>
      </c>
      <c r="O10">
        <f t="shared" si="6"/>
        <v>45549</v>
      </c>
      <c r="P10" t="str">
        <f t="shared" si="7"/>
        <v>U350 &amp; 9 / 9 &amp; 2867 / 3150 &amp; 45549 \\</v>
      </c>
    </row>
    <row r="11" spans="1:16" x14ac:dyDescent="0.35">
      <c r="A11" t="s">
        <v>281</v>
      </c>
      <c r="B11" s="39">
        <v>100</v>
      </c>
      <c r="C11">
        <v>75.64</v>
      </c>
      <c r="D11" t="s">
        <v>226</v>
      </c>
      <c r="E11" t="str">
        <f t="shared" si="0"/>
        <v>107-1</v>
      </c>
      <c r="F11" s="39">
        <f t="shared" si="2"/>
        <v>100</v>
      </c>
      <c r="G11" s="39">
        <f>VLOOKUP(D11, generator_data!$I$3:$J$11, 2, FALSE)</f>
        <v>100</v>
      </c>
      <c r="H11">
        <f t="shared" si="1"/>
        <v>7564</v>
      </c>
      <c r="J11" t="s">
        <v>231</v>
      </c>
      <c r="K11">
        <f t="shared" si="8"/>
        <v>13</v>
      </c>
      <c r="L11">
        <f t="shared" si="3"/>
        <v>18</v>
      </c>
      <c r="M11">
        <f t="shared" si="4"/>
        <v>4552</v>
      </c>
      <c r="N11">
        <f t="shared" si="5"/>
        <v>7200</v>
      </c>
      <c r="O11">
        <f t="shared" si="6"/>
        <v>24856</v>
      </c>
      <c r="P11" t="str">
        <f t="shared" si="7"/>
        <v>U400 &amp; 13 / 18 &amp; 4552 / 7200 &amp; 24856 \\</v>
      </c>
    </row>
    <row r="12" spans="1:16" x14ac:dyDescent="0.35">
      <c r="A12" t="s">
        <v>282</v>
      </c>
      <c r="B12" s="39">
        <v>100</v>
      </c>
      <c r="C12">
        <v>75.64</v>
      </c>
      <c r="D12" t="s">
        <v>226</v>
      </c>
      <c r="E12" t="str">
        <f t="shared" si="0"/>
        <v>107-2</v>
      </c>
      <c r="F12" s="39">
        <f t="shared" si="2"/>
        <v>100</v>
      </c>
      <c r="G12" s="39">
        <f>VLOOKUP(D12, generator_data!$I$3:$J$11, 2, FALSE)</f>
        <v>100</v>
      </c>
      <c r="H12">
        <f t="shared" si="1"/>
        <v>7564</v>
      </c>
      <c r="J12" t="s">
        <v>272</v>
      </c>
      <c r="K12">
        <f>SUM(K3:K11)</f>
        <v>217</v>
      </c>
      <c r="L12">
        <f>SUM(L3:L11)</f>
        <v>288</v>
      </c>
      <c r="M12">
        <f t="shared" ref="M12:O12" si="9">SUM(M3:M11)</f>
        <v>25650</v>
      </c>
      <c r="N12">
        <f t="shared" si="9"/>
        <v>30645</v>
      </c>
      <c r="O12">
        <f t="shared" si="9"/>
        <v>822436</v>
      </c>
      <c r="P12" t="str">
        <f t="shared" si="7"/>
        <v>Total &amp; 217 / 288 &amp; 25650 / 30645 &amp; 822436 \\</v>
      </c>
    </row>
    <row r="13" spans="1:16" x14ac:dyDescent="0.35">
      <c r="A13" t="s">
        <v>283</v>
      </c>
      <c r="B13" s="39">
        <v>100</v>
      </c>
      <c r="C13">
        <v>75.64</v>
      </c>
      <c r="D13" t="s">
        <v>226</v>
      </c>
      <c r="E13" t="str">
        <f t="shared" si="0"/>
        <v>107-3</v>
      </c>
      <c r="F13" s="39">
        <f t="shared" si="2"/>
        <v>100</v>
      </c>
      <c r="G13" s="39">
        <f>VLOOKUP(D13, generator_data!$I$3:$J$11, 2, FALSE)</f>
        <v>100</v>
      </c>
      <c r="H13">
        <f t="shared" si="1"/>
        <v>7564</v>
      </c>
    </row>
    <row r="14" spans="1:16" x14ac:dyDescent="0.35">
      <c r="A14" t="s">
        <v>284</v>
      </c>
      <c r="B14" s="39">
        <v>197</v>
      </c>
      <c r="C14">
        <v>74.75</v>
      </c>
      <c r="D14" t="s">
        <v>227</v>
      </c>
      <c r="E14" t="str">
        <f t="shared" si="0"/>
        <v>113-1</v>
      </c>
      <c r="F14" s="39">
        <f t="shared" si="2"/>
        <v>197</v>
      </c>
      <c r="G14" s="39">
        <f>VLOOKUP(D14, generator_data!$I$3:$J$11, 2, FALSE)</f>
        <v>197</v>
      </c>
      <c r="H14">
        <f t="shared" si="1"/>
        <v>14725.75</v>
      </c>
    </row>
    <row r="15" spans="1:16" x14ac:dyDescent="0.35">
      <c r="A15" t="s">
        <v>285</v>
      </c>
      <c r="B15" s="39">
        <v>197</v>
      </c>
      <c r="C15">
        <v>74.75</v>
      </c>
      <c r="D15" t="s">
        <v>227</v>
      </c>
      <c r="E15" t="str">
        <f t="shared" si="0"/>
        <v>113-2</v>
      </c>
      <c r="F15" s="39">
        <f t="shared" si="2"/>
        <v>197</v>
      </c>
      <c r="G15" s="39">
        <f>VLOOKUP(D15, generator_data!$I$3:$J$11, 2, FALSE)</f>
        <v>197</v>
      </c>
      <c r="H15">
        <f t="shared" si="1"/>
        <v>14725.75</v>
      </c>
    </row>
    <row r="16" spans="1:16" x14ac:dyDescent="0.35">
      <c r="A16" t="s">
        <v>286</v>
      </c>
      <c r="B16" s="39">
        <v>197</v>
      </c>
      <c r="C16">
        <v>74.75</v>
      </c>
      <c r="D16" t="s">
        <v>227</v>
      </c>
      <c r="E16" t="str">
        <f t="shared" si="0"/>
        <v>113-3</v>
      </c>
      <c r="F16" s="39">
        <f t="shared" si="2"/>
        <v>197</v>
      </c>
      <c r="G16" s="39">
        <f>VLOOKUP(D16, generator_data!$I$3:$J$11, 2, FALSE)</f>
        <v>197</v>
      </c>
      <c r="H16">
        <f t="shared" si="1"/>
        <v>14725.75</v>
      </c>
    </row>
    <row r="17" spans="1:8" x14ac:dyDescent="0.35">
      <c r="A17" t="s">
        <v>287</v>
      </c>
      <c r="B17" s="39">
        <v>155</v>
      </c>
      <c r="C17">
        <v>15.46</v>
      </c>
      <c r="D17" t="s">
        <v>230</v>
      </c>
      <c r="E17" t="str">
        <f t="shared" si="0"/>
        <v>115-6</v>
      </c>
      <c r="F17" s="39">
        <f t="shared" si="2"/>
        <v>155</v>
      </c>
      <c r="G17" s="39">
        <f>VLOOKUP(D17, generator_data!$I$3:$J$11, 2, FALSE)</f>
        <v>155</v>
      </c>
      <c r="H17">
        <f t="shared" si="1"/>
        <v>2396.3000000000002</v>
      </c>
    </row>
    <row r="18" spans="1:8" x14ac:dyDescent="0.35">
      <c r="A18" t="s">
        <v>288</v>
      </c>
      <c r="B18" s="39">
        <v>0</v>
      </c>
      <c r="C18">
        <v>94.74</v>
      </c>
      <c r="D18" t="s">
        <v>229</v>
      </c>
      <c r="E18" t="str">
        <f t="shared" si="0"/>
        <v>115-1</v>
      </c>
      <c r="F18" s="39">
        <f t="shared" si="2"/>
        <v>0</v>
      </c>
      <c r="G18" s="39">
        <f>VLOOKUP(D18, generator_data!$I$3:$J$11, 2, FALSE)</f>
        <v>12</v>
      </c>
      <c r="H18">
        <f t="shared" si="1"/>
        <v>0</v>
      </c>
    </row>
    <row r="19" spans="1:8" x14ac:dyDescent="0.35">
      <c r="A19" t="s">
        <v>289</v>
      </c>
      <c r="B19" s="39">
        <v>0</v>
      </c>
      <c r="C19">
        <v>94.74</v>
      </c>
      <c r="D19" t="s">
        <v>229</v>
      </c>
      <c r="E19" t="str">
        <f t="shared" si="0"/>
        <v>115-2</v>
      </c>
      <c r="F19" s="39">
        <f t="shared" si="2"/>
        <v>0</v>
      </c>
      <c r="G19" s="39">
        <f>VLOOKUP(D19, generator_data!$I$3:$J$11, 2, FALSE)</f>
        <v>12</v>
      </c>
      <c r="H19">
        <f t="shared" si="1"/>
        <v>0</v>
      </c>
    </row>
    <row r="20" spans="1:8" x14ac:dyDescent="0.35">
      <c r="A20" t="s">
        <v>290</v>
      </c>
      <c r="B20" s="39">
        <v>0</v>
      </c>
      <c r="C20">
        <v>94.74</v>
      </c>
      <c r="D20" t="s">
        <v>229</v>
      </c>
      <c r="E20" t="str">
        <f t="shared" si="0"/>
        <v>115-3</v>
      </c>
      <c r="F20" s="39">
        <f t="shared" si="2"/>
        <v>0</v>
      </c>
      <c r="G20" s="39">
        <f>VLOOKUP(D20, generator_data!$I$3:$J$11, 2, FALSE)</f>
        <v>12</v>
      </c>
      <c r="H20">
        <f t="shared" si="1"/>
        <v>0</v>
      </c>
    </row>
    <row r="21" spans="1:8" x14ac:dyDescent="0.35">
      <c r="A21" t="s">
        <v>291</v>
      </c>
      <c r="B21" s="39">
        <v>0</v>
      </c>
      <c r="C21">
        <v>94.74</v>
      </c>
      <c r="D21" t="s">
        <v>229</v>
      </c>
      <c r="E21" t="str">
        <f t="shared" si="0"/>
        <v>115-4</v>
      </c>
      <c r="F21" s="39">
        <f t="shared" si="2"/>
        <v>0</v>
      </c>
      <c r="G21" s="39">
        <f>VLOOKUP(D21, generator_data!$I$3:$J$11, 2, FALSE)</f>
        <v>12</v>
      </c>
      <c r="H21">
        <f t="shared" si="1"/>
        <v>0</v>
      </c>
    </row>
    <row r="22" spans="1:8" x14ac:dyDescent="0.35">
      <c r="A22" t="s">
        <v>292</v>
      </c>
      <c r="B22" s="39">
        <v>0</v>
      </c>
      <c r="C22">
        <v>94.74</v>
      </c>
      <c r="D22" t="s">
        <v>229</v>
      </c>
      <c r="E22" t="str">
        <f t="shared" si="0"/>
        <v>115-5</v>
      </c>
      <c r="F22" s="39">
        <f t="shared" si="2"/>
        <v>0</v>
      </c>
      <c r="G22" s="39">
        <f>VLOOKUP(D22, generator_data!$I$3:$J$11, 2, FALSE)</f>
        <v>12</v>
      </c>
      <c r="H22">
        <f t="shared" si="1"/>
        <v>0</v>
      </c>
    </row>
    <row r="23" spans="1:8" x14ac:dyDescent="0.35">
      <c r="A23" t="s">
        <v>293</v>
      </c>
      <c r="B23" s="39">
        <v>0</v>
      </c>
      <c r="C23">
        <v>15.46</v>
      </c>
      <c r="D23" t="s">
        <v>230</v>
      </c>
      <c r="E23" t="str">
        <f t="shared" si="0"/>
        <v>116-1</v>
      </c>
      <c r="F23" s="39">
        <f t="shared" si="2"/>
        <v>0</v>
      </c>
      <c r="G23" s="39">
        <f>VLOOKUP(D23, generator_data!$I$3:$J$11, 2, FALSE)</f>
        <v>155</v>
      </c>
      <c r="H23">
        <f t="shared" si="1"/>
        <v>0</v>
      </c>
    </row>
    <row r="24" spans="1:8" x14ac:dyDescent="0.35">
      <c r="A24" t="s">
        <v>294</v>
      </c>
      <c r="B24" s="39">
        <v>0</v>
      </c>
      <c r="C24">
        <v>5.46</v>
      </c>
      <c r="D24" t="s">
        <v>231</v>
      </c>
      <c r="E24" t="str">
        <f t="shared" si="0"/>
        <v>118-1</v>
      </c>
      <c r="F24" s="39">
        <f t="shared" si="2"/>
        <v>0</v>
      </c>
      <c r="G24" s="39">
        <f>VLOOKUP(D24, generator_data!$I$3:$J$11, 2, FALSE)</f>
        <v>400</v>
      </c>
      <c r="H24">
        <f t="shared" si="1"/>
        <v>0</v>
      </c>
    </row>
    <row r="25" spans="1:8" x14ac:dyDescent="0.35">
      <c r="A25" t="s">
        <v>295</v>
      </c>
      <c r="B25" s="39">
        <v>400</v>
      </c>
      <c r="C25">
        <v>5.46</v>
      </c>
      <c r="D25" t="s">
        <v>231</v>
      </c>
      <c r="E25" t="str">
        <f t="shared" si="0"/>
        <v>121-1</v>
      </c>
      <c r="F25" s="39">
        <f t="shared" si="2"/>
        <v>400</v>
      </c>
      <c r="G25" s="39">
        <f>VLOOKUP(D25, generator_data!$I$3:$J$11, 2, FALSE)</f>
        <v>400</v>
      </c>
      <c r="H25">
        <f t="shared" si="1"/>
        <v>2184</v>
      </c>
    </row>
    <row r="26" spans="1:8" x14ac:dyDescent="0.35">
      <c r="A26" t="s">
        <v>296</v>
      </c>
      <c r="B26" s="39">
        <v>50</v>
      </c>
      <c r="C26">
        <v>0</v>
      </c>
      <c r="D26" t="s">
        <v>232</v>
      </c>
      <c r="E26" t="str">
        <f t="shared" si="0"/>
        <v>122-1</v>
      </c>
      <c r="F26" s="39">
        <f t="shared" si="2"/>
        <v>50</v>
      </c>
      <c r="G26" s="39">
        <f>VLOOKUP(D26, generator_data!$I$3:$J$11, 2, FALSE)</f>
        <v>50</v>
      </c>
      <c r="H26">
        <f t="shared" si="1"/>
        <v>0</v>
      </c>
    </row>
    <row r="27" spans="1:8" x14ac:dyDescent="0.35">
      <c r="A27" t="s">
        <v>297</v>
      </c>
      <c r="B27" s="39">
        <v>50</v>
      </c>
      <c r="C27">
        <v>0</v>
      </c>
      <c r="D27" t="s">
        <v>232</v>
      </c>
      <c r="E27" t="str">
        <f t="shared" si="0"/>
        <v>122-2</v>
      </c>
      <c r="F27" s="39">
        <f t="shared" si="2"/>
        <v>50</v>
      </c>
      <c r="G27" s="39">
        <f>VLOOKUP(D27, generator_data!$I$3:$J$11, 2, FALSE)</f>
        <v>50</v>
      </c>
      <c r="H27">
        <f t="shared" si="1"/>
        <v>0</v>
      </c>
    </row>
    <row r="28" spans="1:8" x14ac:dyDescent="0.35">
      <c r="A28" t="s">
        <v>298</v>
      </c>
      <c r="B28" s="39">
        <v>50</v>
      </c>
      <c r="C28">
        <v>0</v>
      </c>
      <c r="D28" t="s">
        <v>232</v>
      </c>
      <c r="E28" t="str">
        <f t="shared" si="0"/>
        <v>122-3</v>
      </c>
      <c r="F28" s="39">
        <f t="shared" si="2"/>
        <v>50</v>
      </c>
      <c r="G28" s="39">
        <f>VLOOKUP(D28, generator_data!$I$3:$J$11, 2, FALSE)</f>
        <v>50</v>
      </c>
      <c r="H28">
        <f t="shared" si="1"/>
        <v>0</v>
      </c>
    </row>
    <row r="29" spans="1:8" x14ac:dyDescent="0.35">
      <c r="A29" t="s">
        <v>299</v>
      </c>
      <c r="B29" s="39">
        <v>50</v>
      </c>
      <c r="C29">
        <v>0</v>
      </c>
      <c r="D29" t="s">
        <v>232</v>
      </c>
      <c r="E29" t="str">
        <f t="shared" si="0"/>
        <v>122-4</v>
      </c>
      <c r="F29" s="39">
        <f t="shared" si="2"/>
        <v>50</v>
      </c>
      <c r="G29" s="39">
        <f>VLOOKUP(D29, generator_data!$I$3:$J$11, 2, FALSE)</f>
        <v>50</v>
      </c>
      <c r="H29">
        <f t="shared" si="1"/>
        <v>0</v>
      </c>
    </row>
    <row r="30" spans="1:8" x14ac:dyDescent="0.35">
      <c r="A30" t="s">
        <v>300</v>
      </c>
      <c r="B30" s="39">
        <v>50</v>
      </c>
      <c r="C30">
        <v>0</v>
      </c>
      <c r="D30" t="s">
        <v>232</v>
      </c>
      <c r="E30" t="str">
        <f t="shared" si="0"/>
        <v>122-5</v>
      </c>
      <c r="F30" s="39">
        <f t="shared" si="2"/>
        <v>50</v>
      </c>
      <c r="G30" s="39">
        <f>VLOOKUP(D30, generator_data!$I$3:$J$11, 2, FALSE)</f>
        <v>50</v>
      </c>
      <c r="H30">
        <f t="shared" si="1"/>
        <v>0</v>
      </c>
    </row>
    <row r="31" spans="1:8" x14ac:dyDescent="0.35">
      <c r="A31" t="s">
        <v>301</v>
      </c>
      <c r="B31" s="39">
        <v>50</v>
      </c>
      <c r="C31">
        <v>0</v>
      </c>
      <c r="D31" t="s">
        <v>232</v>
      </c>
      <c r="E31" t="str">
        <f t="shared" si="0"/>
        <v>122-6</v>
      </c>
      <c r="F31" s="39">
        <f t="shared" si="2"/>
        <v>50</v>
      </c>
      <c r="G31" s="39">
        <f>VLOOKUP(D31, generator_data!$I$3:$J$11, 2, FALSE)</f>
        <v>50</v>
      </c>
      <c r="H31">
        <f t="shared" si="1"/>
        <v>0</v>
      </c>
    </row>
    <row r="32" spans="1:8" x14ac:dyDescent="0.35">
      <c r="A32" t="s">
        <v>302</v>
      </c>
      <c r="B32" s="39">
        <v>155</v>
      </c>
      <c r="C32">
        <v>15.46</v>
      </c>
      <c r="D32" t="s">
        <v>230</v>
      </c>
      <c r="E32" t="str">
        <f t="shared" si="0"/>
        <v>123-1</v>
      </c>
      <c r="F32" s="39">
        <f t="shared" si="2"/>
        <v>155</v>
      </c>
      <c r="G32" s="39">
        <f>VLOOKUP(D32, generator_data!$I$3:$J$11, 2, FALSE)</f>
        <v>155</v>
      </c>
      <c r="H32">
        <f t="shared" si="1"/>
        <v>2396.3000000000002</v>
      </c>
    </row>
    <row r="33" spans="1:8" x14ac:dyDescent="0.35">
      <c r="A33" t="s">
        <v>303</v>
      </c>
      <c r="B33" s="39">
        <v>155</v>
      </c>
      <c r="C33">
        <v>15.46</v>
      </c>
      <c r="D33" t="s">
        <v>230</v>
      </c>
      <c r="E33" t="str">
        <f t="shared" si="0"/>
        <v>123-2</v>
      </c>
      <c r="F33" s="39">
        <f t="shared" si="2"/>
        <v>155</v>
      </c>
      <c r="G33" s="39">
        <f>VLOOKUP(D33, generator_data!$I$3:$J$11, 2, FALSE)</f>
        <v>155</v>
      </c>
      <c r="H33">
        <f t="shared" si="1"/>
        <v>2396.3000000000002</v>
      </c>
    </row>
    <row r="34" spans="1:8" x14ac:dyDescent="0.35">
      <c r="A34" t="s">
        <v>304</v>
      </c>
      <c r="B34" s="39">
        <v>350</v>
      </c>
      <c r="C34">
        <v>15.89</v>
      </c>
      <c r="D34" t="s">
        <v>235</v>
      </c>
      <c r="E34" t="str">
        <f t="shared" si="0"/>
        <v>123-3</v>
      </c>
      <c r="F34" s="39">
        <f t="shared" si="2"/>
        <v>350</v>
      </c>
      <c r="G34" s="39">
        <f>VLOOKUP(D34, generator_data!$I$3:$J$11, 2, FALSE)</f>
        <v>350</v>
      </c>
      <c r="H34">
        <f t="shared" si="1"/>
        <v>5561.5</v>
      </c>
    </row>
    <row r="35" spans="1:8" x14ac:dyDescent="0.35">
      <c r="A35" t="s">
        <v>305</v>
      </c>
      <c r="B35" s="39">
        <v>76</v>
      </c>
      <c r="C35">
        <v>19.64</v>
      </c>
      <c r="D35" t="s">
        <v>224</v>
      </c>
      <c r="E35" t="str">
        <f t="shared" si="0"/>
        <v>201-3</v>
      </c>
      <c r="F35" s="39">
        <f t="shared" si="2"/>
        <v>76</v>
      </c>
      <c r="G35" s="39">
        <f>VLOOKUP(D35, generator_data!$I$3:$J$11, 2, FALSE)</f>
        <v>76</v>
      </c>
      <c r="H35">
        <f t="shared" si="1"/>
        <v>1492.64</v>
      </c>
    </row>
    <row r="36" spans="1:8" x14ac:dyDescent="0.35">
      <c r="A36" t="s">
        <v>306</v>
      </c>
      <c r="B36" s="39">
        <v>76</v>
      </c>
      <c r="C36">
        <v>19.64</v>
      </c>
      <c r="D36" t="s">
        <v>224</v>
      </c>
      <c r="E36" t="str">
        <f t="shared" si="0"/>
        <v>201-4</v>
      </c>
      <c r="F36" s="39">
        <f t="shared" si="2"/>
        <v>76</v>
      </c>
      <c r="G36" s="39">
        <f>VLOOKUP(D36, generator_data!$I$3:$J$11, 2, FALSE)</f>
        <v>76</v>
      </c>
      <c r="H36">
        <f t="shared" si="1"/>
        <v>1492.64</v>
      </c>
    </row>
    <row r="37" spans="1:8" x14ac:dyDescent="0.35">
      <c r="A37" t="s">
        <v>307</v>
      </c>
      <c r="B37" s="39">
        <v>20</v>
      </c>
      <c r="C37">
        <v>163.02000000000001</v>
      </c>
      <c r="D37" t="s">
        <v>223</v>
      </c>
      <c r="E37" t="str">
        <f t="shared" si="0"/>
        <v>201-1</v>
      </c>
      <c r="F37" s="39">
        <f t="shared" si="2"/>
        <v>20</v>
      </c>
      <c r="G37" s="39">
        <f>VLOOKUP(D37, generator_data!$I$3:$J$11, 2, FALSE)</f>
        <v>20</v>
      </c>
      <c r="H37">
        <f t="shared" si="1"/>
        <v>3260.4</v>
      </c>
    </row>
    <row r="38" spans="1:8" x14ac:dyDescent="0.35">
      <c r="A38" t="s">
        <v>308</v>
      </c>
      <c r="B38" s="39">
        <v>20</v>
      </c>
      <c r="C38">
        <v>163.02000000000001</v>
      </c>
      <c r="D38" t="s">
        <v>223</v>
      </c>
      <c r="E38" t="str">
        <f t="shared" si="0"/>
        <v>201-2</v>
      </c>
      <c r="F38" s="39">
        <f t="shared" si="2"/>
        <v>20</v>
      </c>
      <c r="G38" s="39">
        <f>VLOOKUP(D38, generator_data!$I$3:$J$11, 2, FALSE)</f>
        <v>20</v>
      </c>
      <c r="H38">
        <f t="shared" si="1"/>
        <v>3260.4</v>
      </c>
    </row>
    <row r="39" spans="1:8" x14ac:dyDescent="0.35">
      <c r="A39" t="s">
        <v>309</v>
      </c>
      <c r="B39" s="39">
        <v>20</v>
      </c>
      <c r="C39">
        <v>163.02000000000001</v>
      </c>
      <c r="D39" t="s">
        <v>223</v>
      </c>
      <c r="E39" t="str">
        <f t="shared" si="0"/>
        <v>202-1</v>
      </c>
      <c r="F39" s="39">
        <f t="shared" si="2"/>
        <v>20</v>
      </c>
      <c r="G39" s="39">
        <f>VLOOKUP(D39, generator_data!$I$3:$J$11, 2, FALSE)</f>
        <v>20</v>
      </c>
      <c r="H39">
        <f t="shared" si="1"/>
        <v>3260.4</v>
      </c>
    </row>
    <row r="40" spans="1:8" x14ac:dyDescent="0.35">
      <c r="A40" t="s">
        <v>310</v>
      </c>
      <c r="B40" s="39">
        <v>20</v>
      </c>
      <c r="C40">
        <v>163.02000000000001</v>
      </c>
      <c r="D40" t="s">
        <v>223</v>
      </c>
      <c r="E40" t="str">
        <f t="shared" si="0"/>
        <v>202-2</v>
      </c>
      <c r="F40" s="39">
        <f t="shared" si="2"/>
        <v>20</v>
      </c>
      <c r="G40" s="39">
        <f>VLOOKUP(D40, generator_data!$I$3:$J$11, 2, FALSE)</f>
        <v>20</v>
      </c>
      <c r="H40">
        <f t="shared" si="1"/>
        <v>3260.4</v>
      </c>
    </row>
    <row r="41" spans="1:8" x14ac:dyDescent="0.35">
      <c r="A41" t="s">
        <v>311</v>
      </c>
      <c r="B41" s="39">
        <v>76</v>
      </c>
      <c r="C41">
        <v>19.64</v>
      </c>
      <c r="D41" t="s">
        <v>224</v>
      </c>
      <c r="E41" t="str">
        <f t="shared" si="0"/>
        <v>202-3</v>
      </c>
      <c r="F41" s="39">
        <f t="shared" si="2"/>
        <v>76</v>
      </c>
      <c r="G41" s="39">
        <f>VLOOKUP(D41, generator_data!$I$3:$J$11, 2, FALSE)</f>
        <v>76</v>
      </c>
      <c r="H41">
        <f t="shared" si="1"/>
        <v>1492.64</v>
      </c>
    </row>
    <row r="42" spans="1:8" x14ac:dyDescent="0.35">
      <c r="A42" t="s">
        <v>312</v>
      </c>
      <c r="B42" s="39">
        <v>76</v>
      </c>
      <c r="C42">
        <v>19.64</v>
      </c>
      <c r="D42" t="s">
        <v>224</v>
      </c>
      <c r="E42" t="str">
        <f t="shared" si="0"/>
        <v>202-4</v>
      </c>
      <c r="F42" s="39">
        <f t="shared" si="2"/>
        <v>76</v>
      </c>
      <c r="G42" s="39">
        <f>VLOOKUP(D42, generator_data!$I$3:$J$11, 2, FALSE)</f>
        <v>76</v>
      </c>
      <c r="H42">
        <f t="shared" si="1"/>
        <v>1492.64</v>
      </c>
    </row>
    <row r="43" spans="1:8" x14ac:dyDescent="0.35">
      <c r="A43" t="s">
        <v>313</v>
      </c>
      <c r="B43" s="39">
        <v>25</v>
      </c>
      <c r="C43">
        <v>75.64</v>
      </c>
      <c r="D43" t="s">
        <v>226</v>
      </c>
      <c r="E43" t="str">
        <f t="shared" si="0"/>
        <v>207-1</v>
      </c>
      <c r="F43" s="39">
        <f t="shared" si="2"/>
        <v>25</v>
      </c>
      <c r="G43" s="39">
        <f>VLOOKUP(D43, generator_data!$I$3:$J$11, 2, FALSE)</f>
        <v>100</v>
      </c>
      <c r="H43">
        <f t="shared" si="1"/>
        <v>1891</v>
      </c>
    </row>
    <row r="44" spans="1:8" x14ac:dyDescent="0.35">
      <c r="A44" t="s">
        <v>314</v>
      </c>
      <c r="B44" s="39">
        <v>100</v>
      </c>
      <c r="C44">
        <v>75.64</v>
      </c>
      <c r="D44" t="s">
        <v>226</v>
      </c>
      <c r="E44" t="str">
        <f t="shared" si="0"/>
        <v>207-2</v>
      </c>
      <c r="F44" s="39">
        <f t="shared" si="2"/>
        <v>100</v>
      </c>
      <c r="G44" s="39">
        <f>VLOOKUP(D44, generator_data!$I$3:$J$11, 2, FALSE)</f>
        <v>100</v>
      </c>
      <c r="H44">
        <f t="shared" si="1"/>
        <v>7564</v>
      </c>
    </row>
    <row r="45" spans="1:8" x14ac:dyDescent="0.35">
      <c r="A45" t="s">
        <v>315</v>
      </c>
      <c r="B45" s="39">
        <v>0</v>
      </c>
      <c r="C45">
        <v>75.64</v>
      </c>
      <c r="D45" t="s">
        <v>226</v>
      </c>
      <c r="E45" t="str">
        <f t="shared" si="0"/>
        <v>207-3</v>
      </c>
      <c r="F45" s="39">
        <f t="shared" si="2"/>
        <v>0</v>
      </c>
      <c r="G45" s="39">
        <f>VLOOKUP(D45, generator_data!$I$3:$J$11, 2, FALSE)</f>
        <v>100</v>
      </c>
      <c r="H45">
        <f t="shared" si="1"/>
        <v>0</v>
      </c>
    </row>
    <row r="46" spans="1:8" x14ac:dyDescent="0.35">
      <c r="A46" t="s">
        <v>316</v>
      </c>
      <c r="B46" s="39">
        <v>197</v>
      </c>
      <c r="C46">
        <v>74.75</v>
      </c>
      <c r="D46" t="s">
        <v>227</v>
      </c>
      <c r="E46" t="str">
        <f t="shared" si="0"/>
        <v>213-1</v>
      </c>
      <c r="F46" s="39">
        <f t="shared" si="2"/>
        <v>197</v>
      </c>
      <c r="G46" s="39">
        <f>VLOOKUP(D46, generator_data!$I$3:$J$11, 2, FALSE)</f>
        <v>197</v>
      </c>
      <c r="H46">
        <f t="shared" si="1"/>
        <v>14725.75</v>
      </c>
    </row>
    <row r="47" spans="1:8" x14ac:dyDescent="0.35">
      <c r="A47" t="s">
        <v>317</v>
      </c>
      <c r="B47" s="39">
        <v>197</v>
      </c>
      <c r="C47">
        <v>74.75</v>
      </c>
      <c r="D47" t="s">
        <v>227</v>
      </c>
      <c r="E47" t="str">
        <f t="shared" si="0"/>
        <v>213-2</v>
      </c>
      <c r="F47" s="39">
        <f t="shared" si="2"/>
        <v>197</v>
      </c>
      <c r="G47" s="39">
        <f>VLOOKUP(D47, generator_data!$I$3:$J$11, 2, FALSE)</f>
        <v>197</v>
      </c>
      <c r="H47">
        <f t="shared" si="1"/>
        <v>14725.75</v>
      </c>
    </row>
    <row r="48" spans="1:8" x14ac:dyDescent="0.35">
      <c r="A48" t="s">
        <v>318</v>
      </c>
      <c r="B48" s="39">
        <v>197</v>
      </c>
      <c r="C48">
        <v>74.75</v>
      </c>
      <c r="D48" t="s">
        <v>227</v>
      </c>
      <c r="E48" t="str">
        <f t="shared" si="0"/>
        <v>213-3</v>
      </c>
      <c r="F48" s="39">
        <f t="shared" si="2"/>
        <v>197</v>
      </c>
      <c r="G48" s="39">
        <f>VLOOKUP(D48, generator_data!$I$3:$J$11, 2, FALSE)</f>
        <v>197</v>
      </c>
      <c r="H48">
        <f t="shared" si="1"/>
        <v>14725.75</v>
      </c>
    </row>
    <row r="49" spans="1:8" x14ac:dyDescent="0.35">
      <c r="A49" t="s">
        <v>319</v>
      </c>
      <c r="B49" s="39">
        <v>155</v>
      </c>
      <c r="C49">
        <v>15.46</v>
      </c>
      <c r="D49" t="s">
        <v>230</v>
      </c>
      <c r="E49" t="str">
        <f t="shared" si="0"/>
        <v>215-6</v>
      </c>
      <c r="F49" s="39">
        <f t="shared" si="2"/>
        <v>155</v>
      </c>
      <c r="G49" s="39">
        <f>VLOOKUP(D49, generator_data!$I$3:$J$11, 2, FALSE)</f>
        <v>155</v>
      </c>
      <c r="H49">
        <f t="shared" si="1"/>
        <v>2396.3000000000002</v>
      </c>
    </row>
    <row r="50" spans="1:8" x14ac:dyDescent="0.35">
      <c r="A50" t="s">
        <v>320</v>
      </c>
      <c r="B50" s="39">
        <v>0</v>
      </c>
      <c r="C50">
        <v>94.74</v>
      </c>
      <c r="D50" t="s">
        <v>229</v>
      </c>
      <c r="E50" t="str">
        <f t="shared" si="0"/>
        <v>215-1</v>
      </c>
      <c r="F50" s="39">
        <f t="shared" si="2"/>
        <v>0</v>
      </c>
      <c r="G50" s="39">
        <f>VLOOKUP(D50, generator_data!$I$3:$J$11, 2, FALSE)</f>
        <v>12</v>
      </c>
      <c r="H50">
        <f t="shared" si="1"/>
        <v>0</v>
      </c>
    </row>
    <row r="51" spans="1:8" x14ac:dyDescent="0.35">
      <c r="A51" t="s">
        <v>321</v>
      </c>
      <c r="B51" s="39">
        <v>0</v>
      </c>
      <c r="C51">
        <v>94.74</v>
      </c>
      <c r="D51" t="s">
        <v>229</v>
      </c>
      <c r="E51" t="str">
        <f t="shared" si="0"/>
        <v>215-2</v>
      </c>
      <c r="F51" s="39">
        <f t="shared" si="2"/>
        <v>0</v>
      </c>
      <c r="G51" s="39">
        <f>VLOOKUP(D51, generator_data!$I$3:$J$11, 2, FALSE)</f>
        <v>12</v>
      </c>
      <c r="H51">
        <f t="shared" si="1"/>
        <v>0</v>
      </c>
    </row>
    <row r="52" spans="1:8" x14ac:dyDescent="0.35">
      <c r="A52" t="s">
        <v>322</v>
      </c>
      <c r="B52" s="39">
        <v>0</v>
      </c>
      <c r="C52">
        <v>94.74</v>
      </c>
      <c r="D52" t="s">
        <v>229</v>
      </c>
      <c r="E52" t="str">
        <f t="shared" si="0"/>
        <v>215-3</v>
      </c>
      <c r="F52" s="39">
        <f t="shared" si="2"/>
        <v>0</v>
      </c>
      <c r="G52" s="39">
        <f>VLOOKUP(D52, generator_data!$I$3:$J$11, 2, FALSE)</f>
        <v>12</v>
      </c>
      <c r="H52">
        <f t="shared" si="1"/>
        <v>0</v>
      </c>
    </row>
    <row r="53" spans="1:8" x14ac:dyDescent="0.35">
      <c r="A53" t="s">
        <v>323</v>
      </c>
      <c r="B53" s="39">
        <v>0</v>
      </c>
      <c r="C53">
        <v>94.74</v>
      </c>
      <c r="D53" t="s">
        <v>229</v>
      </c>
      <c r="E53" t="str">
        <f t="shared" si="0"/>
        <v>215-4</v>
      </c>
      <c r="F53" s="39">
        <f t="shared" si="2"/>
        <v>0</v>
      </c>
      <c r="G53" s="39">
        <f>VLOOKUP(D53, generator_data!$I$3:$J$11, 2, FALSE)</f>
        <v>12</v>
      </c>
      <c r="H53">
        <f t="shared" si="1"/>
        <v>0</v>
      </c>
    </row>
    <row r="54" spans="1:8" x14ac:dyDescent="0.35">
      <c r="A54" t="s">
        <v>324</v>
      </c>
      <c r="B54" s="39">
        <v>0</v>
      </c>
      <c r="C54">
        <v>94.74</v>
      </c>
      <c r="D54" t="s">
        <v>229</v>
      </c>
      <c r="E54" t="str">
        <f t="shared" si="0"/>
        <v>215-5</v>
      </c>
      <c r="F54" s="39">
        <f t="shared" si="2"/>
        <v>0</v>
      </c>
      <c r="G54" s="39">
        <f>VLOOKUP(D54, generator_data!$I$3:$J$11, 2, FALSE)</f>
        <v>12</v>
      </c>
      <c r="H54">
        <f t="shared" si="1"/>
        <v>0</v>
      </c>
    </row>
    <row r="55" spans="1:8" x14ac:dyDescent="0.35">
      <c r="A55" t="s">
        <v>325</v>
      </c>
      <c r="B55" s="39">
        <v>67.489999999999995</v>
      </c>
      <c r="C55">
        <v>15.46</v>
      </c>
      <c r="D55" t="s">
        <v>230</v>
      </c>
      <c r="E55" t="str">
        <f t="shared" si="0"/>
        <v>216-1</v>
      </c>
      <c r="F55" s="39">
        <f t="shared" si="2"/>
        <v>67.489999999999995</v>
      </c>
      <c r="G55" s="39">
        <f>VLOOKUP(D55, generator_data!$I$3:$J$11, 2, FALSE)</f>
        <v>155</v>
      </c>
      <c r="H55">
        <f t="shared" si="1"/>
        <v>1043.3953999999999</v>
      </c>
    </row>
    <row r="56" spans="1:8" x14ac:dyDescent="0.35">
      <c r="A56" t="s">
        <v>326</v>
      </c>
      <c r="B56" s="39">
        <v>194.27</v>
      </c>
      <c r="C56">
        <v>5.46</v>
      </c>
      <c r="D56" t="s">
        <v>231</v>
      </c>
      <c r="E56" t="str">
        <f t="shared" si="0"/>
        <v>218-1</v>
      </c>
      <c r="F56" s="39">
        <f t="shared" si="2"/>
        <v>194.27</v>
      </c>
      <c r="G56" s="39">
        <f>VLOOKUP(D56, generator_data!$I$3:$J$11, 2, FALSE)</f>
        <v>400</v>
      </c>
      <c r="H56">
        <f t="shared" si="1"/>
        <v>1060.7142000000001</v>
      </c>
    </row>
    <row r="57" spans="1:8" x14ac:dyDescent="0.35">
      <c r="A57" t="s">
        <v>327</v>
      </c>
      <c r="B57" s="39">
        <v>400</v>
      </c>
      <c r="C57">
        <v>5.46</v>
      </c>
      <c r="D57" t="s">
        <v>231</v>
      </c>
      <c r="E57" t="str">
        <f t="shared" si="0"/>
        <v>221-1</v>
      </c>
      <c r="F57" s="39">
        <f t="shared" si="2"/>
        <v>400</v>
      </c>
      <c r="G57" s="39">
        <f>VLOOKUP(D57, generator_data!$I$3:$J$11, 2, FALSE)</f>
        <v>400</v>
      </c>
      <c r="H57">
        <f t="shared" si="1"/>
        <v>2184</v>
      </c>
    </row>
    <row r="58" spans="1:8" x14ac:dyDescent="0.35">
      <c r="A58" t="s">
        <v>328</v>
      </c>
      <c r="B58" s="39">
        <v>50</v>
      </c>
      <c r="C58">
        <v>0</v>
      </c>
      <c r="D58" t="s">
        <v>232</v>
      </c>
      <c r="E58" t="str">
        <f t="shared" si="0"/>
        <v>222-1</v>
      </c>
      <c r="F58" s="39">
        <f t="shared" si="2"/>
        <v>50</v>
      </c>
      <c r="G58" s="39">
        <f>VLOOKUP(D58, generator_data!$I$3:$J$11, 2, FALSE)</f>
        <v>50</v>
      </c>
      <c r="H58">
        <f t="shared" si="1"/>
        <v>0</v>
      </c>
    </row>
    <row r="59" spans="1:8" x14ac:dyDescent="0.35">
      <c r="A59" t="s">
        <v>329</v>
      </c>
      <c r="B59" s="39">
        <v>50</v>
      </c>
      <c r="C59">
        <v>0</v>
      </c>
      <c r="D59" t="s">
        <v>232</v>
      </c>
      <c r="E59" t="str">
        <f t="shared" si="0"/>
        <v>222-2</v>
      </c>
      <c r="F59" s="39">
        <f t="shared" si="2"/>
        <v>50</v>
      </c>
      <c r="G59" s="39">
        <f>VLOOKUP(D59, generator_data!$I$3:$J$11, 2, FALSE)</f>
        <v>50</v>
      </c>
      <c r="H59">
        <f t="shared" si="1"/>
        <v>0</v>
      </c>
    </row>
    <row r="60" spans="1:8" x14ac:dyDescent="0.35">
      <c r="A60" t="s">
        <v>330</v>
      </c>
      <c r="B60" s="39">
        <v>50</v>
      </c>
      <c r="C60">
        <v>0</v>
      </c>
      <c r="D60" t="s">
        <v>232</v>
      </c>
      <c r="E60" t="str">
        <f t="shared" si="0"/>
        <v>222-3</v>
      </c>
      <c r="F60" s="39">
        <f t="shared" si="2"/>
        <v>50</v>
      </c>
      <c r="G60" s="39">
        <f>VLOOKUP(D60, generator_data!$I$3:$J$11, 2, FALSE)</f>
        <v>50</v>
      </c>
      <c r="H60">
        <f t="shared" si="1"/>
        <v>0</v>
      </c>
    </row>
    <row r="61" spans="1:8" x14ac:dyDescent="0.35">
      <c r="A61" t="s">
        <v>331</v>
      </c>
      <c r="B61" s="39">
        <v>50</v>
      </c>
      <c r="C61">
        <v>0</v>
      </c>
      <c r="D61" t="s">
        <v>232</v>
      </c>
      <c r="E61" t="str">
        <f t="shared" si="0"/>
        <v>222-4</v>
      </c>
      <c r="F61" s="39">
        <f t="shared" si="2"/>
        <v>50</v>
      </c>
      <c r="G61" s="39">
        <f>VLOOKUP(D61, generator_data!$I$3:$J$11, 2, FALSE)</f>
        <v>50</v>
      </c>
      <c r="H61">
        <f t="shared" si="1"/>
        <v>0</v>
      </c>
    </row>
    <row r="62" spans="1:8" x14ac:dyDescent="0.35">
      <c r="A62" t="s">
        <v>332</v>
      </c>
      <c r="B62" s="39">
        <v>50</v>
      </c>
      <c r="C62">
        <v>0</v>
      </c>
      <c r="D62" t="s">
        <v>232</v>
      </c>
      <c r="E62" t="str">
        <f t="shared" si="0"/>
        <v>222-5</v>
      </c>
      <c r="F62" s="39">
        <f t="shared" si="2"/>
        <v>50</v>
      </c>
      <c r="G62" s="39">
        <f>VLOOKUP(D62, generator_data!$I$3:$J$11, 2, FALSE)</f>
        <v>50</v>
      </c>
      <c r="H62">
        <f t="shared" si="1"/>
        <v>0</v>
      </c>
    </row>
    <row r="63" spans="1:8" x14ac:dyDescent="0.35">
      <c r="A63" t="s">
        <v>333</v>
      </c>
      <c r="B63" s="39">
        <v>50</v>
      </c>
      <c r="C63">
        <v>0</v>
      </c>
      <c r="D63" t="s">
        <v>232</v>
      </c>
      <c r="E63" t="str">
        <f t="shared" si="0"/>
        <v>222-6</v>
      </c>
      <c r="F63" s="39">
        <f t="shared" si="2"/>
        <v>50</v>
      </c>
      <c r="G63" s="39">
        <f>VLOOKUP(D63, generator_data!$I$3:$J$11, 2, FALSE)</f>
        <v>50</v>
      </c>
      <c r="H63">
        <f t="shared" si="1"/>
        <v>0</v>
      </c>
    </row>
    <row r="64" spans="1:8" x14ac:dyDescent="0.35">
      <c r="A64" t="s">
        <v>334</v>
      </c>
      <c r="B64" s="39">
        <v>155</v>
      </c>
      <c r="C64">
        <v>15.46</v>
      </c>
      <c r="D64" t="s">
        <v>230</v>
      </c>
      <c r="E64" t="str">
        <f t="shared" si="0"/>
        <v>223-1</v>
      </c>
      <c r="F64" s="39">
        <f t="shared" si="2"/>
        <v>155</v>
      </c>
      <c r="G64" s="39">
        <f>VLOOKUP(D64, generator_data!$I$3:$J$11, 2, FALSE)</f>
        <v>155</v>
      </c>
      <c r="H64">
        <f t="shared" si="1"/>
        <v>2396.3000000000002</v>
      </c>
    </row>
    <row r="65" spans="1:8" x14ac:dyDescent="0.35">
      <c r="A65" t="s">
        <v>335</v>
      </c>
      <c r="B65" s="39">
        <v>155</v>
      </c>
      <c r="C65">
        <v>15.46</v>
      </c>
      <c r="D65" t="s">
        <v>230</v>
      </c>
      <c r="E65" t="str">
        <f t="shared" si="0"/>
        <v>223-2</v>
      </c>
      <c r="F65" s="39">
        <f t="shared" si="2"/>
        <v>155</v>
      </c>
      <c r="G65" s="39">
        <f>VLOOKUP(D65, generator_data!$I$3:$J$11, 2, FALSE)</f>
        <v>155</v>
      </c>
      <c r="H65">
        <f t="shared" si="1"/>
        <v>2396.3000000000002</v>
      </c>
    </row>
    <row r="66" spans="1:8" x14ac:dyDescent="0.35">
      <c r="A66" t="s">
        <v>336</v>
      </c>
      <c r="B66" s="39">
        <v>350</v>
      </c>
      <c r="C66">
        <v>15.89</v>
      </c>
      <c r="D66" t="s">
        <v>235</v>
      </c>
      <c r="E66" t="str">
        <f t="shared" si="0"/>
        <v>223-3</v>
      </c>
      <c r="F66" s="39">
        <f t="shared" si="2"/>
        <v>350</v>
      </c>
      <c r="G66" s="39">
        <f>VLOOKUP(D66, generator_data!$I$3:$J$11, 2, FALSE)</f>
        <v>350</v>
      </c>
      <c r="H66">
        <f t="shared" si="1"/>
        <v>5561.5</v>
      </c>
    </row>
    <row r="67" spans="1:8" x14ac:dyDescent="0.35">
      <c r="A67" t="s">
        <v>337</v>
      </c>
      <c r="B67" s="39">
        <v>76</v>
      </c>
      <c r="C67">
        <v>19.64</v>
      </c>
      <c r="D67" t="s">
        <v>224</v>
      </c>
      <c r="E67" t="str">
        <f t="shared" ref="E67:E130" si="10">REPLACE(LEFT(A67, 5), 4, 1, "-")</f>
        <v>301-3</v>
      </c>
      <c r="F67" s="39">
        <f t="shared" si="2"/>
        <v>76</v>
      </c>
      <c r="G67" s="39">
        <f>VLOOKUP(D67, generator_data!$I$3:$J$11, 2, FALSE)</f>
        <v>76</v>
      </c>
      <c r="H67">
        <f t="shared" ref="H67:H130" si="11">F67*C67</f>
        <v>1492.64</v>
      </c>
    </row>
    <row r="68" spans="1:8" x14ac:dyDescent="0.35">
      <c r="A68" t="s">
        <v>338</v>
      </c>
      <c r="B68" s="39">
        <v>76</v>
      </c>
      <c r="C68">
        <v>19.64</v>
      </c>
      <c r="D68" t="s">
        <v>224</v>
      </c>
      <c r="E68" t="str">
        <f t="shared" si="10"/>
        <v>301-4</v>
      </c>
      <c r="F68" s="39">
        <f t="shared" ref="F68:F131" si="12">B68</f>
        <v>76</v>
      </c>
      <c r="G68" s="39">
        <f>VLOOKUP(D68, generator_data!$I$3:$J$11, 2, FALSE)</f>
        <v>76</v>
      </c>
      <c r="H68">
        <f t="shared" si="11"/>
        <v>1492.64</v>
      </c>
    </row>
    <row r="69" spans="1:8" x14ac:dyDescent="0.35">
      <c r="A69" t="s">
        <v>339</v>
      </c>
      <c r="B69" s="39">
        <v>0</v>
      </c>
      <c r="C69">
        <v>163.02000000000001</v>
      </c>
      <c r="D69" t="s">
        <v>223</v>
      </c>
      <c r="E69" t="str">
        <f t="shared" si="10"/>
        <v>301-1</v>
      </c>
      <c r="F69" s="39">
        <f t="shared" si="12"/>
        <v>0</v>
      </c>
      <c r="G69" s="39">
        <f>VLOOKUP(D69, generator_data!$I$3:$J$11, 2, FALSE)</f>
        <v>20</v>
      </c>
      <c r="H69">
        <f t="shared" si="11"/>
        <v>0</v>
      </c>
    </row>
    <row r="70" spans="1:8" x14ac:dyDescent="0.35">
      <c r="A70" t="s">
        <v>340</v>
      </c>
      <c r="B70" s="39">
        <v>0</v>
      </c>
      <c r="C70">
        <v>163.02000000000001</v>
      </c>
      <c r="D70" t="s">
        <v>223</v>
      </c>
      <c r="E70" t="str">
        <f t="shared" si="10"/>
        <v>301-2</v>
      </c>
      <c r="F70" s="39">
        <f t="shared" si="12"/>
        <v>0</v>
      </c>
      <c r="G70" s="39">
        <f>VLOOKUP(D70, generator_data!$I$3:$J$11, 2, FALSE)</f>
        <v>20</v>
      </c>
      <c r="H70">
        <f t="shared" si="11"/>
        <v>0</v>
      </c>
    </row>
    <row r="71" spans="1:8" x14ac:dyDescent="0.35">
      <c r="A71" t="s">
        <v>341</v>
      </c>
      <c r="B71" s="39">
        <v>20</v>
      </c>
      <c r="C71">
        <v>163.02000000000001</v>
      </c>
      <c r="D71" t="s">
        <v>223</v>
      </c>
      <c r="E71" t="str">
        <f t="shared" si="10"/>
        <v>302-1</v>
      </c>
      <c r="F71" s="39">
        <f t="shared" si="12"/>
        <v>20</v>
      </c>
      <c r="G71" s="39">
        <f>VLOOKUP(D71, generator_data!$I$3:$J$11, 2, FALSE)</f>
        <v>20</v>
      </c>
      <c r="H71">
        <f t="shared" si="11"/>
        <v>3260.4</v>
      </c>
    </row>
    <row r="72" spans="1:8" x14ac:dyDescent="0.35">
      <c r="A72" t="s">
        <v>342</v>
      </c>
      <c r="B72" s="39">
        <v>20</v>
      </c>
      <c r="C72">
        <v>163.02000000000001</v>
      </c>
      <c r="D72" t="s">
        <v>223</v>
      </c>
      <c r="E72" t="str">
        <f t="shared" si="10"/>
        <v>302-2</v>
      </c>
      <c r="F72" s="39">
        <f t="shared" si="12"/>
        <v>20</v>
      </c>
      <c r="G72" s="39">
        <f>VLOOKUP(D72, generator_data!$I$3:$J$11, 2, FALSE)</f>
        <v>20</v>
      </c>
      <c r="H72">
        <f t="shared" si="11"/>
        <v>3260.4</v>
      </c>
    </row>
    <row r="73" spans="1:8" x14ac:dyDescent="0.35">
      <c r="A73" t="s">
        <v>343</v>
      </c>
      <c r="B73" s="39">
        <v>76</v>
      </c>
      <c r="C73">
        <v>19.64</v>
      </c>
      <c r="D73" t="s">
        <v>224</v>
      </c>
      <c r="E73" t="str">
        <f t="shared" si="10"/>
        <v>302-3</v>
      </c>
      <c r="F73" s="39">
        <f t="shared" si="12"/>
        <v>76</v>
      </c>
      <c r="G73" s="39">
        <f>VLOOKUP(D73, generator_data!$I$3:$J$11, 2, FALSE)</f>
        <v>76</v>
      </c>
      <c r="H73">
        <f t="shared" si="11"/>
        <v>1492.64</v>
      </c>
    </row>
    <row r="74" spans="1:8" x14ac:dyDescent="0.35">
      <c r="A74" t="s">
        <v>344</v>
      </c>
      <c r="B74" s="39">
        <v>76</v>
      </c>
      <c r="C74">
        <v>19.64</v>
      </c>
      <c r="D74" t="s">
        <v>224</v>
      </c>
      <c r="E74" t="str">
        <f t="shared" si="10"/>
        <v>302-4</v>
      </c>
      <c r="F74" s="39">
        <f t="shared" si="12"/>
        <v>76</v>
      </c>
      <c r="G74" s="39">
        <f>VLOOKUP(D74, generator_data!$I$3:$J$11, 2, FALSE)</f>
        <v>76</v>
      </c>
      <c r="H74">
        <f t="shared" si="11"/>
        <v>1492.64</v>
      </c>
    </row>
    <row r="75" spans="1:8" x14ac:dyDescent="0.35">
      <c r="A75" t="s">
        <v>345</v>
      </c>
      <c r="B75" s="39">
        <v>25</v>
      </c>
      <c r="C75">
        <v>75.64</v>
      </c>
      <c r="D75" t="s">
        <v>226</v>
      </c>
      <c r="E75" t="str">
        <f t="shared" si="10"/>
        <v>307-1</v>
      </c>
      <c r="F75" s="39">
        <f t="shared" si="12"/>
        <v>25</v>
      </c>
      <c r="G75" s="39">
        <f>VLOOKUP(D75, generator_data!$I$3:$J$11, 2, FALSE)</f>
        <v>100</v>
      </c>
      <c r="H75">
        <f t="shared" si="11"/>
        <v>1891</v>
      </c>
    </row>
    <row r="76" spans="1:8" x14ac:dyDescent="0.35">
      <c r="A76" t="s">
        <v>346</v>
      </c>
      <c r="B76" s="39">
        <v>100</v>
      </c>
      <c r="C76">
        <v>75.64</v>
      </c>
      <c r="D76" t="s">
        <v>226</v>
      </c>
      <c r="E76" t="str">
        <f t="shared" si="10"/>
        <v>307-2</v>
      </c>
      <c r="F76" s="39">
        <f t="shared" si="12"/>
        <v>100</v>
      </c>
      <c r="G76" s="39">
        <f>VLOOKUP(D76, generator_data!$I$3:$J$11, 2, FALSE)</f>
        <v>100</v>
      </c>
      <c r="H76">
        <f t="shared" si="11"/>
        <v>7564</v>
      </c>
    </row>
    <row r="77" spans="1:8" x14ac:dyDescent="0.35">
      <c r="A77" t="s">
        <v>347</v>
      </c>
      <c r="B77" s="39">
        <v>0</v>
      </c>
      <c r="C77">
        <v>75.64</v>
      </c>
      <c r="D77" t="s">
        <v>226</v>
      </c>
      <c r="E77" t="str">
        <f t="shared" si="10"/>
        <v>307-3</v>
      </c>
      <c r="F77" s="39">
        <f t="shared" si="12"/>
        <v>0</v>
      </c>
      <c r="G77" s="39">
        <f>VLOOKUP(D77, generator_data!$I$3:$J$11, 2, FALSE)</f>
        <v>100</v>
      </c>
      <c r="H77">
        <f t="shared" si="11"/>
        <v>0</v>
      </c>
    </row>
    <row r="78" spans="1:8" x14ac:dyDescent="0.35">
      <c r="A78" t="s">
        <v>348</v>
      </c>
      <c r="B78" s="39">
        <v>197</v>
      </c>
      <c r="C78">
        <v>74.75</v>
      </c>
      <c r="D78" t="s">
        <v>227</v>
      </c>
      <c r="E78" t="str">
        <f t="shared" si="10"/>
        <v>313-1</v>
      </c>
      <c r="F78" s="39">
        <f t="shared" si="12"/>
        <v>197</v>
      </c>
      <c r="G78" s="39">
        <f>VLOOKUP(D78, generator_data!$I$3:$J$11, 2, FALSE)</f>
        <v>197</v>
      </c>
      <c r="H78">
        <f t="shared" si="11"/>
        <v>14725.75</v>
      </c>
    </row>
    <row r="79" spans="1:8" x14ac:dyDescent="0.35">
      <c r="A79" t="s">
        <v>349</v>
      </c>
      <c r="B79" s="39">
        <v>197</v>
      </c>
      <c r="C79">
        <v>74.75</v>
      </c>
      <c r="D79" t="s">
        <v>227</v>
      </c>
      <c r="E79" t="str">
        <f t="shared" si="10"/>
        <v>313-2</v>
      </c>
      <c r="F79" s="39">
        <f t="shared" si="12"/>
        <v>197</v>
      </c>
      <c r="G79" s="39">
        <f>VLOOKUP(D79, generator_data!$I$3:$J$11, 2, FALSE)</f>
        <v>197</v>
      </c>
      <c r="H79">
        <f t="shared" si="11"/>
        <v>14725.75</v>
      </c>
    </row>
    <row r="80" spans="1:8" x14ac:dyDescent="0.35">
      <c r="A80" t="s">
        <v>350</v>
      </c>
      <c r="B80" s="39">
        <v>197</v>
      </c>
      <c r="C80">
        <v>74.75</v>
      </c>
      <c r="D80" t="s">
        <v>227</v>
      </c>
      <c r="E80" t="str">
        <f t="shared" si="10"/>
        <v>313-3</v>
      </c>
      <c r="F80" s="39">
        <f t="shared" si="12"/>
        <v>197</v>
      </c>
      <c r="G80" s="39">
        <f>VLOOKUP(D80, generator_data!$I$3:$J$11, 2, FALSE)</f>
        <v>197</v>
      </c>
      <c r="H80">
        <f t="shared" si="11"/>
        <v>14725.75</v>
      </c>
    </row>
    <row r="81" spans="1:8" x14ac:dyDescent="0.35">
      <c r="A81" t="s">
        <v>351</v>
      </c>
      <c r="B81" s="39">
        <v>155</v>
      </c>
      <c r="C81">
        <v>15.46</v>
      </c>
      <c r="D81" t="s">
        <v>230</v>
      </c>
      <c r="E81" t="str">
        <f t="shared" si="10"/>
        <v>315-6</v>
      </c>
      <c r="F81" s="39">
        <f t="shared" si="12"/>
        <v>155</v>
      </c>
      <c r="G81" s="39">
        <f>VLOOKUP(D81, generator_data!$I$3:$J$11, 2, FALSE)</f>
        <v>155</v>
      </c>
      <c r="H81">
        <f t="shared" si="11"/>
        <v>2396.3000000000002</v>
      </c>
    </row>
    <row r="82" spans="1:8" x14ac:dyDescent="0.35">
      <c r="A82" t="s">
        <v>352</v>
      </c>
      <c r="B82" s="39">
        <v>0</v>
      </c>
      <c r="C82">
        <v>94.74</v>
      </c>
      <c r="D82" t="s">
        <v>229</v>
      </c>
      <c r="E82" t="str">
        <f t="shared" si="10"/>
        <v>315-1</v>
      </c>
      <c r="F82" s="39">
        <f t="shared" si="12"/>
        <v>0</v>
      </c>
      <c r="G82" s="39">
        <f>VLOOKUP(D82, generator_data!$I$3:$J$11, 2, FALSE)</f>
        <v>12</v>
      </c>
      <c r="H82">
        <f t="shared" si="11"/>
        <v>0</v>
      </c>
    </row>
    <row r="83" spans="1:8" x14ac:dyDescent="0.35">
      <c r="A83" t="s">
        <v>353</v>
      </c>
      <c r="B83" s="39">
        <v>0</v>
      </c>
      <c r="C83">
        <v>94.74</v>
      </c>
      <c r="D83" t="s">
        <v>229</v>
      </c>
      <c r="E83" t="str">
        <f t="shared" si="10"/>
        <v>315-2</v>
      </c>
      <c r="F83" s="39">
        <f t="shared" si="12"/>
        <v>0</v>
      </c>
      <c r="G83" s="39">
        <f>VLOOKUP(D83, generator_data!$I$3:$J$11, 2, FALSE)</f>
        <v>12</v>
      </c>
      <c r="H83">
        <f t="shared" si="11"/>
        <v>0</v>
      </c>
    </row>
    <row r="84" spans="1:8" x14ac:dyDescent="0.35">
      <c r="A84" t="s">
        <v>354</v>
      </c>
      <c r="B84" s="39">
        <v>0</v>
      </c>
      <c r="C84">
        <v>94.74</v>
      </c>
      <c r="D84" t="s">
        <v>229</v>
      </c>
      <c r="E84" t="str">
        <f t="shared" si="10"/>
        <v>315-3</v>
      </c>
      <c r="F84" s="39">
        <f t="shared" si="12"/>
        <v>0</v>
      </c>
      <c r="G84" s="39">
        <f>VLOOKUP(D84, generator_data!$I$3:$J$11, 2, FALSE)</f>
        <v>12</v>
      </c>
      <c r="H84">
        <f t="shared" si="11"/>
        <v>0</v>
      </c>
    </row>
    <row r="85" spans="1:8" x14ac:dyDescent="0.35">
      <c r="A85" t="s">
        <v>355</v>
      </c>
      <c r="B85" s="39">
        <v>0</v>
      </c>
      <c r="C85">
        <v>94.74</v>
      </c>
      <c r="D85" t="s">
        <v>229</v>
      </c>
      <c r="E85" t="str">
        <f t="shared" si="10"/>
        <v>315-4</v>
      </c>
      <c r="F85" s="39">
        <f t="shared" si="12"/>
        <v>0</v>
      </c>
      <c r="G85" s="39">
        <f>VLOOKUP(D85, generator_data!$I$3:$J$11, 2, FALSE)</f>
        <v>12</v>
      </c>
      <c r="H85">
        <f t="shared" si="11"/>
        <v>0</v>
      </c>
    </row>
    <row r="86" spans="1:8" x14ac:dyDescent="0.35">
      <c r="A86" t="s">
        <v>356</v>
      </c>
      <c r="B86" s="39">
        <v>0</v>
      </c>
      <c r="C86">
        <v>94.74</v>
      </c>
      <c r="D86" t="s">
        <v>229</v>
      </c>
      <c r="E86" t="str">
        <f t="shared" si="10"/>
        <v>315-5</v>
      </c>
      <c r="F86" s="39">
        <f t="shared" si="12"/>
        <v>0</v>
      </c>
      <c r="G86" s="39">
        <f>VLOOKUP(D86, generator_data!$I$3:$J$11, 2, FALSE)</f>
        <v>12</v>
      </c>
      <c r="H86">
        <f t="shared" si="11"/>
        <v>0</v>
      </c>
    </row>
    <row r="87" spans="1:8" x14ac:dyDescent="0.35">
      <c r="A87" t="s">
        <v>357</v>
      </c>
      <c r="B87" s="39">
        <v>61.83</v>
      </c>
      <c r="C87">
        <v>15.46</v>
      </c>
      <c r="D87" t="s">
        <v>230</v>
      </c>
      <c r="E87" t="str">
        <f t="shared" si="10"/>
        <v>316-1</v>
      </c>
      <c r="F87" s="39">
        <f t="shared" si="12"/>
        <v>61.83</v>
      </c>
      <c r="G87" s="39">
        <f>VLOOKUP(D87, generator_data!$I$3:$J$11, 2, FALSE)</f>
        <v>155</v>
      </c>
      <c r="H87">
        <f t="shared" si="11"/>
        <v>955.89179999999999</v>
      </c>
    </row>
    <row r="88" spans="1:8" x14ac:dyDescent="0.35">
      <c r="A88" t="s">
        <v>358</v>
      </c>
      <c r="B88" s="39">
        <v>262.89999999999998</v>
      </c>
      <c r="C88">
        <v>5.46</v>
      </c>
      <c r="D88" t="s">
        <v>231</v>
      </c>
      <c r="E88" t="str">
        <f t="shared" si="10"/>
        <v>318-1</v>
      </c>
      <c r="F88" s="39">
        <f t="shared" si="12"/>
        <v>262.89999999999998</v>
      </c>
      <c r="G88" s="39">
        <f>VLOOKUP(D88, generator_data!$I$3:$J$11, 2, FALSE)</f>
        <v>400</v>
      </c>
      <c r="H88">
        <f t="shared" si="11"/>
        <v>1435.434</v>
      </c>
    </row>
    <row r="89" spans="1:8" x14ac:dyDescent="0.35">
      <c r="A89" t="s">
        <v>359</v>
      </c>
      <c r="B89" s="39">
        <v>400</v>
      </c>
      <c r="C89">
        <v>5.46</v>
      </c>
      <c r="D89" t="s">
        <v>231</v>
      </c>
      <c r="E89" t="str">
        <f t="shared" si="10"/>
        <v>321-1</v>
      </c>
      <c r="F89" s="39">
        <f t="shared" si="12"/>
        <v>400</v>
      </c>
      <c r="G89" s="39">
        <f>VLOOKUP(D89, generator_data!$I$3:$J$11, 2, FALSE)</f>
        <v>400</v>
      </c>
      <c r="H89">
        <f t="shared" si="11"/>
        <v>2184</v>
      </c>
    </row>
    <row r="90" spans="1:8" x14ac:dyDescent="0.35">
      <c r="A90" t="s">
        <v>360</v>
      </c>
      <c r="B90" s="39">
        <v>50</v>
      </c>
      <c r="C90">
        <v>0</v>
      </c>
      <c r="D90" t="s">
        <v>232</v>
      </c>
      <c r="E90" t="str">
        <f t="shared" si="10"/>
        <v>322-1</v>
      </c>
      <c r="F90" s="39">
        <f t="shared" si="12"/>
        <v>50</v>
      </c>
      <c r="G90" s="39">
        <f>VLOOKUP(D90, generator_data!$I$3:$J$11, 2, FALSE)</f>
        <v>50</v>
      </c>
      <c r="H90">
        <f t="shared" si="11"/>
        <v>0</v>
      </c>
    </row>
    <row r="91" spans="1:8" x14ac:dyDescent="0.35">
      <c r="A91" t="s">
        <v>361</v>
      </c>
      <c r="B91" s="39">
        <v>50</v>
      </c>
      <c r="C91">
        <v>0</v>
      </c>
      <c r="D91" t="s">
        <v>232</v>
      </c>
      <c r="E91" t="str">
        <f t="shared" si="10"/>
        <v>322-2</v>
      </c>
      <c r="F91" s="39">
        <f t="shared" si="12"/>
        <v>50</v>
      </c>
      <c r="G91" s="39">
        <f>VLOOKUP(D91, generator_data!$I$3:$J$11, 2, FALSE)</f>
        <v>50</v>
      </c>
      <c r="H91">
        <f t="shared" si="11"/>
        <v>0</v>
      </c>
    </row>
    <row r="92" spans="1:8" x14ac:dyDescent="0.35">
      <c r="A92" t="s">
        <v>362</v>
      </c>
      <c r="B92" s="39">
        <v>50</v>
      </c>
      <c r="C92">
        <v>0</v>
      </c>
      <c r="D92" t="s">
        <v>232</v>
      </c>
      <c r="E92" t="str">
        <f t="shared" si="10"/>
        <v>322-3</v>
      </c>
      <c r="F92" s="39">
        <f t="shared" si="12"/>
        <v>50</v>
      </c>
      <c r="G92" s="39">
        <f>VLOOKUP(D92, generator_data!$I$3:$J$11, 2, FALSE)</f>
        <v>50</v>
      </c>
      <c r="H92">
        <f t="shared" si="11"/>
        <v>0</v>
      </c>
    </row>
    <row r="93" spans="1:8" x14ac:dyDescent="0.35">
      <c r="A93" t="s">
        <v>363</v>
      </c>
      <c r="B93" s="39">
        <v>50</v>
      </c>
      <c r="C93">
        <v>0</v>
      </c>
      <c r="D93" t="s">
        <v>232</v>
      </c>
      <c r="E93" t="str">
        <f t="shared" si="10"/>
        <v>322-4</v>
      </c>
      <c r="F93" s="39">
        <f t="shared" si="12"/>
        <v>50</v>
      </c>
      <c r="G93" s="39">
        <f>VLOOKUP(D93, generator_data!$I$3:$J$11, 2, FALSE)</f>
        <v>50</v>
      </c>
      <c r="H93">
        <f t="shared" si="11"/>
        <v>0</v>
      </c>
    </row>
    <row r="94" spans="1:8" x14ac:dyDescent="0.35">
      <c r="A94" t="s">
        <v>364</v>
      </c>
      <c r="B94" s="39">
        <v>50</v>
      </c>
      <c r="C94">
        <v>0</v>
      </c>
      <c r="D94" t="s">
        <v>232</v>
      </c>
      <c r="E94" t="str">
        <f t="shared" si="10"/>
        <v>322-5</v>
      </c>
      <c r="F94" s="39">
        <f t="shared" si="12"/>
        <v>50</v>
      </c>
      <c r="G94" s="39">
        <f>VLOOKUP(D94, generator_data!$I$3:$J$11, 2, FALSE)</f>
        <v>50</v>
      </c>
      <c r="H94">
        <f t="shared" si="11"/>
        <v>0</v>
      </c>
    </row>
    <row r="95" spans="1:8" x14ac:dyDescent="0.35">
      <c r="A95" t="s">
        <v>365</v>
      </c>
      <c r="B95" s="39">
        <v>50</v>
      </c>
      <c r="C95">
        <v>0</v>
      </c>
      <c r="D95" t="s">
        <v>232</v>
      </c>
      <c r="E95" t="str">
        <f t="shared" si="10"/>
        <v>322-6</v>
      </c>
      <c r="F95" s="39">
        <f t="shared" si="12"/>
        <v>50</v>
      </c>
      <c r="G95" s="39">
        <f>VLOOKUP(D95, generator_data!$I$3:$J$11, 2, FALSE)</f>
        <v>50</v>
      </c>
      <c r="H95">
        <f t="shared" si="11"/>
        <v>0</v>
      </c>
    </row>
    <row r="96" spans="1:8" x14ac:dyDescent="0.35">
      <c r="A96" t="s">
        <v>366</v>
      </c>
      <c r="B96" s="39">
        <v>155</v>
      </c>
      <c r="C96">
        <v>15.46</v>
      </c>
      <c r="D96" t="s">
        <v>230</v>
      </c>
      <c r="E96" t="str">
        <f t="shared" si="10"/>
        <v>323-1</v>
      </c>
      <c r="F96" s="39">
        <f t="shared" si="12"/>
        <v>155</v>
      </c>
      <c r="G96" s="39">
        <f>VLOOKUP(D96, generator_data!$I$3:$J$11, 2, FALSE)</f>
        <v>155</v>
      </c>
      <c r="H96">
        <f t="shared" si="11"/>
        <v>2396.3000000000002</v>
      </c>
    </row>
    <row r="97" spans="1:8" x14ac:dyDescent="0.35">
      <c r="A97" t="s">
        <v>367</v>
      </c>
      <c r="B97" s="39">
        <v>155</v>
      </c>
      <c r="C97">
        <v>15.46</v>
      </c>
      <c r="D97" t="s">
        <v>230</v>
      </c>
      <c r="E97" t="str">
        <f t="shared" si="10"/>
        <v>323-2</v>
      </c>
      <c r="F97" s="39">
        <f t="shared" si="12"/>
        <v>155</v>
      </c>
      <c r="G97" s="39">
        <f>VLOOKUP(D97, generator_data!$I$3:$J$11, 2, FALSE)</f>
        <v>155</v>
      </c>
      <c r="H97">
        <f t="shared" si="11"/>
        <v>2396.3000000000002</v>
      </c>
    </row>
    <row r="98" spans="1:8" x14ac:dyDescent="0.35">
      <c r="A98" t="s">
        <v>368</v>
      </c>
      <c r="B98" s="39">
        <v>350</v>
      </c>
      <c r="C98">
        <v>15.89</v>
      </c>
      <c r="D98" t="s">
        <v>235</v>
      </c>
      <c r="E98" t="str">
        <f t="shared" si="10"/>
        <v>323-3</v>
      </c>
      <c r="F98" s="39">
        <f t="shared" si="12"/>
        <v>350</v>
      </c>
      <c r="G98" s="39">
        <f>VLOOKUP(D98, generator_data!$I$3:$J$11, 2, FALSE)</f>
        <v>350</v>
      </c>
      <c r="H98">
        <f t="shared" si="11"/>
        <v>5561.5</v>
      </c>
    </row>
    <row r="99" spans="1:8" x14ac:dyDescent="0.35">
      <c r="A99" t="s">
        <v>369</v>
      </c>
      <c r="B99" s="39">
        <v>0</v>
      </c>
      <c r="C99">
        <v>163.02000000000001</v>
      </c>
      <c r="D99" t="s">
        <v>223</v>
      </c>
      <c r="E99" t="str">
        <f t="shared" si="10"/>
        <v>101-1</v>
      </c>
      <c r="F99" s="39">
        <f t="shared" si="12"/>
        <v>0</v>
      </c>
      <c r="G99" s="39">
        <f>VLOOKUP(D99, generator_data!$I$3:$J$11, 2, FALSE)</f>
        <v>20</v>
      </c>
      <c r="H99">
        <f t="shared" si="11"/>
        <v>0</v>
      </c>
    </row>
    <row r="100" spans="1:8" x14ac:dyDescent="0.35">
      <c r="A100" t="s">
        <v>370</v>
      </c>
      <c r="B100" s="39">
        <v>0</v>
      </c>
      <c r="C100">
        <v>163.02000000000001</v>
      </c>
      <c r="D100" t="s">
        <v>223</v>
      </c>
      <c r="E100" t="str">
        <f t="shared" si="10"/>
        <v>101-2</v>
      </c>
      <c r="F100" s="39">
        <f t="shared" si="12"/>
        <v>0</v>
      </c>
      <c r="G100" s="39">
        <f>VLOOKUP(D100, generator_data!$I$3:$J$11, 2, FALSE)</f>
        <v>20</v>
      </c>
      <c r="H100">
        <f t="shared" si="11"/>
        <v>0</v>
      </c>
    </row>
    <row r="101" spans="1:8" x14ac:dyDescent="0.35">
      <c r="A101" t="s">
        <v>371</v>
      </c>
      <c r="B101" s="39">
        <v>76</v>
      </c>
      <c r="C101">
        <v>19.64</v>
      </c>
      <c r="D101" t="s">
        <v>224</v>
      </c>
      <c r="E101" t="str">
        <f t="shared" si="10"/>
        <v>101-3</v>
      </c>
      <c r="F101" s="39">
        <f t="shared" si="12"/>
        <v>76</v>
      </c>
      <c r="G101" s="39">
        <f>VLOOKUP(D101, generator_data!$I$3:$J$11, 2, FALSE)</f>
        <v>76</v>
      </c>
      <c r="H101">
        <f t="shared" si="11"/>
        <v>1492.64</v>
      </c>
    </row>
    <row r="102" spans="1:8" x14ac:dyDescent="0.35">
      <c r="A102" t="s">
        <v>372</v>
      </c>
      <c r="B102" s="39">
        <v>76</v>
      </c>
      <c r="C102">
        <v>19.64</v>
      </c>
      <c r="D102" t="s">
        <v>224</v>
      </c>
      <c r="E102" t="str">
        <f t="shared" si="10"/>
        <v>101-4</v>
      </c>
      <c r="F102" s="39">
        <f t="shared" si="12"/>
        <v>76</v>
      </c>
      <c r="G102" s="39">
        <f>VLOOKUP(D102, generator_data!$I$3:$J$11, 2, FALSE)</f>
        <v>76</v>
      </c>
      <c r="H102">
        <f t="shared" si="11"/>
        <v>1492.64</v>
      </c>
    </row>
    <row r="103" spans="1:8" x14ac:dyDescent="0.35">
      <c r="A103" t="s">
        <v>373</v>
      </c>
      <c r="B103" s="39">
        <v>0</v>
      </c>
      <c r="C103">
        <v>163.02000000000001</v>
      </c>
      <c r="D103" t="s">
        <v>223</v>
      </c>
      <c r="E103" t="str">
        <f t="shared" si="10"/>
        <v>102-1</v>
      </c>
      <c r="F103" s="39">
        <f t="shared" si="12"/>
        <v>0</v>
      </c>
      <c r="G103" s="39">
        <f>VLOOKUP(D103, generator_data!$I$3:$J$11, 2, FALSE)</f>
        <v>20</v>
      </c>
      <c r="H103">
        <f t="shared" si="11"/>
        <v>0</v>
      </c>
    </row>
    <row r="104" spans="1:8" x14ac:dyDescent="0.35">
      <c r="A104" t="s">
        <v>374</v>
      </c>
      <c r="B104" s="39">
        <v>0</v>
      </c>
      <c r="C104">
        <v>163.02000000000001</v>
      </c>
      <c r="D104" t="s">
        <v>223</v>
      </c>
      <c r="E104" t="str">
        <f t="shared" si="10"/>
        <v>102-2</v>
      </c>
      <c r="F104" s="39">
        <f t="shared" si="12"/>
        <v>0</v>
      </c>
      <c r="G104" s="39">
        <f>VLOOKUP(D104, generator_data!$I$3:$J$11, 2, FALSE)</f>
        <v>20</v>
      </c>
      <c r="H104">
        <f t="shared" si="11"/>
        <v>0</v>
      </c>
    </row>
    <row r="105" spans="1:8" x14ac:dyDescent="0.35">
      <c r="A105" t="s">
        <v>375</v>
      </c>
      <c r="B105" s="39">
        <v>76</v>
      </c>
      <c r="C105">
        <v>19.64</v>
      </c>
      <c r="D105" t="s">
        <v>224</v>
      </c>
      <c r="E105" t="str">
        <f t="shared" si="10"/>
        <v>102-3</v>
      </c>
      <c r="F105" s="39">
        <f t="shared" si="12"/>
        <v>76</v>
      </c>
      <c r="G105" s="39">
        <f>VLOOKUP(D105, generator_data!$I$3:$J$11, 2, FALSE)</f>
        <v>76</v>
      </c>
      <c r="H105">
        <f t="shared" si="11"/>
        <v>1492.64</v>
      </c>
    </row>
    <row r="106" spans="1:8" x14ac:dyDescent="0.35">
      <c r="A106" t="s">
        <v>376</v>
      </c>
      <c r="B106" s="39">
        <v>76</v>
      </c>
      <c r="C106">
        <v>19.64</v>
      </c>
      <c r="D106" t="s">
        <v>224</v>
      </c>
      <c r="E106" t="str">
        <f t="shared" si="10"/>
        <v>102-4</v>
      </c>
      <c r="F106" s="39">
        <f t="shared" si="12"/>
        <v>76</v>
      </c>
      <c r="G106" s="39">
        <f>VLOOKUP(D106, generator_data!$I$3:$J$11, 2, FALSE)</f>
        <v>76</v>
      </c>
      <c r="H106">
        <f t="shared" si="11"/>
        <v>1492.64</v>
      </c>
    </row>
    <row r="107" spans="1:8" x14ac:dyDescent="0.35">
      <c r="A107" t="s">
        <v>377</v>
      </c>
      <c r="B107" s="39">
        <v>37.44</v>
      </c>
      <c r="C107">
        <v>75.64</v>
      </c>
      <c r="D107" t="s">
        <v>226</v>
      </c>
      <c r="E107" t="str">
        <f t="shared" si="10"/>
        <v>107-1</v>
      </c>
      <c r="F107" s="39">
        <f t="shared" si="12"/>
        <v>37.44</v>
      </c>
      <c r="G107" s="39">
        <f>VLOOKUP(D107, generator_data!$I$3:$J$11, 2, FALSE)</f>
        <v>100</v>
      </c>
      <c r="H107">
        <f t="shared" si="11"/>
        <v>2831.9615999999996</v>
      </c>
    </row>
    <row r="108" spans="1:8" x14ac:dyDescent="0.35">
      <c r="A108" t="s">
        <v>378</v>
      </c>
      <c r="B108" s="39">
        <v>0</v>
      </c>
      <c r="C108">
        <v>75.64</v>
      </c>
      <c r="D108" t="s">
        <v>226</v>
      </c>
      <c r="E108" t="str">
        <f t="shared" si="10"/>
        <v>107-2</v>
      </c>
      <c r="F108" s="39">
        <f t="shared" si="12"/>
        <v>0</v>
      </c>
      <c r="G108" s="39">
        <f>VLOOKUP(D108, generator_data!$I$3:$J$11, 2, FALSE)</f>
        <v>100</v>
      </c>
      <c r="H108">
        <f t="shared" si="11"/>
        <v>0</v>
      </c>
    </row>
    <row r="109" spans="1:8" x14ac:dyDescent="0.35">
      <c r="A109" t="s">
        <v>379</v>
      </c>
      <c r="B109" s="39">
        <v>100</v>
      </c>
      <c r="C109">
        <v>75.64</v>
      </c>
      <c r="D109" t="s">
        <v>226</v>
      </c>
      <c r="E109" t="str">
        <f t="shared" si="10"/>
        <v>107-3</v>
      </c>
      <c r="F109" s="39">
        <f t="shared" si="12"/>
        <v>100</v>
      </c>
      <c r="G109" s="39">
        <f>VLOOKUP(D109, generator_data!$I$3:$J$11, 2, FALSE)</f>
        <v>100</v>
      </c>
      <c r="H109">
        <f t="shared" si="11"/>
        <v>7564</v>
      </c>
    </row>
    <row r="110" spans="1:8" x14ac:dyDescent="0.35">
      <c r="A110" t="s">
        <v>380</v>
      </c>
      <c r="B110" s="39">
        <v>197</v>
      </c>
      <c r="C110">
        <v>74.75</v>
      </c>
      <c r="D110" t="s">
        <v>227</v>
      </c>
      <c r="E110" t="str">
        <f t="shared" si="10"/>
        <v>113-1</v>
      </c>
      <c r="F110" s="39">
        <f t="shared" si="12"/>
        <v>197</v>
      </c>
      <c r="G110" s="39">
        <f>VLOOKUP(D110, generator_data!$I$3:$J$11, 2, FALSE)</f>
        <v>197</v>
      </c>
      <c r="H110">
        <f t="shared" si="11"/>
        <v>14725.75</v>
      </c>
    </row>
    <row r="111" spans="1:8" x14ac:dyDescent="0.35">
      <c r="A111" t="s">
        <v>381</v>
      </c>
      <c r="B111" s="39">
        <v>197</v>
      </c>
      <c r="C111">
        <v>74.75</v>
      </c>
      <c r="D111" t="s">
        <v>227</v>
      </c>
      <c r="E111" t="str">
        <f t="shared" si="10"/>
        <v>113-2</v>
      </c>
      <c r="F111" s="39">
        <f t="shared" si="12"/>
        <v>197</v>
      </c>
      <c r="G111" s="39">
        <f>VLOOKUP(D111, generator_data!$I$3:$J$11, 2, FALSE)</f>
        <v>197</v>
      </c>
      <c r="H111">
        <f t="shared" si="11"/>
        <v>14725.75</v>
      </c>
    </row>
    <row r="112" spans="1:8" x14ac:dyDescent="0.35">
      <c r="A112" t="s">
        <v>382</v>
      </c>
      <c r="B112" s="39">
        <v>197</v>
      </c>
      <c r="C112">
        <v>74.75</v>
      </c>
      <c r="D112" t="s">
        <v>227</v>
      </c>
      <c r="E112" t="str">
        <f t="shared" si="10"/>
        <v>113-3</v>
      </c>
      <c r="F112" s="39">
        <f t="shared" si="12"/>
        <v>197</v>
      </c>
      <c r="G112" s="39">
        <f>VLOOKUP(D112, generator_data!$I$3:$J$11, 2, FALSE)</f>
        <v>197</v>
      </c>
      <c r="H112">
        <f t="shared" si="11"/>
        <v>14725.75</v>
      </c>
    </row>
    <row r="113" spans="1:8" x14ac:dyDescent="0.35">
      <c r="A113" t="s">
        <v>383</v>
      </c>
      <c r="B113" s="39">
        <v>155</v>
      </c>
      <c r="C113">
        <v>15.46</v>
      </c>
      <c r="D113" t="s">
        <v>230</v>
      </c>
      <c r="E113" t="str">
        <f t="shared" si="10"/>
        <v>115-6</v>
      </c>
      <c r="F113" s="39">
        <f t="shared" si="12"/>
        <v>155</v>
      </c>
      <c r="G113" s="39">
        <f>VLOOKUP(D113, generator_data!$I$3:$J$11, 2, FALSE)</f>
        <v>155</v>
      </c>
      <c r="H113">
        <f t="shared" si="11"/>
        <v>2396.3000000000002</v>
      </c>
    </row>
    <row r="114" spans="1:8" x14ac:dyDescent="0.35">
      <c r="A114" t="s">
        <v>384</v>
      </c>
      <c r="B114" s="39">
        <v>0</v>
      </c>
      <c r="C114">
        <v>94.74</v>
      </c>
      <c r="D114" t="s">
        <v>229</v>
      </c>
      <c r="E114" t="str">
        <f t="shared" si="10"/>
        <v>115-1</v>
      </c>
      <c r="F114" s="39">
        <f t="shared" si="12"/>
        <v>0</v>
      </c>
      <c r="G114" s="39">
        <f>VLOOKUP(D114, generator_data!$I$3:$J$11, 2, FALSE)</f>
        <v>12</v>
      </c>
      <c r="H114">
        <f t="shared" si="11"/>
        <v>0</v>
      </c>
    </row>
    <row r="115" spans="1:8" x14ac:dyDescent="0.35">
      <c r="A115" t="s">
        <v>385</v>
      </c>
      <c r="B115" s="39">
        <v>0</v>
      </c>
      <c r="C115">
        <v>94.74</v>
      </c>
      <c r="D115" t="s">
        <v>229</v>
      </c>
      <c r="E115" t="str">
        <f t="shared" si="10"/>
        <v>115-2</v>
      </c>
      <c r="F115" s="39">
        <f t="shared" si="12"/>
        <v>0</v>
      </c>
      <c r="G115" s="39">
        <f>VLOOKUP(D115, generator_data!$I$3:$J$11, 2, FALSE)</f>
        <v>12</v>
      </c>
      <c r="H115">
        <f t="shared" si="11"/>
        <v>0</v>
      </c>
    </row>
    <row r="116" spans="1:8" x14ac:dyDescent="0.35">
      <c r="A116" t="s">
        <v>386</v>
      </c>
      <c r="B116" s="39">
        <v>0</v>
      </c>
      <c r="C116">
        <v>94.74</v>
      </c>
      <c r="D116" t="s">
        <v>229</v>
      </c>
      <c r="E116" t="str">
        <f t="shared" si="10"/>
        <v>115-3</v>
      </c>
      <c r="F116" s="39">
        <f t="shared" si="12"/>
        <v>0</v>
      </c>
      <c r="G116" s="39">
        <f>VLOOKUP(D116, generator_data!$I$3:$J$11, 2, FALSE)</f>
        <v>12</v>
      </c>
      <c r="H116">
        <f t="shared" si="11"/>
        <v>0</v>
      </c>
    </row>
    <row r="117" spans="1:8" x14ac:dyDescent="0.35">
      <c r="A117" t="s">
        <v>387</v>
      </c>
      <c r="B117" s="39">
        <v>0</v>
      </c>
      <c r="C117">
        <v>94.74</v>
      </c>
      <c r="D117" t="s">
        <v>229</v>
      </c>
      <c r="E117" t="str">
        <f t="shared" si="10"/>
        <v>115-4</v>
      </c>
      <c r="F117" s="39">
        <f t="shared" si="12"/>
        <v>0</v>
      </c>
      <c r="G117" s="39">
        <f>VLOOKUP(D117, generator_data!$I$3:$J$11, 2, FALSE)</f>
        <v>12</v>
      </c>
      <c r="H117">
        <f t="shared" si="11"/>
        <v>0</v>
      </c>
    </row>
    <row r="118" spans="1:8" x14ac:dyDescent="0.35">
      <c r="A118" t="s">
        <v>388</v>
      </c>
      <c r="B118" s="39">
        <v>0</v>
      </c>
      <c r="C118">
        <v>94.74</v>
      </c>
      <c r="D118" t="s">
        <v>229</v>
      </c>
      <c r="E118" t="str">
        <f t="shared" si="10"/>
        <v>115-5</v>
      </c>
      <c r="F118" s="39">
        <f t="shared" si="12"/>
        <v>0</v>
      </c>
      <c r="G118" s="39">
        <f>VLOOKUP(D118, generator_data!$I$3:$J$11, 2, FALSE)</f>
        <v>12</v>
      </c>
      <c r="H118">
        <f t="shared" si="11"/>
        <v>0</v>
      </c>
    </row>
    <row r="119" spans="1:8" x14ac:dyDescent="0.35">
      <c r="A119" t="s">
        <v>389</v>
      </c>
      <c r="B119" s="39">
        <v>59.34</v>
      </c>
      <c r="C119">
        <v>15.46</v>
      </c>
      <c r="D119" t="s">
        <v>230</v>
      </c>
      <c r="E119" t="str">
        <f t="shared" si="10"/>
        <v>116-1</v>
      </c>
      <c r="F119" s="39">
        <f t="shared" si="12"/>
        <v>59.34</v>
      </c>
      <c r="G119" s="39">
        <f>VLOOKUP(D119, generator_data!$I$3:$J$11, 2, FALSE)</f>
        <v>155</v>
      </c>
      <c r="H119">
        <f t="shared" si="11"/>
        <v>917.39640000000009</v>
      </c>
    </row>
    <row r="120" spans="1:8" x14ac:dyDescent="0.35">
      <c r="A120" t="s">
        <v>390</v>
      </c>
      <c r="B120" s="39">
        <v>248.67</v>
      </c>
      <c r="C120">
        <v>5.46</v>
      </c>
      <c r="D120" t="s">
        <v>231</v>
      </c>
      <c r="E120" t="str">
        <f t="shared" si="10"/>
        <v>118-1</v>
      </c>
      <c r="F120" s="39">
        <f t="shared" si="12"/>
        <v>248.67</v>
      </c>
      <c r="G120" s="39">
        <f>VLOOKUP(D120, generator_data!$I$3:$J$11, 2, FALSE)</f>
        <v>400</v>
      </c>
      <c r="H120">
        <f t="shared" si="11"/>
        <v>1357.7382</v>
      </c>
    </row>
    <row r="121" spans="1:8" x14ac:dyDescent="0.35">
      <c r="A121" t="s">
        <v>391</v>
      </c>
      <c r="B121" s="39">
        <v>400</v>
      </c>
      <c r="C121">
        <v>5.46</v>
      </c>
      <c r="D121" t="s">
        <v>231</v>
      </c>
      <c r="E121" t="str">
        <f t="shared" si="10"/>
        <v>121-1</v>
      </c>
      <c r="F121" s="39">
        <f t="shared" si="12"/>
        <v>400</v>
      </c>
      <c r="G121" s="39">
        <f>VLOOKUP(D121, generator_data!$I$3:$J$11, 2, FALSE)</f>
        <v>400</v>
      </c>
      <c r="H121">
        <f t="shared" si="11"/>
        <v>2184</v>
      </c>
    </row>
    <row r="122" spans="1:8" x14ac:dyDescent="0.35">
      <c r="A122" t="s">
        <v>392</v>
      </c>
      <c r="B122" s="39">
        <v>50</v>
      </c>
      <c r="C122">
        <v>0</v>
      </c>
      <c r="D122" t="s">
        <v>232</v>
      </c>
      <c r="E122" t="str">
        <f t="shared" si="10"/>
        <v>122-1</v>
      </c>
      <c r="F122" s="39">
        <f t="shared" si="12"/>
        <v>50</v>
      </c>
      <c r="G122" s="39">
        <f>VLOOKUP(D122, generator_data!$I$3:$J$11, 2, FALSE)</f>
        <v>50</v>
      </c>
      <c r="H122">
        <f t="shared" si="11"/>
        <v>0</v>
      </c>
    </row>
    <row r="123" spans="1:8" x14ac:dyDescent="0.35">
      <c r="A123" t="s">
        <v>393</v>
      </c>
      <c r="B123" s="39">
        <v>50</v>
      </c>
      <c r="C123">
        <v>0</v>
      </c>
      <c r="D123" t="s">
        <v>232</v>
      </c>
      <c r="E123" t="str">
        <f t="shared" si="10"/>
        <v>122-2</v>
      </c>
      <c r="F123" s="39">
        <f t="shared" si="12"/>
        <v>50</v>
      </c>
      <c r="G123" s="39">
        <f>VLOOKUP(D123, generator_data!$I$3:$J$11, 2, FALSE)</f>
        <v>50</v>
      </c>
      <c r="H123">
        <f t="shared" si="11"/>
        <v>0</v>
      </c>
    </row>
    <row r="124" spans="1:8" x14ac:dyDescent="0.35">
      <c r="A124" t="s">
        <v>394</v>
      </c>
      <c r="B124" s="39">
        <v>50</v>
      </c>
      <c r="C124">
        <v>0</v>
      </c>
      <c r="D124" t="s">
        <v>232</v>
      </c>
      <c r="E124" t="str">
        <f t="shared" si="10"/>
        <v>122-3</v>
      </c>
      <c r="F124" s="39">
        <f t="shared" si="12"/>
        <v>50</v>
      </c>
      <c r="G124" s="39">
        <f>VLOOKUP(D124, generator_data!$I$3:$J$11, 2, FALSE)</f>
        <v>50</v>
      </c>
      <c r="H124">
        <f t="shared" si="11"/>
        <v>0</v>
      </c>
    </row>
    <row r="125" spans="1:8" x14ac:dyDescent="0.35">
      <c r="A125" t="s">
        <v>395</v>
      </c>
      <c r="B125" s="39">
        <v>50</v>
      </c>
      <c r="C125">
        <v>0</v>
      </c>
      <c r="D125" t="s">
        <v>232</v>
      </c>
      <c r="E125" t="str">
        <f t="shared" si="10"/>
        <v>122-4</v>
      </c>
      <c r="F125" s="39">
        <f t="shared" si="12"/>
        <v>50</v>
      </c>
      <c r="G125" s="39">
        <f>VLOOKUP(D125, generator_data!$I$3:$J$11, 2, FALSE)</f>
        <v>50</v>
      </c>
      <c r="H125">
        <f t="shared" si="11"/>
        <v>0</v>
      </c>
    </row>
    <row r="126" spans="1:8" x14ac:dyDescent="0.35">
      <c r="A126" t="s">
        <v>396</v>
      </c>
      <c r="B126" s="39">
        <v>50</v>
      </c>
      <c r="C126">
        <v>0</v>
      </c>
      <c r="D126" t="s">
        <v>232</v>
      </c>
      <c r="E126" t="str">
        <f t="shared" si="10"/>
        <v>122-5</v>
      </c>
      <c r="F126" s="39">
        <f t="shared" si="12"/>
        <v>50</v>
      </c>
      <c r="G126" s="39">
        <f>VLOOKUP(D126, generator_data!$I$3:$J$11, 2, FALSE)</f>
        <v>50</v>
      </c>
      <c r="H126">
        <f t="shared" si="11"/>
        <v>0</v>
      </c>
    </row>
    <row r="127" spans="1:8" x14ac:dyDescent="0.35">
      <c r="A127" t="s">
        <v>397</v>
      </c>
      <c r="B127" s="39">
        <v>50</v>
      </c>
      <c r="C127">
        <v>0</v>
      </c>
      <c r="D127" t="s">
        <v>232</v>
      </c>
      <c r="E127" t="str">
        <f t="shared" si="10"/>
        <v>122-6</v>
      </c>
      <c r="F127" s="39">
        <f t="shared" si="12"/>
        <v>50</v>
      </c>
      <c r="G127" s="39">
        <f>VLOOKUP(D127, generator_data!$I$3:$J$11, 2, FALSE)</f>
        <v>50</v>
      </c>
      <c r="H127">
        <f t="shared" si="11"/>
        <v>0</v>
      </c>
    </row>
    <row r="128" spans="1:8" x14ac:dyDescent="0.35">
      <c r="A128" t="s">
        <v>398</v>
      </c>
      <c r="B128" s="39">
        <v>155</v>
      </c>
      <c r="C128">
        <v>15.46</v>
      </c>
      <c r="D128" t="s">
        <v>230</v>
      </c>
      <c r="E128" t="str">
        <f t="shared" si="10"/>
        <v>123-1</v>
      </c>
      <c r="F128" s="39">
        <f t="shared" si="12"/>
        <v>155</v>
      </c>
      <c r="G128" s="39">
        <f>VLOOKUP(D128, generator_data!$I$3:$J$11, 2, FALSE)</f>
        <v>155</v>
      </c>
      <c r="H128">
        <f t="shared" si="11"/>
        <v>2396.3000000000002</v>
      </c>
    </row>
    <row r="129" spans="1:8" x14ac:dyDescent="0.35">
      <c r="A129" t="s">
        <v>399</v>
      </c>
      <c r="B129" s="39">
        <v>155</v>
      </c>
      <c r="C129">
        <v>15.46</v>
      </c>
      <c r="D129" t="s">
        <v>230</v>
      </c>
      <c r="E129" t="str">
        <f t="shared" si="10"/>
        <v>123-2</v>
      </c>
      <c r="F129" s="39">
        <f t="shared" si="12"/>
        <v>155</v>
      </c>
      <c r="G129" s="39">
        <f>VLOOKUP(D129, generator_data!$I$3:$J$11, 2, FALSE)</f>
        <v>155</v>
      </c>
      <c r="H129">
        <f t="shared" si="11"/>
        <v>2396.3000000000002</v>
      </c>
    </row>
    <row r="130" spans="1:8" x14ac:dyDescent="0.35">
      <c r="A130" t="s">
        <v>400</v>
      </c>
      <c r="B130" s="39">
        <v>119.96</v>
      </c>
      <c r="C130">
        <v>15.89</v>
      </c>
      <c r="D130" t="s">
        <v>235</v>
      </c>
      <c r="E130" t="str">
        <f t="shared" si="10"/>
        <v>123-3</v>
      </c>
      <c r="F130" s="39">
        <f t="shared" si="12"/>
        <v>119.96</v>
      </c>
      <c r="G130" s="39">
        <f>VLOOKUP(D130, generator_data!$I$3:$J$11, 2, FALSE)</f>
        <v>350</v>
      </c>
      <c r="H130">
        <f t="shared" si="11"/>
        <v>1906.1643999999999</v>
      </c>
    </row>
    <row r="131" spans="1:8" x14ac:dyDescent="0.35">
      <c r="A131" t="s">
        <v>401</v>
      </c>
      <c r="B131" s="39">
        <v>76</v>
      </c>
      <c r="C131">
        <v>19.64</v>
      </c>
      <c r="D131" t="s">
        <v>224</v>
      </c>
      <c r="E131" t="str">
        <f t="shared" ref="E131:E194" si="13">REPLACE(LEFT(A131, 5), 4, 1, "-")</f>
        <v>201-3</v>
      </c>
      <c r="F131" s="39">
        <f t="shared" si="12"/>
        <v>76</v>
      </c>
      <c r="G131" s="39">
        <f>VLOOKUP(D131, generator_data!$I$3:$J$11, 2, FALSE)</f>
        <v>76</v>
      </c>
      <c r="H131">
        <f t="shared" ref="H131:H194" si="14">F131*C131</f>
        <v>1492.64</v>
      </c>
    </row>
    <row r="132" spans="1:8" x14ac:dyDescent="0.35">
      <c r="A132" t="s">
        <v>402</v>
      </c>
      <c r="B132" s="39">
        <v>76</v>
      </c>
      <c r="C132">
        <v>19.64</v>
      </c>
      <c r="D132" t="s">
        <v>224</v>
      </c>
      <c r="E132" t="str">
        <f t="shared" si="13"/>
        <v>201-4</v>
      </c>
      <c r="F132" s="39">
        <f t="shared" ref="F132:F195" si="15">B132</f>
        <v>76</v>
      </c>
      <c r="G132" s="39">
        <f>VLOOKUP(D132, generator_data!$I$3:$J$11, 2, FALSE)</f>
        <v>76</v>
      </c>
      <c r="H132">
        <f t="shared" si="14"/>
        <v>1492.64</v>
      </c>
    </row>
    <row r="133" spans="1:8" x14ac:dyDescent="0.35">
      <c r="A133" t="s">
        <v>403</v>
      </c>
      <c r="B133" s="39">
        <v>20</v>
      </c>
      <c r="C133">
        <v>163.02000000000001</v>
      </c>
      <c r="D133" t="s">
        <v>223</v>
      </c>
      <c r="E133" t="str">
        <f t="shared" si="13"/>
        <v>201-1</v>
      </c>
      <c r="F133" s="39">
        <f t="shared" si="15"/>
        <v>20</v>
      </c>
      <c r="G133" s="39">
        <f>VLOOKUP(D133, generator_data!$I$3:$J$11, 2, FALSE)</f>
        <v>20</v>
      </c>
      <c r="H133">
        <f t="shared" si="14"/>
        <v>3260.4</v>
      </c>
    </row>
    <row r="134" spans="1:8" x14ac:dyDescent="0.35">
      <c r="A134" t="s">
        <v>404</v>
      </c>
      <c r="B134" s="39">
        <v>20</v>
      </c>
      <c r="C134">
        <v>163.02000000000001</v>
      </c>
      <c r="D134" t="s">
        <v>223</v>
      </c>
      <c r="E134" t="str">
        <f t="shared" si="13"/>
        <v>201-2</v>
      </c>
      <c r="F134" s="39">
        <f t="shared" si="15"/>
        <v>20</v>
      </c>
      <c r="G134" s="39">
        <f>VLOOKUP(D134, generator_data!$I$3:$J$11, 2, FALSE)</f>
        <v>20</v>
      </c>
      <c r="H134">
        <f t="shared" si="14"/>
        <v>3260.4</v>
      </c>
    </row>
    <row r="135" spans="1:8" x14ac:dyDescent="0.35">
      <c r="A135" t="s">
        <v>405</v>
      </c>
      <c r="B135" s="39">
        <v>20</v>
      </c>
      <c r="C135">
        <v>163.02000000000001</v>
      </c>
      <c r="D135" t="s">
        <v>223</v>
      </c>
      <c r="E135" t="str">
        <f t="shared" si="13"/>
        <v>202-1</v>
      </c>
      <c r="F135" s="39">
        <f t="shared" si="15"/>
        <v>20</v>
      </c>
      <c r="G135" s="39">
        <f>VLOOKUP(D135, generator_data!$I$3:$J$11, 2, FALSE)</f>
        <v>20</v>
      </c>
      <c r="H135">
        <f t="shared" si="14"/>
        <v>3260.4</v>
      </c>
    </row>
    <row r="136" spans="1:8" x14ac:dyDescent="0.35">
      <c r="A136" t="s">
        <v>406</v>
      </c>
      <c r="B136" s="39">
        <v>20</v>
      </c>
      <c r="C136">
        <v>163.02000000000001</v>
      </c>
      <c r="D136" t="s">
        <v>223</v>
      </c>
      <c r="E136" t="str">
        <f t="shared" si="13"/>
        <v>202-2</v>
      </c>
      <c r="F136" s="39">
        <f t="shared" si="15"/>
        <v>20</v>
      </c>
      <c r="G136" s="39">
        <f>VLOOKUP(D136, generator_data!$I$3:$J$11, 2, FALSE)</f>
        <v>20</v>
      </c>
      <c r="H136">
        <f t="shared" si="14"/>
        <v>3260.4</v>
      </c>
    </row>
    <row r="137" spans="1:8" x14ac:dyDescent="0.35">
      <c r="A137" t="s">
        <v>407</v>
      </c>
      <c r="B137" s="39">
        <v>76</v>
      </c>
      <c r="C137">
        <v>19.64</v>
      </c>
      <c r="D137" t="s">
        <v>224</v>
      </c>
      <c r="E137" t="str">
        <f t="shared" si="13"/>
        <v>202-3</v>
      </c>
      <c r="F137" s="39">
        <f t="shared" si="15"/>
        <v>76</v>
      </c>
      <c r="G137" s="39">
        <f>VLOOKUP(D137, generator_data!$I$3:$J$11, 2, FALSE)</f>
        <v>76</v>
      </c>
      <c r="H137">
        <f t="shared" si="14"/>
        <v>1492.64</v>
      </c>
    </row>
    <row r="138" spans="1:8" x14ac:dyDescent="0.35">
      <c r="A138" t="s">
        <v>408</v>
      </c>
      <c r="B138" s="39">
        <v>76</v>
      </c>
      <c r="C138">
        <v>19.64</v>
      </c>
      <c r="D138" t="s">
        <v>224</v>
      </c>
      <c r="E138" t="str">
        <f t="shared" si="13"/>
        <v>202-4</v>
      </c>
      <c r="F138" s="39">
        <f t="shared" si="15"/>
        <v>76</v>
      </c>
      <c r="G138" s="39">
        <f>VLOOKUP(D138, generator_data!$I$3:$J$11, 2, FALSE)</f>
        <v>76</v>
      </c>
      <c r="H138">
        <f t="shared" si="14"/>
        <v>1492.64</v>
      </c>
    </row>
    <row r="139" spans="1:8" x14ac:dyDescent="0.35">
      <c r="A139" t="s">
        <v>409</v>
      </c>
      <c r="B139" s="39">
        <v>100</v>
      </c>
      <c r="C139">
        <v>75.64</v>
      </c>
      <c r="D139" t="s">
        <v>226</v>
      </c>
      <c r="E139" t="str">
        <f t="shared" si="13"/>
        <v>207-1</v>
      </c>
      <c r="F139" s="39">
        <f t="shared" si="15"/>
        <v>100</v>
      </c>
      <c r="G139" s="39">
        <f>VLOOKUP(D139, generator_data!$I$3:$J$11, 2, FALSE)</f>
        <v>100</v>
      </c>
      <c r="H139">
        <f t="shared" si="14"/>
        <v>7564</v>
      </c>
    </row>
    <row r="140" spans="1:8" x14ac:dyDescent="0.35">
      <c r="A140" t="s">
        <v>410</v>
      </c>
      <c r="B140" s="39">
        <v>100</v>
      </c>
      <c r="C140">
        <v>75.64</v>
      </c>
      <c r="D140" t="s">
        <v>226</v>
      </c>
      <c r="E140" t="str">
        <f t="shared" si="13"/>
        <v>207-2</v>
      </c>
      <c r="F140" s="39">
        <f t="shared" si="15"/>
        <v>100</v>
      </c>
      <c r="G140" s="39">
        <f>VLOOKUP(D140, generator_data!$I$3:$J$11, 2, FALSE)</f>
        <v>100</v>
      </c>
      <c r="H140">
        <f t="shared" si="14"/>
        <v>7564</v>
      </c>
    </row>
    <row r="141" spans="1:8" x14ac:dyDescent="0.35">
      <c r="A141" t="s">
        <v>411</v>
      </c>
      <c r="B141" s="39">
        <v>100</v>
      </c>
      <c r="C141">
        <v>75.64</v>
      </c>
      <c r="D141" t="s">
        <v>226</v>
      </c>
      <c r="E141" t="str">
        <f t="shared" si="13"/>
        <v>207-3</v>
      </c>
      <c r="F141" s="39">
        <f t="shared" si="15"/>
        <v>100</v>
      </c>
      <c r="G141" s="39">
        <f>VLOOKUP(D141, generator_data!$I$3:$J$11, 2, FALSE)</f>
        <v>100</v>
      </c>
      <c r="H141">
        <f t="shared" si="14"/>
        <v>7564</v>
      </c>
    </row>
    <row r="142" spans="1:8" x14ac:dyDescent="0.35">
      <c r="A142" t="s">
        <v>412</v>
      </c>
      <c r="B142" s="39">
        <v>197</v>
      </c>
      <c r="C142">
        <v>74.75</v>
      </c>
      <c r="D142" t="s">
        <v>227</v>
      </c>
      <c r="E142" t="str">
        <f t="shared" si="13"/>
        <v>213-1</v>
      </c>
      <c r="F142" s="39">
        <f t="shared" si="15"/>
        <v>197</v>
      </c>
      <c r="G142" s="39">
        <f>VLOOKUP(D142, generator_data!$I$3:$J$11, 2, FALSE)</f>
        <v>197</v>
      </c>
      <c r="H142">
        <f t="shared" si="14"/>
        <v>14725.75</v>
      </c>
    </row>
    <row r="143" spans="1:8" x14ac:dyDescent="0.35">
      <c r="A143" t="s">
        <v>413</v>
      </c>
      <c r="B143" s="39">
        <v>197</v>
      </c>
      <c r="C143">
        <v>74.75</v>
      </c>
      <c r="D143" t="s">
        <v>227</v>
      </c>
      <c r="E143" t="str">
        <f t="shared" si="13"/>
        <v>213-2</v>
      </c>
      <c r="F143" s="39">
        <f t="shared" si="15"/>
        <v>197</v>
      </c>
      <c r="G143" s="39">
        <f>VLOOKUP(D143, generator_data!$I$3:$J$11, 2, FALSE)</f>
        <v>197</v>
      </c>
      <c r="H143">
        <f t="shared" si="14"/>
        <v>14725.75</v>
      </c>
    </row>
    <row r="144" spans="1:8" x14ac:dyDescent="0.35">
      <c r="A144" t="s">
        <v>414</v>
      </c>
      <c r="B144" s="39">
        <v>197</v>
      </c>
      <c r="C144">
        <v>74.75</v>
      </c>
      <c r="D144" t="s">
        <v>227</v>
      </c>
      <c r="E144" t="str">
        <f t="shared" si="13"/>
        <v>213-3</v>
      </c>
      <c r="F144" s="39">
        <f t="shared" si="15"/>
        <v>197</v>
      </c>
      <c r="G144" s="39">
        <f>VLOOKUP(D144, generator_data!$I$3:$J$11, 2, FALSE)</f>
        <v>197</v>
      </c>
      <c r="H144">
        <f t="shared" si="14"/>
        <v>14725.75</v>
      </c>
    </row>
    <row r="145" spans="1:8" x14ac:dyDescent="0.35">
      <c r="A145" t="s">
        <v>415</v>
      </c>
      <c r="B145" s="39">
        <v>155</v>
      </c>
      <c r="C145">
        <v>15.46</v>
      </c>
      <c r="D145" t="s">
        <v>230</v>
      </c>
      <c r="E145" t="str">
        <f t="shared" si="13"/>
        <v>215-6</v>
      </c>
      <c r="F145" s="39">
        <f t="shared" si="15"/>
        <v>155</v>
      </c>
      <c r="G145" s="39">
        <f>VLOOKUP(D145, generator_data!$I$3:$J$11, 2, FALSE)</f>
        <v>155</v>
      </c>
      <c r="H145">
        <f t="shared" si="14"/>
        <v>2396.3000000000002</v>
      </c>
    </row>
    <row r="146" spans="1:8" x14ac:dyDescent="0.35">
      <c r="A146" t="s">
        <v>416</v>
      </c>
      <c r="B146" s="39">
        <v>0</v>
      </c>
      <c r="C146">
        <v>94.74</v>
      </c>
      <c r="D146" t="s">
        <v>229</v>
      </c>
      <c r="E146" t="str">
        <f t="shared" si="13"/>
        <v>215-1</v>
      </c>
      <c r="F146" s="39">
        <f t="shared" si="15"/>
        <v>0</v>
      </c>
      <c r="G146" s="39">
        <f>VLOOKUP(D146, generator_data!$I$3:$J$11, 2, FALSE)</f>
        <v>12</v>
      </c>
      <c r="H146">
        <f t="shared" si="14"/>
        <v>0</v>
      </c>
    </row>
    <row r="147" spans="1:8" x14ac:dyDescent="0.35">
      <c r="A147" t="s">
        <v>417</v>
      </c>
      <c r="B147" s="39">
        <v>0</v>
      </c>
      <c r="C147">
        <v>94.74</v>
      </c>
      <c r="D147" t="s">
        <v>229</v>
      </c>
      <c r="E147" t="str">
        <f t="shared" si="13"/>
        <v>215-2</v>
      </c>
      <c r="F147" s="39">
        <f t="shared" si="15"/>
        <v>0</v>
      </c>
      <c r="G147" s="39">
        <f>VLOOKUP(D147, generator_data!$I$3:$J$11, 2, FALSE)</f>
        <v>12</v>
      </c>
      <c r="H147">
        <f t="shared" si="14"/>
        <v>0</v>
      </c>
    </row>
    <row r="148" spans="1:8" x14ac:dyDescent="0.35">
      <c r="A148" t="s">
        <v>418</v>
      </c>
      <c r="B148" s="39">
        <v>0</v>
      </c>
      <c r="C148">
        <v>94.74</v>
      </c>
      <c r="D148" t="s">
        <v>229</v>
      </c>
      <c r="E148" t="str">
        <f t="shared" si="13"/>
        <v>215-3</v>
      </c>
      <c r="F148" s="39">
        <f t="shared" si="15"/>
        <v>0</v>
      </c>
      <c r="G148" s="39">
        <f>VLOOKUP(D148, generator_data!$I$3:$J$11, 2, FALSE)</f>
        <v>12</v>
      </c>
      <c r="H148">
        <f t="shared" si="14"/>
        <v>0</v>
      </c>
    </row>
    <row r="149" spans="1:8" x14ac:dyDescent="0.35">
      <c r="A149" t="s">
        <v>419</v>
      </c>
      <c r="B149" s="39">
        <v>0</v>
      </c>
      <c r="C149">
        <v>94.74</v>
      </c>
      <c r="D149" t="s">
        <v>229</v>
      </c>
      <c r="E149" t="str">
        <f t="shared" si="13"/>
        <v>215-4</v>
      </c>
      <c r="F149" s="39">
        <f t="shared" si="15"/>
        <v>0</v>
      </c>
      <c r="G149" s="39">
        <f>VLOOKUP(D149, generator_data!$I$3:$J$11, 2, FALSE)</f>
        <v>12</v>
      </c>
      <c r="H149">
        <f t="shared" si="14"/>
        <v>0</v>
      </c>
    </row>
    <row r="150" spans="1:8" x14ac:dyDescent="0.35">
      <c r="A150" t="s">
        <v>420</v>
      </c>
      <c r="B150" s="39">
        <v>0</v>
      </c>
      <c r="C150">
        <v>94.74</v>
      </c>
      <c r="D150" t="s">
        <v>229</v>
      </c>
      <c r="E150" t="str">
        <f t="shared" si="13"/>
        <v>215-5</v>
      </c>
      <c r="F150" s="39">
        <f t="shared" si="15"/>
        <v>0</v>
      </c>
      <c r="G150" s="39">
        <f>VLOOKUP(D150, generator_data!$I$3:$J$11, 2, FALSE)</f>
        <v>12</v>
      </c>
      <c r="H150">
        <f t="shared" si="14"/>
        <v>0</v>
      </c>
    </row>
    <row r="151" spans="1:8" x14ac:dyDescent="0.35">
      <c r="A151" t="s">
        <v>421</v>
      </c>
      <c r="B151" s="39">
        <v>155</v>
      </c>
      <c r="C151">
        <v>15.46</v>
      </c>
      <c r="D151" t="s">
        <v>230</v>
      </c>
      <c r="E151" t="str">
        <f t="shared" si="13"/>
        <v>216-1</v>
      </c>
      <c r="F151" s="39">
        <f t="shared" si="15"/>
        <v>155</v>
      </c>
      <c r="G151" s="39">
        <f>VLOOKUP(D151, generator_data!$I$3:$J$11, 2, FALSE)</f>
        <v>155</v>
      </c>
      <c r="H151">
        <f t="shared" si="14"/>
        <v>2396.3000000000002</v>
      </c>
    </row>
    <row r="152" spans="1:8" x14ac:dyDescent="0.35">
      <c r="A152" t="s">
        <v>422</v>
      </c>
      <c r="B152" s="39">
        <v>400</v>
      </c>
      <c r="C152">
        <v>5.46</v>
      </c>
      <c r="D152" t="s">
        <v>231</v>
      </c>
      <c r="E152" t="str">
        <f t="shared" si="13"/>
        <v>218-1</v>
      </c>
      <c r="F152" s="39">
        <f t="shared" si="15"/>
        <v>400</v>
      </c>
      <c r="G152" s="39">
        <f>VLOOKUP(D152, generator_data!$I$3:$J$11, 2, FALSE)</f>
        <v>400</v>
      </c>
      <c r="H152">
        <f t="shared" si="14"/>
        <v>2184</v>
      </c>
    </row>
    <row r="153" spans="1:8" x14ac:dyDescent="0.35">
      <c r="A153" t="s">
        <v>423</v>
      </c>
      <c r="B153" s="39">
        <v>400</v>
      </c>
      <c r="C153">
        <v>5.46</v>
      </c>
      <c r="D153" t="s">
        <v>231</v>
      </c>
      <c r="E153" t="str">
        <f t="shared" si="13"/>
        <v>221-1</v>
      </c>
      <c r="F153" s="39">
        <f t="shared" si="15"/>
        <v>400</v>
      </c>
      <c r="G153" s="39">
        <f>VLOOKUP(D153, generator_data!$I$3:$J$11, 2, FALSE)</f>
        <v>400</v>
      </c>
      <c r="H153">
        <f t="shared" si="14"/>
        <v>2184</v>
      </c>
    </row>
    <row r="154" spans="1:8" x14ac:dyDescent="0.35">
      <c r="A154" t="s">
        <v>424</v>
      </c>
      <c r="B154" s="39">
        <v>50</v>
      </c>
      <c r="C154">
        <v>0</v>
      </c>
      <c r="D154" t="s">
        <v>232</v>
      </c>
      <c r="E154" t="str">
        <f t="shared" si="13"/>
        <v>222-1</v>
      </c>
      <c r="F154" s="39">
        <f t="shared" si="15"/>
        <v>50</v>
      </c>
      <c r="G154" s="39">
        <f>VLOOKUP(D154, generator_data!$I$3:$J$11, 2, FALSE)</f>
        <v>50</v>
      </c>
      <c r="H154">
        <f t="shared" si="14"/>
        <v>0</v>
      </c>
    </row>
    <row r="155" spans="1:8" x14ac:dyDescent="0.35">
      <c r="A155" t="s">
        <v>425</v>
      </c>
      <c r="B155" s="39">
        <v>50</v>
      </c>
      <c r="C155">
        <v>0</v>
      </c>
      <c r="D155" t="s">
        <v>232</v>
      </c>
      <c r="E155" t="str">
        <f t="shared" si="13"/>
        <v>222-2</v>
      </c>
      <c r="F155" s="39">
        <f t="shared" si="15"/>
        <v>50</v>
      </c>
      <c r="G155" s="39">
        <f>VLOOKUP(D155, generator_data!$I$3:$J$11, 2, FALSE)</f>
        <v>50</v>
      </c>
      <c r="H155">
        <f t="shared" si="14"/>
        <v>0</v>
      </c>
    </row>
    <row r="156" spans="1:8" x14ac:dyDescent="0.35">
      <c r="A156" t="s">
        <v>426</v>
      </c>
      <c r="B156" s="39">
        <v>50</v>
      </c>
      <c r="C156">
        <v>0</v>
      </c>
      <c r="D156" t="s">
        <v>232</v>
      </c>
      <c r="E156" t="str">
        <f t="shared" si="13"/>
        <v>222-3</v>
      </c>
      <c r="F156" s="39">
        <f t="shared" si="15"/>
        <v>50</v>
      </c>
      <c r="G156" s="39">
        <f>VLOOKUP(D156, generator_data!$I$3:$J$11, 2, FALSE)</f>
        <v>50</v>
      </c>
      <c r="H156">
        <f t="shared" si="14"/>
        <v>0</v>
      </c>
    </row>
    <row r="157" spans="1:8" x14ac:dyDescent="0.35">
      <c r="A157" t="s">
        <v>427</v>
      </c>
      <c r="B157" s="39">
        <v>50</v>
      </c>
      <c r="C157">
        <v>0</v>
      </c>
      <c r="D157" t="s">
        <v>232</v>
      </c>
      <c r="E157" t="str">
        <f t="shared" si="13"/>
        <v>222-4</v>
      </c>
      <c r="F157" s="39">
        <f t="shared" si="15"/>
        <v>50</v>
      </c>
      <c r="G157" s="39">
        <f>VLOOKUP(D157, generator_data!$I$3:$J$11, 2, FALSE)</f>
        <v>50</v>
      </c>
      <c r="H157">
        <f t="shared" si="14"/>
        <v>0</v>
      </c>
    </row>
    <row r="158" spans="1:8" x14ac:dyDescent="0.35">
      <c r="A158" t="s">
        <v>428</v>
      </c>
      <c r="B158" s="39">
        <v>50</v>
      </c>
      <c r="C158">
        <v>0</v>
      </c>
      <c r="D158" t="s">
        <v>232</v>
      </c>
      <c r="E158" t="str">
        <f t="shared" si="13"/>
        <v>222-5</v>
      </c>
      <c r="F158" s="39">
        <f t="shared" si="15"/>
        <v>50</v>
      </c>
      <c r="G158" s="39">
        <f>VLOOKUP(D158, generator_data!$I$3:$J$11, 2, FALSE)</f>
        <v>50</v>
      </c>
      <c r="H158">
        <f t="shared" si="14"/>
        <v>0</v>
      </c>
    </row>
    <row r="159" spans="1:8" x14ac:dyDescent="0.35">
      <c r="A159" t="s">
        <v>429</v>
      </c>
      <c r="B159" s="39">
        <v>50</v>
      </c>
      <c r="C159">
        <v>0</v>
      </c>
      <c r="D159" t="s">
        <v>232</v>
      </c>
      <c r="E159" t="str">
        <f t="shared" si="13"/>
        <v>222-6</v>
      </c>
      <c r="F159" s="39">
        <f t="shared" si="15"/>
        <v>50</v>
      </c>
      <c r="G159" s="39">
        <f>VLOOKUP(D159, generator_data!$I$3:$J$11, 2, FALSE)</f>
        <v>50</v>
      </c>
      <c r="H159">
        <f t="shared" si="14"/>
        <v>0</v>
      </c>
    </row>
    <row r="160" spans="1:8" x14ac:dyDescent="0.35">
      <c r="A160" t="s">
        <v>430</v>
      </c>
      <c r="B160" s="39">
        <v>155</v>
      </c>
      <c r="C160">
        <v>15.46</v>
      </c>
      <c r="D160" t="s">
        <v>230</v>
      </c>
      <c r="E160" t="str">
        <f t="shared" si="13"/>
        <v>223-1</v>
      </c>
      <c r="F160" s="39">
        <f t="shared" si="15"/>
        <v>155</v>
      </c>
      <c r="G160" s="39">
        <f>VLOOKUP(D160, generator_data!$I$3:$J$11, 2, FALSE)</f>
        <v>155</v>
      </c>
      <c r="H160">
        <f t="shared" si="14"/>
        <v>2396.3000000000002</v>
      </c>
    </row>
    <row r="161" spans="1:8" x14ac:dyDescent="0.35">
      <c r="A161" t="s">
        <v>431</v>
      </c>
      <c r="B161" s="39">
        <v>155</v>
      </c>
      <c r="C161">
        <v>15.46</v>
      </c>
      <c r="D161" t="s">
        <v>230</v>
      </c>
      <c r="E161" t="str">
        <f t="shared" si="13"/>
        <v>223-2</v>
      </c>
      <c r="F161" s="39">
        <f t="shared" si="15"/>
        <v>155</v>
      </c>
      <c r="G161" s="39">
        <f>VLOOKUP(D161, generator_data!$I$3:$J$11, 2, FALSE)</f>
        <v>155</v>
      </c>
      <c r="H161">
        <f t="shared" si="14"/>
        <v>2396.3000000000002</v>
      </c>
    </row>
    <row r="162" spans="1:8" x14ac:dyDescent="0.35">
      <c r="A162" t="s">
        <v>432</v>
      </c>
      <c r="B162" s="39">
        <v>350</v>
      </c>
      <c r="C162">
        <v>15.89</v>
      </c>
      <c r="D162" t="s">
        <v>235</v>
      </c>
      <c r="E162" t="str">
        <f t="shared" si="13"/>
        <v>223-3</v>
      </c>
      <c r="F162" s="39">
        <f t="shared" si="15"/>
        <v>350</v>
      </c>
      <c r="G162" s="39">
        <f>VLOOKUP(D162, generator_data!$I$3:$J$11, 2, FALSE)</f>
        <v>350</v>
      </c>
      <c r="H162">
        <f t="shared" si="14"/>
        <v>5561.5</v>
      </c>
    </row>
    <row r="163" spans="1:8" x14ac:dyDescent="0.35">
      <c r="A163" t="s">
        <v>433</v>
      </c>
      <c r="B163" s="39">
        <v>76</v>
      </c>
      <c r="C163">
        <v>19.64</v>
      </c>
      <c r="D163" t="s">
        <v>224</v>
      </c>
      <c r="E163" t="str">
        <f t="shared" si="13"/>
        <v>301-3</v>
      </c>
      <c r="F163" s="39">
        <f t="shared" si="15"/>
        <v>76</v>
      </c>
      <c r="G163" s="39">
        <f>VLOOKUP(D163, generator_data!$I$3:$J$11, 2, FALSE)</f>
        <v>76</v>
      </c>
      <c r="H163">
        <f t="shared" si="14"/>
        <v>1492.64</v>
      </c>
    </row>
    <row r="164" spans="1:8" x14ac:dyDescent="0.35">
      <c r="A164" t="s">
        <v>434</v>
      </c>
      <c r="B164" s="39">
        <v>76</v>
      </c>
      <c r="C164">
        <v>19.64</v>
      </c>
      <c r="D164" t="s">
        <v>224</v>
      </c>
      <c r="E164" t="str">
        <f t="shared" si="13"/>
        <v>301-4</v>
      </c>
      <c r="F164" s="39">
        <f t="shared" si="15"/>
        <v>76</v>
      </c>
      <c r="G164" s="39">
        <f>VLOOKUP(D164, generator_data!$I$3:$J$11, 2, FALSE)</f>
        <v>76</v>
      </c>
      <c r="H164">
        <f t="shared" si="14"/>
        <v>1492.64</v>
      </c>
    </row>
    <row r="165" spans="1:8" x14ac:dyDescent="0.35">
      <c r="A165" t="s">
        <v>435</v>
      </c>
      <c r="B165" s="39">
        <v>0</v>
      </c>
      <c r="C165">
        <v>163.02000000000001</v>
      </c>
      <c r="D165" t="s">
        <v>223</v>
      </c>
      <c r="E165" t="str">
        <f t="shared" si="13"/>
        <v>301-1</v>
      </c>
      <c r="F165" s="39">
        <f t="shared" si="15"/>
        <v>0</v>
      </c>
      <c r="G165" s="39">
        <f>VLOOKUP(D165, generator_data!$I$3:$J$11, 2, FALSE)</f>
        <v>20</v>
      </c>
      <c r="H165">
        <f t="shared" si="14"/>
        <v>0</v>
      </c>
    </row>
    <row r="166" spans="1:8" x14ac:dyDescent="0.35">
      <c r="A166" t="s">
        <v>436</v>
      </c>
      <c r="B166" s="39">
        <v>20</v>
      </c>
      <c r="C166">
        <v>163.02000000000001</v>
      </c>
      <c r="D166" t="s">
        <v>223</v>
      </c>
      <c r="E166" t="str">
        <f t="shared" si="13"/>
        <v>301-2</v>
      </c>
      <c r="F166" s="39">
        <f t="shared" si="15"/>
        <v>20</v>
      </c>
      <c r="G166" s="39">
        <f>VLOOKUP(D166, generator_data!$I$3:$J$11, 2, FALSE)</f>
        <v>20</v>
      </c>
      <c r="H166">
        <f t="shared" si="14"/>
        <v>3260.4</v>
      </c>
    </row>
    <row r="167" spans="1:8" x14ac:dyDescent="0.35">
      <c r="A167" t="s">
        <v>437</v>
      </c>
      <c r="B167" s="39">
        <v>20</v>
      </c>
      <c r="C167">
        <v>163.02000000000001</v>
      </c>
      <c r="D167" t="s">
        <v>223</v>
      </c>
      <c r="E167" t="str">
        <f t="shared" si="13"/>
        <v>302-1</v>
      </c>
      <c r="F167" s="39">
        <f t="shared" si="15"/>
        <v>20</v>
      </c>
      <c r="G167" s="39">
        <f>VLOOKUP(D167, generator_data!$I$3:$J$11, 2, FALSE)</f>
        <v>20</v>
      </c>
      <c r="H167">
        <f t="shared" si="14"/>
        <v>3260.4</v>
      </c>
    </row>
    <row r="168" spans="1:8" x14ac:dyDescent="0.35">
      <c r="A168" t="s">
        <v>438</v>
      </c>
      <c r="B168" s="39">
        <v>20</v>
      </c>
      <c r="C168">
        <v>163.02000000000001</v>
      </c>
      <c r="D168" t="s">
        <v>223</v>
      </c>
      <c r="E168" t="str">
        <f t="shared" si="13"/>
        <v>302-2</v>
      </c>
      <c r="F168" s="39">
        <f t="shared" si="15"/>
        <v>20</v>
      </c>
      <c r="G168" s="39">
        <f>VLOOKUP(D168, generator_data!$I$3:$J$11, 2, FALSE)</f>
        <v>20</v>
      </c>
      <c r="H168">
        <f t="shared" si="14"/>
        <v>3260.4</v>
      </c>
    </row>
    <row r="169" spans="1:8" x14ac:dyDescent="0.35">
      <c r="A169" t="s">
        <v>439</v>
      </c>
      <c r="B169" s="39">
        <v>76</v>
      </c>
      <c r="C169">
        <v>19.64</v>
      </c>
      <c r="D169" t="s">
        <v>224</v>
      </c>
      <c r="E169" t="str">
        <f t="shared" si="13"/>
        <v>302-3</v>
      </c>
      <c r="F169" s="39">
        <f t="shared" si="15"/>
        <v>76</v>
      </c>
      <c r="G169" s="39">
        <f>VLOOKUP(D169, generator_data!$I$3:$J$11, 2, FALSE)</f>
        <v>76</v>
      </c>
      <c r="H169">
        <f t="shared" si="14"/>
        <v>1492.64</v>
      </c>
    </row>
    <row r="170" spans="1:8" x14ac:dyDescent="0.35">
      <c r="A170" t="s">
        <v>440</v>
      </c>
      <c r="B170" s="39">
        <v>76</v>
      </c>
      <c r="C170">
        <v>19.64</v>
      </c>
      <c r="D170" t="s">
        <v>224</v>
      </c>
      <c r="E170" t="str">
        <f t="shared" si="13"/>
        <v>302-4</v>
      </c>
      <c r="F170" s="39">
        <f t="shared" si="15"/>
        <v>76</v>
      </c>
      <c r="G170" s="39">
        <f>VLOOKUP(D170, generator_data!$I$3:$J$11, 2, FALSE)</f>
        <v>76</v>
      </c>
      <c r="H170">
        <f t="shared" si="14"/>
        <v>1492.64</v>
      </c>
    </row>
    <row r="171" spans="1:8" x14ac:dyDescent="0.35">
      <c r="A171" t="s">
        <v>441</v>
      </c>
      <c r="B171" s="39">
        <v>100</v>
      </c>
      <c r="C171">
        <v>75.64</v>
      </c>
      <c r="D171" t="s">
        <v>226</v>
      </c>
      <c r="E171" t="str">
        <f t="shared" si="13"/>
        <v>307-1</v>
      </c>
      <c r="F171" s="39">
        <f t="shared" si="15"/>
        <v>100</v>
      </c>
      <c r="G171" s="39">
        <f>VLOOKUP(D171, generator_data!$I$3:$J$11, 2, FALSE)</f>
        <v>100</v>
      </c>
      <c r="H171">
        <f t="shared" si="14"/>
        <v>7564</v>
      </c>
    </row>
    <row r="172" spans="1:8" x14ac:dyDescent="0.35">
      <c r="A172" t="s">
        <v>442</v>
      </c>
      <c r="B172" s="39">
        <v>100</v>
      </c>
      <c r="C172">
        <v>75.64</v>
      </c>
      <c r="D172" t="s">
        <v>226</v>
      </c>
      <c r="E172" t="str">
        <f t="shared" si="13"/>
        <v>307-2</v>
      </c>
      <c r="F172" s="39">
        <f t="shared" si="15"/>
        <v>100</v>
      </c>
      <c r="G172" s="39">
        <f>VLOOKUP(D172, generator_data!$I$3:$J$11, 2, FALSE)</f>
        <v>100</v>
      </c>
      <c r="H172">
        <f t="shared" si="14"/>
        <v>7564</v>
      </c>
    </row>
    <row r="173" spans="1:8" x14ac:dyDescent="0.35">
      <c r="A173" t="s">
        <v>443</v>
      </c>
      <c r="B173" s="39">
        <v>100</v>
      </c>
      <c r="C173">
        <v>75.64</v>
      </c>
      <c r="D173" t="s">
        <v>226</v>
      </c>
      <c r="E173" t="str">
        <f t="shared" si="13"/>
        <v>307-3</v>
      </c>
      <c r="F173" s="39">
        <f t="shared" si="15"/>
        <v>100</v>
      </c>
      <c r="G173" s="39">
        <f>VLOOKUP(D173, generator_data!$I$3:$J$11, 2, FALSE)</f>
        <v>100</v>
      </c>
      <c r="H173">
        <f t="shared" si="14"/>
        <v>7564</v>
      </c>
    </row>
    <row r="174" spans="1:8" x14ac:dyDescent="0.35">
      <c r="A174" t="s">
        <v>444</v>
      </c>
      <c r="B174" s="39">
        <v>197</v>
      </c>
      <c r="C174">
        <v>74.75</v>
      </c>
      <c r="D174" t="s">
        <v>227</v>
      </c>
      <c r="E174" t="str">
        <f t="shared" si="13"/>
        <v>313-1</v>
      </c>
      <c r="F174" s="39">
        <f t="shared" si="15"/>
        <v>197</v>
      </c>
      <c r="G174" s="39">
        <f>VLOOKUP(D174, generator_data!$I$3:$J$11, 2, FALSE)</f>
        <v>197</v>
      </c>
      <c r="H174">
        <f t="shared" si="14"/>
        <v>14725.75</v>
      </c>
    </row>
    <row r="175" spans="1:8" x14ac:dyDescent="0.35">
      <c r="A175" t="s">
        <v>445</v>
      </c>
      <c r="B175" s="39">
        <v>197</v>
      </c>
      <c r="C175">
        <v>74.75</v>
      </c>
      <c r="D175" t="s">
        <v>227</v>
      </c>
      <c r="E175" t="str">
        <f t="shared" si="13"/>
        <v>313-2</v>
      </c>
      <c r="F175" s="39">
        <f t="shared" si="15"/>
        <v>197</v>
      </c>
      <c r="G175" s="39">
        <f>VLOOKUP(D175, generator_data!$I$3:$J$11, 2, FALSE)</f>
        <v>197</v>
      </c>
      <c r="H175">
        <f t="shared" si="14"/>
        <v>14725.75</v>
      </c>
    </row>
    <row r="176" spans="1:8" x14ac:dyDescent="0.35">
      <c r="A176" t="s">
        <v>446</v>
      </c>
      <c r="B176" s="39">
        <v>197</v>
      </c>
      <c r="C176">
        <v>74.75</v>
      </c>
      <c r="D176" t="s">
        <v>227</v>
      </c>
      <c r="E176" t="str">
        <f t="shared" si="13"/>
        <v>313-3</v>
      </c>
      <c r="F176" s="39">
        <f t="shared" si="15"/>
        <v>197</v>
      </c>
      <c r="G176" s="39">
        <f>VLOOKUP(D176, generator_data!$I$3:$J$11, 2, FALSE)</f>
        <v>197</v>
      </c>
      <c r="H176">
        <f t="shared" si="14"/>
        <v>14725.75</v>
      </c>
    </row>
    <row r="177" spans="1:8" x14ac:dyDescent="0.35">
      <c r="A177" t="s">
        <v>447</v>
      </c>
      <c r="B177" s="39">
        <v>155</v>
      </c>
      <c r="C177">
        <v>15.46</v>
      </c>
      <c r="D177" t="s">
        <v>230</v>
      </c>
      <c r="E177" t="str">
        <f t="shared" si="13"/>
        <v>315-6</v>
      </c>
      <c r="F177" s="39">
        <f t="shared" si="15"/>
        <v>155</v>
      </c>
      <c r="G177" s="39">
        <f>VLOOKUP(D177, generator_data!$I$3:$J$11, 2, FALSE)</f>
        <v>155</v>
      </c>
      <c r="H177">
        <f t="shared" si="14"/>
        <v>2396.3000000000002</v>
      </c>
    </row>
    <row r="178" spans="1:8" x14ac:dyDescent="0.35">
      <c r="A178" t="s">
        <v>448</v>
      </c>
      <c r="B178" s="39">
        <v>0</v>
      </c>
      <c r="C178">
        <v>94.74</v>
      </c>
      <c r="D178" t="s">
        <v>229</v>
      </c>
      <c r="E178" t="str">
        <f t="shared" si="13"/>
        <v>315-1</v>
      </c>
      <c r="F178" s="39">
        <f t="shared" si="15"/>
        <v>0</v>
      </c>
      <c r="G178" s="39">
        <f>VLOOKUP(D178, generator_data!$I$3:$J$11, 2, FALSE)</f>
        <v>12</v>
      </c>
      <c r="H178">
        <f t="shared" si="14"/>
        <v>0</v>
      </c>
    </row>
    <row r="179" spans="1:8" x14ac:dyDescent="0.35">
      <c r="A179" t="s">
        <v>449</v>
      </c>
      <c r="B179" s="39">
        <v>0</v>
      </c>
      <c r="C179">
        <v>94.74</v>
      </c>
      <c r="D179" t="s">
        <v>229</v>
      </c>
      <c r="E179" t="str">
        <f t="shared" si="13"/>
        <v>315-2</v>
      </c>
      <c r="F179" s="39">
        <f t="shared" si="15"/>
        <v>0</v>
      </c>
      <c r="G179" s="39">
        <f>VLOOKUP(D179, generator_data!$I$3:$J$11, 2, FALSE)</f>
        <v>12</v>
      </c>
      <c r="H179">
        <f t="shared" si="14"/>
        <v>0</v>
      </c>
    </row>
    <row r="180" spans="1:8" x14ac:dyDescent="0.35">
      <c r="A180" t="s">
        <v>450</v>
      </c>
      <c r="B180" s="39">
        <v>0</v>
      </c>
      <c r="C180">
        <v>94.74</v>
      </c>
      <c r="D180" t="s">
        <v>229</v>
      </c>
      <c r="E180" t="str">
        <f t="shared" si="13"/>
        <v>315-3</v>
      </c>
      <c r="F180" s="39">
        <f t="shared" si="15"/>
        <v>0</v>
      </c>
      <c r="G180" s="39">
        <f>VLOOKUP(D180, generator_data!$I$3:$J$11, 2, FALSE)</f>
        <v>12</v>
      </c>
      <c r="H180">
        <f t="shared" si="14"/>
        <v>0</v>
      </c>
    </row>
    <row r="181" spans="1:8" x14ac:dyDescent="0.35">
      <c r="A181" t="s">
        <v>451</v>
      </c>
      <c r="B181" s="39">
        <v>0</v>
      </c>
      <c r="C181">
        <v>94.74</v>
      </c>
      <c r="D181" t="s">
        <v>229</v>
      </c>
      <c r="E181" t="str">
        <f t="shared" si="13"/>
        <v>315-4</v>
      </c>
      <c r="F181" s="39">
        <f t="shared" si="15"/>
        <v>0</v>
      </c>
      <c r="G181" s="39">
        <f>VLOOKUP(D181, generator_data!$I$3:$J$11, 2, FALSE)</f>
        <v>12</v>
      </c>
      <c r="H181">
        <f t="shared" si="14"/>
        <v>0</v>
      </c>
    </row>
    <row r="182" spans="1:8" x14ac:dyDescent="0.35">
      <c r="A182" t="s">
        <v>452</v>
      </c>
      <c r="B182" s="39">
        <v>0</v>
      </c>
      <c r="C182">
        <v>94.74</v>
      </c>
      <c r="D182" t="s">
        <v>229</v>
      </c>
      <c r="E182" t="str">
        <f t="shared" si="13"/>
        <v>315-5</v>
      </c>
      <c r="F182" s="39">
        <f t="shared" si="15"/>
        <v>0</v>
      </c>
      <c r="G182" s="39">
        <f>VLOOKUP(D182, generator_data!$I$3:$J$11, 2, FALSE)</f>
        <v>12</v>
      </c>
      <c r="H182">
        <f t="shared" si="14"/>
        <v>0</v>
      </c>
    </row>
    <row r="183" spans="1:8" x14ac:dyDescent="0.35">
      <c r="A183" t="s">
        <v>453</v>
      </c>
      <c r="B183" s="39">
        <v>0</v>
      </c>
      <c r="C183">
        <v>15.46</v>
      </c>
      <c r="D183" t="s">
        <v>230</v>
      </c>
      <c r="E183" t="str">
        <f t="shared" si="13"/>
        <v>316-1</v>
      </c>
      <c r="F183" s="39">
        <f t="shared" si="15"/>
        <v>0</v>
      </c>
      <c r="G183" s="39">
        <f>VLOOKUP(D183, generator_data!$I$3:$J$11, 2, FALSE)</f>
        <v>155</v>
      </c>
      <c r="H183">
        <f t="shared" si="14"/>
        <v>0</v>
      </c>
    </row>
    <row r="184" spans="1:8" x14ac:dyDescent="0.35">
      <c r="A184" t="s">
        <v>454</v>
      </c>
      <c r="B184" s="39">
        <v>0</v>
      </c>
      <c r="C184">
        <v>5.46</v>
      </c>
      <c r="D184" t="s">
        <v>231</v>
      </c>
      <c r="E184" t="str">
        <f t="shared" si="13"/>
        <v>318-1</v>
      </c>
      <c r="F184" s="39">
        <f t="shared" si="15"/>
        <v>0</v>
      </c>
      <c r="G184" s="39">
        <f>VLOOKUP(D184, generator_data!$I$3:$J$11, 2, FALSE)</f>
        <v>400</v>
      </c>
      <c r="H184">
        <f t="shared" si="14"/>
        <v>0</v>
      </c>
    </row>
    <row r="185" spans="1:8" x14ac:dyDescent="0.35">
      <c r="A185" t="s">
        <v>455</v>
      </c>
      <c r="B185" s="39">
        <v>400</v>
      </c>
      <c r="C185">
        <v>5.46</v>
      </c>
      <c r="D185" t="s">
        <v>231</v>
      </c>
      <c r="E185" t="str">
        <f t="shared" si="13"/>
        <v>321-1</v>
      </c>
      <c r="F185" s="39">
        <f t="shared" si="15"/>
        <v>400</v>
      </c>
      <c r="G185" s="39">
        <f>VLOOKUP(D185, generator_data!$I$3:$J$11, 2, FALSE)</f>
        <v>400</v>
      </c>
      <c r="H185">
        <f t="shared" si="14"/>
        <v>2184</v>
      </c>
    </row>
    <row r="186" spans="1:8" x14ac:dyDescent="0.35">
      <c r="A186" t="s">
        <v>456</v>
      </c>
      <c r="B186" s="39">
        <v>50</v>
      </c>
      <c r="C186">
        <v>0</v>
      </c>
      <c r="D186" t="s">
        <v>232</v>
      </c>
      <c r="E186" t="str">
        <f t="shared" si="13"/>
        <v>322-1</v>
      </c>
      <c r="F186" s="39">
        <f t="shared" si="15"/>
        <v>50</v>
      </c>
      <c r="G186" s="39">
        <f>VLOOKUP(D186, generator_data!$I$3:$J$11, 2, FALSE)</f>
        <v>50</v>
      </c>
      <c r="H186">
        <f t="shared" si="14"/>
        <v>0</v>
      </c>
    </row>
    <row r="187" spans="1:8" x14ac:dyDescent="0.35">
      <c r="A187" t="s">
        <v>457</v>
      </c>
      <c r="B187" s="39">
        <v>50</v>
      </c>
      <c r="C187">
        <v>0</v>
      </c>
      <c r="D187" t="s">
        <v>232</v>
      </c>
      <c r="E187" t="str">
        <f t="shared" si="13"/>
        <v>322-2</v>
      </c>
      <c r="F187" s="39">
        <f t="shared" si="15"/>
        <v>50</v>
      </c>
      <c r="G187" s="39">
        <f>VLOOKUP(D187, generator_data!$I$3:$J$11, 2, FALSE)</f>
        <v>50</v>
      </c>
      <c r="H187">
        <f t="shared" si="14"/>
        <v>0</v>
      </c>
    </row>
    <row r="188" spans="1:8" x14ac:dyDescent="0.35">
      <c r="A188" t="s">
        <v>458</v>
      </c>
      <c r="B188" s="39">
        <v>50</v>
      </c>
      <c r="C188">
        <v>0</v>
      </c>
      <c r="D188" t="s">
        <v>232</v>
      </c>
      <c r="E188" t="str">
        <f t="shared" si="13"/>
        <v>322-3</v>
      </c>
      <c r="F188" s="39">
        <f t="shared" si="15"/>
        <v>50</v>
      </c>
      <c r="G188" s="39">
        <f>VLOOKUP(D188, generator_data!$I$3:$J$11, 2, FALSE)</f>
        <v>50</v>
      </c>
      <c r="H188">
        <f t="shared" si="14"/>
        <v>0</v>
      </c>
    </row>
    <row r="189" spans="1:8" x14ac:dyDescent="0.35">
      <c r="A189" t="s">
        <v>459</v>
      </c>
      <c r="B189" s="39">
        <v>50</v>
      </c>
      <c r="C189">
        <v>0</v>
      </c>
      <c r="D189" t="s">
        <v>232</v>
      </c>
      <c r="E189" t="str">
        <f t="shared" si="13"/>
        <v>322-4</v>
      </c>
      <c r="F189" s="39">
        <f t="shared" si="15"/>
        <v>50</v>
      </c>
      <c r="G189" s="39">
        <f>VLOOKUP(D189, generator_data!$I$3:$J$11, 2, FALSE)</f>
        <v>50</v>
      </c>
      <c r="H189">
        <f t="shared" si="14"/>
        <v>0</v>
      </c>
    </row>
    <row r="190" spans="1:8" x14ac:dyDescent="0.35">
      <c r="A190" t="s">
        <v>460</v>
      </c>
      <c r="B190" s="39">
        <v>50</v>
      </c>
      <c r="C190">
        <v>0</v>
      </c>
      <c r="D190" t="s">
        <v>232</v>
      </c>
      <c r="E190" t="str">
        <f t="shared" si="13"/>
        <v>322-5</v>
      </c>
      <c r="F190" s="39">
        <f t="shared" si="15"/>
        <v>50</v>
      </c>
      <c r="G190" s="39">
        <f>VLOOKUP(D190, generator_data!$I$3:$J$11, 2, FALSE)</f>
        <v>50</v>
      </c>
      <c r="H190">
        <f t="shared" si="14"/>
        <v>0</v>
      </c>
    </row>
    <row r="191" spans="1:8" x14ac:dyDescent="0.35">
      <c r="A191" t="s">
        <v>461</v>
      </c>
      <c r="B191" s="39">
        <v>50</v>
      </c>
      <c r="C191">
        <v>0</v>
      </c>
      <c r="D191" t="s">
        <v>232</v>
      </c>
      <c r="E191" t="str">
        <f t="shared" si="13"/>
        <v>322-6</v>
      </c>
      <c r="F191" s="39">
        <f t="shared" si="15"/>
        <v>50</v>
      </c>
      <c r="G191" s="39">
        <f>VLOOKUP(D191, generator_data!$I$3:$J$11, 2, FALSE)</f>
        <v>50</v>
      </c>
      <c r="H191">
        <f t="shared" si="14"/>
        <v>0</v>
      </c>
    </row>
    <row r="192" spans="1:8" x14ac:dyDescent="0.35">
      <c r="A192" t="s">
        <v>462</v>
      </c>
      <c r="B192" s="39">
        <v>155</v>
      </c>
      <c r="C192">
        <v>15.46</v>
      </c>
      <c r="D192" t="s">
        <v>230</v>
      </c>
      <c r="E192" t="str">
        <f t="shared" si="13"/>
        <v>323-1</v>
      </c>
      <c r="F192" s="39">
        <f t="shared" si="15"/>
        <v>155</v>
      </c>
      <c r="G192" s="39">
        <f>VLOOKUP(D192, generator_data!$I$3:$J$11, 2, FALSE)</f>
        <v>155</v>
      </c>
      <c r="H192">
        <f t="shared" si="14"/>
        <v>2396.3000000000002</v>
      </c>
    </row>
    <row r="193" spans="1:8" x14ac:dyDescent="0.35">
      <c r="A193" t="s">
        <v>463</v>
      </c>
      <c r="B193" s="39">
        <v>155</v>
      </c>
      <c r="C193">
        <v>15.46</v>
      </c>
      <c r="D193" t="s">
        <v>230</v>
      </c>
      <c r="E193" t="str">
        <f t="shared" si="13"/>
        <v>323-2</v>
      </c>
      <c r="F193" s="39">
        <f t="shared" si="15"/>
        <v>155</v>
      </c>
      <c r="G193" s="39">
        <f>VLOOKUP(D193, generator_data!$I$3:$J$11, 2, FALSE)</f>
        <v>155</v>
      </c>
      <c r="H193">
        <f t="shared" si="14"/>
        <v>2396.3000000000002</v>
      </c>
    </row>
    <row r="194" spans="1:8" x14ac:dyDescent="0.35">
      <c r="A194" t="s">
        <v>464</v>
      </c>
      <c r="B194" s="39">
        <v>350</v>
      </c>
      <c r="C194">
        <v>15.89</v>
      </c>
      <c r="D194" t="s">
        <v>235</v>
      </c>
      <c r="E194" t="str">
        <f t="shared" si="13"/>
        <v>323-3</v>
      </c>
      <c r="F194" s="39">
        <f t="shared" si="15"/>
        <v>350</v>
      </c>
      <c r="G194" s="39">
        <f>VLOOKUP(D194, generator_data!$I$3:$J$11, 2, FALSE)</f>
        <v>350</v>
      </c>
      <c r="H194">
        <f t="shared" si="14"/>
        <v>5561.5</v>
      </c>
    </row>
    <row r="195" spans="1:8" x14ac:dyDescent="0.35">
      <c r="A195" t="s">
        <v>465</v>
      </c>
      <c r="B195" s="39">
        <v>0</v>
      </c>
      <c r="C195">
        <v>163.02000000000001</v>
      </c>
      <c r="D195" t="s">
        <v>223</v>
      </c>
      <c r="E195" t="str">
        <f t="shared" ref="E195:E258" si="16">REPLACE(LEFT(A195, 5), 4, 1, "-")</f>
        <v>101-1</v>
      </c>
      <c r="F195" s="39">
        <f t="shared" si="15"/>
        <v>0</v>
      </c>
      <c r="G195" s="39">
        <f>VLOOKUP(D195, generator_data!$I$3:$J$11, 2, FALSE)</f>
        <v>20</v>
      </c>
      <c r="H195">
        <f t="shared" ref="H195:H258" si="17">F195*C195</f>
        <v>0</v>
      </c>
    </row>
    <row r="196" spans="1:8" x14ac:dyDescent="0.35">
      <c r="A196" t="s">
        <v>466</v>
      </c>
      <c r="B196" s="39">
        <v>0</v>
      </c>
      <c r="C196">
        <v>163.02000000000001</v>
      </c>
      <c r="D196" t="s">
        <v>223</v>
      </c>
      <c r="E196" t="str">
        <f t="shared" si="16"/>
        <v>101-2</v>
      </c>
      <c r="F196" s="39">
        <f t="shared" ref="F196:F259" si="18">B196</f>
        <v>0</v>
      </c>
      <c r="G196" s="39">
        <f>VLOOKUP(D196, generator_data!$I$3:$J$11, 2, FALSE)</f>
        <v>20</v>
      </c>
      <c r="H196">
        <f t="shared" si="17"/>
        <v>0</v>
      </c>
    </row>
    <row r="197" spans="1:8" x14ac:dyDescent="0.35">
      <c r="A197" t="s">
        <v>467</v>
      </c>
      <c r="B197" s="39">
        <v>76</v>
      </c>
      <c r="C197">
        <v>19.64</v>
      </c>
      <c r="D197" t="s">
        <v>224</v>
      </c>
      <c r="E197" t="str">
        <f t="shared" si="16"/>
        <v>101-3</v>
      </c>
      <c r="F197" s="39">
        <f t="shared" si="18"/>
        <v>76</v>
      </c>
      <c r="G197" s="39">
        <f>VLOOKUP(D197, generator_data!$I$3:$J$11, 2, FALSE)</f>
        <v>76</v>
      </c>
      <c r="H197">
        <f t="shared" si="17"/>
        <v>1492.64</v>
      </c>
    </row>
    <row r="198" spans="1:8" x14ac:dyDescent="0.35">
      <c r="A198" t="s">
        <v>468</v>
      </c>
      <c r="B198" s="39">
        <v>76</v>
      </c>
      <c r="C198">
        <v>19.64</v>
      </c>
      <c r="D198" t="s">
        <v>224</v>
      </c>
      <c r="E198" t="str">
        <f t="shared" si="16"/>
        <v>101-4</v>
      </c>
      <c r="F198" s="39">
        <f t="shared" si="18"/>
        <v>76</v>
      </c>
      <c r="G198" s="39">
        <f>VLOOKUP(D198, generator_data!$I$3:$J$11, 2, FALSE)</f>
        <v>76</v>
      </c>
      <c r="H198">
        <f t="shared" si="17"/>
        <v>1492.64</v>
      </c>
    </row>
    <row r="199" spans="1:8" x14ac:dyDescent="0.35">
      <c r="A199" t="s">
        <v>469</v>
      </c>
      <c r="B199" s="39">
        <v>0</v>
      </c>
      <c r="C199">
        <v>163.02000000000001</v>
      </c>
      <c r="D199" t="s">
        <v>223</v>
      </c>
      <c r="E199" t="str">
        <f t="shared" si="16"/>
        <v>102-1</v>
      </c>
      <c r="F199" s="39">
        <f t="shared" si="18"/>
        <v>0</v>
      </c>
      <c r="G199" s="39">
        <f>VLOOKUP(D199, generator_data!$I$3:$J$11, 2, FALSE)</f>
        <v>20</v>
      </c>
      <c r="H199">
        <f t="shared" si="17"/>
        <v>0</v>
      </c>
    </row>
    <row r="200" spans="1:8" x14ac:dyDescent="0.35">
      <c r="A200" t="s">
        <v>470</v>
      </c>
      <c r="B200" s="39">
        <v>0</v>
      </c>
      <c r="C200">
        <v>163.02000000000001</v>
      </c>
      <c r="D200" t="s">
        <v>223</v>
      </c>
      <c r="E200" t="str">
        <f t="shared" si="16"/>
        <v>102-2</v>
      </c>
      <c r="F200" s="39">
        <f t="shared" si="18"/>
        <v>0</v>
      </c>
      <c r="G200" s="39">
        <f>VLOOKUP(D200, generator_data!$I$3:$J$11, 2, FALSE)</f>
        <v>20</v>
      </c>
      <c r="H200">
        <f t="shared" si="17"/>
        <v>0</v>
      </c>
    </row>
    <row r="201" spans="1:8" x14ac:dyDescent="0.35">
      <c r="A201" t="s">
        <v>471</v>
      </c>
      <c r="B201" s="39">
        <v>76</v>
      </c>
      <c r="C201">
        <v>19.64</v>
      </c>
      <c r="D201" t="s">
        <v>224</v>
      </c>
      <c r="E201" t="str">
        <f t="shared" si="16"/>
        <v>102-3</v>
      </c>
      <c r="F201" s="39">
        <f t="shared" si="18"/>
        <v>76</v>
      </c>
      <c r="G201" s="39">
        <f>VLOOKUP(D201, generator_data!$I$3:$J$11, 2, FALSE)</f>
        <v>76</v>
      </c>
      <c r="H201">
        <f t="shared" si="17"/>
        <v>1492.64</v>
      </c>
    </row>
    <row r="202" spans="1:8" x14ac:dyDescent="0.35">
      <c r="A202" t="s">
        <v>472</v>
      </c>
      <c r="B202" s="39">
        <v>76</v>
      </c>
      <c r="C202">
        <v>19.64</v>
      </c>
      <c r="D202" t="s">
        <v>224</v>
      </c>
      <c r="E202" t="str">
        <f t="shared" si="16"/>
        <v>102-4</v>
      </c>
      <c r="F202" s="39">
        <f t="shared" si="18"/>
        <v>76</v>
      </c>
      <c r="G202" s="39">
        <f>VLOOKUP(D202, generator_data!$I$3:$J$11, 2, FALSE)</f>
        <v>76</v>
      </c>
      <c r="H202">
        <f t="shared" si="17"/>
        <v>1492.64</v>
      </c>
    </row>
    <row r="203" spans="1:8" x14ac:dyDescent="0.35">
      <c r="A203" t="s">
        <v>473</v>
      </c>
      <c r="B203" s="39">
        <v>0</v>
      </c>
      <c r="C203">
        <v>75.64</v>
      </c>
      <c r="D203" t="s">
        <v>226</v>
      </c>
      <c r="E203" t="str">
        <f t="shared" si="16"/>
        <v>107-1</v>
      </c>
      <c r="F203" s="39">
        <f t="shared" si="18"/>
        <v>0</v>
      </c>
      <c r="G203" s="39">
        <f>VLOOKUP(D203, generator_data!$I$3:$J$11, 2, FALSE)</f>
        <v>100</v>
      </c>
      <c r="H203">
        <f t="shared" si="17"/>
        <v>0</v>
      </c>
    </row>
    <row r="204" spans="1:8" x14ac:dyDescent="0.35">
      <c r="A204" t="s">
        <v>474</v>
      </c>
      <c r="B204" s="39">
        <v>100</v>
      </c>
      <c r="C204">
        <v>75.64</v>
      </c>
      <c r="D204" t="s">
        <v>226</v>
      </c>
      <c r="E204" t="str">
        <f t="shared" si="16"/>
        <v>107-2</v>
      </c>
      <c r="F204" s="39">
        <f t="shared" si="18"/>
        <v>100</v>
      </c>
      <c r="G204" s="39">
        <f>VLOOKUP(D204, generator_data!$I$3:$J$11, 2, FALSE)</f>
        <v>100</v>
      </c>
      <c r="H204">
        <f t="shared" si="17"/>
        <v>7564</v>
      </c>
    </row>
    <row r="205" spans="1:8" x14ac:dyDescent="0.35">
      <c r="A205" t="s">
        <v>475</v>
      </c>
      <c r="B205" s="39">
        <v>100</v>
      </c>
      <c r="C205">
        <v>75.64</v>
      </c>
      <c r="D205" t="s">
        <v>226</v>
      </c>
      <c r="E205" t="str">
        <f t="shared" si="16"/>
        <v>107-3</v>
      </c>
      <c r="F205" s="39">
        <f t="shared" si="18"/>
        <v>100</v>
      </c>
      <c r="G205" s="39">
        <f>VLOOKUP(D205, generator_data!$I$3:$J$11, 2, FALSE)</f>
        <v>100</v>
      </c>
      <c r="H205">
        <f t="shared" si="17"/>
        <v>7564</v>
      </c>
    </row>
    <row r="206" spans="1:8" x14ac:dyDescent="0.35">
      <c r="A206" t="s">
        <v>476</v>
      </c>
      <c r="B206" s="39">
        <v>197</v>
      </c>
      <c r="C206">
        <v>74.75</v>
      </c>
      <c r="D206" t="s">
        <v>227</v>
      </c>
      <c r="E206" t="str">
        <f t="shared" si="16"/>
        <v>113-1</v>
      </c>
      <c r="F206" s="39">
        <f t="shared" si="18"/>
        <v>197</v>
      </c>
      <c r="G206" s="39">
        <f>VLOOKUP(D206, generator_data!$I$3:$J$11, 2, FALSE)</f>
        <v>197</v>
      </c>
      <c r="H206">
        <f t="shared" si="17"/>
        <v>14725.75</v>
      </c>
    </row>
    <row r="207" spans="1:8" x14ac:dyDescent="0.35">
      <c r="A207" t="s">
        <v>477</v>
      </c>
      <c r="B207" s="39">
        <v>183.35</v>
      </c>
      <c r="C207">
        <v>74.75</v>
      </c>
      <c r="D207" t="s">
        <v>227</v>
      </c>
      <c r="E207" t="str">
        <f t="shared" si="16"/>
        <v>113-2</v>
      </c>
      <c r="F207" s="39">
        <f t="shared" si="18"/>
        <v>183.35</v>
      </c>
      <c r="G207" s="39">
        <f>VLOOKUP(D207, generator_data!$I$3:$J$11, 2, FALSE)</f>
        <v>197</v>
      </c>
      <c r="H207">
        <f t="shared" si="17"/>
        <v>13705.4125</v>
      </c>
    </row>
    <row r="208" spans="1:8" x14ac:dyDescent="0.35">
      <c r="A208" t="s">
        <v>478</v>
      </c>
      <c r="B208" s="39">
        <v>197</v>
      </c>
      <c r="C208">
        <v>74.75</v>
      </c>
      <c r="D208" t="s">
        <v>227</v>
      </c>
      <c r="E208" t="str">
        <f t="shared" si="16"/>
        <v>113-3</v>
      </c>
      <c r="F208" s="39">
        <f t="shared" si="18"/>
        <v>197</v>
      </c>
      <c r="G208" s="39">
        <f>VLOOKUP(D208, generator_data!$I$3:$J$11, 2, FALSE)</f>
        <v>197</v>
      </c>
      <c r="H208">
        <f t="shared" si="17"/>
        <v>14725.75</v>
      </c>
    </row>
    <row r="209" spans="1:8" x14ac:dyDescent="0.35">
      <c r="A209" t="s">
        <v>479</v>
      </c>
      <c r="B209" s="39">
        <v>155</v>
      </c>
      <c r="C209">
        <v>15.46</v>
      </c>
      <c r="D209" t="s">
        <v>230</v>
      </c>
      <c r="E209" t="str">
        <f t="shared" si="16"/>
        <v>115-6</v>
      </c>
      <c r="F209" s="39">
        <f t="shared" si="18"/>
        <v>155</v>
      </c>
      <c r="G209" s="39">
        <f>VLOOKUP(D209, generator_data!$I$3:$J$11, 2, FALSE)</f>
        <v>155</v>
      </c>
      <c r="H209">
        <f t="shared" si="17"/>
        <v>2396.3000000000002</v>
      </c>
    </row>
    <row r="210" spans="1:8" x14ac:dyDescent="0.35">
      <c r="A210" t="s">
        <v>480</v>
      </c>
      <c r="B210" s="39">
        <v>0</v>
      </c>
      <c r="C210">
        <v>94.74</v>
      </c>
      <c r="D210" t="s">
        <v>229</v>
      </c>
      <c r="E210" t="str">
        <f t="shared" si="16"/>
        <v>115-1</v>
      </c>
      <c r="F210" s="39">
        <f t="shared" si="18"/>
        <v>0</v>
      </c>
      <c r="G210" s="39">
        <f>VLOOKUP(D210, generator_data!$I$3:$J$11, 2, FALSE)</f>
        <v>12</v>
      </c>
      <c r="H210">
        <f t="shared" si="17"/>
        <v>0</v>
      </c>
    </row>
    <row r="211" spans="1:8" x14ac:dyDescent="0.35">
      <c r="A211" t="s">
        <v>481</v>
      </c>
      <c r="B211" s="39">
        <v>0</v>
      </c>
      <c r="C211">
        <v>94.74</v>
      </c>
      <c r="D211" t="s">
        <v>229</v>
      </c>
      <c r="E211" t="str">
        <f t="shared" si="16"/>
        <v>115-2</v>
      </c>
      <c r="F211" s="39">
        <f t="shared" si="18"/>
        <v>0</v>
      </c>
      <c r="G211" s="39">
        <f>VLOOKUP(D211, generator_data!$I$3:$J$11, 2, FALSE)</f>
        <v>12</v>
      </c>
      <c r="H211">
        <f t="shared" si="17"/>
        <v>0</v>
      </c>
    </row>
    <row r="212" spans="1:8" x14ac:dyDescent="0.35">
      <c r="A212" t="s">
        <v>482</v>
      </c>
      <c r="B212" s="39">
        <v>0</v>
      </c>
      <c r="C212">
        <v>94.74</v>
      </c>
      <c r="D212" t="s">
        <v>229</v>
      </c>
      <c r="E212" t="str">
        <f t="shared" si="16"/>
        <v>115-3</v>
      </c>
      <c r="F212" s="39">
        <f t="shared" si="18"/>
        <v>0</v>
      </c>
      <c r="G212" s="39">
        <f>VLOOKUP(D212, generator_data!$I$3:$J$11, 2, FALSE)</f>
        <v>12</v>
      </c>
      <c r="H212">
        <f t="shared" si="17"/>
        <v>0</v>
      </c>
    </row>
    <row r="213" spans="1:8" x14ac:dyDescent="0.35">
      <c r="A213" t="s">
        <v>483</v>
      </c>
      <c r="B213" s="39">
        <v>0</v>
      </c>
      <c r="C213">
        <v>94.74</v>
      </c>
      <c r="D213" t="s">
        <v>229</v>
      </c>
      <c r="E213" t="str">
        <f t="shared" si="16"/>
        <v>115-4</v>
      </c>
      <c r="F213" s="39">
        <f t="shared" si="18"/>
        <v>0</v>
      </c>
      <c r="G213" s="39">
        <f>VLOOKUP(D213, generator_data!$I$3:$J$11, 2, FALSE)</f>
        <v>12</v>
      </c>
      <c r="H213">
        <f t="shared" si="17"/>
        <v>0</v>
      </c>
    </row>
    <row r="214" spans="1:8" x14ac:dyDescent="0.35">
      <c r="A214" t="s">
        <v>484</v>
      </c>
      <c r="B214" s="39">
        <v>0</v>
      </c>
      <c r="C214">
        <v>94.74</v>
      </c>
      <c r="D214" t="s">
        <v>229</v>
      </c>
      <c r="E214" t="str">
        <f t="shared" si="16"/>
        <v>115-5</v>
      </c>
      <c r="F214" s="39">
        <f t="shared" si="18"/>
        <v>0</v>
      </c>
      <c r="G214" s="39">
        <f>VLOOKUP(D214, generator_data!$I$3:$J$11, 2, FALSE)</f>
        <v>12</v>
      </c>
      <c r="H214">
        <f t="shared" si="17"/>
        <v>0</v>
      </c>
    </row>
    <row r="215" spans="1:8" x14ac:dyDescent="0.35">
      <c r="A215" t="s">
        <v>485</v>
      </c>
      <c r="B215" s="39">
        <v>155</v>
      </c>
      <c r="C215">
        <v>15.46</v>
      </c>
      <c r="D215" t="s">
        <v>230</v>
      </c>
      <c r="E215" t="str">
        <f t="shared" si="16"/>
        <v>116-1</v>
      </c>
      <c r="F215" s="39">
        <f t="shared" si="18"/>
        <v>155</v>
      </c>
      <c r="G215" s="39">
        <f>VLOOKUP(D215, generator_data!$I$3:$J$11, 2, FALSE)</f>
        <v>155</v>
      </c>
      <c r="H215">
        <f t="shared" si="17"/>
        <v>2396.3000000000002</v>
      </c>
    </row>
    <row r="216" spans="1:8" x14ac:dyDescent="0.35">
      <c r="A216" t="s">
        <v>486</v>
      </c>
      <c r="B216" s="39">
        <v>0</v>
      </c>
      <c r="C216">
        <v>5.46</v>
      </c>
      <c r="D216" t="s">
        <v>231</v>
      </c>
      <c r="E216" t="str">
        <f t="shared" si="16"/>
        <v>118-1</v>
      </c>
      <c r="F216" s="39">
        <f t="shared" si="18"/>
        <v>0</v>
      </c>
      <c r="G216" s="39">
        <f>VLOOKUP(D216, generator_data!$I$3:$J$11, 2, FALSE)</f>
        <v>400</v>
      </c>
      <c r="H216">
        <f t="shared" si="17"/>
        <v>0</v>
      </c>
    </row>
    <row r="217" spans="1:8" x14ac:dyDescent="0.35">
      <c r="A217" t="s">
        <v>487</v>
      </c>
      <c r="B217" s="39">
        <v>400</v>
      </c>
      <c r="C217">
        <v>5.46</v>
      </c>
      <c r="D217" t="s">
        <v>231</v>
      </c>
      <c r="E217" t="str">
        <f t="shared" si="16"/>
        <v>121-1</v>
      </c>
      <c r="F217" s="39">
        <f t="shared" si="18"/>
        <v>400</v>
      </c>
      <c r="G217" s="39">
        <f>VLOOKUP(D217, generator_data!$I$3:$J$11, 2, FALSE)</f>
        <v>400</v>
      </c>
      <c r="H217">
        <f t="shared" si="17"/>
        <v>2184</v>
      </c>
    </row>
    <row r="218" spans="1:8" x14ac:dyDescent="0.35">
      <c r="A218" t="s">
        <v>488</v>
      </c>
      <c r="B218" s="39">
        <v>50</v>
      </c>
      <c r="C218">
        <v>0</v>
      </c>
      <c r="D218" t="s">
        <v>232</v>
      </c>
      <c r="E218" t="str">
        <f t="shared" si="16"/>
        <v>122-1</v>
      </c>
      <c r="F218" s="39">
        <f t="shared" si="18"/>
        <v>50</v>
      </c>
      <c r="G218" s="39">
        <f>VLOOKUP(D218, generator_data!$I$3:$J$11, 2, FALSE)</f>
        <v>50</v>
      </c>
      <c r="H218">
        <f t="shared" si="17"/>
        <v>0</v>
      </c>
    </row>
    <row r="219" spans="1:8" x14ac:dyDescent="0.35">
      <c r="A219" t="s">
        <v>489</v>
      </c>
      <c r="B219" s="39">
        <v>50</v>
      </c>
      <c r="C219">
        <v>0</v>
      </c>
      <c r="D219" t="s">
        <v>232</v>
      </c>
      <c r="E219" t="str">
        <f t="shared" si="16"/>
        <v>122-2</v>
      </c>
      <c r="F219" s="39">
        <f t="shared" si="18"/>
        <v>50</v>
      </c>
      <c r="G219" s="39">
        <f>VLOOKUP(D219, generator_data!$I$3:$J$11, 2, FALSE)</f>
        <v>50</v>
      </c>
      <c r="H219">
        <f t="shared" si="17"/>
        <v>0</v>
      </c>
    </row>
    <row r="220" spans="1:8" x14ac:dyDescent="0.35">
      <c r="A220" t="s">
        <v>490</v>
      </c>
      <c r="B220" s="39">
        <v>50</v>
      </c>
      <c r="C220">
        <v>0</v>
      </c>
      <c r="D220" t="s">
        <v>232</v>
      </c>
      <c r="E220" t="str">
        <f t="shared" si="16"/>
        <v>122-3</v>
      </c>
      <c r="F220" s="39">
        <f t="shared" si="18"/>
        <v>50</v>
      </c>
      <c r="G220" s="39">
        <f>VLOOKUP(D220, generator_data!$I$3:$J$11, 2, FALSE)</f>
        <v>50</v>
      </c>
      <c r="H220">
        <f t="shared" si="17"/>
        <v>0</v>
      </c>
    </row>
    <row r="221" spans="1:8" x14ac:dyDescent="0.35">
      <c r="A221" t="s">
        <v>491</v>
      </c>
      <c r="B221" s="39">
        <v>50</v>
      </c>
      <c r="C221">
        <v>0</v>
      </c>
      <c r="D221" t="s">
        <v>232</v>
      </c>
      <c r="E221" t="str">
        <f t="shared" si="16"/>
        <v>122-4</v>
      </c>
      <c r="F221" s="39">
        <f t="shared" si="18"/>
        <v>50</v>
      </c>
      <c r="G221" s="39">
        <f>VLOOKUP(D221, generator_data!$I$3:$J$11, 2, FALSE)</f>
        <v>50</v>
      </c>
      <c r="H221">
        <f t="shared" si="17"/>
        <v>0</v>
      </c>
    </row>
    <row r="222" spans="1:8" x14ac:dyDescent="0.35">
      <c r="A222" t="s">
        <v>492</v>
      </c>
      <c r="B222" s="39">
        <v>50</v>
      </c>
      <c r="C222">
        <v>0</v>
      </c>
      <c r="D222" t="s">
        <v>232</v>
      </c>
      <c r="E222" t="str">
        <f t="shared" si="16"/>
        <v>122-5</v>
      </c>
      <c r="F222" s="39">
        <f t="shared" si="18"/>
        <v>50</v>
      </c>
      <c r="G222" s="39">
        <f>VLOOKUP(D222, generator_data!$I$3:$J$11, 2, FALSE)</f>
        <v>50</v>
      </c>
      <c r="H222">
        <f t="shared" si="17"/>
        <v>0</v>
      </c>
    </row>
    <row r="223" spans="1:8" x14ac:dyDescent="0.35">
      <c r="A223" t="s">
        <v>493</v>
      </c>
      <c r="B223" s="39">
        <v>50</v>
      </c>
      <c r="C223">
        <v>0</v>
      </c>
      <c r="D223" t="s">
        <v>232</v>
      </c>
      <c r="E223" t="str">
        <f t="shared" si="16"/>
        <v>122-6</v>
      </c>
      <c r="F223" s="39">
        <f t="shared" si="18"/>
        <v>50</v>
      </c>
      <c r="G223" s="39">
        <f>VLOOKUP(D223, generator_data!$I$3:$J$11, 2, FALSE)</f>
        <v>50</v>
      </c>
      <c r="H223">
        <f t="shared" si="17"/>
        <v>0</v>
      </c>
    </row>
    <row r="224" spans="1:8" x14ac:dyDescent="0.35">
      <c r="A224" t="s">
        <v>494</v>
      </c>
      <c r="B224" s="39">
        <v>155</v>
      </c>
      <c r="C224">
        <v>15.46</v>
      </c>
      <c r="D224" t="s">
        <v>230</v>
      </c>
      <c r="E224" t="str">
        <f t="shared" si="16"/>
        <v>123-1</v>
      </c>
      <c r="F224" s="39">
        <f t="shared" si="18"/>
        <v>155</v>
      </c>
      <c r="G224" s="39">
        <f>VLOOKUP(D224, generator_data!$I$3:$J$11, 2, FALSE)</f>
        <v>155</v>
      </c>
      <c r="H224">
        <f t="shared" si="17"/>
        <v>2396.3000000000002</v>
      </c>
    </row>
    <row r="225" spans="1:8" x14ac:dyDescent="0.35">
      <c r="A225" t="s">
        <v>495</v>
      </c>
      <c r="B225" s="39">
        <v>155</v>
      </c>
      <c r="C225">
        <v>15.46</v>
      </c>
      <c r="D225" t="s">
        <v>230</v>
      </c>
      <c r="E225" t="str">
        <f t="shared" si="16"/>
        <v>123-2</v>
      </c>
      <c r="F225" s="39">
        <f t="shared" si="18"/>
        <v>155</v>
      </c>
      <c r="G225" s="39">
        <f>VLOOKUP(D225, generator_data!$I$3:$J$11, 2, FALSE)</f>
        <v>155</v>
      </c>
      <c r="H225">
        <f t="shared" si="17"/>
        <v>2396.3000000000002</v>
      </c>
    </row>
    <row r="226" spans="1:8" x14ac:dyDescent="0.35">
      <c r="A226" t="s">
        <v>496</v>
      </c>
      <c r="B226" s="39">
        <v>350</v>
      </c>
      <c r="C226">
        <v>15.89</v>
      </c>
      <c r="D226" t="s">
        <v>235</v>
      </c>
      <c r="E226" t="str">
        <f t="shared" si="16"/>
        <v>123-3</v>
      </c>
      <c r="F226" s="39">
        <f t="shared" si="18"/>
        <v>350</v>
      </c>
      <c r="G226" s="39">
        <f>VLOOKUP(D226, generator_data!$I$3:$J$11, 2, FALSE)</f>
        <v>350</v>
      </c>
      <c r="H226">
        <f t="shared" si="17"/>
        <v>5561.5</v>
      </c>
    </row>
    <row r="227" spans="1:8" x14ac:dyDescent="0.35">
      <c r="A227" t="s">
        <v>497</v>
      </c>
      <c r="B227" s="39">
        <v>76</v>
      </c>
      <c r="C227">
        <v>19.64</v>
      </c>
      <c r="D227" t="s">
        <v>224</v>
      </c>
      <c r="E227" t="str">
        <f t="shared" si="16"/>
        <v>201-3</v>
      </c>
      <c r="F227" s="39">
        <f t="shared" si="18"/>
        <v>76</v>
      </c>
      <c r="G227" s="39">
        <f>VLOOKUP(D227, generator_data!$I$3:$J$11, 2, FALSE)</f>
        <v>76</v>
      </c>
      <c r="H227">
        <f t="shared" si="17"/>
        <v>1492.64</v>
      </c>
    </row>
    <row r="228" spans="1:8" x14ac:dyDescent="0.35">
      <c r="A228" t="s">
        <v>498</v>
      </c>
      <c r="B228" s="39">
        <v>76</v>
      </c>
      <c r="C228">
        <v>19.64</v>
      </c>
      <c r="D228" t="s">
        <v>224</v>
      </c>
      <c r="E228" t="str">
        <f t="shared" si="16"/>
        <v>201-4</v>
      </c>
      <c r="F228" s="39">
        <f t="shared" si="18"/>
        <v>76</v>
      </c>
      <c r="G228" s="39">
        <f>VLOOKUP(D228, generator_data!$I$3:$J$11, 2, FALSE)</f>
        <v>76</v>
      </c>
      <c r="H228">
        <f t="shared" si="17"/>
        <v>1492.64</v>
      </c>
    </row>
    <row r="229" spans="1:8" x14ac:dyDescent="0.35">
      <c r="A229" t="s">
        <v>499</v>
      </c>
      <c r="B229" s="39">
        <v>20</v>
      </c>
      <c r="C229">
        <v>163.02000000000001</v>
      </c>
      <c r="D229" t="s">
        <v>223</v>
      </c>
      <c r="E229" t="str">
        <f t="shared" si="16"/>
        <v>201-1</v>
      </c>
      <c r="F229" s="39">
        <f t="shared" si="18"/>
        <v>20</v>
      </c>
      <c r="G229" s="39">
        <f>VLOOKUP(D229, generator_data!$I$3:$J$11, 2, FALSE)</f>
        <v>20</v>
      </c>
      <c r="H229">
        <f t="shared" si="17"/>
        <v>3260.4</v>
      </c>
    </row>
    <row r="230" spans="1:8" x14ac:dyDescent="0.35">
      <c r="A230" t="s">
        <v>500</v>
      </c>
      <c r="B230" s="39">
        <v>20</v>
      </c>
      <c r="C230">
        <v>163.02000000000001</v>
      </c>
      <c r="D230" t="s">
        <v>223</v>
      </c>
      <c r="E230" t="str">
        <f t="shared" si="16"/>
        <v>201-2</v>
      </c>
      <c r="F230" s="39">
        <f t="shared" si="18"/>
        <v>20</v>
      </c>
      <c r="G230" s="39">
        <f>VLOOKUP(D230, generator_data!$I$3:$J$11, 2, FALSE)</f>
        <v>20</v>
      </c>
      <c r="H230">
        <f t="shared" si="17"/>
        <v>3260.4</v>
      </c>
    </row>
    <row r="231" spans="1:8" x14ac:dyDescent="0.35">
      <c r="A231" t="s">
        <v>501</v>
      </c>
      <c r="B231" s="39">
        <v>20</v>
      </c>
      <c r="C231">
        <v>163.02000000000001</v>
      </c>
      <c r="D231" t="s">
        <v>223</v>
      </c>
      <c r="E231" t="str">
        <f t="shared" si="16"/>
        <v>202-1</v>
      </c>
      <c r="F231" s="39">
        <f t="shared" si="18"/>
        <v>20</v>
      </c>
      <c r="G231" s="39">
        <f>VLOOKUP(D231, generator_data!$I$3:$J$11, 2, FALSE)</f>
        <v>20</v>
      </c>
      <c r="H231">
        <f t="shared" si="17"/>
        <v>3260.4</v>
      </c>
    </row>
    <row r="232" spans="1:8" x14ac:dyDescent="0.35">
      <c r="A232" t="s">
        <v>502</v>
      </c>
      <c r="B232" s="39">
        <v>20</v>
      </c>
      <c r="C232">
        <v>163.02000000000001</v>
      </c>
      <c r="D232" t="s">
        <v>223</v>
      </c>
      <c r="E232" t="str">
        <f t="shared" si="16"/>
        <v>202-2</v>
      </c>
      <c r="F232" s="39">
        <f t="shared" si="18"/>
        <v>20</v>
      </c>
      <c r="G232" s="39">
        <f>VLOOKUP(D232, generator_data!$I$3:$J$11, 2, FALSE)</f>
        <v>20</v>
      </c>
      <c r="H232">
        <f t="shared" si="17"/>
        <v>3260.4</v>
      </c>
    </row>
    <row r="233" spans="1:8" x14ac:dyDescent="0.35">
      <c r="A233" t="s">
        <v>503</v>
      </c>
      <c r="B233" s="39">
        <v>76</v>
      </c>
      <c r="C233">
        <v>19.64</v>
      </c>
      <c r="D233" t="s">
        <v>224</v>
      </c>
      <c r="E233" t="str">
        <f t="shared" si="16"/>
        <v>202-3</v>
      </c>
      <c r="F233" s="39">
        <f t="shared" si="18"/>
        <v>76</v>
      </c>
      <c r="G233" s="39">
        <f>VLOOKUP(D233, generator_data!$I$3:$J$11, 2, FALSE)</f>
        <v>76</v>
      </c>
      <c r="H233">
        <f t="shared" si="17"/>
        <v>1492.64</v>
      </c>
    </row>
    <row r="234" spans="1:8" x14ac:dyDescent="0.35">
      <c r="A234" t="s">
        <v>504</v>
      </c>
      <c r="B234" s="39">
        <v>76</v>
      </c>
      <c r="C234">
        <v>19.64</v>
      </c>
      <c r="D234" t="s">
        <v>224</v>
      </c>
      <c r="E234" t="str">
        <f t="shared" si="16"/>
        <v>202-4</v>
      </c>
      <c r="F234" s="39">
        <f t="shared" si="18"/>
        <v>76</v>
      </c>
      <c r="G234" s="39">
        <f>VLOOKUP(D234, generator_data!$I$3:$J$11, 2, FALSE)</f>
        <v>76</v>
      </c>
      <c r="H234">
        <f t="shared" si="17"/>
        <v>1492.64</v>
      </c>
    </row>
    <row r="235" spans="1:8" x14ac:dyDescent="0.35">
      <c r="A235" t="s">
        <v>505</v>
      </c>
      <c r="B235" s="39">
        <v>100</v>
      </c>
      <c r="C235">
        <v>75.64</v>
      </c>
      <c r="D235" t="s">
        <v>226</v>
      </c>
      <c r="E235" t="str">
        <f t="shared" si="16"/>
        <v>207-1</v>
      </c>
      <c r="F235" s="39">
        <f t="shared" si="18"/>
        <v>100</v>
      </c>
      <c r="G235" s="39">
        <f>VLOOKUP(D235, generator_data!$I$3:$J$11, 2, FALSE)</f>
        <v>100</v>
      </c>
      <c r="H235">
        <f t="shared" si="17"/>
        <v>7564</v>
      </c>
    </row>
    <row r="236" spans="1:8" x14ac:dyDescent="0.35">
      <c r="A236" t="s">
        <v>506</v>
      </c>
      <c r="B236" s="39">
        <v>100</v>
      </c>
      <c r="C236">
        <v>75.64</v>
      </c>
      <c r="D236" t="s">
        <v>226</v>
      </c>
      <c r="E236" t="str">
        <f t="shared" si="16"/>
        <v>207-2</v>
      </c>
      <c r="F236" s="39">
        <f t="shared" si="18"/>
        <v>100</v>
      </c>
      <c r="G236" s="39">
        <f>VLOOKUP(D236, generator_data!$I$3:$J$11, 2, FALSE)</f>
        <v>100</v>
      </c>
      <c r="H236">
        <f t="shared" si="17"/>
        <v>7564</v>
      </c>
    </row>
    <row r="237" spans="1:8" x14ac:dyDescent="0.35">
      <c r="A237" t="s">
        <v>507</v>
      </c>
      <c r="B237" s="39">
        <v>100</v>
      </c>
      <c r="C237">
        <v>75.64</v>
      </c>
      <c r="D237" t="s">
        <v>226</v>
      </c>
      <c r="E237" t="str">
        <f t="shared" si="16"/>
        <v>207-3</v>
      </c>
      <c r="F237" s="39">
        <f t="shared" si="18"/>
        <v>100</v>
      </c>
      <c r="G237" s="39">
        <f>VLOOKUP(D237, generator_data!$I$3:$J$11, 2, FALSE)</f>
        <v>100</v>
      </c>
      <c r="H237">
        <f t="shared" si="17"/>
        <v>7564</v>
      </c>
    </row>
    <row r="238" spans="1:8" x14ac:dyDescent="0.35">
      <c r="A238" t="s">
        <v>508</v>
      </c>
      <c r="B238" s="39">
        <v>197</v>
      </c>
      <c r="C238">
        <v>74.75</v>
      </c>
      <c r="D238" t="s">
        <v>227</v>
      </c>
      <c r="E238" t="str">
        <f t="shared" si="16"/>
        <v>213-1</v>
      </c>
      <c r="F238" s="39">
        <f t="shared" si="18"/>
        <v>197</v>
      </c>
      <c r="G238" s="39">
        <f>VLOOKUP(D238, generator_data!$I$3:$J$11, 2, FALSE)</f>
        <v>197</v>
      </c>
      <c r="H238">
        <f t="shared" si="17"/>
        <v>14725.75</v>
      </c>
    </row>
    <row r="239" spans="1:8" x14ac:dyDescent="0.35">
      <c r="A239" t="s">
        <v>509</v>
      </c>
      <c r="B239" s="39">
        <v>197</v>
      </c>
      <c r="C239">
        <v>74.75</v>
      </c>
      <c r="D239" t="s">
        <v>227</v>
      </c>
      <c r="E239" t="str">
        <f t="shared" si="16"/>
        <v>213-2</v>
      </c>
      <c r="F239" s="39">
        <f t="shared" si="18"/>
        <v>197</v>
      </c>
      <c r="G239" s="39">
        <f>VLOOKUP(D239, generator_data!$I$3:$J$11, 2, FALSE)</f>
        <v>197</v>
      </c>
      <c r="H239">
        <f t="shared" si="17"/>
        <v>14725.75</v>
      </c>
    </row>
    <row r="240" spans="1:8" x14ac:dyDescent="0.35">
      <c r="A240" t="s">
        <v>510</v>
      </c>
      <c r="B240" s="39">
        <v>197</v>
      </c>
      <c r="C240">
        <v>74.75</v>
      </c>
      <c r="D240" t="s">
        <v>227</v>
      </c>
      <c r="E240" t="str">
        <f t="shared" si="16"/>
        <v>213-3</v>
      </c>
      <c r="F240" s="39">
        <f t="shared" si="18"/>
        <v>197</v>
      </c>
      <c r="G240" s="39">
        <f>VLOOKUP(D240, generator_data!$I$3:$J$11, 2, FALSE)</f>
        <v>197</v>
      </c>
      <c r="H240">
        <f t="shared" si="17"/>
        <v>14725.75</v>
      </c>
    </row>
    <row r="241" spans="1:8" x14ac:dyDescent="0.35">
      <c r="A241" t="s">
        <v>511</v>
      </c>
      <c r="B241" s="39">
        <v>155</v>
      </c>
      <c r="C241">
        <v>15.46</v>
      </c>
      <c r="D241" t="s">
        <v>230</v>
      </c>
      <c r="E241" t="str">
        <f t="shared" si="16"/>
        <v>215-6</v>
      </c>
      <c r="F241" s="39">
        <f t="shared" si="18"/>
        <v>155</v>
      </c>
      <c r="G241" s="39">
        <f>VLOOKUP(D241, generator_data!$I$3:$J$11, 2, FALSE)</f>
        <v>155</v>
      </c>
      <c r="H241">
        <f t="shared" si="17"/>
        <v>2396.3000000000002</v>
      </c>
    </row>
    <row r="242" spans="1:8" x14ac:dyDescent="0.35">
      <c r="A242" t="s">
        <v>512</v>
      </c>
      <c r="B242" s="39">
        <v>0</v>
      </c>
      <c r="C242">
        <v>94.74</v>
      </c>
      <c r="D242" t="s">
        <v>229</v>
      </c>
      <c r="E242" t="str">
        <f t="shared" si="16"/>
        <v>215-1</v>
      </c>
      <c r="F242" s="39">
        <f t="shared" si="18"/>
        <v>0</v>
      </c>
      <c r="G242" s="39">
        <f>VLOOKUP(D242, generator_data!$I$3:$J$11, 2, FALSE)</f>
        <v>12</v>
      </c>
      <c r="H242">
        <f t="shared" si="17"/>
        <v>0</v>
      </c>
    </row>
    <row r="243" spans="1:8" x14ac:dyDescent="0.35">
      <c r="A243" t="s">
        <v>513</v>
      </c>
      <c r="B243" s="39">
        <v>0</v>
      </c>
      <c r="C243">
        <v>94.74</v>
      </c>
      <c r="D243" t="s">
        <v>229</v>
      </c>
      <c r="E243" t="str">
        <f t="shared" si="16"/>
        <v>215-2</v>
      </c>
      <c r="F243" s="39">
        <f t="shared" si="18"/>
        <v>0</v>
      </c>
      <c r="G243" s="39">
        <f>VLOOKUP(D243, generator_data!$I$3:$J$11, 2, FALSE)</f>
        <v>12</v>
      </c>
      <c r="H243">
        <f t="shared" si="17"/>
        <v>0</v>
      </c>
    </row>
    <row r="244" spans="1:8" x14ac:dyDescent="0.35">
      <c r="A244" t="s">
        <v>514</v>
      </c>
      <c r="B244" s="39">
        <v>0</v>
      </c>
      <c r="C244">
        <v>94.74</v>
      </c>
      <c r="D244" t="s">
        <v>229</v>
      </c>
      <c r="E244" t="str">
        <f t="shared" si="16"/>
        <v>215-3</v>
      </c>
      <c r="F244" s="39">
        <f t="shared" si="18"/>
        <v>0</v>
      </c>
      <c r="G244" s="39">
        <f>VLOOKUP(D244, generator_data!$I$3:$J$11, 2, FALSE)</f>
        <v>12</v>
      </c>
      <c r="H244">
        <f t="shared" si="17"/>
        <v>0</v>
      </c>
    </row>
    <row r="245" spans="1:8" x14ac:dyDescent="0.35">
      <c r="A245" t="s">
        <v>515</v>
      </c>
      <c r="B245" s="39">
        <v>0</v>
      </c>
      <c r="C245">
        <v>94.74</v>
      </c>
      <c r="D245" t="s">
        <v>229</v>
      </c>
      <c r="E245" t="str">
        <f t="shared" si="16"/>
        <v>215-4</v>
      </c>
      <c r="F245" s="39">
        <f t="shared" si="18"/>
        <v>0</v>
      </c>
      <c r="G245" s="39">
        <f>VLOOKUP(D245, generator_data!$I$3:$J$11, 2, FALSE)</f>
        <v>12</v>
      </c>
      <c r="H245">
        <f t="shared" si="17"/>
        <v>0</v>
      </c>
    </row>
    <row r="246" spans="1:8" x14ac:dyDescent="0.35">
      <c r="A246" t="s">
        <v>516</v>
      </c>
      <c r="B246" s="39">
        <v>0</v>
      </c>
      <c r="C246">
        <v>94.74</v>
      </c>
      <c r="D246" t="s">
        <v>229</v>
      </c>
      <c r="E246" t="str">
        <f t="shared" si="16"/>
        <v>215-5</v>
      </c>
      <c r="F246" s="39">
        <f t="shared" si="18"/>
        <v>0</v>
      </c>
      <c r="G246" s="39">
        <f>VLOOKUP(D246, generator_data!$I$3:$J$11, 2, FALSE)</f>
        <v>12</v>
      </c>
      <c r="H246">
        <f t="shared" si="17"/>
        <v>0</v>
      </c>
    </row>
    <row r="247" spans="1:8" x14ac:dyDescent="0.35">
      <c r="A247" t="s">
        <v>517</v>
      </c>
      <c r="B247" s="39">
        <v>155</v>
      </c>
      <c r="C247">
        <v>15.46</v>
      </c>
      <c r="D247" t="s">
        <v>230</v>
      </c>
      <c r="E247" t="str">
        <f t="shared" si="16"/>
        <v>216-1</v>
      </c>
      <c r="F247" s="39">
        <f t="shared" si="18"/>
        <v>155</v>
      </c>
      <c r="G247" s="39">
        <f>VLOOKUP(D247, generator_data!$I$3:$J$11, 2, FALSE)</f>
        <v>155</v>
      </c>
      <c r="H247">
        <f t="shared" si="17"/>
        <v>2396.3000000000002</v>
      </c>
    </row>
    <row r="248" spans="1:8" x14ac:dyDescent="0.35">
      <c r="A248" t="s">
        <v>518</v>
      </c>
      <c r="B248" s="39">
        <v>0</v>
      </c>
      <c r="C248">
        <v>5.46</v>
      </c>
      <c r="D248" t="s">
        <v>231</v>
      </c>
      <c r="E248" t="str">
        <f t="shared" si="16"/>
        <v>218-1</v>
      </c>
      <c r="F248" s="39">
        <f t="shared" si="18"/>
        <v>0</v>
      </c>
      <c r="G248" s="39">
        <f>VLOOKUP(D248, generator_data!$I$3:$J$11, 2, FALSE)</f>
        <v>400</v>
      </c>
      <c r="H248">
        <f t="shared" si="17"/>
        <v>0</v>
      </c>
    </row>
    <row r="249" spans="1:8" x14ac:dyDescent="0.35">
      <c r="A249" t="s">
        <v>519</v>
      </c>
      <c r="B249" s="39">
        <v>246.48</v>
      </c>
      <c r="C249">
        <v>5.46</v>
      </c>
      <c r="D249" t="s">
        <v>231</v>
      </c>
      <c r="E249" t="str">
        <f t="shared" si="16"/>
        <v>221-1</v>
      </c>
      <c r="F249" s="39">
        <f t="shared" si="18"/>
        <v>246.48</v>
      </c>
      <c r="G249" s="39">
        <f>VLOOKUP(D249, generator_data!$I$3:$J$11, 2, FALSE)</f>
        <v>400</v>
      </c>
      <c r="H249">
        <f t="shared" si="17"/>
        <v>1345.7808</v>
      </c>
    </row>
    <row r="250" spans="1:8" x14ac:dyDescent="0.35">
      <c r="A250" t="s">
        <v>520</v>
      </c>
      <c r="B250" s="39">
        <v>50</v>
      </c>
      <c r="C250">
        <v>0</v>
      </c>
      <c r="D250" t="s">
        <v>232</v>
      </c>
      <c r="E250" t="str">
        <f t="shared" si="16"/>
        <v>222-1</v>
      </c>
      <c r="F250" s="39">
        <f t="shared" si="18"/>
        <v>50</v>
      </c>
      <c r="G250" s="39">
        <f>VLOOKUP(D250, generator_data!$I$3:$J$11, 2, FALSE)</f>
        <v>50</v>
      </c>
      <c r="H250">
        <f t="shared" si="17"/>
        <v>0</v>
      </c>
    </row>
    <row r="251" spans="1:8" x14ac:dyDescent="0.35">
      <c r="A251" t="s">
        <v>521</v>
      </c>
      <c r="B251" s="39">
        <v>50</v>
      </c>
      <c r="C251">
        <v>0</v>
      </c>
      <c r="D251" t="s">
        <v>232</v>
      </c>
      <c r="E251" t="str">
        <f t="shared" si="16"/>
        <v>222-2</v>
      </c>
      <c r="F251" s="39">
        <f t="shared" si="18"/>
        <v>50</v>
      </c>
      <c r="G251" s="39">
        <f>VLOOKUP(D251, generator_data!$I$3:$J$11, 2, FALSE)</f>
        <v>50</v>
      </c>
      <c r="H251">
        <f t="shared" si="17"/>
        <v>0</v>
      </c>
    </row>
    <row r="252" spans="1:8" x14ac:dyDescent="0.35">
      <c r="A252" t="s">
        <v>522</v>
      </c>
      <c r="B252" s="39">
        <v>50</v>
      </c>
      <c r="C252">
        <v>0</v>
      </c>
      <c r="D252" t="s">
        <v>232</v>
      </c>
      <c r="E252" t="str">
        <f t="shared" si="16"/>
        <v>222-3</v>
      </c>
      <c r="F252" s="39">
        <f t="shared" si="18"/>
        <v>50</v>
      </c>
      <c r="G252" s="39">
        <f>VLOOKUP(D252, generator_data!$I$3:$J$11, 2, FALSE)</f>
        <v>50</v>
      </c>
      <c r="H252">
        <f t="shared" si="17"/>
        <v>0</v>
      </c>
    </row>
    <row r="253" spans="1:8" x14ac:dyDescent="0.35">
      <c r="A253" t="s">
        <v>523</v>
      </c>
      <c r="B253" s="39">
        <v>50</v>
      </c>
      <c r="C253">
        <v>0</v>
      </c>
      <c r="D253" t="s">
        <v>232</v>
      </c>
      <c r="E253" t="str">
        <f t="shared" si="16"/>
        <v>222-4</v>
      </c>
      <c r="F253" s="39">
        <f t="shared" si="18"/>
        <v>50</v>
      </c>
      <c r="G253" s="39">
        <f>VLOOKUP(D253, generator_data!$I$3:$J$11, 2, FALSE)</f>
        <v>50</v>
      </c>
      <c r="H253">
        <f t="shared" si="17"/>
        <v>0</v>
      </c>
    </row>
    <row r="254" spans="1:8" x14ac:dyDescent="0.35">
      <c r="A254" t="s">
        <v>524</v>
      </c>
      <c r="B254" s="39">
        <v>50</v>
      </c>
      <c r="C254">
        <v>0</v>
      </c>
      <c r="D254" t="s">
        <v>232</v>
      </c>
      <c r="E254" t="str">
        <f t="shared" si="16"/>
        <v>222-5</v>
      </c>
      <c r="F254" s="39">
        <f t="shared" si="18"/>
        <v>50</v>
      </c>
      <c r="G254" s="39">
        <f>VLOOKUP(D254, generator_data!$I$3:$J$11, 2, FALSE)</f>
        <v>50</v>
      </c>
      <c r="H254">
        <f t="shared" si="17"/>
        <v>0</v>
      </c>
    </row>
    <row r="255" spans="1:8" x14ac:dyDescent="0.35">
      <c r="A255" t="s">
        <v>525</v>
      </c>
      <c r="B255" s="39">
        <v>50</v>
      </c>
      <c r="C255">
        <v>0</v>
      </c>
      <c r="D255" t="s">
        <v>232</v>
      </c>
      <c r="E255" t="str">
        <f t="shared" si="16"/>
        <v>222-6</v>
      </c>
      <c r="F255" s="39">
        <f t="shared" si="18"/>
        <v>50</v>
      </c>
      <c r="G255" s="39">
        <f>VLOOKUP(D255, generator_data!$I$3:$J$11, 2, FALSE)</f>
        <v>50</v>
      </c>
      <c r="H255">
        <f t="shared" si="17"/>
        <v>0</v>
      </c>
    </row>
    <row r="256" spans="1:8" x14ac:dyDescent="0.35">
      <c r="A256" t="s">
        <v>526</v>
      </c>
      <c r="B256" s="39">
        <v>155</v>
      </c>
      <c r="C256">
        <v>15.46</v>
      </c>
      <c r="D256" t="s">
        <v>230</v>
      </c>
      <c r="E256" t="str">
        <f t="shared" si="16"/>
        <v>223-1</v>
      </c>
      <c r="F256" s="39">
        <f t="shared" si="18"/>
        <v>155</v>
      </c>
      <c r="G256" s="39">
        <f>VLOOKUP(D256, generator_data!$I$3:$J$11, 2, FALSE)</f>
        <v>155</v>
      </c>
      <c r="H256">
        <f t="shared" si="17"/>
        <v>2396.3000000000002</v>
      </c>
    </row>
    <row r="257" spans="1:8" x14ac:dyDescent="0.35">
      <c r="A257" t="s">
        <v>527</v>
      </c>
      <c r="B257" s="39">
        <v>155</v>
      </c>
      <c r="C257">
        <v>15.46</v>
      </c>
      <c r="D257" t="s">
        <v>230</v>
      </c>
      <c r="E257" t="str">
        <f t="shared" si="16"/>
        <v>223-2</v>
      </c>
      <c r="F257" s="39">
        <f t="shared" si="18"/>
        <v>155</v>
      </c>
      <c r="G257" s="39">
        <f>VLOOKUP(D257, generator_data!$I$3:$J$11, 2, FALSE)</f>
        <v>155</v>
      </c>
      <c r="H257">
        <f t="shared" si="17"/>
        <v>2396.3000000000002</v>
      </c>
    </row>
    <row r="258" spans="1:8" x14ac:dyDescent="0.35">
      <c r="A258" t="s">
        <v>528</v>
      </c>
      <c r="B258" s="39">
        <v>296.58999999999997</v>
      </c>
      <c r="C258">
        <v>15.89</v>
      </c>
      <c r="D258" t="s">
        <v>235</v>
      </c>
      <c r="E258" t="str">
        <f t="shared" si="16"/>
        <v>223-3</v>
      </c>
      <c r="F258" s="39">
        <f t="shared" si="18"/>
        <v>296.58999999999997</v>
      </c>
      <c r="G258" s="39">
        <f>VLOOKUP(D258, generator_data!$I$3:$J$11, 2, FALSE)</f>
        <v>350</v>
      </c>
      <c r="H258">
        <f t="shared" si="17"/>
        <v>4712.8150999999998</v>
      </c>
    </row>
    <row r="259" spans="1:8" x14ac:dyDescent="0.35">
      <c r="A259" t="s">
        <v>529</v>
      </c>
      <c r="B259" s="39">
        <v>76</v>
      </c>
      <c r="C259">
        <v>19.64</v>
      </c>
      <c r="D259" t="s">
        <v>224</v>
      </c>
      <c r="E259" t="str">
        <f t="shared" ref="E259:E290" si="19">REPLACE(LEFT(A259, 5), 4, 1, "-")</f>
        <v>301-3</v>
      </c>
      <c r="F259" s="39">
        <f t="shared" si="18"/>
        <v>76</v>
      </c>
      <c r="G259" s="39">
        <f>VLOOKUP(D259, generator_data!$I$3:$J$11, 2, FALSE)</f>
        <v>76</v>
      </c>
      <c r="H259">
        <f t="shared" ref="H259:H290" si="20">F259*C259</f>
        <v>1492.64</v>
      </c>
    </row>
    <row r="260" spans="1:8" x14ac:dyDescent="0.35">
      <c r="A260" t="s">
        <v>530</v>
      </c>
      <c r="B260" s="39">
        <v>76</v>
      </c>
      <c r="C260">
        <v>19.64</v>
      </c>
      <c r="D260" t="s">
        <v>224</v>
      </c>
      <c r="E260" t="str">
        <f t="shared" si="19"/>
        <v>301-4</v>
      </c>
      <c r="F260" s="39">
        <f t="shared" ref="F260:F290" si="21">B260</f>
        <v>76</v>
      </c>
      <c r="G260" s="39">
        <f>VLOOKUP(D260, generator_data!$I$3:$J$11, 2, FALSE)</f>
        <v>76</v>
      </c>
      <c r="H260">
        <f t="shared" si="20"/>
        <v>1492.64</v>
      </c>
    </row>
    <row r="261" spans="1:8" x14ac:dyDescent="0.35">
      <c r="A261" t="s">
        <v>531</v>
      </c>
      <c r="B261" s="39">
        <v>20</v>
      </c>
      <c r="C261">
        <v>163.02000000000001</v>
      </c>
      <c r="D261" t="s">
        <v>223</v>
      </c>
      <c r="E261" t="str">
        <f t="shared" si="19"/>
        <v>301-1</v>
      </c>
      <c r="F261" s="39">
        <f t="shared" si="21"/>
        <v>20</v>
      </c>
      <c r="G261" s="39">
        <f>VLOOKUP(D261, generator_data!$I$3:$J$11, 2, FALSE)</f>
        <v>20</v>
      </c>
      <c r="H261">
        <f t="shared" si="20"/>
        <v>3260.4</v>
      </c>
    </row>
    <row r="262" spans="1:8" x14ac:dyDescent="0.35">
      <c r="A262" t="s">
        <v>532</v>
      </c>
      <c r="B262" s="39">
        <v>8.69</v>
      </c>
      <c r="C262">
        <v>163.02000000000001</v>
      </c>
      <c r="D262" t="s">
        <v>223</v>
      </c>
      <c r="E262" t="str">
        <f t="shared" si="19"/>
        <v>301-2</v>
      </c>
      <c r="F262" s="39">
        <f t="shared" si="21"/>
        <v>8.69</v>
      </c>
      <c r="G262" s="39">
        <f>VLOOKUP(D262, generator_data!$I$3:$J$11, 2, FALSE)</f>
        <v>20</v>
      </c>
      <c r="H262">
        <f t="shared" si="20"/>
        <v>1416.6438000000001</v>
      </c>
    </row>
    <row r="263" spans="1:8" x14ac:dyDescent="0.35">
      <c r="A263" t="s">
        <v>533</v>
      </c>
      <c r="B263" s="39">
        <v>20</v>
      </c>
      <c r="C263">
        <v>163.02000000000001</v>
      </c>
      <c r="D263" t="s">
        <v>223</v>
      </c>
      <c r="E263" t="str">
        <f t="shared" si="19"/>
        <v>302-1</v>
      </c>
      <c r="F263" s="39">
        <f t="shared" si="21"/>
        <v>20</v>
      </c>
      <c r="G263" s="39">
        <f>VLOOKUP(D263, generator_data!$I$3:$J$11, 2, FALSE)</f>
        <v>20</v>
      </c>
      <c r="H263">
        <f t="shared" si="20"/>
        <v>3260.4</v>
      </c>
    </row>
    <row r="264" spans="1:8" x14ac:dyDescent="0.35">
      <c r="A264" t="s">
        <v>534</v>
      </c>
      <c r="B264" s="39">
        <v>20</v>
      </c>
      <c r="C264">
        <v>163.02000000000001</v>
      </c>
      <c r="D264" t="s">
        <v>223</v>
      </c>
      <c r="E264" t="str">
        <f t="shared" si="19"/>
        <v>302-2</v>
      </c>
      <c r="F264" s="39">
        <f t="shared" si="21"/>
        <v>20</v>
      </c>
      <c r="G264" s="39">
        <f>VLOOKUP(D264, generator_data!$I$3:$J$11, 2, FALSE)</f>
        <v>20</v>
      </c>
      <c r="H264">
        <f t="shared" si="20"/>
        <v>3260.4</v>
      </c>
    </row>
    <row r="265" spans="1:8" x14ac:dyDescent="0.35">
      <c r="A265" t="s">
        <v>535</v>
      </c>
      <c r="B265" s="39">
        <v>76</v>
      </c>
      <c r="C265">
        <v>19.64</v>
      </c>
      <c r="D265" t="s">
        <v>224</v>
      </c>
      <c r="E265" t="str">
        <f t="shared" si="19"/>
        <v>302-3</v>
      </c>
      <c r="F265" s="39">
        <f t="shared" si="21"/>
        <v>76</v>
      </c>
      <c r="G265" s="39">
        <f>VLOOKUP(D265, generator_data!$I$3:$J$11, 2, FALSE)</f>
        <v>76</v>
      </c>
      <c r="H265">
        <f t="shared" si="20"/>
        <v>1492.64</v>
      </c>
    </row>
    <row r="266" spans="1:8" x14ac:dyDescent="0.35">
      <c r="A266" t="s">
        <v>536</v>
      </c>
      <c r="B266" s="39">
        <v>76</v>
      </c>
      <c r="C266">
        <v>19.64</v>
      </c>
      <c r="D266" t="s">
        <v>224</v>
      </c>
      <c r="E266" t="str">
        <f t="shared" si="19"/>
        <v>302-4</v>
      </c>
      <c r="F266" s="39">
        <f t="shared" si="21"/>
        <v>76</v>
      </c>
      <c r="G266" s="39">
        <f>VLOOKUP(D266, generator_data!$I$3:$J$11, 2, FALSE)</f>
        <v>76</v>
      </c>
      <c r="H266">
        <f t="shared" si="20"/>
        <v>1492.64</v>
      </c>
    </row>
    <row r="267" spans="1:8" x14ac:dyDescent="0.35">
      <c r="A267" t="s">
        <v>537</v>
      </c>
      <c r="B267" s="39">
        <v>100</v>
      </c>
      <c r="C267">
        <v>75.64</v>
      </c>
      <c r="D267" t="s">
        <v>226</v>
      </c>
      <c r="E267" t="str">
        <f t="shared" si="19"/>
        <v>307-1</v>
      </c>
      <c r="F267" s="39">
        <f t="shared" si="21"/>
        <v>100</v>
      </c>
      <c r="G267" s="39">
        <f>VLOOKUP(D267, generator_data!$I$3:$J$11, 2, FALSE)</f>
        <v>100</v>
      </c>
      <c r="H267">
        <f t="shared" si="20"/>
        <v>7564</v>
      </c>
    </row>
    <row r="268" spans="1:8" x14ac:dyDescent="0.35">
      <c r="A268" t="s">
        <v>538</v>
      </c>
      <c r="B268" s="39">
        <v>100</v>
      </c>
      <c r="C268">
        <v>75.64</v>
      </c>
      <c r="D268" t="s">
        <v>226</v>
      </c>
      <c r="E268" t="str">
        <f t="shared" si="19"/>
        <v>307-2</v>
      </c>
      <c r="F268" s="39">
        <f t="shared" si="21"/>
        <v>100</v>
      </c>
      <c r="G268" s="39">
        <f>VLOOKUP(D268, generator_data!$I$3:$J$11, 2, FALSE)</f>
        <v>100</v>
      </c>
      <c r="H268">
        <f t="shared" si="20"/>
        <v>7564</v>
      </c>
    </row>
    <row r="269" spans="1:8" x14ac:dyDescent="0.35">
      <c r="A269" t="s">
        <v>539</v>
      </c>
      <c r="B269" s="39">
        <v>100</v>
      </c>
      <c r="C269">
        <v>75.64</v>
      </c>
      <c r="D269" t="s">
        <v>226</v>
      </c>
      <c r="E269" t="str">
        <f t="shared" si="19"/>
        <v>307-3</v>
      </c>
      <c r="F269" s="39">
        <f t="shared" si="21"/>
        <v>100</v>
      </c>
      <c r="G269" s="39">
        <f>VLOOKUP(D269, generator_data!$I$3:$J$11, 2, FALSE)</f>
        <v>100</v>
      </c>
      <c r="H269">
        <f t="shared" si="20"/>
        <v>7564</v>
      </c>
    </row>
    <row r="270" spans="1:8" x14ac:dyDescent="0.35">
      <c r="A270" t="s">
        <v>540</v>
      </c>
      <c r="B270" s="39">
        <v>197</v>
      </c>
      <c r="C270">
        <v>74.75</v>
      </c>
      <c r="D270" t="s">
        <v>227</v>
      </c>
      <c r="E270" t="str">
        <f t="shared" si="19"/>
        <v>313-1</v>
      </c>
      <c r="F270" s="39">
        <f t="shared" si="21"/>
        <v>197</v>
      </c>
      <c r="G270" s="39">
        <f>VLOOKUP(D270, generator_data!$I$3:$J$11, 2, FALSE)</f>
        <v>197</v>
      </c>
      <c r="H270">
        <f t="shared" si="20"/>
        <v>14725.75</v>
      </c>
    </row>
    <row r="271" spans="1:8" x14ac:dyDescent="0.35">
      <c r="A271" t="s">
        <v>541</v>
      </c>
      <c r="B271" s="39">
        <v>197</v>
      </c>
      <c r="C271">
        <v>74.75</v>
      </c>
      <c r="D271" t="s">
        <v>227</v>
      </c>
      <c r="E271" t="str">
        <f t="shared" si="19"/>
        <v>313-2</v>
      </c>
      <c r="F271" s="39">
        <f t="shared" si="21"/>
        <v>197</v>
      </c>
      <c r="G271" s="39">
        <f>VLOOKUP(D271, generator_data!$I$3:$J$11, 2, FALSE)</f>
        <v>197</v>
      </c>
      <c r="H271">
        <f t="shared" si="20"/>
        <v>14725.75</v>
      </c>
    </row>
    <row r="272" spans="1:8" x14ac:dyDescent="0.35">
      <c r="A272" t="s">
        <v>542</v>
      </c>
      <c r="B272" s="39">
        <v>197</v>
      </c>
      <c r="C272">
        <v>74.75</v>
      </c>
      <c r="D272" t="s">
        <v>227</v>
      </c>
      <c r="E272" t="str">
        <f t="shared" si="19"/>
        <v>313-3</v>
      </c>
      <c r="F272" s="39">
        <f t="shared" si="21"/>
        <v>197</v>
      </c>
      <c r="G272" s="39">
        <f>VLOOKUP(D272, generator_data!$I$3:$J$11, 2, FALSE)</f>
        <v>197</v>
      </c>
      <c r="H272">
        <f t="shared" si="20"/>
        <v>14725.75</v>
      </c>
    </row>
    <row r="273" spans="1:8" x14ac:dyDescent="0.35">
      <c r="A273" t="s">
        <v>543</v>
      </c>
      <c r="B273" s="39">
        <v>155</v>
      </c>
      <c r="C273">
        <v>15.46</v>
      </c>
      <c r="D273" t="s">
        <v>230</v>
      </c>
      <c r="E273" t="str">
        <f t="shared" si="19"/>
        <v>315-6</v>
      </c>
      <c r="F273" s="39">
        <f t="shared" si="21"/>
        <v>155</v>
      </c>
      <c r="G273" s="39">
        <f>VLOOKUP(D273, generator_data!$I$3:$J$11, 2, FALSE)</f>
        <v>155</v>
      </c>
      <c r="H273">
        <f t="shared" si="20"/>
        <v>2396.3000000000002</v>
      </c>
    </row>
    <row r="274" spans="1:8" x14ac:dyDescent="0.35">
      <c r="A274" t="s">
        <v>544</v>
      </c>
      <c r="B274" s="39">
        <v>0</v>
      </c>
      <c r="C274">
        <v>94.74</v>
      </c>
      <c r="D274" t="s">
        <v>229</v>
      </c>
      <c r="E274" t="str">
        <f t="shared" si="19"/>
        <v>315-1</v>
      </c>
      <c r="F274" s="39">
        <f t="shared" si="21"/>
        <v>0</v>
      </c>
      <c r="G274" s="39">
        <f>VLOOKUP(D274, generator_data!$I$3:$J$11, 2, FALSE)</f>
        <v>12</v>
      </c>
      <c r="H274">
        <f t="shared" si="20"/>
        <v>0</v>
      </c>
    </row>
    <row r="275" spans="1:8" x14ac:dyDescent="0.35">
      <c r="A275" t="s">
        <v>545</v>
      </c>
      <c r="B275" s="39">
        <v>0</v>
      </c>
      <c r="C275">
        <v>94.74</v>
      </c>
      <c r="D275" t="s">
        <v>229</v>
      </c>
      <c r="E275" t="str">
        <f t="shared" si="19"/>
        <v>315-2</v>
      </c>
      <c r="F275" s="39">
        <f t="shared" si="21"/>
        <v>0</v>
      </c>
      <c r="G275" s="39">
        <f>VLOOKUP(D275, generator_data!$I$3:$J$11, 2, FALSE)</f>
        <v>12</v>
      </c>
      <c r="H275">
        <f t="shared" si="20"/>
        <v>0</v>
      </c>
    </row>
    <row r="276" spans="1:8" x14ac:dyDescent="0.35">
      <c r="A276" t="s">
        <v>546</v>
      </c>
      <c r="B276" s="39">
        <v>0</v>
      </c>
      <c r="C276">
        <v>94.74</v>
      </c>
      <c r="D276" t="s">
        <v>229</v>
      </c>
      <c r="E276" t="str">
        <f t="shared" si="19"/>
        <v>315-3</v>
      </c>
      <c r="F276" s="39">
        <f t="shared" si="21"/>
        <v>0</v>
      </c>
      <c r="G276" s="39">
        <f>VLOOKUP(D276, generator_data!$I$3:$J$11, 2, FALSE)</f>
        <v>12</v>
      </c>
      <c r="H276">
        <f t="shared" si="20"/>
        <v>0</v>
      </c>
    </row>
    <row r="277" spans="1:8" x14ac:dyDescent="0.35">
      <c r="A277" t="s">
        <v>547</v>
      </c>
      <c r="B277" s="39">
        <v>0</v>
      </c>
      <c r="C277">
        <v>94.74</v>
      </c>
      <c r="D277" t="s">
        <v>229</v>
      </c>
      <c r="E277" t="str">
        <f t="shared" si="19"/>
        <v>315-4</v>
      </c>
      <c r="F277" s="39">
        <f t="shared" si="21"/>
        <v>0</v>
      </c>
      <c r="G277" s="39">
        <f>VLOOKUP(D277, generator_data!$I$3:$J$11, 2, FALSE)</f>
        <v>12</v>
      </c>
      <c r="H277">
        <f t="shared" si="20"/>
        <v>0</v>
      </c>
    </row>
    <row r="278" spans="1:8" x14ac:dyDescent="0.35">
      <c r="A278" t="s">
        <v>548</v>
      </c>
      <c r="B278" s="39">
        <v>0</v>
      </c>
      <c r="C278">
        <v>94.74</v>
      </c>
      <c r="D278" t="s">
        <v>229</v>
      </c>
      <c r="E278" t="str">
        <f t="shared" si="19"/>
        <v>315-5</v>
      </c>
      <c r="F278" s="39">
        <f t="shared" si="21"/>
        <v>0</v>
      </c>
      <c r="G278" s="39">
        <f>VLOOKUP(D278, generator_data!$I$3:$J$11, 2, FALSE)</f>
        <v>12</v>
      </c>
      <c r="H278">
        <f t="shared" si="20"/>
        <v>0</v>
      </c>
    </row>
    <row r="279" spans="1:8" x14ac:dyDescent="0.35">
      <c r="A279" t="s">
        <v>549</v>
      </c>
      <c r="B279" s="39">
        <v>155</v>
      </c>
      <c r="C279">
        <v>15.46</v>
      </c>
      <c r="D279" t="s">
        <v>230</v>
      </c>
      <c r="E279" t="str">
        <f t="shared" si="19"/>
        <v>316-1</v>
      </c>
      <c r="F279" s="39">
        <f t="shared" si="21"/>
        <v>155</v>
      </c>
      <c r="G279" s="39">
        <f>VLOOKUP(D279, generator_data!$I$3:$J$11, 2, FALSE)</f>
        <v>155</v>
      </c>
      <c r="H279">
        <f t="shared" si="20"/>
        <v>2396.3000000000002</v>
      </c>
    </row>
    <row r="280" spans="1:8" x14ac:dyDescent="0.35">
      <c r="A280" t="s">
        <v>550</v>
      </c>
      <c r="B280" s="39">
        <v>0</v>
      </c>
      <c r="C280">
        <v>5.46</v>
      </c>
      <c r="D280" t="s">
        <v>231</v>
      </c>
      <c r="E280" t="str">
        <f t="shared" si="19"/>
        <v>318-1</v>
      </c>
      <c r="F280" s="39">
        <f t="shared" si="21"/>
        <v>0</v>
      </c>
      <c r="G280" s="39">
        <f>VLOOKUP(D280, generator_data!$I$3:$J$11, 2, FALSE)</f>
        <v>400</v>
      </c>
      <c r="H280">
        <f t="shared" si="20"/>
        <v>0</v>
      </c>
    </row>
    <row r="281" spans="1:8" x14ac:dyDescent="0.35">
      <c r="A281" t="s">
        <v>551</v>
      </c>
      <c r="B281" s="39">
        <v>400</v>
      </c>
      <c r="C281">
        <v>5.46</v>
      </c>
      <c r="D281" t="s">
        <v>231</v>
      </c>
      <c r="E281" t="str">
        <f t="shared" si="19"/>
        <v>321-1</v>
      </c>
      <c r="F281" s="39">
        <f t="shared" si="21"/>
        <v>400</v>
      </c>
      <c r="G281" s="39">
        <f>VLOOKUP(D281, generator_data!$I$3:$J$11, 2, FALSE)</f>
        <v>400</v>
      </c>
      <c r="H281">
        <f t="shared" si="20"/>
        <v>2184</v>
      </c>
    </row>
    <row r="282" spans="1:8" x14ac:dyDescent="0.35">
      <c r="A282" t="s">
        <v>552</v>
      </c>
      <c r="B282" s="39">
        <v>50</v>
      </c>
      <c r="C282">
        <v>0</v>
      </c>
      <c r="D282" t="s">
        <v>232</v>
      </c>
      <c r="E282" t="str">
        <f t="shared" si="19"/>
        <v>322-1</v>
      </c>
      <c r="F282" s="39">
        <f t="shared" si="21"/>
        <v>50</v>
      </c>
      <c r="G282" s="39">
        <f>VLOOKUP(D282, generator_data!$I$3:$J$11, 2, FALSE)</f>
        <v>50</v>
      </c>
      <c r="H282">
        <f t="shared" si="20"/>
        <v>0</v>
      </c>
    </row>
    <row r="283" spans="1:8" x14ac:dyDescent="0.35">
      <c r="A283" t="s">
        <v>553</v>
      </c>
      <c r="B283" s="39">
        <v>50</v>
      </c>
      <c r="C283">
        <v>0</v>
      </c>
      <c r="D283" t="s">
        <v>232</v>
      </c>
      <c r="E283" t="str">
        <f t="shared" si="19"/>
        <v>322-2</v>
      </c>
      <c r="F283" s="39">
        <f t="shared" si="21"/>
        <v>50</v>
      </c>
      <c r="G283" s="39">
        <f>VLOOKUP(D283, generator_data!$I$3:$J$11, 2, FALSE)</f>
        <v>50</v>
      </c>
      <c r="H283">
        <f t="shared" si="20"/>
        <v>0</v>
      </c>
    </row>
    <row r="284" spans="1:8" x14ac:dyDescent="0.35">
      <c r="A284" t="s">
        <v>554</v>
      </c>
      <c r="B284" s="39">
        <v>50</v>
      </c>
      <c r="C284">
        <v>0</v>
      </c>
      <c r="D284" t="s">
        <v>232</v>
      </c>
      <c r="E284" t="str">
        <f t="shared" si="19"/>
        <v>322-3</v>
      </c>
      <c r="F284" s="39">
        <f t="shared" si="21"/>
        <v>50</v>
      </c>
      <c r="G284" s="39">
        <f>VLOOKUP(D284, generator_data!$I$3:$J$11, 2, FALSE)</f>
        <v>50</v>
      </c>
      <c r="H284">
        <f t="shared" si="20"/>
        <v>0</v>
      </c>
    </row>
    <row r="285" spans="1:8" x14ac:dyDescent="0.35">
      <c r="A285" t="s">
        <v>555</v>
      </c>
      <c r="B285" s="39">
        <v>50</v>
      </c>
      <c r="C285">
        <v>0</v>
      </c>
      <c r="D285" t="s">
        <v>232</v>
      </c>
      <c r="E285" t="str">
        <f t="shared" si="19"/>
        <v>322-4</v>
      </c>
      <c r="F285" s="39">
        <f t="shared" si="21"/>
        <v>50</v>
      </c>
      <c r="G285" s="39">
        <f>VLOOKUP(D285, generator_data!$I$3:$J$11, 2, FALSE)</f>
        <v>50</v>
      </c>
      <c r="H285">
        <f t="shared" si="20"/>
        <v>0</v>
      </c>
    </row>
    <row r="286" spans="1:8" x14ac:dyDescent="0.35">
      <c r="A286" t="s">
        <v>556</v>
      </c>
      <c r="B286" s="39">
        <v>50</v>
      </c>
      <c r="C286">
        <v>0</v>
      </c>
      <c r="D286" t="s">
        <v>232</v>
      </c>
      <c r="E286" t="str">
        <f t="shared" si="19"/>
        <v>322-5</v>
      </c>
      <c r="F286" s="39">
        <f t="shared" si="21"/>
        <v>50</v>
      </c>
      <c r="G286" s="39">
        <f>VLOOKUP(D286, generator_data!$I$3:$J$11, 2, FALSE)</f>
        <v>50</v>
      </c>
      <c r="H286">
        <f t="shared" si="20"/>
        <v>0</v>
      </c>
    </row>
    <row r="287" spans="1:8" x14ac:dyDescent="0.35">
      <c r="A287" t="s">
        <v>557</v>
      </c>
      <c r="B287" s="39">
        <v>50</v>
      </c>
      <c r="C287">
        <v>0</v>
      </c>
      <c r="D287" t="s">
        <v>232</v>
      </c>
      <c r="E287" t="str">
        <f t="shared" si="19"/>
        <v>322-6</v>
      </c>
      <c r="F287" s="39">
        <f t="shared" si="21"/>
        <v>50</v>
      </c>
      <c r="G287" s="39">
        <f>VLOOKUP(D287, generator_data!$I$3:$J$11, 2, FALSE)</f>
        <v>50</v>
      </c>
      <c r="H287">
        <f t="shared" si="20"/>
        <v>0</v>
      </c>
    </row>
    <row r="288" spans="1:8" x14ac:dyDescent="0.35">
      <c r="A288" t="s">
        <v>558</v>
      </c>
      <c r="B288" s="39">
        <v>155</v>
      </c>
      <c r="C288">
        <v>15.46</v>
      </c>
      <c r="D288" t="s">
        <v>230</v>
      </c>
      <c r="E288" t="str">
        <f t="shared" si="19"/>
        <v>323-1</v>
      </c>
      <c r="F288" s="39">
        <f t="shared" si="21"/>
        <v>155</v>
      </c>
      <c r="G288" s="39">
        <f>VLOOKUP(D288, generator_data!$I$3:$J$11, 2, FALSE)</f>
        <v>155</v>
      </c>
      <c r="H288">
        <f t="shared" si="20"/>
        <v>2396.3000000000002</v>
      </c>
    </row>
    <row r="289" spans="1:8" x14ac:dyDescent="0.35">
      <c r="A289" t="s">
        <v>559</v>
      </c>
      <c r="B289" s="39">
        <v>155</v>
      </c>
      <c r="C289">
        <v>15.46</v>
      </c>
      <c r="D289" t="s">
        <v>230</v>
      </c>
      <c r="E289" t="str">
        <f t="shared" si="19"/>
        <v>323-2</v>
      </c>
      <c r="F289" s="39">
        <f t="shared" si="21"/>
        <v>155</v>
      </c>
      <c r="G289" s="39">
        <f>VLOOKUP(D289, generator_data!$I$3:$J$11, 2, FALSE)</f>
        <v>155</v>
      </c>
      <c r="H289">
        <f t="shared" si="20"/>
        <v>2396.3000000000002</v>
      </c>
    </row>
    <row r="290" spans="1:8" x14ac:dyDescent="0.35">
      <c r="A290" t="s">
        <v>560</v>
      </c>
      <c r="B290" s="39">
        <v>350</v>
      </c>
      <c r="C290">
        <v>15.89</v>
      </c>
      <c r="D290" t="s">
        <v>235</v>
      </c>
      <c r="E290" t="str">
        <f t="shared" si="19"/>
        <v>323-3</v>
      </c>
      <c r="F290" s="39">
        <f t="shared" si="21"/>
        <v>350</v>
      </c>
      <c r="G290" s="39">
        <f>VLOOKUP(D290, generator_data!$I$3:$J$11, 2, FALSE)</f>
        <v>350</v>
      </c>
      <c r="H290">
        <f t="shared" si="20"/>
        <v>5561.5</v>
      </c>
    </row>
  </sheetData>
  <sortState xmlns:xlrd2="http://schemas.microsoft.com/office/spreadsheetml/2017/richdata2" ref="J3:J11">
    <sortCondition ref="J3:J11"/>
  </sortState>
  <mergeCells count="1">
    <mergeCell ref="A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7418B-F6CE-4D58-97A7-BDAF94623687}">
  <dimension ref="A1:P290"/>
  <sheetViews>
    <sheetView tabSelected="1" workbookViewId="0">
      <selection activeCell="M13" sqref="M13"/>
    </sheetView>
  </sheetViews>
  <sheetFormatPr defaultRowHeight="14.5" x14ac:dyDescent="0.35"/>
  <cols>
    <col min="1" max="1" width="20.36328125" bestFit="1" customWidth="1"/>
    <col min="4" max="5" width="8.26953125" customWidth="1"/>
    <col min="6" max="6" width="17.90625" bestFit="1" customWidth="1"/>
    <col min="7" max="7" width="17.90625" customWidth="1"/>
    <col min="8" max="8" width="8.26953125" customWidth="1"/>
    <col min="11" max="11" width="17.90625" bestFit="1" customWidth="1"/>
    <col min="12" max="12" width="17.90625" customWidth="1"/>
    <col min="13" max="13" width="16.54296875" bestFit="1" customWidth="1"/>
    <col min="14" max="14" width="16.54296875" customWidth="1"/>
    <col min="15" max="15" width="11.81640625" bestFit="1" customWidth="1"/>
  </cols>
  <sheetData>
    <row r="1" spans="1:16" x14ac:dyDescent="0.35">
      <c r="A1" s="45" t="s">
        <v>573</v>
      </c>
      <c r="B1" s="45"/>
      <c r="C1" s="45"/>
      <c r="D1" s="45"/>
      <c r="E1" s="45"/>
      <c r="F1" s="45"/>
      <c r="G1" s="45"/>
      <c r="H1" s="45"/>
    </row>
    <row r="2" spans="1:16" x14ac:dyDescent="0.35">
      <c r="A2" t="s">
        <v>562</v>
      </c>
      <c r="B2" t="s">
        <v>246</v>
      </c>
      <c r="C2" t="s">
        <v>563</v>
      </c>
      <c r="D2" t="s">
        <v>564</v>
      </c>
      <c r="E2" t="s">
        <v>565</v>
      </c>
      <c r="F2" t="s">
        <v>566</v>
      </c>
      <c r="G2" t="s">
        <v>572</v>
      </c>
      <c r="H2" t="s">
        <v>222</v>
      </c>
      <c r="J2" t="s">
        <v>564</v>
      </c>
      <c r="K2" t="s">
        <v>568</v>
      </c>
      <c r="L2" t="s">
        <v>570</v>
      </c>
      <c r="M2" t="s">
        <v>569</v>
      </c>
      <c r="N2" t="s">
        <v>571</v>
      </c>
      <c r="O2" t="s">
        <v>222</v>
      </c>
      <c r="P2" t="s">
        <v>567</v>
      </c>
    </row>
    <row r="3" spans="1:16" x14ac:dyDescent="0.35">
      <c r="A3" t="s">
        <v>273</v>
      </c>
      <c r="B3" s="39">
        <v>0</v>
      </c>
      <c r="C3">
        <v>163.02000000000001</v>
      </c>
      <c r="D3" t="s">
        <v>223</v>
      </c>
      <c r="E3" t="str">
        <f t="shared" ref="E3:E66" si="0">REPLACE(LEFT(A3, 5), 4, 1, "-")</f>
        <v>101-1</v>
      </c>
      <c r="F3" s="39">
        <f>B3</f>
        <v>0</v>
      </c>
      <c r="G3" s="39">
        <f>VLOOKUP(D3, generator_data!$I$3:$J$11, 2, FALSE)</f>
        <v>20</v>
      </c>
      <c r="H3">
        <f t="shared" ref="H3:H66" si="1">F3*C3</f>
        <v>0</v>
      </c>
      <c r="J3" t="s">
        <v>229</v>
      </c>
      <c r="K3">
        <f>COUNTIFS($D$3:$D$290, J3, $F$3:$F$290, "&gt;0")</f>
        <v>11</v>
      </c>
      <c r="L3">
        <f>COUNTIF($D$3:$D$290, J3)</f>
        <v>45</v>
      </c>
      <c r="M3">
        <f>ROUND(SUMIFS($F$3:$F$290, $D$3:$D$290, J3), 0)</f>
        <v>131</v>
      </c>
      <c r="N3">
        <f>SUMIF($D$3:$D$290, J3, $G$3:$G$290)</f>
        <v>540</v>
      </c>
      <c r="O3">
        <f>ROUND(SUMIFS($H$3:$H$290, $D$3:$D$290, J3), 0)</f>
        <v>12386</v>
      </c>
      <c r="P3" t="str">
        <f>_xlfn.CONCAT(J3, " &amp; ", K3, " / ", L3, " &amp; ", M3, " / ", N3, " &amp; ", O3, " \\")</f>
        <v>U12 &amp; 11 / 45 &amp; 131 / 540 &amp; 12386 \\</v>
      </c>
    </row>
    <row r="4" spans="1:16" x14ac:dyDescent="0.35">
      <c r="A4" t="s">
        <v>274</v>
      </c>
      <c r="B4" s="39">
        <v>0</v>
      </c>
      <c r="C4">
        <v>163.02000000000001</v>
      </c>
      <c r="D4" t="s">
        <v>223</v>
      </c>
      <c r="E4" t="str">
        <f t="shared" si="0"/>
        <v>101-2</v>
      </c>
      <c r="F4" s="39">
        <f t="shared" ref="F4:F67" si="2">B4</f>
        <v>0</v>
      </c>
      <c r="G4" s="39">
        <f>VLOOKUP(D4, generator_data!$I$3:$J$11, 2, FALSE)</f>
        <v>20</v>
      </c>
      <c r="H4">
        <f t="shared" si="1"/>
        <v>0</v>
      </c>
      <c r="J4" t="s">
        <v>223</v>
      </c>
      <c r="K4">
        <f>COUNTIFS($D$3:$D$290, J4, $F$3:$F$290, "&gt;0")</f>
        <v>13</v>
      </c>
      <c r="L4">
        <f t="shared" ref="L4:L11" si="3">COUNTIF($D$3:$D$290, J4)</f>
        <v>36</v>
      </c>
      <c r="M4">
        <f t="shared" ref="M4:M11" si="4">ROUND(SUMIFS($F$3:$F$290, $D$3:$D$290, J4), 0)</f>
        <v>222</v>
      </c>
      <c r="N4">
        <f t="shared" ref="N4:N11" si="5">SUMIF($D$3:$D$290, J4, $G$3:$G$290)</f>
        <v>720</v>
      </c>
      <c r="O4">
        <f t="shared" ref="O4:O11" si="6">ROUND(SUMIFS($H$3:$H$290, $D$3:$D$290, J4), 0)</f>
        <v>36156</v>
      </c>
      <c r="P4" t="str">
        <f t="shared" ref="P4:P12" si="7">_xlfn.CONCAT(J4, " &amp; ", K4, " / ", L4, " &amp; ", M4, " / ", N4, " &amp; ", O4, " \\")</f>
        <v>U20 &amp; 13 / 36 &amp; 222 / 720 &amp; 36156 \\</v>
      </c>
    </row>
    <row r="5" spans="1:16" x14ac:dyDescent="0.35">
      <c r="A5" t="s">
        <v>275</v>
      </c>
      <c r="B5" s="39">
        <v>76</v>
      </c>
      <c r="C5">
        <v>19.64</v>
      </c>
      <c r="D5" t="s">
        <v>224</v>
      </c>
      <c r="E5" t="str">
        <f t="shared" si="0"/>
        <v>101-3</v>
      </c>
      <c r="F5" s="39">
        <f t="shared" si="2"/>
        <v>76</v>
      </c>
      <c r="G5" s="39">
        <f>VLOOKUP(D5, generator_data!$I$3:$J$11, 2, FALSE)</f>
        <v>76</v>
      </c>
      <c r="H5">
        <f t="shared" si="1"/>
        <v>1492.64</v>
      </c>
      <c r="J5" t="s">
        <v>232</v>
      </c>
      <c r="K5">
        <f t="shared" ref="K5:K11" si="8">COUNTIFS($D$3:$D$290, J5, $F$3:$F$290, "&gt;0")</f>
        <v>54</v>
      </c>
      <c r="L5">
        <f t="shared" si="3"/>
        <v>54</v>
      </c>
      <c r="M5">
        <f t="shared" si="4"/>
        <v>2695</v>
      </c>
      <c r="N5">
        <f t="shared" si="5"/>
        <v>2700</v>
      </c>
      <c r="O5">
        <f t="shared" si="6"/>
        <v>0</v>
      </c>
      <c r="P5" t="str">
        <f t="shared" si="7"/>
        <v>U50 &amp; 54 / 54 &amp; 2695 / 2700 &amp; 0 \\</v>
      </c>
    </row>
    <row r="6" spans="1:16" x14ac:dyDescent="0.35">
      <c r="A6" t="s">
        <v>276</v>
      </c>
      <c r="B6" s="39">
        <v>76</v>
      </c>
      <c r="C6">
        <v>19.64</v>
      </c>
      <c r="D6" t="s">
        <v>224</v>
      </c>
      <c r="E6" t="str">
        <f t="shared" si="0"/>
        <v>101-4</v>
      </c>
      <c r="F6" s="39">
        <f t="shared" si="2"/>
        <v>76</v>
      </c>
      <c r="G6" s="39">
        <f>VLOOKUP(D6, generator_data!$I$3:$J$11, 2, FALSE)</f>
        <v>76</v>
      </c>
      <c r="H6">
        <f t="shared" si="1"/>
        <v>1492.64</v>
      </c>
      <c r="J6" t="s">
        <v>224</v>
      </c>
      <c r="K6">
        <f t="shared" si="8"/>
        <v>36</v>
      </c>
      <c r="L6">
        <f t="shared" si="3"/>
        <v>36</v>
      </c>
      <c r="M6">
        <f t="shared" si="4"/>
        <v>2736</v>
      </c>
      <c r="N6">
        <f t="shared" si="5"/>
        <v>2736</v>
      </c>
      <c r="O6">
        <f t="shared" si="6"/>
        <v>53735</v>
      </c>
      <c r="P6" t="str">
        <f t="shared" si="7"/>
        <v>U76 &amp; 36 / 36 &amp; 2736 / 2736 &amp; 53735 \\</v>
      </c>
    </row>
    <row r="7" spans="1:16" x14ac:dyDescent="0.35">
      <c r="A7" t="s">
        <v>277</v>
      </c>
      <c r="B7" s="39">
        <v>0</v>
      </c>
      <c r="C7">
        <v>163.02000000000001</v>
      </c>
      <c r="D7" t="s">
        <v>223</v>
      </c>
      <c r="E7" t="str">
        <f t="shared" si="0"/>
        <v>102-1</v>
      </c>
      <c r="F7" s="39">
        <f t="shared" si="2"/>
        <v>0</v>
      </c>
      <c r="G7" s="39">
        <f>VLOOKUP(D7, generator_data!$I$3:$J$11, 2, FALSE)</f>
        <v>20</v>
      </c>
      <c r="H7">
        <f t="shared" si="1"/>
        <v>0</v>
      </c>
      <c r="J7" t="s">
        <v>226</v>
      </c>
      <c r="K7">
        <f t="shared" si="8"/>
        <v>25</v>
      </c>
      <c r="L7">
        <f t="shared" si="3"/>
        <v>27</v>
      </c>
      <c r="M7">
        <f t="shared" si="4"/>
        <v>2411</v>
      </c>
      <c r="N7">
        <f t="shared" si="5"/>
        <v>2700</v>
      </c>
      <c r="O7">
        <f t="shared" si="6"/>
        <v>182364</v>
      </c>
      <c r="P7" t="str">
        <f t="shared" si="7"/>
        <v>U100 &amp; 25 / 27 &amp; 2411 / 2700 &amp; 182364 \\</v>
      </c>
    </row>
    <row r="8" spans="1:16" x14ac:dyDescent="0.35">
      <c r="A8" t="s">
        <v>278</v>
      </c>
      <c r="B8" s="39">
        <v>0</v>
      </c>
      <c r="C8">
        <v>163.02000000000001</v>
      </c>
      <c r="D8" t="s">
        <v>223</v>
      </c>
      <c r="E8" t="str">
        <f t="shared" si="0"/>
        <v>102-2</v>
      </c>
      <c r="F8" s="39">
        <f t="shared" si="2"/>
        <v>0</v>
      </c>
      <c r="G8" s="39">
        <f>VLOOKUP(D8, generator_data!$I$3:$J$11, 2, FALSE)</f>
        <v>20</v>
      </c>
      <c r="H8">
        <f t="shared" si="1"/>
        <v>0</v>
      </c>
      <c r="J8" t="s">
        <v>230</v>
      </c>
      <c r="K8">
        <f t="shared" si="8"/>
        <v>35</v>
      </c>
      <c r="L8">
        <f t="shared" si="3"/>
        <v>36</v>
      </c>
      <c r="M8">
        <f t="shared" si="4"/>
        <v>5326</v>
      </c>
      <c r="N8">
        <f t="shared" si="5"/>
        <v>5580</v>
      </c>
      <c r="O8">
        <f t="shared" si="6"/>
        <v>82347</v>
      </c>
      <c r="P8" t="str">
        <f t="shared" si="7"/>
        <v>U155 &amp; 35 / 36 &amp; 5326 / 5580 &amp; 82347 \\</v>
      </c>
    </row>
    <row r="9" spans="1:16" x14ac:dyDescent="0.35">
      <c r="A9" t="s">
        <v>279</v>
      </c>
      <c r="B9" s="39">
        <v>76</v>
      </c>
      <c r="C9">
        <v>19.64</v>
      </c>
      <c r="D9" t="s">
        <v>224</v>
      </c>
      <c r="E9" t="str">
        <f t="shared" si="0"/>
        <v>102-3</v>
      </c>
      <c r="F9" s="39">
        <f t="shared" si="2"/>
        <v>76</v>
      </c>
      <c r="G9" s="39">
        <f>VLOOKUP(D9, generator_data!$I$3:$J$11, 2, FALSE)</f>
        <v>76</v>
      </c>
      <c r="H9">
        <f t="shared" si="1"/>
        <v>1492.64</v>
      </c>
      <c r="J9" t="s">
        <v>227</v>
      </c>
      <c r="K9">
        <f t="shared" si="8"/>
        <v>25</v>
      </c>
      <c r="L9">
        <f t="shared" si="3"/>
        <v>27</v>
      </c>
      <c r="M9">
        <f t="shared" si="4"/>
        <v>4759</v>
      </c>
      <c r="N9">
        <f t="shared" si="5"/>
        <v>5319</v>
      </c>
      <c r="O9">
        <f t="shared" si="6"/>
        <v>355716</v>
      </c>
      <c r="P9" t="str">
        <f t="shared" si="7"/>
        <v>U197 &amp; 25 / 27 &amp; 4759 / 5319 &amp; 355716 \\</v>
      </c>
    </row>
    <row r="10" spans="1:16" x14ac:dyDescent="0.35">
      <c r="A10" t="s">
        <v>280</v>
      </c>
      <c r="B10" s="39">
        <v>76</v>
      </c>
      <c r="C10">
        <v>19.64</v>
      </c>
      <c r="D10" t="s">
        <v>224</v>
      </c>
      <c r="E10" t="str">
        <f t="shared" si="0"/>
        <v>102-4</v>
      </c>
      <c r="F10" s="39">
        <f t="shared" si="2"/>
        <v>76</v>
      </c>
      <c r="G10" s="39">
        <f>VLOOKUP(D10, generator_data!$I$3:$J$11, 2, FALSE)</f>
        <v>76</v>
      </c>
      <c r="H10">
        <f t="shared" si="1"/>
        <v>1492.64</v>
      </c>
      <c r="J10" t="s">
        <v>235</v>
      </c>
      <c r="K10">
        <f t="shared" si="8"/>
        <v>9</v>
      </c>
      <c r="L10">
        <f t="shared" si="3"/>
        <v>9</v>
      </c>
      <c r="M10">
        <f t="shared" si="4"/>
        <v>2800</v>
      </c>
      <c r="N10">
        <f t="shared" si="5"/>
        <v>3150</v>
      </c>
      <c r="O10">
        <f t="shared" si="6"/>
        <v>44486</v>
      </c>
      <c r="P10" t="str">
        <f t="shared" si="7"/>
        <v>U350 &amp; 9 / 9 &amp; 2800 / 3150 &amp; 44486 \\</v>
      </c>
    </row>
    <row r="11" spans="1:16" x14ac:dyDescent="0.35">
      <c r="A11" t="s">
        <v>281</v>
      </c>
      <c r="B11" s="39">
        <v>100</v>
      </c>
      <c r="C11">
        <v>75.64</v>
      </c>
      <c r="D11" t="s">
        <v>226</v>
      </c>
      <c r="E11" t="str">
        <f t="shared" si="0"/>
        <v>107-1</v>
      </c>
      <c r="F11" s="39">
        <f t="shared" si="2"/>
        <v>100</v>
      </c>
      <c r="G11" s="39">
        <f>VLOOKUP(D11, generator_data!$I$3:$J$11, 2, FALSE)</f>
        <v>100</v>
      </c>
      <c r="H11">
        <f t="shared" si="1"/>
        <v>7564</v>
      </c>
      <c r="J11" t="s">
        <v>231</v>
      </c>
      <c r="K11">
        <f t="shared" si="8"/>
        <v>14</v>
      </c>
      <c r="L11">
        <f t="shared" si="3"/>
        <v>18</v>
      </c>
      <c r="M11">
        <f t="shared" si="4"/>
        <v>4571</v>
      </c>
      <c r="N11">
        <f t="shared" si="5"/>
        <v>7200</v>
      </c>
      <c r="O11">
        <f t="shared" si="6"/>
        <v>24957</v>
      </c>
      <c r="P11" t="str">
        <f t="shared" si="7"/>
        <v>U400 &amp; 14 / 18 &amp; 4571 / 7200 &amp; 24957 \\</v>
      </c>
    </row>
    <row r="12" spans="1:16" x14ac:dyDescent="0.35">
      <c r="A12" t="s">
        <v>282</v>
      </c>
      <c r="B12" s="39">
        <v>100</v>
      </c>
      <c r="C12">
        <v>75.64</v>
      </c>
      <c r="D12" t="s">
        <v>226</v>
      </c>
      <c r="E12" t="str">
        <f t="shared" si="0"/>
        <v>107-2</v>
      </c>
      <c r="F12" s="39">
        <f t="shared" si="2"/>
        <v>100</v>
      </c>
      <c r="G12" s="39">
        <f>VLOOKUP(D12, generator_data!$I$3:$J$11, 2, FALSE)</f>
        <v>100</v>
      </c>
      <c r="H12">
        <f t="shared" si="1"/>
        <v>7564</v>
      </c>
      <c r="J12" t="s">
        <v>272</v>
      </c>
      <c r="K12">
        <f>SUM(K3:K11)</f>
        <v>222</v>
      </c>
      <c r="L12">
        <f>SUM(L3:L11)</f>
        <v>288</v>
      </c>
      <c r="M12">
        <f t="shared" ref="M12:O12" si="9">SUM(M3:M11)</f>
        <v>25651</v>
      </c>
      <c r="N12">
        <f t="shared" si="9"/>
        <v>30645</v>
      </c>
      <c r="O12">
        <f t="shared" si="9"/>
        <v>792147</v>
      </c>
      <c r="P12" t="str">
        <f t="shared" si="7"/>
        <v>Total &amp; 222 / 288 &amp; 25651 / 30645 &amp; 792147 \\</v>
      </c>
    </row>
    <row r="13" spans="1:16" x14ac:dyDescent="0.35">
      <c r="A13" t="s">
        <v>283</v>
      </c>
      <c r="B13" s="39">
        <v>0</v>
      </c>
      <c r="C13">
        <v>75.64</v>
      </c>
      <c r="D13" t="s">
        <v>226</v>
      </c>
      <c r="E13" t="str">
        <f t="shared" si="0"/>
        <v>107-3</v>
      </c>
      <c r="F13" s="39">
        <f t="shared" si="2"/>
        <v>0</v>
      </c>
      <c r="G13" s="39">
        <f>VLOOKUP(D13, generator_data!$I$3:$J$11, 2, FALSE)</f>
        <v>100</v>
      </c>
      <c r="H13">
        <f t="shared" si="1"/>
        <v>0</v>
      </c>
    </row>
    <row r="14" spans="1:16" x14ac:dyDescent="0.35">
      <c r="A14" t="s">
        <v>284</v>
      </c>
      <c r="B14" s="39">
        <v>106.44</v>
      </c>
      <c r="C14">
        <v>74.75</v>
      </c>
      <c r="D14" t="s">
        <v>227</v>
      </c>
      <c r="E14" t="str">
        <f t="shared" si="0"/>
        <v>113-1</v>
      </c>
      <c r="F14" s="39">
        <f t="shared" si="2"/>
        <v>106.44</v>
      </c>
      <c r="G14" s="39">
        <f>VLOOKUP(D14, generator_data!$I$3:$J$11, 2, FALSE)</f>
        <v>197</v>
      </c>
      <c r="H14">
        <f t="shared" si="1"/>
        <v>7956.3899999999994</v>
      </c>
    </row>
    <row r="15" spans="1:16" x14ac:dyDescent="0.35">
      <c r="A15" t="s">
        <v>285</v>
      </c>
      <c r="B15" s="39">
        <v>197</v>
      </c>
      <c r="C15">
        <v>74.75</v>
      </c>
      <c r="D15" t="s">
        <v>227</v>
      </c>
      <c r="E15" t="str">
        <f t="shared" si="0"/>
        <v>113-2</v>
      </c>
      <c r="F15" s="39">
        <f t="shared" si="2"/>
        <v>197</v>
      </c>
      <c r="G15" s="39">
        <f>VLOOKUP(D15, generator_data!$I$3:$J$11, 2, FALSE)</f>
        <v>197</v>
      </c>
      <c r="H15">
        <f t="shared" si="1"/>
        <v>14725.75</v>
      </c>
    </row>
    <row r="16" spans="1:16" x14ac:dyDescent="0.35">
      <c r="A16" t="s">
        <v>286</v>
      </c>
      <c r="B16" s="39">
        <v>197</v>
      </c>
      <c r="C16">
        <v>74.75</v>
      </c>
      <c r="D16" t="s">
        <v>227</v>
      </c>
      <c r="E16" t="str">
        <f t="shared" si="0"/>
        <v>113-3</v>
      </c>
      <c r="F16" s="39">
        <f t="shared" si="2"/>
        <v>197</v>
      </c>
      <c r="G16" s="39">
        <f>VLOOKUP(D16, generator_data!$I$3:$J$11, 2, FALSE)</f>
        <v>197</v>
      </c>
      <c r="H16">
        <f t="shared" si="1"/>
        <v>14725.75</v>
      </c>
    </row>
    <row r="17" spans="1:8" x14ac:dyDescent="0.35">
      <c r="A17" t="s">
        <v>287</v>
      </c>
      <c r="B17" s="39">
        <v>155</v>
      </c>
      <c r="C17">
        <v>15.46</v>
      </c>
      <c r="D17" t="s">
        <v>230</v>
      </c>
      <c r="E17" t="str">
        <f t="shared" si="0"/>
        <v>115-6</v>
      </c>
      <c r="F17" s="39">
        <f t="shared" si="2"/>
        <v>155</v>
      </c>
      <c r="G17" s="39">
        <f>VLOOKUP(D17, generator_data!$I$3:$J$11, 2, FALSE)</f>
        <v>155</v>
      </c>
      <c r="H17">
        <f t="shared" si="1"/>
        <v>2396.3000000000002</v>
      </c>
    </row>
    <row r="18" spans="1:8" x14ac:dyDescent="0.35">
      <c r="A18" t="s">
        <v>288</v>
      </c>
      <c r="B18" s="39">
        <v>0</v>
      </c>
      <c r="C18">
        <v>94.74</v>
      </c>
      <c r="D18" t="s">
        <v>229</v>
      </c>
      <c r="E18" t="str">
        <f t="shared" si="0"/>
        <v>115-1</v>
      </c>
      <c r="F18" s="39">
        <f t="shared" si="2"/>
        <v>0</v>
      </c>
      <c r="G18" s="39">
        <f>VLOOKUP(D18, generator_data!$I$3:$J$11, 2, FALSE)</f>
        <v>12</v>
      </c>
      <c r="H18">
        <f t="shared" si="1"/>
        <v>0</v>
      </c>
    </row>
    <row r="19" spans="1:8" x14ac:dyDescent="0.35">
      <c r="A19" t="s">
        <v>289</v>
      </c>
      <c r="B19" s="39">
        <v>0</v>
      </c>
      <c r="C19">
        <v>94.74</v>
      </c>
      <c r="D19" t="s">
        <v>229</v>
      </c>
      <c r="E19" t="str">
        <f t="shared" si="0"/>
        <v>115-2</v>
      </c>
      <c r="F19" s="39">
        <f t="shared" si="2"/>
        <v>0</v>
      </c>
      <c r="G19" s="39">
        <f>VLOOKUP(D19, generator_data!$I$3:$J$11, 2, FALSE)</f>
        <v>12</v>
      </c>
      <c r="H19">
        <f t="shared" si="1"/>
        <v>0</v>
      </c>
    </row>
    <row r="20" spans="1:8" x14ac:dyDescent="0.35">
      <c r="A20" t="s">
        <v>290</v>
      </c>
      <c r="B20" s="39">
        <v>0</v>
      </c>
      <c r="C20">
        <v>94.74</v>
      </c>
      <c r="D20" t="s">
        <v>229</v>
      </c>
      <c r="E20" t="str">
        <f t="shared" si="0"/>
        <v>115-3</v>
      </c>
      <c r="F20" s="39">
        <f t="shared" si="2"/>
        <v>0</v>
      </c>
      <c r="G20" s="39">
        <f>VLOOKUP(D20, generator_data!$I$3:$J$11, 2, FALSE)</f>
        <v>12</v>
      </c>
      <c r="H20">
        <f t="shared" si="1"/>
        <v>0</v>
      </c>
    </row>
    <row r="21" spans="1:8" x14ac:dyDescent="0.35">
      <c r="A21" t="s">
        <v>291</v>
      </c>
      <c r="B21" s="39">
        <v>0</v>
      </c>
      <c r="C21">
        <v>94.74</v>
      </c>
      <c r="D21" t="s">
        <v>229</v>
      </c>
      <c r="E21" t="str">
        <f t="shared" si="0"/>
        <v>115-4</v>
      </c>
      <c r="F21" s="39">
        <f t="shared" si="2"/>
        <v>0</v>
      </c>
      <c r="G21" s="39">
        <f>VLOOKUP(D21, generator_data!$I$3:$J$11, 2, FALSE)</f>
        <v>12</v>
      </c>
      <c r="H21">
        <f t="shared" si="1"/>
        <v>0</v>
      </c>
    </row>
    <row r="22" spans="1:8" x14ac:dyDescent="0.35">
      <c r="A22" t="s">
        <v>292</v>
      </c>
      <c r="B22" s="39">
        <v>0</v>
      </c>
      <c r="C22">
        <v>94.74</v>
      </c>
      <c r="D22" t="s">
        <v>229</v>
      </c>
      <c r="E22" t="str">
        <f t="shared" si="0"/>
        <v>115-5</v>
      </c>
      <c r="F22" s="39">
        <f t="shared" si="2"/>
        <v>0</v>
      </c>
      <c r="G22" s="39">
        <f>VLOOKUP(D22, generator_data!$I$3:$J$11, 2, FALSE)</f>
        <v>12</v>
      </c>
      <c r="H22">
        <f t="shared" si="1"/>
        <v>0</v>
      </c>
    </row>
    <row r="23" spans="1:8" x14ac:dyDescent="0.35">
      <c r="A23" t="s">
        <v>293</v>
      </c>
      <c r="B23" s="39">
        <v>0</v>
      </c>
      <c r="C23">
        <v>15.46</v>
      </c>
      <c r="D23" t="s">
        <v>230</v>
      </c>
      <c r="E23" t="str">
        <f t="shared" si="0"/>
        <v>116-1</v>
      </c>
      <c r="F23" s="39">
        <f t="shared" si="2"/>
        <v>0</v>
      </c>
      <c r="G23" s="39">
        <f>VLOOKUP(D23, generator_data!$I$3:$J$11, 2, FALSE)</f>
        <v>155</v>
      </c>
      <c r="H23">
        <f t="shared" si="1"/>
        <v>0</v>
      </c>
    </row>
    <row r="24" spans="1:8" x14ac:dyDescent="0.35">
      <c r="A24" t="s">
        <v>294</v>
      </c>
      <c r="B24" s="39">
        <v>0</v>
      </c>
      <c r="C24">
        <v>5.46</v>
      </c>
      <c r="D24" t="s">
        <v>231</v>
      </c>
      <c r="E24" t="str">
        <f t="shared" si="0"/>
        <v>118-1</v>
      </c>
      <c r="F24" s="39">
        <f t="shared" si="2"/>
        <v>0</v>
      </c>
      <c r="G24" s="39">
        <f>VLOOKUP(D24, generator_data!$I$3:$J$11, 2, FALSE)</f>
        <v>400</v>
      </c>
      <c r="H24">
        <f t="shared" si="1"/>
        <v>0</v>
      </c>
    </row>
    <row r="25" spans="1:8" x14ac:dyDescent="0.35">
      <c r="A25" t="s">
        <v>295</v>
      </c>
      <c r="B25" s="39">
        <v>400</v>
      </c>
      <c r="C25">
        <v>5.46</v>
      </c>
      <c r="D25" t="s">
        <v>231</v>
      </c>
      <c r="E25" t="str">
        <f t="shared" si="0"/>
        <v>121-1</v>
      </c>
      <c r="F25" s="39">
        <f t="shared" si="2"/>
        <v>400</v>
      </c>
      <c r="G25" s="39">
        <f>VLOOKUP(D25, generator_data!$I$3:$J$11, 2, FALSE)</f>
        <v>400</v>
      </c>
      <c r="H25">
        <f t="shared" si="1"/>
        <v>2184</v>
      </c>
    </row>
    <row r="26" spans="1:8" x14ac:dyDescent="0.35">
      <c r="A26" t="s">
        <v>296</v>
      </c>
      <c r="B26" s="39">
        <v>50</v>
      </c>
      <c r="C26">
        <v>0</v>
      </c>
      <c r="D26" t="s">
        <v>232</v>
      </c>
      <c r="E26" t="str">
        <f t="shared" si="0"/>
        <v>122-1</v>
      </c>
      <c r="F26" s="39">
        <f t="shared" si="2"/>
        <v>50</v>
      </c>
      <c r="G26" s="39">
        <f>VLOOKUP(D26, generator_data!$I$3:$J$11, 2, FALSE)</f>
        <v>50</v>
      </c>
      <c r="H26">
        <f t="shared" si="1"/>
        <v>0</v>
      </c>
    </row>
    <row r="27" spans="1:8" x14ac:dyDescent="0.35">
      <c r="A27" t="s">
        <v>297</v>
      </c>
      <c r="B27" s="39">
        <v>50</v>
      </c>
      <c r="C27">
        <v>0</v>
      </c>
      <c r="D27" t="s">
        <v>232</v>
      </c>
      <c r="E27" t="str">
        <f t="shared" si="0"/>
        <v>122-2</v>
      </c>
      <c r="F27" s="39">
        <f t="shared" si="2"/>
        <v>50</v>
      </c>
      <c r="G27" s="39">
        <f>VLOOKUP(D27, generator_data!$I$3:$J$11, 2, FALSE)</f>
        <v>50</v>
      </c>
      <c r="H27">
        <f t="shared" si="1"/>
        <v>0</v>
      </c>
    </row>
    <row r="28" spans="1:8" x14ac:dyDescent="0.35">
      <c r="A28" t="s">
        <v>298</v>
      </c>
      <c r="B28" s="39">
        <v>50</v>
      </c>
      <c r="C28">
        <v>0</v>
      </c>
      <c r="D28" t="s">
        <v>232</v>
      </c>
      <c r="E28" t="str">
        <f t="shared" si="0"/>
        <v>122-3</v>
      </c>
      <c r="F28" s="39">
        <f t="shared" si="2"/>
        <v>50</v>
      </c>
      <c r="G28" s="39">
        <f>VLOOKUP(D28, generator_data!$I$3:$J$11, 2, FALSE)</f>
        <v>50</v>
      </c>
      <c r="H28">
        <f t="shared" si="1"/>
        <v>0</v>
      </c>
    </row>
    <row r="29" spans="1:8" x14ac:dyDescent="0.35">
      <c r="A29" t="s">
        <v>299</v>
      </c>
      <c r="B29" s="39">
        <v>50</v>
      </c>
      <c r="C29">
        <v>0</v>
      </c>
      <c r="D29" t="s">
        <v>232</v>
      </c>
      <c r="E29" t="str">
        <f t="shared" si="0"/>
        <v>122-4</v>
      </c>
      <c r="F29" s="39">
        <f t="shared" si="2"/>
        <v>50</v>
      </c>
      <c r="G29" s="39">
        <f>VLOOKUP(D29, generator_data!$I$3:$J$11, 2, FALSE)</f>
        <v>50</v>
      </c>
      <c r="H29">
        <f t="shared" si="1"/>
        <v>0</v>
      </c>
    </row>
    <row r="30" spans="1:8" x14ac:dyDescent="0.35">
      <c r="A30" t="s">
        <v>300</v>
      </c>
      <c r="B30" s="39">
        <v>50</v>
      </c>
      <c r="C30">
        <v>0</v>
      </c>
      <c r="D30" t="s">
        <v>232</v>
      </c>
      <c r="E30" t="str">
        <f t="shared" si="0"/>
        <v>122-5</v>
      </c>
      <c r="F30" s="39">
        <f t="shared" si="2"/>
        <v>50</v>
      </c>
      <c r="G30" s="39">
        <f>VLOOKUP(D30, generator_data!$I$3:$J$11, 2, FALSE)</f>
        <v>50</v>
      </c>
      <c r="H30">
        <f t="shared" si="1"/>
        <v>0</v>
      </c>
    </row>
    <row r="31" spans="1:8" x14ac:dyDescent="0.35">
      <c r="A31" t="s">
        <v>301</v>
      </c>
      <c r="B31" s="39">
        <v>50</v>
      </c>
      <c r="C31">
        <v>0</v>
      </c>
      <c r="D31" t="s">
        <v>232</v>
      </c>
      <c r="E31" t="str">
        <f t="shared" si="0"/>
        <v>122-6</v>
      </c>
      <c r="F31" s="39">
        <f t="shared" si="2"/>
        <v>50</v>
      </c>
      <c r="G31" s="39">
        <f>VLOOKUP(D31, generator_data!$I$3:$J$11, 2, FALSE)</f>
        <v>50</v>
      </c>
      <c r="H31">
        <f t="shared" si="1"/>
        <v>0</v>
      </c>
    </row>
    <row r="32" spans="1:8" x14ac:dyDescent="0.35">
      <c r="A32" t="s">
        <v>302</v>
      </c>
      <c r="B32" s="39">
        <v>155</v>
      </c>
      <c r="C32">
        <v>15.46</v>
      </c>
      <c r="D32" t="s">
        <v>230</v>
      </c>
      <c r="E32" t="str">
        <f t="shared" si="0"/>
        <v>123-1</v>
      </c>
      <c r="F32" s="39">
        <f t="shared" si="2"/>
        <v>155</v>
      </c>
      <c r="G32" s="39">
        <f>VLOOKUP(D32, generator_data!$I$3:$J$11, 2, FALSE)</f>
        <v>155</v>
      </c>
      <c r="H32">
        <f t="shared" si="1"/>
        <v>2396.3000000000002</v>
      </c>
    </row>
    <row r="33" spans="1:8" x14ac:dyDescent="0.35">
      <c r="A33" t="s">
        <v>303</v>
      </c>
      <c r="B33" s="39">
        <v>155</v>
      </c>
      <c r="C33">
        <v>15.46</v>
      </c>
      <c r="D33" t="s">
        <v>230</v>
      </c>
      <c r="E33" t="str">
        <f t="shared" si="0"/>
        <v>123-2</v>
      </c>
      <c r="F33" s="39">
        <f t="shared" si="2"/>
        <v>155</v>
      </c>
      <c r="G33" s="39">
        <f>VLOOKUP(D33, generator_data!$I$3:$J$11, 2, FALSE)</f>
        <v>155</v>
      </c>
      <c r="H33">
        <f t="shared" si="1"/>
        <v>2396.3000000000002</v>
      </c>
    </row>
    <row r="34" spans="1:8" x14ac:dyDescent="0.35">
      <c r="A34" t="s">
        <v>304</v>
      </c>
      <c r="B34" s="39">
        <v>22.28</v>
      </c>
      <c r="C34">
        <v>15.89</v>
      </c>
      <c r="D34" t="s">
        <v>235</v>
      </c>
      <c r="E34" t="str">
        <f t="shared" si="0"/>
        <v>123-3</v>
      </c>
      <c r="F34" s="39">
        <f t="shared" si="2"/>
        <v>22.28</v>
      </c>
      <c r="G34" s="39">
        <f>VLOOKUP(D34, generator_data!$I$3:$J$11, 2, FALSE)</f>
        <v>350</v>
      </c>
      <c r="H34">
        <f t="shared" si="1"/>
        <v>354.0292</v>
      </c>
    </row>
    <row r="35" spans="1:8" x14ac:dyDescent="0.35">
      <c r="A35" t="s">
        <v>305</v>
      </c>
      <c r="B35" s="39">
        <v>76</v>
      </c>
      <c r="C35">
        <v>19.64</v>
      </c>
      <c r="D35" t="s">
        <v>224</v>
      </c>
      <c r="E35" t="str">
        <f t="shared" si="0"/>
        <v>201-3</v>
      </c>
      <c r="F35" s="39">
        <f t="shared" si="2"/>
        <v>76</v>
      </c>
      <c r="G35" s="39">
        <f>VLOOKUP(D35, generator_data!$I$3:$J$11, 2, FALSE)</f>
        <v>76</v>
      </c>
      <c r="H35">
        <f t="shared" si="1"/>
        <v>1492.64</v>
      </c>
    </row>
    <row r="36" spans="1:8" x14ac:dyDescent="0.35">
      <c r="A36" t="s">
        <v>306</v>
      </c>
      <c r="B36" s="39">
        <v>76</v>
      </c>
      <c r="C36">
        <v>19.64</v>
      </c>
      <c r="D36" t="s">
        <v>224</v>
      </c>
      <c r="E36" t="str">
        <f t="shared" si="0"/>
        <v>201-4</v>
      </c>
      <c r="F36" s="39">
        <f t="shared" si="2"/>
        <v>76</v>
      </c>
      <c r="G36" s="39">
        <f>VLOOKUP(D36, generator_data!$I$3:$J$11, 2, FALSE)</f>
        <v>76</v>
      </c>
      <c r="H36">
        <f t="shared" si="1"/>
        <v>1492.64</v>
      </c>
    </row>
    <row r="37" spans="1:8" x14ac:dyDescent="0.35">
      <c r="A37" t="s">
        <v>307</v>
      </c>
      <c r="B37" s="39">
        <v>0</v>
      </c>
      <c r="C37">
        <v>163.02000000000001</v>
      </c>
      <c r="D37" t="s">
        <v>223</v>
      </c>
      <c r="E37" t="str">
        <f t="shared" si="0"/>
        <v>201-1</v>
      </c>
      <c r="F37" s="39">
        <f t="shared" si="2"/>
        <v>0</v>
      </c>
      <c r="G37" s="39">
        <f>VLOOKUP(D37, generator_data!$I$3:$J$11, 2, FALSE)</f>
        <v>20</v>
      </c>
      <c r="H37">
        <f t="shared" si="1"/>
        <v>0</v>
      </c>
    </row>
    <row r="38" spans="1:8" x14ac:dyDescent="0.35">
      <c r="A38" t="s">
        <v>308</v>
      </c>
      <c r="B38" s="39">
        <v>0</v>
      </c>
      <c r="C38">
        <v>163.02000000000001</v>
      </c>
      <c r="D38" t="s">
        <v>223</v>
      </c>
      <c r="E38" t="str">
        <f t="shared" si="0"/>
        <v>201-2</v>
      </c>
      <c r="F38" s="39">
        <f t="shared" si="2"/>
        <v>0</v>
      </c>
      <c r="G38" s="39">
        <f>VLOOKUP(D38, generator_data!$I$3:$J$11, 2, FALSE)</f>
        <v>20</v>
      </c>
      <c r="H38">
        <f t="shared" si="1"/>
        <v>0</v>
      </c>
    </row>
    <row r="39" spans="1:8" x14ac:dyDescent="0.35">
      <c r="A39" t="s">
        <v>309</v>
      </c>
      <c r="B39" s="39">
        <v>0.66</v>
      </c>
      <c r="C39">
        <v>163.02000000000001</v>
      </c>
      <c r="D39" t="s">
        <v>223</v>
      </c>
      <c r="E39" t="str">
        <f t="shared" si="0"/>
        <v>202-1</v>
      </c>
      <c r="F39" s="39">
        <f t="shared" si="2"/>
        <v>0.66</v>
      </c>
      <c r="G39" s="39">
        <f>VLOOKUP(D39, generator_data!$I$3:$J$11, 2, FALSE)</f>
        <v>20</v>
      </c>
      <c r="H39">
        <f t="shared" si="1"/>
        <v>107.59320000000001</v>
      </c>
    </row>
    <row r="40" spans="1:8" x14ac:dyDescent="0.35">
      <c r="A40" t="s">
        <v>310</v>
      </c>
      <c r="B40" s="39">
        <v>20</v>
      </c>
      <c r="C40">
        <v>163.02000000000001</v>
      </c>
      <c r="D40" t="s">
        <v>223</v>
      </c>
      <c r="E40" t="str">
        <f t="shared" si="0"/>
        <v>202-2</v>
      </c>
      <c r="F40" s="39">
        <f t="shared" si="2"/>
        <v>20</v>
      </c>
      <c r="G40" s="39">
        <f>VLOOKUP(D40, generator_data!$I$3:$J$11, 2, FALSE)</f>
        <v>20</v>
      </c>
      <c r="H40">
        <f t="shared" si="1"/>
        <v>3260.4</v>
      </c>
    </row>
    <row r="41" spans="1:8" x14ac:dyDescent="0.35">
      <c r="A41" t="s">
        <v>311</v>
      </c>
      <c r="B41" s="39">
        <v>76</v>
      </c>
      <c r="C41">
        <v>19.64</v>
      </c>
      <c r="D41" t="s">
        <v>224</v>
      </c>
      <c r="E41" t="str">
        <f t="shared" si="0"/>
        <v>202-3</v>
      </c>
      <c r="F41" s="39">
        <f t="shared" si="2"/>
        <v>76</v>
      </c>
      <c r="G41" s="39">
        <f>VLOOKUP(D41, generator_data!$I$3:$J$11, 2, FALSE)</f>
        <v>76</v>
      </c>
      <c r="H41">
        <f t="shared" si="1"/>
        <v>1492.64</v>
      </c>
    </row>
    <row r="42" spans="1:8" x14ac:dyDescent="0.35">
      <c r="A42" t="s">
        <v>312</v>
      </c>
      <c r="B42" s="39">
        <v>76</v>
      </c>
      <c r="C42">
        <v>19.64</v>
      </c>
      <c r="D42" t="s">
        <v>224</v>
      </c>
      <c r="E42" t="str">
        <f t="shared" si="0"/>
        <v>202-4</v>
      </c>
      <c r="F42" s="39">
        <f t="shared" si="2"/>
        <v>76</v>
      </c>
      <c r="G42" s="39">
        <f>VLOOKUP(D42, generator_data!$I$3:$J$11, 2, FALSE)</f>
        <v>76</v>
      </c>
      <c r="H42">
        <f t="shared" si="1"/>
        <v>1492.64</v>
      </c>
    </row>
    <row r="43" spans="1:8" x14ac:dyDescent="0.35">
      <c r="A43" t="s">
        <v>313</v>
      </c>
      <c r="B43" s="39">
        <v>100</v>
      </c>
      <c r="C43">
        <v>75.64</v>
      </c>
      <c r="D43" t="s">
        <v>226</v>
      </c>
      <c r="E43" t="str">
        <f t="shared" si="0"/>
        <v>207-1</v>
      </c>
      <c r="F43" s="39">
        <f t="shared" si="2"/>
        <v>100</v>
      </c>
      <c r="G43" s="39">
        <f>VLOOKUP(D43, generator_data!$I$3:$J$11, 2, FALSE)</f>
        <v>100</v>
      </c>
      <c r="H43">
        <f t="shared" si="1"/>
        <v>7564</v>
      </c>
    </row>
    <row r="44" spans="1:8" x14ac:dyDescent="0.35">
      <c r="A44" t="s">
        <v>314</v>
      </c>
      <c r="B44" s="39">
        <v>100</v>
      </c>
      <c r="C44">
        <v>75.64</v>
      </c>
      <c r="D44" t="s">
        <v>226</v>
      </c>
      <c r="E44" t="str">
        <f t="shared" si="0"/>
        <v>207-2</v>
      </c>
      <c r="F44" s="39">
        <f t="shared" si="2"/>
        <v>100</v>
      </c>
      <c r="G44" s="39">
        <f>VLOOKUP(D44, generator_data!$I$3:$J$11, 2, FALSE)</f>
        <v>100</v>
      </c>
      <c r="H44">
        <f t="shared" si="1"/>
        <v>7564</v>
      </c>
    </row>
    <row r="45" spans="1:8" x14ac:dyDescent="0.35">
      <c r="A45" t="s">
        <v>315</v>
      </c>
      <c r="B45" s="39">
        <v>100</v>
      </c>
      <c r="C45">
        <v>75.64</v>
      </c>
      <c r="D45" t="s">
        <v>226</v>
      </c>
      <c r="E45" t="str">
        <f t="shared" si="0"/>
        <v>207-3</v>
      </c>
      <c r="F45" s="39">
        <f t="shared" si="2"/>
        <v>100</v>
      </c>
      <c r="G45" s="39">
        <f>VLOOKUP(D45, generator_data!$I$3:$J$11, 2, FALSE)</f>
        <v>100</v>
      </c>
      <c r="H45">
        <f t="shared" si="1"/>
        <v>7564</v>
      </c>
    </row>
    <row r="46" spans="1:8" x14ac:dyDescent="0.35">
      <c r="A46" t="s">
        <v>316</v>
      </c>
      <c r="B46" s="39">
        <v>197</v>
      </c>
      <c r="C46">
        <v>74.75</v>
      </c>
      <c r="D46" t="s">
        <v>227</v>
      </c>
      <c r="E46" t="str">
        <f t="shared" si="0"/>
        <v>213-1</v>
      </c>
      <c r="F46" s="39">
        <f t="shared" si="2"/>
        <v>197</v>
      </c>
      <c r="G46" s="39">
        <f>VLOOKUP(D46, generator_data!$I$3:$J$11, 2, FALSE)</f>
        <v>197</v>
      </c>
      <c r="H46">
        <f t="shared" si="1"/>
        <v>14725.75</v>
      </c>
    </row>
    <row r="47" spans="1:8" x14ac:dyDescent="0.35">
      <c r="A47" t="s">
        <v>317</v>
      </c>
      <c r="B47" s="39">
        <v>197</v>
      </c>
      <c r="C47">
        <v>74.75</v>
      </c>
      <c r="D47" t="s">
        <v>227</v>
      </c>
      <c r="E47" t="str">
        <f t="shared" si="0"/>
        <v>213-2</v>
      </c>
      <c r="F47" s="39">
        <f t="shared" si="2"/>
        <v>197</v>
      </c>
      <c r="G47" s="39">
        <f>VLOOKUP(D47, generator_data!$I$3:$J$11, 2, FALSE)</f>
        <v>197</v>
      </c>
      <c r="H47">
        <f t="shared" si="1"/>
        <v>14725.75</v>
      </c>
    </row>
    <row r="48" spans="1:8" x14ac:dyDescent="0.35">
      <c r="A48" t="s">
        <v>318</v>
      </c>
      <c r="B48" s="39">
        <v>197</v>
      </c>
      <c r="C48">
        <v>74.75</v>
      </c>
      <c r="D48" t="s">
        <v>227</v>
      </c>
      <c r="E48" t="str">
        <f t="shared" si="0"/>
        <v>213-3</v>
      </c>
      <c r="F48" s="39">
        <f t="shared" si="2"/>
        <v>197</v>
      </c>
      <c r="G48" s="39">
        <f>VLOOKUP(D48, generator_data!$I$3:$J$11, 2, FALSE)</f>
        <v>197</v>
      </c>
      <c r="H48">
        <f t="shared" si="1"/>
        <v>14725.75</v>
      </c>
    </row>
    <row r="49" spans="1:8" x14ac:dyDescent="0.35">
      <c r="A49" t="s">
        <v>319</v>
      </c>
      <c r="B49" s="39">
        <v>155</v>
      </c>
      <c r="C49">
        <v>15.46</v>
      </c>
      <c r="D49" t="s">
        <v>230</v>
      </c>
      <c r="E49" t="str">
        <f t="shared" si="0"/>
        <v>215-6</v>
      </c>
      <c r="F49" s="39">
        <f t="shared" si="2"/>
        <v>155</v>
      </c>
      <c r="G49" s="39">
        <f>VLOOKUP(D49, generator_data!$I$3:$J$11, 2, FALSE)</f>
        <v>155</v>
      </c>
      <c r="H49">
        <f t="shared" si="1"/>
        <v>2396.3000000000002</v>
      </c>
    </row>
    <row r="50" spans="1:8" x14ac:dyDescent="0.35">
      <c r="A50" t="s">
        <v>320</v>
      </c>
      <c r="B50" s="39">
        <v>0</v>
      </c>
      <c r="C50">
        <v>94.74</v>
      </c>
      <c r="D50" t="s">
        <v>229</v>
      </c>
      <c r="E50" t="str">
        <f t="shared" si="0"/>
        <v>215-1</v>
      </c>
      <c r="F50" s="39">
        <f t="shared" si="2"/>
        <v>0</v>
      </c>
      <c r="G50" s="39">
        <f>VLOOKUP(D50, generator_data!$I$3:$J$11, 2, FALSE)</f>
        <v>12</v>
      </c>
      <c r="H50">
        <f t="shared" si="1"/>
        <v>0</v>
      </c>
    </row>
    <row r="51" spans="1:8" x14ac:dyDescent="0.35">
      <c r="A51" t="s">
        <v>321</v>
      </c>
      <c r="B51" s="39">
        <v>0</v>
      </c>
      <c r="C51">
        <v>94.74</v>
      </c>
      <c r="D51" t="s">
        <v>229</v>
      </c>
      <c r="E51" t="str">
        <f t="shared" si="0"/>
        <v>215-2</v>
      </c>
      <c r="F51" s="39">
        <f t="shared" si="2"/>
        <v>0</v>
      </c>
      <c r="G51" s="39">
        <f>VLOOKUP(D51, generator_data!$I$3:$J$11, 2, FALSE)</f>
        <v>12</v>
      </c>
      <c r="H51">
        <f t="shared" si="1"/>
        <v>0</v>
      </c>
    </row>
    <row r="52" spans="1:8" x14ac:dyDescent="0.35">
      <c r="A52" t="s">
        <v>322</v>
      </c>
      <c r="B52" s="39">
        <v>0</v>
      </c>
      <c r="C52">
        <v>94.74</v>
      </c>
      <c r="D52" t="s">
        <v>229</v>
      </c>
      <c r="E52" t="str">
        <f t="shared" si="0"/>
        <v>215-3</v>
      </c>
      <c r="F52" s="39">
        <f t="shared" si="2"/>
        <v>0</v>
      </c>
      <c r="G52" s="39">
        <f>VLOOKUP(D52, generator_data!$I$3:$J$11, 2, FALSE)</f>
        <v>12</v>
      </c>
      <c r="H52">
        <f t="shared" si="1"/>
        <v>0</v>
      </c>
    </row>
    <row r="53" spans="1:8" x14ac:dyDescent="0.35">
      <c r="A53" t="s">
        <v>323</v>
      </c>
      <c r="B53" s="39">
        <v>0</v>
      </c>
      <c r="C53">
        <v>94.74</v>
      </c>
      <c r="D53" t="s">
        <v>229</v>
      </c>
      <c r="E53" t="str">
        <f t="shared" si="0"/>
        <v>215-4</v>
      </c>
      <c r="F53" s="39">
        <f t="shared" si="2"/>
        <v>0</v>
      </c>
      <c r="G53" s="39">
        <f>VLOOKUP(D53, generator_data!$I$3:$J$11, 2, FALSE)</f>
        <v>12</v>
      </c>
      <c r="H53">
        <f t="shared" si="1"/>
        <v>0</v>
      </c>
    </row>
    <row r="54" spans="1:8" x14ac:dyDescent="0.35">
      <c r="A54" t="s">
        <v>324</v>
      </c>
      <c r="B54" s="39">
        <v>0</v>
      </c>
      <c r="C54">
        <v>94.74</v>
      </c>
      <c r="D54" t="s">
        <v>229</v>
      </c>
      <c r="E54" t="str">
        <f t="shared" si="0"/>
        <v>215-5</v>
      </c>
      <c r="F54" s="39">
        <f t="shared" si="2"/>
        <v>0</v>
      </c>
      <c r="G54" s="39">
        <f>VLOOKUP(D54, generator_data!$I$3:$J$11, 2, FALSE)</f>
        <v>12</v>
      </c>
      <c r="H54">
        <f t="shared" si="1"/>
        <v>0</v>
      </c>
    </row>
    <row r="55" spans="1:8" x14ac:dyDescent="0.35">
      <c r="A55" t="s">
        <v>325</v>
      </c>
      <c r="B55" s="39">
        <v>155</v>
      </c>
      <c r="C55">
        <v>15.46</v>
      </c>
      <c r="D55" t="s">
        <v>230</v>
      </c>
      <c r="E55" t="str">
        <f t="shared" si="0"/>
        <v>216-1</v>
      </c>
      <c r="F55" s="39">
        <f t="shared" si="2"/>
        <v>155</v>
      </c>
      <c r="G55" s="39">
        <f>VLOOKUP(D55, generator_data!$I$3:$J$11, 2, FALSE)</f>
        <v>155</v>
      </c>
      <c r="H55">
        <f t="shared" si="1"/>
        <v>2396.3000000000002</v>
      </c>
    </row>
    <row r="56" spans="1:8" x14ac:dyDescent="0.35">
      <c r="A56" t="s">
        <v>326</v>
      </c>
      <c r="B56" s="39">
        <v>400</v>
      </c>
      <c r="C56">
        <v>5.46</v>
      </c>
      <c r="D56" t="s">
        <v>231</v>
      </c>
      <c r="E56" t="str">
        <f t="shared" si="0"/>
        <v>218-1</v>
      </c>
      <c r="F56" s="39">
        <f t="shared" si="2"/>
        <v>400</v>
      </c>
      <c r="G56" s="39">
        <f>VLOOKUP(D56, generator_data!$I$3:$J$11, 2, FALSE)</f>
        <v>400</v>
      </c>
      <c r="H56">
        <f t="shared" si="1"/>
        <v>2184</v>
      </c>
    </row>
    <row r="57" spans="1:8" x14ac:dyDescent="0.35">
      <c r="A57" t="s">
        <v>327</v>
      </c>
      <c r="B57" s="39">
        <v>9.86</v>
      </c>
      <c r="C57">
        <v>5.46</v>
      </c>
      <c r="D57" t="s">
        <v>231</v>
      </c>
      <c r="E57" t="str">
        <f t="shared" si="0"/>
        <v>221-1</v>
      </c>
      <c r="F57" s="39">
        <f t="shared" si="2"/>
        <v>9.86</v>
      </c>
      <c r="G57" s="39">
        <f>VLOOKUP(D57, generator_data!$I$3:$J$11, 2, FALSE)</f>
        <v>400</v>
      </c>
      <c r="H57">
        <f t="shared" si="1"/>
        <v>53.835599999999999</v>
      </c>
    </row>
    <row r="58" spans="1:8" x14ac:dyDescent="0.35">
      <c r="A58" t="s">
        <v>328</v>
      </c>
      <c r="B58" s="39">
        <v>50</v>
      </c>
      <c r="C58">
        <v>0</v>
      </c>
      <c r="D58" t="s">
        <v>232</v>
      </c>
      <c r="E58" t="str">
        <f t="shared" si="0"/>
        <v>222-1</v>
      </c>
      <c r="F58" s="39">
        <f t="shared" si="2"/>
        <v>50</v>
      </c>
      <c r="G58" s="39">
        <f>VLOOKUP(D58, generator_data!$I$3:$J$11, 2, FALSE)</f>
        <v>50</v>
      </c>
      <c r="H58">
        <f t="shared" si="1"/>
        <v>0</v>
      </c>
    </row>
    <row r="59" spans="1:8" x14ac:dyDescent="0.35">
      <c r="A59" t="s">
        <v>329</v>
      </c>
      <c r="B59" s="39">
        <v>50</v>
      </c>
      <c r="C59">
        <v>0</v>
      </c>
      <c r="D59" t="s">
        <v>232</v>
      </c>
      <c r="E59" t="str">
        <f t="shared" si="0"/>
        <v>222-2</v>
      </c>
      <c r="F59" s="39">
        <f t="shared" si="2"/>
        <v>50</v>
      </c>
      <c r="G59" s="39">
        <f>VLOOKUP(D59, generator_data!$I$3:$J$11, 2, FALSE)</f>
        <v>50</v>
      </c>
      <c r="H59">
        <f t="shared" si="1"/>
        <v>0</v>
      </c>
    </row>
    <row r="60" spans="1:8" x14ac:dyDescent="0.35">
      <c r="A60" t="s">
        <v>330</v>
      </c>
      <c r="B60" s="39">
        <v>50</v>
      </c>
      <c r="C60">
        <v>0</v>
      </c>
      <c r="D60" t="s">
        <v>232</v>
      </c>
      <c r="E60" t="str">
        <f t="shared" si="0"/>
        <v>222-3</v>
      </c>
      <c r="F60" s="39">
        <f t="shared" si="2"/>
        <v>50</v>
      </c>
      <c r="G60" s="39">
        <f>VLOOKUP(D60, generator_data!$I$3:$J$11, 2, FALSE)</f>
        <v>50</v>
      </c>
      <c r="H60">
        <f t="shared" si="1"/>
        <v>0</v>
      </c>
    </row>
    <row r="61" spans="1:8" x14ac:dyDescent="0.35">
      <c r="A61" t="s">
        <v>331</v>
      </c>
      <c r="B61" s="39">
        <v>50</v>
      </c>
      <c r="C61">
        <v>0</v>
      </c>
      <c r="D61" t="s">
        <v>232</v>
      </c>
      <c r="E61" t="str">
        <f t="shared" si="0"/>
        <v>222-4</v>
      </c>
      <c r="F61" s="39">
        <f t="shared" si="2"/>
        <v>50</v>
      </c>
      <c r="G61" s="39">
        <f>VLOOKUP(D61, generator_data!$I$3:$J$11, 2, FALSE)</f>
        <v>50</v>
      </c>
      <c r="H61">
        <f t="shared" si="1"/>
        <v>0</v>
      </c>
    </row>
    <row r="62" spans="1:8" x14ac:dyDescent="0.35">
      <c r="A62" t="s">
        <v>332</v>
      </c>
      <c r="B62" s="39">
        <v>50</v>
      </c>
      <c r="C62">
        <v>0</v>
      </c>
      <c r="D62" t="s">
        <v>232</v>
      </c>
      <c r="E62" t="str">
        <f t="shared" si="0"/>
        <v>222-5</v>
      </c>
      <c r="F62" s="39">
        <f t="shared" si="2"/>
        <v>50</v>
      </c>
      <c r="G62" s="39">
        <f>VLOOKUP(D62, generator_data!$I$3:$J$11, 2, FALSE)</f>
        <v>50</v>
      </c>
      <c r="H62">
        <f t="shared" si="1"/>
        <v>0</v>
      </c>
    </row>
    <row r="63" spans="1:8" x14ac:dyDescent="0.35">
      <c r="A63" t="s">
        <v>333</v>
      </c>
      <c r="B63" s="39">
        <v>50</v>
      </c>
      <c r="C63">
        <v>0</v>
      </c>
      <c r="D63" t="s">
        <v>232</v>
      </c>
      <c r="E63" t="str">
        <f t="shared" si="0"/>
        <v>222-6</v>
      </c>
      <c r="F63" s="39">
        <f t="shared" si="2"/>
        <v>50</v>
      </c>
      <c r="G63" s="39">
        <f>VLOOKUP(D63, generator_data!$I$3:$J$11, 2, FALSE)</f>
        <v>50</v>
      </c>
      <c r="H63">
        <f t="shared" si="1"/>
        <v>0</v>
      </c>
    </row>
    <row r="64" spans="1:8" x14ac:dyDescent="0.35">
      <c r="A64" t="s">
        <v>334</v>
      </c>
      <c r="B64" s="39">
        <v>155</v>
      </c>
      <c r="C64">
        <v>15.46</v>
      </c>
      <c r="D64" t="s">
        <v>230</v>
      </c>
      <c r="E64" t="str">
        <f t="shared" si="0"/>
        <v>223-1</v>
      </c>
      <c r="F64" s="39">
        <f t="shared" si="2"/>
        <v>155</v>
      </c>
      <c r="G64" s="39">
        <f>VLOOKUP(D64, generator_data!$I$3:$J$11, 2, FALSE)</f>
        <v>155</v>
      </c>
      <c r="H64">
        <f t="shared" si="1"/>
        <v>2396.3000000000002</v>
      </c>
    </row>
    <row r="65" spans="1:8" x14ac:dyDescent="0.35">
      <c r="A65" t="s">
        <v>335</v>
      </c>
      <c r="B65" s="39">
        <v>155</v>
      </c>
      <c r="C65">
        <v>15.46</v>
      </c>
      <c r="D65" t="s">
        <v>230</v>
      </c>
      <c r="E65" t="str">
        <f t="shared" si="0"/>
        <v>223-2</v>
      </c>
      <c r="F65" s="39">
        <f t="shared" si="2"/>
        <v>155</v>
      </c>
      <c r="G65" s="39">
        <f>VLOOKUP(D65, generator_data!$I$3:$J$11, 2, FALSE)</f>
        <v>155</v>
      </c>
      <c r="H65">
        <f t="shared" si="1"/>
        <v>2396.3000000000002</v>
      </c>
    </row>
    <row r="66" spans="1:8" x14ac:dyDescent="0.35">
      <c r="A66" t="s">
        <v>336</v>
      </c>
      <c r="B66" s="39">
        <v>350</v>
      </c>
      <c r="C66">
        <v>15.89</v>
      </c>
      <c r="D66" t="s">
        <v>235</v>
      </c>
      <c r="E66" t="str">
        <f t="shared" si="0"/>
        <v>223-3</v>
      </c>
      <c r="F66" s="39">
        <f t="shared" si="2"/>
        <v>350</v>
      </c>
      <c r="G66" s="39">
        <f>VLOOKUP(D66, generator_data!$I$3:$J$11, 2, FALSE)</f>
        <v>350</v>
      </c>
      <c r="H66">
        <f t="shared" si="1"/>
        <v>5561.5</v>
      </c>
    </row>
    <row r="67" spans="1:8" x14ac:dyDescent="0.35">
      <c r="A67" t="s">
        <v>337</v>
      </c>
      <c r="B67" s="39">
        <v>76</v>
      </c>
      <c r="C67">
        <v>19.64</v>
      </c>
      <c r="D67" t="s">
        <v>224</v>
      </c>
      <c r="E67" t="str">
        <f t="shared" ref="E67:E130" si="10">REPLACE(LEFT(A67, 5), 4, 1, "-")</f>
        <v>301-3</v>
      </c>
      <c r="F67" s="39">
        <f t="shared" si="2"/>
        <v>76</v>
      </c>
      <c r="G67" s="39">
        <f>VLOOKUP(D67, generator_data!$I$3:$J$11, 2, FALSE)</f>
        <v>76</v>
      </c>
      <c r="H67">
        <f t="shared" ref="H67:H130" si="11">F67*C67</f>
        <v>1492.64</v>
      </c>
    </row>
    <row r="68" spans="1:8" x14ac:dyDescent="0.35">
      <c r="A68" t="s">
        <v>338</v>
      </c>
      <c r="B68" s="39">
        <v>76</v>
      </c>
      <c r="C68">
        <v>19.64</v>
      </c>
      <c r="D68" t="s">
        <v>224</v>
      </c>
      <c r="E68" t="str">
        <f t="shared" si="10"/>
        <v>301-4</v>
      </c>
      <c r="F68" s="39">
        <f t="shared" ref="F68:F131" si="12">B68</f>
        <v>76</v>
      </c>
      <c r="G68" s="39">
        <f>VLOOKUP(D68, generator_data!$I$3:$J$11, 2, FALSE)</f>
        <v>76</v>
      </c>
      <c r="H68">
        <f t="shared" si="11"/>
        <v>1492.64</v>
      </c>
    </row>
    <row r="69" spans="1:8" x14ac:dyDescent="0.35">
      <c r="A69" t="s">
        <v>339</v>
      </c>
      <c r="B69" s="39">
        <v>0</v>
      </c>
      <c r="C69">
        <v>163.02000000000001</v>
      </c>
      <c r="D69" t="s">
        <v>223</v>
      </c>
      <c r="E69" t="str">
        <f t="shared" si="10"/>
        <v>301-1</v>
      </c>
      <c r="F69" s="39">
        <f t="shared" si="12"/>
        <v>0</v>
      </c>
      <c r="G69" s="39">
        <f>VLOOKUP(D69, generator_data!$I$3:$J$11, 2, FALSE)</f>
        <v>20</v>
      </c>
      <c r="H69">
        <f t="shared" si="11"/>
        <v>0</v>
      </c>
    </row>
    <row r="70" spans="1:8" x14ac:dyDescent="0.35">
      <c r="A70" t="s">
        <v>340</v>
      </c>
      <c r="B70" s="39">
        <v>1.1299999999999999</v>
      </c>
      <c r="C70">
        <v>163.02000000000001</v>
      </c>
      <c r="D70" t="s">
        <v>223</v>
      </c>
      <c r="E70" t="str">
        <f t="shared" si="10"/>
        <v>301-2</v>
      </c>
      <c r="F70" s="39">
        <f t="shared" si="12"/>
        <v>1.1299999999999999</v>
      </c>
      <c r="G70" s="39">
        <f>VLOOKUP(D70, generator_data!$I$3:$J$11, 2, FALSE)</f>
        <v>20</v>
      </c>
      <c r="H70">
        <f t="shared" si="11"/>
        <v>184.21259999999998</v>
      </c>
    </row>
    <row r="71" spans="1:8" x14ac:dyDescent="0.35">
      <c r="A71" t="s">
        <v>341</v>
      </c>
      <c r="B71" s="39">
        <v>20</v>
      </c>
      <c r="C71">
        <v>163.02000000000001</v>
      </c>
      <c r="D71" t="s">
        <v>223</v>
      </c>
      <c r="E71" t="str">
        <f t="shared" si="10"/>
        <v>302-1</v>
      </c>
      <c r="F71" s="39">
        <f t="shared" si="12"/>
        <v>20</v>
      </c>
      <c r="G71" s="39">
        <f>VLOOKUP(D71, generator_data!$I$3:$J$11, 2, FALSE)</f>
        <v>20</v>
      </c>
      <c r="H71">
        <f t="shared" si="11"/>
        <v>3260.4</v>
      </c>
    </row>
    <row r="72" spans="1:8" x14ac:dyDescent="0.35">
      <c r="A72" t="s">
        <v>342</v>
      </c>
      <c r="B72" s="39">
        <v>20</v>
      </c>
      <c r="C72">
        <v>163.02000000000001</v>
      </c>
      <c r="D72" t="s">
        <v>223</v>
      </c>
      <c r="E72" t="str">
        <f t="shared" si="10"/>
        <v>302-2</v>
      </c>
      <c r="F72" s="39">
        <f t="shared" si="12"/>
        <v>20</v>
      </c>
      <c r="G72" s="39">
        <f>VLOOKUP(D72, generator_data!$I$3:$J$11, 2, FALSE)</f>
        <v>20</v>
      </c>
      <c r="H72">
        <f t="shared" si="11"/>
        <v>3260.4</v>
      </c>
    </row>
    <row r="73" spans="1:8" x14ac:dyDescent="0.35">
      <c r="A73" t="s">
        <v>343</v>
      </c>
      <c r="B73" s="39">
        <v>76</v>
      </c>
      <c r="C73">
        <v>19.64</v>
      </c>
      <c r="D73" t="s">
        <v>224</v>
      </c>
      <c r="E73" t="str">
        <f t="shared" si="10"/>
        <v>302-3</v>
      </c>
      <c r="F73" s="39">
        <f t="shared" si="12"/>
        <v>76</v>
      </c>
      <c r="G73" s="39">
        <f>VLOOKUP(D73, generator_data!$I$3:$J$11, 2, FALSE)</f>
        <v>76</v>
      </c>
      <c r="H73">
        <f t="shared" si="11"/>
        <v>1492.64</v>
      </c>
    </row>
    <row r="74" spans="1:8" x14ac:dyDescent="0.35">
      <c r="A74" t="s">
        <v>344</v>
      </c>
      <c r="B74" s="39">
        <v>76</v>
      </c>
      <c r="C74">
        <v>19.64</v>
      </c>
      <c r="D74" t="s">
        <v>224</v>
      </c>
      <c r="E74" t="str">
        <f t="shared" si="10"/>
        <v>302-4</v>
      </c>
      <c r="F74" s="39">
        <f t="shared" si="12"/>
        <v>76</v>
      </c>
      <c r="G74" s="39">
        <f>VLOOKUP(D74, generator_data!$I$3:$J$11, 2, FALSE)</f>
        <v>76</v>
      </c>
      <c r="H74">
        <f t="shared" si="11"/>
        <v>1492.64</v>
      </c>
    </row>
    <row r="75" spans="1:8" x14ac:dyDescent="0.35">
      <c r="A75" t="s">
        <v>345</v>
      </c>
      <c r="B75" s="39">
        <v>100</v>
      </c>
      <c r="C75">
        <v>75.64</v>
      </c>
      <c r="D75" t="s">
        <v>226</v>
      </c>
      <c r="E75" t="str">
        <f t="shared" si="10"/>
        <v>307-1</v>
      </c>
      <c r="F75" s="39">
        <f t="shared" si="12"/>
        <v>100</v>
      </c>
      <c r="G75" s="39">
        <f>VLOOKUP(D75, generator_data!$I$3:$J$11, 2, FALSE)</f>
        <v>100</v>
      </c>
      <c r="H75">
        <f t="shared" si="11"/>
        <v>7564</v>
      </c>
    </row>
    <row r="76" spans="1:8" x14ac:dyDescent="0.35">
      <c r="A76" t="s">
        <v>346</v>
      </c>
      <c r="B76" s="39">
        <v>100</v>
      </c>
      <c r="C76">
        <v>75.64</v>
      </c>
      <c r="D76" t="s">
        <v>226</v>
      </c>
      <c r="E76" t="str">
        <f t="shared" si="10"/>
        <v>307-2</v>
      </c>
      <c r="F76" s="39">
        <f t="shared" si="12"/>
        <v>100</v>
      </c>
      <c r="G76" s="39">
        <f>VLOOKUP(D76, generator_data!$I$3:$J$11, 2, FALSE)</f>
        <v>100</v>
      </c>
      <c r="H76">
        <f t="shared" si="11"/>
        <v>7564</v>
      </c>
    </row>
    <row r="77" spans="1:8" x14ac:dyDescent="0.35">
      <c r="A77" t="s">
        <v>347</v>
      </c>
      <c r="B77" s="39">
        <v>100</v>
      </c>
      <c r="C77">
        <v>75.64</v>
      </c>
      <c r="D77" t="s">
        <v>226</v>
      </c>
      <c r="E77" t="str">
        <f t="shared" si="10"/>
        <v>307-3</v>
      </c>
      <c r="F77" s="39">
        <f t="shared" si="12"/>
        <v>100</v>
      </c>
      <c r="G77" s="39">
        <f>VLOOKUP(D77, generator_data!$I$3:$J$11, 2, FALSE)</f>
        <v>100</v>
      </c>
      <c r="H77">
        <f t="shared" si="11"/>
        <v>7564</v>
      </c>
    </row>
    <row r="78" spans="1:8" x14ac:dyDescent="0.35">
      <c r="A78" t="s">
        <v>348</v>
      </c>
      <c r="B78" s="39">
        <v>197</v>
      </c>
      <c r="C78">
        <v>74.75</v>
      </c>
      <c r="D78" t="s">
        <v>227</v>
      </c>
      <c r="E78" t="str">
        <f t="shared" si="10"/>
        <v>313-1</v>
      </c>
      <c r="F78" s="39">
        <f t="shared" si="12"/>
        <v>197</v>
      </c>
      <c r="G78" s="39">
        <f>VLOOKUP(D78, generator_data!$I$3:$J$11, 2, FALSE)</f>
        <v>197</v>
      </c>
      <c r="H78">
        <f t="shared" si="11"/>
        <v>14725.75</v>
      </c>
    </row>
    <row r="79" spans="1:8" x14ac:dyDescent="0.35">
      <c r="A79" t="s">
        <v>349</v>
      </c>
      <c r="B79" s="39">
        <v>197</v>
      </c>
      <c r="C79">
        <v>74.75</v>
      </c>
      <c r="D79" t="s">
        <v>227</v>
      </c>
      <c r="E79" t="str">
        <f t="shared" si="10"/>
        <v>313-2</v>
      </c>
      <c r="F79" s="39">
        <f t="shared" si="12"/>
        <v>197</v>
      </c>
      <c r="G79" s="39">
        <f>VLOOKUP(D79, generator_data!$I$3:$J$11, 2, FALSE)</f>
        <v>197</v>
      </c>
      <c r="H79">
        <f t="shared" si="11"/>
        <v>14725.75</v>
      </c>
    </row>
    <row r="80" spans="1:8" x14ac:dyDescent="0.35">
      <c r="A80" t="s">
        <v>350</v>
      </c>
      <c r="B80" s="39">
        <v>121.3</v>
      </c>
      <c r="C80">
        <v>74.75</v>
      </c>
      <c r="D80" t="s">
        <v>227</v>
      </c>
      <c r="E80" t="str">
        <f t="shared" si="10"/>
        <v>313-3</v>
      </c>
      <c r="F80" s="39">
        <f t="shared" si="12"/>
        <v>121.3</v>
      </c>
      <c r="G80" s="39">
        <f>VLOOKUP(D80, generator_data!$I$3:$J$11, 2, FALSE)</f>
        <v>197</v>
      </c>
      <c r="H80">
        <f t="shared" si="11"/>
        <v>9067.1749999999993</v>
      </c>
    </row>
    <row r="81" spans="1:8" x14ac:dyDescent="0.35">
      <c r="A81" t="s">
        <v>351</v>
      </c>
      <c r="B81" s="39">
        <v>155</v>
      </c>
      <c r="C81">
        <v>15.46</v>
      </c>
      <c r="D81" t="s">
        <v>230</v>
      </c>
      <c r="E81" t="str">
        <f t="shared" si="10"/>
        <v>315-6</v>
      </c>
      <c r="F81" s="39">
        <f t="shared" si="12"/>
        <v>155</v>
      </c>
      <c r="G81" s="39">
        <f>VLOOKUP(D81, generator_data!$I$3:$J$11, 2, FALSE)</f>
        <v>155</v>
      </c>
      <c r="H81">
        <f t="shared" si="11"/>
        <v>2396.3000000000002</v>
      </c>
    </row>
    <row r="82" spans="1:8" x14ac:dyDescent="0.35">
      <c r="A82" t="s">
        <v>352</v>
      </c>
      <c r="B82" s="39">
        <v>0</v>
      </c>
      <c r="C82">
        <v>94.74</v>
      </c>
      <c r="D82" t="s">
        <v>229</v>
      </c>
      <c r="E82" t="str">
        <f t="shared" si="10"/>
        <v>315-1</v>
      </c>
      <c r="F82" s="39">
        <f t="shared" si="12"/>
        <v>0</v>
      </c>
      <c r="G82" s="39">
        <f>VLOOKUP(D82, generator_data!$I$3:$J$11, 2, FALSE)</f>
        <v>12</v>
      </c>
      <c r="H82">
        <f t="shared" si="11"/>
        <v>0</v>
      </c>
    </row>
    <row r="83" spans="1:8" x14ac:dyDescent="0.35">
      <c r="A83" t="s">
        <v>353</v>
      </c>
      <c r="B83" s="39">
        <v>0</v>
      </c>
      <c r="C83">
        <v>94.74</v>
      </c>
      <c r="D83" t="s">
        <v>229</v>
      </c>
      <c r="E83" t="str">
        <f t="shared" si="10"/>
        <v>315-2</v>
      </c>
      <c r="F83" s="39">
        <f t="shared" si="12"/>
        <v>0</v>
      </c>
      <c r="G83" s="39">
        <f>VLOOKUP(D83, generator_data!$I$3:$J$11, 2, FALSE)</f>
        <v>12</v>
      </c>
      <c r="H83">
        <f t="shared" si="11"/>
        <v>0</v>
      </c>
    </row>
    <row r="84" spans="1:8" x14ac:dyDescent="0.35">
      <c r="A84" t="s">
        <v>354</v>
      </c>
      <c r="B84" s="39">
        <v>12</v>
      </c>
      <c r="C84">
        <v>94.74</v>
      </c>
      <c r="D84" t="s">
        <v>229</v>
      </c>
      <c r="E84" t="str">
        <f t="shared" si="10"/>
        <v>315-3</v>
      </c>
      <c r="F84" s="39">
        <f t="shared" si="12"/>
        <v>12</v>
      </c>
      <c r="G84" s="39">
        <f>VLOOKUP(D84, generator_data!$I$3:$J$11, 2, FALSE)</f>
        <v>12</v>
      </c>
      <c r="H84">
        <f t="shared" si="11"/>
        <v>1136.8799999999999</v>
      </c>
    </row>
    <row r="85" spans="1:8" x14ac:dyDescent="0.35">
      <c r="A85" t="s">
        <v>355</v>
      </c>
      <c r="B85" s="39">
        <v>0</v>
      </c>
      <c r="C85">
        <v>94.74</v>
      </c>
      <c r="D85" t="s">
        <v>229</v>
      </c>
      <c r="E85" t="str">
        <f t="shared" si="10"/>
        <v>315-4</v>
      </c>
      <c r="F85" s="39">
        <f t="shared" si="12"/>
        <v>0</v>
      </c>
      <c r="G85" s="39">
        <f>VLOOKUP(D85, generator_data!$I$3:$J$11, 2, FALSE)</f>
        <v>12</v>
      </c>
      <c r="H85">
        <f t="shared" si="11"/>
        <v>0</v>
      </c>
    </row>
    <row r="86" spans="1:8" x14ac:dyDescent="0.35">
      <c r="A86" t="s">
        <v>356</v>
      </c>
      <c r="B86" s="39">
        <v>0</v>
      </c>
      <c r="C86">
        <v>94.74</v>
      </c>
      <c r="D86" t="s">
        <v>229</v>
      </c>
      <c r="E86" t="str">
        <f t="shared" si="10"/>
        <v>315-5</v>
      </c>
      <c r="F86" s="39">
        <f t="shared" si="12"/>
        <v>0</v>
      </c>
      <c r="G86" s="39">
        <f>VLOOKUP(D86, generator_data!$I$3:$J$11, 2, FALSE)</f>
        <v>12</v>
      </c>
      <c r="H86">
        <f t="shared" si="11"/>
        <v>0</v>
      </c>
    </row>
    <row r="87" spans="1:8" x14ac:dyDescent="0.35">
      <c r="A87" t="s">
        <v>357</v>
      </c>
      <c r="B87" s="39">
        <v>155</v>
      </c>
      <c r="C87">
        <v>15.46</v>
      </c>
      <c r="D87" t="s">
        <v>230</v>
      </c>
      <c r="E87" t="str">
        <f t="shared" si="10"/>
        <v>316-1</v>
      </c>
      <c r="F87" s="39">
        <f t="shared" si="12"/>
        <v>155</v>
      </c>
      <c r="G87" s="39">
        <f>VLOOKUP(D87, generator_data!$I$3:$J$11, 2, FALSE)</f>
        <v>155</v>
      </c>
      <c r="H87">
        <f t="shared" si="11"/>
        <v>2396.3000000000002</v>
      </c>
    </row>
    <row r="88" spans="1:8" x14ac:dyDescent="0.35">
      <c r="A88" t="s">
        <v>358</v>
      </c>
      <c r="B88" s="39">
        <v>0</v>
      </c>
      <c r="C88">
        <v>5.46</v>
      </c>
      <c r="D88" t="s">
        <v>231</v>
      </c>
      <c r="E88" t="str">
        <f t="shared" si="10"/>
        <v>318-1</v>
      </c>
      <c r="F88" s="39">
        <f t="shared" si="12"/>
        <v>0</v>
      </c>
      <c r="G88" s="39">
        <f>VLOOKUP(D88, generator_data!$I$3:$J$11, 2, FALSE)</f>
        <v>400</v>
      </c>
      <c r="H88">
        <f t="shared" si="11"/>
        <v>0</v>
      </c>
    </row>
    <row r="89" spans="1:8" x14ac:dyDescent="0.35">
      <c r="A89" t="s">
        <v>359</v>
      </c>
      <c r="B89" s="39">
        <v>400</v>
      </c>
      <c r="C89">
        <v>5.46</v>
      </c>
      <c r="D89" t="s">
        <v>231</v>
      </c>
      <c r="E89" t="str">
        <f t="shared" si="10"/>
        <v>321-1</v>
      </c>
      <c r="F89" s="39">
        <f t="shared" si="12"/>
        <v>400</v>
      </c>
      <c r="G89" s="39">
        <f>VLOOKUP(D89, generator_data!$I$3:$J$11, 2, FALSE)</f>
        <v>400</v>
      </c>
      <c r="H89">
        <f t="shared" si="11"/>
        <v>2184</v>
      </c>
    </row>
    <row r="90" spans="1:8" x14ac:dyDescent="0.35">
      <c r="A90" t="s">
        <v>360</v>
      </c>
      <c r="B90" s="39">
        <v>50</v>
      </c>
      <c r="C90">
        <v>0</v>
      </c>
      <c r="D90" t="s">
        <v>232</v>
      </c>
      <c r="E90" t="str">
        <f t="shared" si="10"/>
        <v>322-1</v>
      </c>
      <c r="F90" s="39">
        <f t="shared" si="12"/>
        <v>50</v>
      </c>
      <c r="G90" s="39">
        <f>VLOOKUP(D90, generator_data!$I$3:$J$11, 2, FALSE)</f>
        <v>50</v>
      </c>
      <c r="H90">
        <f t="shared" si="11"/>
        <v>0</v>
      </c>
    </row>
    <row r="91" spans="1:8" x14ac:dyDescent="0.35">
      <c r="A91" t="s">
        <v>361</v>
      </c>
      <c r="B91" s="39">
        <v>50</v>
      </c>
      <c r="C91">
        <v>0</v>
      </c>
      <c r="D91" t="s">
        <v>232</v>
      </c>
      <c r="E91" t="str">
        <f t="shared" si="10"/>
        <v>322-2</v>
      </c>
      <c r="F91" s="39">
        <f t="shared" si="12"/>
        <v>50</v>
      </c>
      <c r="G91" s="39">
        <f>VLOOKUP(D91, generator_data!$I$3:$J$11, 2, FALSE)</f>
        <v>50</v>
      </c>
      <c r="H91">
        <f t="shared" si="11"/>
        <v>0</v>
      </c>
    </row>
    <row r="92" spans="1:8" x14ac:dyDescent="0.35">
      <c r="A92" t="s">
        <v>362</v>
      </c>
      <c r="B92" s="39">
        <v>50</v>
      </c>
      <c r="C92">
        <v>0</v>
      </c>
      <c r="D92" t="s">
        <v>232</v>
      </c>
      <c r="E92" t="str">
        <f t="shared" si="10"/>
        <v>322-3</v>
      </c>
      <c r="F92" s="39">
        <f t="shared" si="12"/>
        <v>50</v>
      </c>
      <c r="G92" s="39">
        <f>VLOOKUP(D92, generator_data!$I$3:$J$11, 2, FALSE)</f>
        <v>50</v>
      </c>
      <c r="H92">
        <f t="shared" si="11"/>
        <v>0</v>
      </c>
    </row>
    <row r="93" spans="1:8" x14ac:dyDescent="0.35">
      <c r="A93" t="s">
        <v>363</v>
      </c>
      <c r="B93" s="39">
        <v>50</v>
      </c>
      <c r="C93">
        <v>0</v>
      </c>
      <c r="D93" t="s">
        <v>232</v>
      </c>
      <c r="E93" t="str">
        <f t="shared" si="10"/>
        <v>322-4</v>
      </c>
      <c r="F93" s="39">
        <f t="shared" si="12"/>
        <v>50</v>
      </c>
      <c r="G93" s="39">
        <f>VLOOKUP(D93, generator_data!$I$3:$J$11, 2, FALSE)</f>
        <v>50</v>
      </c>
      <c r="H93">
        <f t="shared" si="11"/>
        <v>0</v>
      </c>
    </row>
    <row r="94" spans="1:8" x14ac:dyDescent="0.35">
      <c r="A94" t="s">
        <v>364</v>
      </c>
      <c r="B94" s="39">
        <v>50</v>
      </c>
      <c r="C94">
        <v>0</v>
      </c>
      <c r="D94" t="s">
        <v>232</v>
      </c>
      <c r="E94" t="str">
        <f t="shared" si="10"/>
        <v>322-5</v>
      </c>
      <c r="F94" s="39">
        <f t="shared" si="12"/>
        <v>50</v>
      </c>
      <c r="G94" s="39">
        <f>VLOOKUP(D94, generator_data!$I$3:$J$11, 2, FALSE)</f>
        <v>50</v>
      </c>
      <c r="H94">
        <f t="shared" si="11"/>
        <v>0</v>
      </c>
    </row>
    <row r="95" spans="1:8" x14ac:dyDescent="0.35">
      <c r="A95" t="s">
        <v>365</v>
      </c>
      <c r="B95" s="39">
        <v>50</v>
      </c>
      <c r="C95">
        <v>0</v>
      </c>
      <c r="D95" t="s">
        <v>232</v>
      </c>
      <c r="E95" t="str">
        <f t="shared" si="10"/>
        <v>322-6</v>
      </c>
      <c r="F95" s="39">
        <f t="shared" si="12"/>
        <v>50</v>
      </c>
      <c r="G95" s="39">
        <f>VLOOKUP(D95, generator_data!$I$3:$J$11, 2, FALSE)</f>
        <v>50</v>
      </c>
      <c r="H95">
        <f t="shared" si="11"/>
        <v>0</v>
      </c>
    </row>
    <row r="96" spans="1:8" x14ac:dyDescent="0.35">
      <c r="A96" t="s">
        <v>366</v>
      </c>
      <c r="B96" s="39">
        <v>155</v>
      </c>
      <c r="C96">
        <v>15.46</v>
      </c>
      <c r="D96" t="s">
        <v>230</v>
      </c>
      <c r="E96" t="str">
        <f t="shared" si="10"/>
        <v>323-1</v>
      </c>
      <c r="F96" s="39">
        <f t="shared" si="12"/>
        <v>155</v>
      </c>
      <c r="G96" s="39">
        <f>VLOOKUP(D96, generator_data!$I$3:$J$11, 2, FALSE)</f>
        <v>155</v>
      </c>
      <c r="H96">
        <f t="shared" si="11"/>
        <v>2396.3000000000002</v>
      </c>
    </row>
    <row r="97" spans="1:8" x14ac:dyDescent="0.35">
      <c r="A97" t="s">
        <v>367</v>
      </c>
      <c r="B97" s="39">
        <v>155</v>
      </c>
      <c r="C97">
        <v>15.46</v>
      </c>
      <c r="D97" t="s">
        <v>230</v>
      </c>
      <c r="E97" t="str">
        <f t="shared" si="10"/>
        <v>323-2</v>
      </c>
      <c r="F97" s="39">
        <f t="shared" si="12"/>
        <v>155</v>
      </c>
      <c r="G97" s="39">
        <f>VLOOKUP(D97, generator_data!$I$3:$J$11, 2, FALSE)</f>
        <v>155</v>
      </c>
      <c r="H97">
        <f t="shared" si="11"/>
        <v>2396.3000000000002</v>
      </c>
    </row>
    <row r="98" spans="1:8" x14ac:dyDescent="0.35">
      <c r="A98" t="s">
        <v>368</v>
      </c>
      <c r="B98" s="39">
        <v>350</v>
      </c>
      <c r="C98">
        <v>15.89</v>
      </c>
      <c r="D98" t="s">
        <v>235</v>
      </c>
      <c r="E98" t="str">
        <f t="shared" si="10"/>
        <v>323-3</v>
      </c>
      <c r="F98" s="39">
        <f t="shared" si="12"/>
        <v>350</v>
      </c>
      <c r="G98" s="39">
        <f>VLOOKUP(D98, generator_data!$I$3:$J$11, 2, FALSE)</f>
        <v>350</v>
      </c>
      <c r="H98">
        <f t="shared" si="11"/>
        <v>5561.5</v>
      </c>
    </row>
    <row r="99" spans="1:8" x14ac:dyDescent="0.35">
      <c r="A99" t="s">
        <v>369</v>
      </c>
      <c r="B99" s="39">
        <v>0</v>
      </c>
      <c r="C99">
        <v>163.02000000000001</v>
      </c>
      <c r="D99" t="s">
        <v>223</v>
      </c>
      <c r="E99" t="str">
        <f t="shared" si="10"/>
        <v>101-1</v>
      </c>
      <c r="F99" s="39">
        <f t="shared" si="12"/>
        <v>0</v>
      </c>
      <c r="G99" s="39">
        <f>VLOOKUP(D99, generator_data!$I$3:$J$11, 2, FALSE)</f>
        <v>20</v>
      </c>
      <c r="H99">
        <f t="shared" si="11"/>
        <v>0</v>
      </c>
    </row>
    <row r="100" spans="1:8" x14ac:dyDescent="0.35">
      <c r="A100" t="s">
        <v>370</v>
      </c>
      <c r="B100" s="39">
        <v>0</v>
      </c>
      <c r="C100">
        <v>163.02000000000001</v>
      </c>
      <c r="D100" t="s">
        <v>223</v>
      </c>
      <c r="E100" t="str">
        <f t="shared" si="10"/>
        <v>101-2</v>
      </c>
      <c r="F100" s="39">
        <f t="shared" si="12"/>
        <v>0</v>
      </c>
      <c r="G100" s="39">
        <f>VLOOKUP(D100, generator_data!$I$3:$J$11, 2, FALSE)</f>
        <v>20</v>
      </c>
      <c r="H100">
        <f t="shared" si="11"/>
        <v>0</v>
      </c>
    </row>
    <row r="101" spans="1:8" x14ac:dyDescent="0.35">
      <c r="A101" t="s">
        <v>371</v>
      </c>
      <c r="B101" s="39">
        <v>76</v>
      </c>
      <c r="C101">
        <v>19.64</v>
      </c>
      <c r="D101" t="s">
        <v>224</v>
      </c>
      <c r="E101" t="str">
        <f t="shared" si="10"/>
        <v>101-3</v>
      </c>
      <c r="F101" s="39">
        <f t="shared" si="12"/>
        <v>76</v>
      </c>
      <c r="G101" s="39">
        <f>VLOOKUP(D101, generator_data!$I$3:$J$11, 2, FALSE)</f>
        <v>76</v>
      </c>
      <c r="H101">
        <f t="shared" si="11"/>
        <v>1492.64</v>
      </c>
    </row>
    <row r="102" spans="1:8" x14ac:dyDescent="0.35">
      <c r="A102" t="s">
        <v>372</v>
      </c>
      <c r="B102" s="39">
        <v>76</v>
      </c>
      <c r="C102">
        <v>19.64</v>
      </c>
      <c r="D102" t="s">
        <v>224</v>
      </c>
      <c r="E102" t="str">
        <f t="shared" si="10"/>
        <v>101-4</v>
      </c>
      <c r="F102" s="39">
        <f t="shared" si="12"/>
        <v>76</v>
      </c>
      <c r="G102" s="39">
        <f>VLOOKUP(D102, generator_data!$I$3:$J$11, 2, FALSE)</f>
        <v>76</v>
      </c>
      <c r="H102">
        <f t="shared" si="11"/>
        <v>1492.64</v>
      </c>
    </row>
    <row r="103" spans="1:8" x14ac:dyDescent="0.35">
      <c r="A103" t="s">
        <v>373</v>
      </c>
      <c r="B103" s="39">
        <v>0</v>
      </c>
      <c r="C103">
        <v>163.02000000000001</v>
      </c>
      <c r="D103" t="s">
        <v>223</v>
      </c>
      <c r="E103" t="str">
        <f t="shared" si="10"/>
        <v>102-1</v>
      </c>
      <c r="F103" s="39">
        <f t="shared" si="12"/>
        <v>0</v>
      </c>
      <c r="G103" s="39">
        <f>VLOOKUP(D103, generator_data!$I$3:$J$11, 2, FALSE)</f>
        <v>20</v>
      </c>
      <c r="H103">
        <f t="shared" si="11"/>
        <v>0</v>
      </c>
    </row>
    <row r="104" spans="1:8" x14ac:dyDescent="0.35">
      <c r="A104" t="s">
        <v>374</v>
      </c>
      <c r="B104" s="39">
        <v>0</v>
      </c>
      <c r="C104">
        <v>163.02000000000001</v>
      </c>
      <c r="D104" t="s">
        <v>223</v>
      </c>
      <c r="E104" t="str">
        <f t="shared" si="10"/>
        <v>102-2</v>
      </c>
      <c r="F104" s="39">
        <f t="shared" si="12"/>
        <v>0</v>
      </c>
      <c r="G104" s="39">
        <f>VLOOKUP(D104, generator_data!$I$3:$J$11, 2, FALSE)</f>
        <v>20</v>
      </c>
      <c r="H104">
        <f t="shared" si="11"/>
        <v>0</v>
      </c>
    </row>
    <row r="105" spans="1:8" x14ac:dyDescent="0.35">
      <c r="A105" t="s">
        <v>375</v>
      </c>
      <c r="B105" s="39">
        <v>76</v>
      </c>
      <c r="C105">
        <v>19.64</v>
      </c>
      <c r="D105" t="s">
        <v>224</v>
      </c>
      <c r="E105" t="str">
        <f t="shared" si="10"/>
        <v>102-3</v>
      </c>
      <c r="F105" s="39">
        <f t="shared" si="12"/>
        <v>76</v>
      </c>
      <c r="G105" s="39">
        <f>VLOOKUP(D105, generator_data!$I$3:$J$11, 2, FALSE)</f>
        <v>76</v>
      </c>
      <c r="H105">
        <f t="shared" si="11"/>
        <v>1492.64</v>
      </c>
    </row>
    <row r="106" spans="1:8" x14ac:dyDescent="0.35">
      <c r="A106" t="s">
        <v>376</v>
      </c>
      <c r="B106" s="39">
        <v>76</v>
      </c>
      <c r="C106">
        <v>19.64</v>
      </c>
      <c r="D106" t="s">
        <v>224</v>
      </c>
      <c r="E106" t="str">
        <f t="shared" si="10"/>
        <v>102-4</v>
      </c>
      <c r="F106" s="39">
        <f t="shared" si="12"/>
        <v>76</v>
      </c>
      <c r="G106" s="39">
        <f>VLOOKUP(D106, generator_data!$I$3:$J$11, 2, FALSE)</f>
        <v>76</v>
      </c>
      <c r="H106">
        <f t="shared" si="11"/>
        <v>1492.64</v>
      </c>
    </row>
    <row r="107" spans="1:8" x14ac:dyDescent="0.35">
      <c r="A107" t="s">
        <v>377</v>
      </c>
      <c r="B107" s="39">
        <v>100</v>
      </c>
      <c r="C107">
        <v>75.64</v>
      </c>
      <c r="D107" t="s">
        <v>226</v>
      </c>
      <c r="E107" t="str">
        <f t="shared" si="10"/>
        <v>107-1</v>
      </c>
      <c r="F107" s="39">
        <f t="shared" si="12"/>
        <v>100</v>
      </c>
      <c r="G107" s="39">
        <f>VLOOKUP(D107, generator_data!$I$3:$J$11, 2, FALSE)</f>
        <v>100</v>
      </c>
      <c r="H107">
        <f t="shared" si="11"/>
        <v>7564</v>
      </c>
    </row>
    <row r="108" spans="1:8" x14ac:dyDescent="0.35">
      <c r="A108" t="s">
        <v>378</v>
      </c>
      <c r="B108" s="39">
        <v>100</v>
      </c>
      <c r="C108">
        <v>75.64</v>
      </c>
      <c r="D108" t="s">
        <v>226</v>
      </c>
      <c r="E108" t="str">
        <f t="shared" si="10"/>
        <v>107-2</v>
      </c>
      <c r="F108" s="39">
        <f t="shared" si="12"/>
        <v>100</v>
      </c>
      <c r="G108" s="39">
        <f>VLOOKUP(D108, generator_data!$I$3:$J$11, 2, FALSE)</f>
        <v>100</v>
      </c>
      <c r="H108">
        <f t="shared" si="11"/>
        <v>7564</v>
      </c>
    </row>
    <row r="109" spans="1:8" x14ac:dyDescent="0.35">
      <c r="A109" t="s">
        <v>379</v>
      </c>
      <c r="B109" s="39">
        <v>100</v>
      </c>
      <c r="C109">
        <v>75.64</v>
      </c>
      <c r="D109" t="s">
        <v>226</v>
      </c>
      <c r="E109" t="str">
        <f t="shared" si="10"/>
        <v>107-3</v>
      </c>
      <c r="F109" s="39">
        <f t="shared" si="12"/>
        <v>100</v>
      </c>
      <c r="G109" s="39">
        <f>VLOOKUP(D109, generator_data!$I$3:$J$11, 2, FALSE)</f>
        <v>100</v>
      </c>
      <c r="H109">
        <f t="shared" si="11"/>
        <v>7564</v>
      </c>
    </row>
    <row r="110" spans="1:8" x14ac:dyDescent="0.35">
      <c r="A110" t="s">
        <v>380</v>
      </c>
      <c r="B110" s="39">
        <v>197</v>
      </c>
      <c r="C110">
        <v>74.75</v>
      </c>
      <c r="D110" t="s">
        <v>227</v>
      </c>
      <c r="E110" t="str">
        <f t="shared" si="10"/>
        <v>113-1</v>
      </c>
      <c r="F110" s="39">
        <f t="shared" si="12"/>
        <v>197</v>
      </c>
      <c r="G110" s="39">
        <f>VLOOKUP(D110, generator_data!$I$3:$J$11, 2, FALSE)</f>
        <v>197</v>
      </c>
      <c r="H110">
        <f t="shared" si="11"/>
        <v>14725.75</v>
      </c>
    </row>
    <row r="111" spans="1:8" x14ac:dyDescent="0.35">
      <c r="A111" t="s">
        <v>381</v>
      </c>
      <c r="B111" s="39">
        <v>197</v>
      </c>
      <c r="C111">
        <v>74.75</v>
      </c>
      <c r="D111" t="s">
        <v>227</v>
      </c>
      <c r="E111" t="str">
        <f t="shared" si="10"/>
        <v>113-2</v>
      </c>
      <c r="F111" s="39">
        <f t="shared" si="12"/>
        <v>197</v>
      </c>
      <c r="G111" s="39">
        <f>VLOOKUP(D111, generator_data!$I$3:$J$11, 2, FALSE)</f>
        <v>197</v>
      </c>
      <c r="H111">
        <f t="shared" si="11"/>
        <v>14725.75</v>
      </c>
    </row>
    <row r="112" spans="1:8" x14ac:dyDescent="0.35">
      <c r="A112" t="s">
        <v>382</v>
      </c>
      <c r="B112" s="39">
        <v>197</v>
      </c>
      <c r="C112">
        <v>74.75</v>
      </c>
      <c r="D112" t="s">
        <v>227</v>
      </c>
      <c r="E112" t="str">
        <f t="shared" si="10"/>
        <v>113-3</v>
      </c>
      <c r="F112" s="39">
        <f t="shared" si="12"/>
        <v>197</v>
      </c>
      <c r="G112" s="39">
        <f>VLOOKUP(D112, generator_data!$I$3:$J$11, 2, FALSE)</f>
        <v>197</v>
      </c>
      <c r="H112">
        <f t="shared" si="11"/>
        <v>14725.75</v>
      </c>
    </row>
    <row r="113" spans="1:8" x14ac:dyDescent="0.35">
      <c r="A113" t="s">
        <v>383</v>
      </c>
      <c r="B113" s="39">
        <v>155</v>
      </c>
      <c r="C113">
        <v>15.46</v>
      </c>
      <c r="D113" t="s">
        <v>230</v>
      </c>
      <c r="E113" t="str">
        <f t="shared" si="10"/>
        <v>115-6</v>
      </c>
      <c r="F113" s="39">
        <f t="shared" si="12"/>
        <v>155</v>
      </c>
      <c r="G113" s="39">
        <f>VLOOKUP(D113, generator_data!$I$3:$J$11, 2, FALSE)</f>
        <v>155</v>
      </c>
      <c r="H113">
        <f t="shared" si="11"/>
        <v>2396.3000000000002</v>
      </c>
    </row>
    <row r="114" spans="1:8" x14ac:dyDescent="0.35">
      <c r="A114" t="s">
        <v>384</v>
      </c>
      <c r="B114" s="39">
        <v>0</v>
      </c>
      <c r="C114">
        <v>94.74</v>
      </c>
      <c r="D114" t="s">
        <v>229</v>
      </c>
      <c r="E114" t="str">
        <f t="shared" si="10"/>
        <v>115-1</v>
      </c>
      <c r="F114" s="39">
        <f t="shared" si="12"/>
        <v>0</v>
      </c>
      <c r="G114" s="39">
        <f>VLOOKUP(D114, generator_data!$I$3:$J$11, 2, FALSE)</f>
        <v>12</v>
      </c>
      <c r="H114">
        <f t="shared" si="11"/>
        <v>0</v>
      </c>
    </row>
    <row r="115" spans="1:8" x14ac:dyDescent="0.35">
      <c r="A115" t="s">
        <v>385</v>
      </c>
      <c r="B115" s="39">
        <v>0</v>
      </c>
      <c r="C115">
        <v>94.74</v>
      </c>
      <c r="D115" t="s">
        <v>229</v>
      </c>
      <c r="E115" t="str">
        <f t="shared" si="10"/>
        <v>115-2</v>
      </c>
      <c r="F115" s="39">
        <f t="shared" si="12"/>
        <v>0</v>
      </c>
      <c r="G115" s="39">
        <f>VLOOKUP(D115, generator_data!$I$3:$J$11, 2, FALSE)</f>
        <v>12</v>
      </c>
      <c r="H115">
        <f t="shared" si="11"/>
        <v>0</v>
      </c>
    </row>
    <row r="116" spans="1:8" x14ac:dyDescent="0.35">
      <c r="A116" t="s">
        <v>386</v>
      </c>
      <c r="B116" s="39">
        <v>0</v>
      </c>
      <c r="C116">
        <v>94.74</v>
      </c>
      <c r="D116" t="s">
        <v>229</v>
      </c>
      <c r="E116" t="str">
        <f t="shared" si="10"/>
        <v>115-3</v>
      </c>
      <c r="F116" s="39">
        <f t="shared" si="12"/>
        <v>0</v>
      </c>
      <c r="G116" s="39">
        <f>VLOOKUP(D116, generator_data!$I$3:$J$11, 2, FALSE)</f>
        <v>12</v>
      </c>
      <c r="H116">
        <f t="shared" si="11"/>
        <v>0</v>
      </c>
    </row>
    <row r="117" spans="1:8" x14ac:dyDescent="0.35">
      <c r="A117" t="s">
        <v>387</v>
      </c>
      <c r="B117" s="39">
        <v>0</v>
      </c>
      <c r="C117">
        <v>94.74</v>
      </c>
      <c r="D117" t="s">
        <v>229</v>
      </c>
      <c r="E117" t="str">
        <f t="shared" si="10"/>
        <v>115-4</v>
      </c>
      <c r="F117" s="39">
        <f t="shared" si="12"/>
        <v>0</v>
      </c>
      <c r="G117" s="39">
        <f>VLOOKUP(D117, generator_data!$I$3:$J$11, 2, FALSE)</f>
        <v>12</v>
      </c>
      <c r="H117">
        <f t="shared" si="11"/>
        <v>0</v>
      </c>
    </row>
    <row r="118" spans="1:8" x14ac:dyDescent="0.35">
      <c r="A118" t="s">
        <v>388</v>
      </c>
      <c r="B118" s="39">
        <v>0</v>
      </c>
      <c r="C118">
        <v>94.74</v>
      </c>
      <c r="D118" t="s">
        <v>229</v>
      </c>
      <c r="E118" t="str">
        <f t="shared" si="10"/>
        <v>115-5</v>
      </c>
      <c r="F118" s="39">
        <f t="shared" si="12"/>
        <v>0</v>
      </c>
      <c r="G118" s="39">
        <f>VLOOKUP(D118, generator_data!$I$3:$J$11, 2, FALSE)</f>
        <v>12</v>
      </c>
      <c r="H118">
        <f t="shared" si="11"/>
        <v>0</v>
      </c>
    </row>
    <row r="119" spans="1:8" x14ac:dyDescent="0.35">
      <c r="A119" t="s">
        <v>389</v>
      </c>
      <c r="B119" s="39">
        <v>155</v>
      </c>
      <c r="C119">
        <v>15.46</v>
      </c>
      <c r="D119" t="s">
        <v>230</v>
      </c>
      <c r="E119" t="str">
        <f t="shared" si="10"/>
        <v>116-1</v>
      </c>
      <c r="F119" s="39">
        <f t="shared" si="12"/>
        <v>155</v>
      </c>
      <c r="G119" s="39">
        <f>VLOOKUP(D119, generator_data!$I$3:$J$11, 2, FALSE)</f>
        <v>155</v>
      </c>
      <c r="H119">
        <f t="shared" si="11"/>
        <v>2396.3000000000002</v>
      </c>
    </row>
    <row r="120" spans="1:8" x14ac:dyDescent="0.35">
      <c r="A120" t="s">
        <v>390</v>
      </c>
      <c r="B120" s="39">
        <v>0</v>
      </c>
      <c r="C120">
        <v>5.46</v>
      </c>
      <c r="D120" t="s">
        <v>231</v>
      </c>
      <c r="E120" t="str">
        <f t="shared" si="10"/>
        <v>118-1</v>
      </c>
      <c r="F120" s="39">
        <f t="shared" si="12"/>
        <v>0</v>
      </c>
      <c r="G120" s="39">
        <f>VLOOKUP(D120, generator_data!$I$3:$J$11, 2, FALSE)</f>
        <v>400</v>
      </c>
      <c r="H120">
        <f t="shared" si="11"/>
        <v>0</v>
      </c>
    </row>
    <row r="121" spans="1:8" x14ac:dyDescent="0.35">
      <c r="A121" t="s">
        <v>391</v>
      </c>
      <c r="B121" s="39">
        <v>400</v>
      </c>
      <c r="C121">
        <v>5.46</v>
      </c>
      <c r="D121" t="s">
        <v>231</v>
      </c>
      <c r="E121" t="str">
        <f t="shared" si="10"/>
        <v>121-1</v>
      </c>
      <c r="F121" s="39">
        <f t="shared" si="12"/>
        <v>400</v>
      </c>
      <c r="G121" s="39">
        <f>VLOOKUP(D121, generator_data!$I$3:$J$11, 2, FALSE)</f>
        <v>400</v>
      </c>
      <c r="H121">
        <f t="shared" si="11"/>
        <v>2184</v>
      </c>
    </row>
    <row r="122" spans="1:8" x14ac:dyDescent="0.35">
      <c r="A122" t="s">
        <v>392</v>
      </c>
      <c r="B122" s="39">
        <v>50</v>
      </c>
      <c r="C122">
        <v>0</v>
      </c>
      <c r="D122" t="s">
        <v>232</v>
      </c>
      <c r="E122" t="str">
        <f t="shared" si="10"/>
        <v>122-1</v>
      </c>
      <c r="F122" s="39">
        <f t="shared" si="12"/>
        <v>50</v>
      </c>
      <c r="G122" s="39">
        <f>VLOOKUP(D122, generator_data!$I$3:$J$11, 2, FALSE)</f>
        <v>50</v>
      </c>
      <c r="H122">
        <f t="shared" si="11"/>
        <v>0</v>
      </c>
    </row>
    <row r="123" spans="1:8" x14ac:dyDescent="0.35">
      <c r="A123" t="s">
        <v>393</v>
      </c>
      <c r="B123" s="39">
        <v>50</v>
      </c>
      <c r="C123">
        <v>0</v>
      </c>
      <c r="D123" t="s">
        <v>232</v>
      </c>
      <c r="E123" t="str">
        <f t="shared" si="10"/>
        <v>122-2</v>
      </c>
      <c r="F123" s="39">
        <f t="shared" si="12"/>
        <v>50</v>
      </c>
      <c r="G123" s="39">
        <f>VLOOKUP(D123, generator_data!$I$3:$J$11, 2, FALSE)</f>
        <v>50</v>
      </c>
      <c r="H123">
        <f t="shared" si="11"/>
        <v>0</v>
      </c>
    </row>
    <row r="124" spans="1:8" x14ac:dyDescent="0.35">
      <c r="A124" t="s">
        <v>394</v>
      </c>
      <c r="B124" s="39">
        <v>50</v>
      </c>
      <c r="C124">
        <v>0</v>
      </c>
      <c r="D124" t="s">
        <v>232</v>
      </c>
      <c r="E124" t="str">
        <f t="shared" si="10"/>
        <v>122-3</v>
      </c>
      <c r="F124" s="39">
        <f t="shared" si="12"/>
        <v>50</v>
      </c>
      <c r="G124" s="39">
        <f>VLOOKUP(D124, generator_data!$I$3:$J$11, 2, FALSE)</f>
        <v>50</v>
      </c>
      <c r="H124">
        <f t="shared" si="11"/>
        <v>0</v>
      </c>
    </row>
    <row r="125" spans="1:8" x14ac:dyDescent="0.35">
      <c r="A125" t="s">
        <v>395</v>
      </c>
      <c r="B125" s="39">
        <v>50</v>
      </c>
      <c r="C125">
        <v>0</v>
      </c>
      <c r="D125" t="s">
        <v>232</v>
      </c>
      <c r="E125" t="str">
        <f t="shared" si="10"/>
        <v>122-4</v>
      </c>
      <c r="F125" s="39">
        <f t="shared" si="12"/>
        <v>50</v>
      </c>
      <c r="G125" s="39">
        <f>VLOOKUP(D125, generator_data!$I$3:$J$11, 2, FALSE)</f>
        <v>50</v>
      </c>
      <c r="H125">
        <f t="shared" si="11"/>
        <v>0</v>
      </c>
    </row>
    <row r="126" spans="1:8" x14ac:dyDescent="0.35">
      <c r="A126" t="s">
        <v>396</v>
      </c>
      <c r="B126" s="39">
        <v>50</v>
      </c>
      <c r="C126">
        <v>0</v>
      </c>
      <c r="D126" t="s">
        <v>232</v>
      </c>
      <c r="E126" t="str">
        <f t="shared" si="10"/>
        <v>122-5</v>
      </c>
      <c r="F126" s="39">
        <f t="shared" si="12"/>
        <v>50</v>
      </c>
      <c r="G126" s="39">
        <f>VLOOKUP(D126, generator_data!$I$3:$J$11, 2, FALSE)</f>
        <v>50</v>
      </c>
      <c r="H126">
        <f t="shared" si="11"/>
        <v>0</v>
      </c>
    </row>
    <row r="127" spans="1:8" x14ac:dyDescent="0.35">
      <c r="A127" t="s">
        <v>397</v>
      </c>
      <c r="B127" s="39">
        <v>50</v>
      </c>
      <c r="C127">
        <v>0</v>
      </c>
      <c r="D127" t="s">
        <v>232</v>
      </c>
      <c r="E127" t="str">
        <f t="shared" si="10"/>
        <v>122-6</v>
      </c>
      <c r="F127" s="39">
        <f t="shared" si="12"/>
        <v>50</v>
      </c>
      <c r="G127" s="39">
        <f>VLOOKUP(D127, generator_data!$I$3:$J$11, 2, FALSE)</f>
        <v>50</v>
      </c>
      <c r="H127">
        <f t="shared" si="11"/>
        <v>0</v>
      </c>
    </row>
    <row r="128" spans="1:8" x14ac:dyDescent="0.35">
      <c r="A128" t="s">
        <v>398</v>
      </c>
      <c r="B128" s="39">
        <v>155</v>
      </c>
      <c r="C128">
        <v>15.46</v>
      </c>
      <c r="D128" t="s">
        <v>230</v>
      </c>
      <c r="E128" t="str">
        <f t="shared" si="10"/>
        <v>123-1</v>
      </c>
      <c r="F128" s="39">
        <f t="shared" si="12"/>
        <v>155</v>
      </c>
      <c r="G128" s="39">
        <f>VLOOKUP(D128, generator_data!$I$3:$J$11, 2, FALSE)</f>
        <v>155</v>
      </c>
      <c r="H128">
        <f t="shared" si="11"/>
        <v>2396.3000000000002</v>
      </c>
    </row>
    <row r="129" spans="1:8" x14ac:dyDescent="0.35">
      <c r="A129" t="s">
        <v>399</v>
      </c>
      <c r="B129" s="39">
        <v>155</v>
      </c>
      <c r="C129">
        <v>15.46</v>
      </c>
      <c r="D129" t="s">
        <v>230</v>
      </c>
      <c r="E129" t="str">
        <f t="shared" si="10"/>
        <v>123-2</v>
      </c>
      <c r="F129" s="39">
        <f t="shared" si="12"/>
        <v>155</v>
      </c>
      <c r="G129" s="39">
        <f>VLOOKUP(D129, generator_data!$I$3:$J$11, 2, FALSE)</f>
        <v>155</v>
      </c>
      <c r="H129">
        <f t="shared" si="11"/>
        <v>2396.3000000000002</v>
      </c>
    </row>
    <row r="130" spans="1:8" x14ac:dyDescent="0.35">
      <c r="A130" t="s">
        <v>400</v>
      </c>
      <c r="B130" s="39">
        <v>350</v>
      </c>
      <c r="C130">
        <v>15.89</v>
      </c>
      <c r="D130" t="s">
        <v>235</v>
      </c>
      <c r="E130" t="str">
        <f t="shared" si="10"/>
        <v>123-3</v>
      </c>
      <c r="F130" s="39">
        <f t="shared" si="12"/>
        <v>350</v>
      </c>
      <c r="G130" s="39">
        <f>VLOOKUP(D130, generator_data!$I$3:$J$11, 2, FALSE)</f>
        <v>350</v>
      </c>
      <c r="H130">
        <f t="shared" si="11"/>
        <v>5561.5</v>
      </c>
    </row>
    <row r="131" spans="1:8" x14ac:dyDescent="0.35">
      <c r="A131" t="s">
        <v>401</v>
      </c>
      <c r="B131" s="39">
        <v>76</v>
      </c>
      <c r="C131">
        <v>19.64</v>
      </c>
      <c r="D131" t="s">
        <v>224</v>
      </c>
      <c r="E131" t="str">
        <f t="shared" ref="E131:E194" si="13">REPLACE(LEFT(A131, 5), 4, 1, "-")</f>
        <v>201-3</v>
      </c>
      <c r="F131" s="39">
        <f t="shared" si="12"/>
        <v>76</v>
      </c>
      <c r="G131" s="39">
        <f>VLOOKUP(D131, generator_data!$I$3:$J$11, 2, FALSE)</f>
        <v>76</v>
      </c>
      <c r="H131">
        <f t="shared" ref="H131:H194" si="14">F131*C131</f>
        <v>1492.64</v>
      </c>
    </row>
    <row r="132" spans="1:8" x14ac:dyDescent="0.35">
      <c r="A132" t="s">
        <v>402</v>
      </c>
      <c r="B132" s="39">
        <v>76</v>
      </c>
      <c r="C132">
        <v>19.64</v>
      </c>
      <c r="D132" t="s">
        <v>224</v>
      </c>
      <c r="E132" t="str">
        <f t="shared" si="13"/>
        <v>201-4</v>
      </c>
      <c r="F132" s="39">
        <f t="shared" ref="F132:F195" si="15">B132</f>
        <v>76</v>
      </c>
      <c r="G132" s="39">
        <f>VLOOKUP(D132, generator_data!$I$3:$J$11, 2, FALSE)</f>
        <v>76</v>
      </c>
      <c r="H132">
        <f t="shared" si="14"/>
        <v>1492.64</v>
      </c>
    </row>
    <row r="133" spans="1:8" x14ac:dyDescent="0.35">
      <c r="A133" t="s">
        <v>403</v>
      </c>
      <c r="B133" s="39">
        <v>0</v>
      </c>
      <c r="C133">
        <v>163.02000000000001</v>
      </c>
      <c r="D133" t="s">
        <v>223</v>
      </c>
      <c r="E133" t="str">
        <f t="shared" si="13"/>
        <v>201-1</v>
      </c>
      <c r="F133" s="39">
        <f t="shared" si="15"/>
        <v>0</v>
      </c>
      <c r="G133" s="39">
        <f>VLOOKUP(D133, generator_data!$I$3:$J$11, 2, FALSE)</f>
        <v>20</v>
      </c>
      <c r="H133">
        <f t="shared" si="14"/>
        <v>0</v>
      </c>
    </row>
    <row r="134" spans="1:8" x14ac:dyDescent="0.35">
      <c r="A134" t="s">
        <v>404</v>
      </c>
      <c r="B134" s="39">
        <v>0</v>
      </c>
      <c r="C134">
        <v>163.02000000000001</v>
      </c>
      <c r="D134" t="s">
        <v>223</v>
      </c>
      <c r="E134" t="str">
        <f t="shared" si="13"/>
        <v>201-2</v>
      </c>
      <c r="F134" s="39">
        <f t="shared" si="15"/>
        <v>0</v>
      </c>
      <c r="G134" s="39">
        <f>VLOOKUP(D134, generator_data!$I$3:$J$11, 2, FALSE)</f>
        <v>20</v>
      </c>
      <c r="H134">
        <f t="shared" si="14"/>
        <v>0</v>
      </c>
    </row>
    <row r="135" spans="1:8" x14ac:dyDescent="0.35">
      <c r="A135" t="s">
        <v>405</v>
      </c>
      <c r="B135" s="39">
        <v>20</v>
      </c>
      <c r="C135">
        <v>163.02000000000001</v>
      </c>
      <c r="D135" t="s">
        <v>223</v>
      </c>
      <c r="E135" t="str">
        <f t="shared" si="13"/>
        <v>202-1</v>
      </c>
      <c r="F135" s="39">
        <f t="shared" si="15"/>
        <v>20</v>
      </c>
      <c r="G135" s="39">
        <f>VLOOKUP(D135, generator_data!$I$3:$J$11, 2, FALSE)</f>
        <v>20</v>
      </c>
      <c r="H135">
        <f t="shared" si="14"/>
        <v>3260.4</v>
      </c>
    </row>
    <row r="136" spans="1:8" x14ac:dyDescent="0.35">
      <c r="A136" t="s">
        <v>406</v>
      </c>
      <c r="B136" s="39">
        <v>0</v>
      </c>
      <c r="C136">
        <v>163.02000000000001</v>
      </c>
      <c r="D136" t="s">
        <v>223</v>
      </c>
      <c r="E136" t="str">
        <f t="shared" si="13"/>
        <v>202-2</v>
      </c>
      <c r="F136" s="39">
        <f t="shared" si="15"/>
        <v>0</v>
      </c>
      <c r="G136" s="39">
        <f>VLOOKUP(D136, generator_data!$I$3:$J$11, 2, FALSE)</f>
        <v>20</v>
      </c>
      <c r="H136">
        <f t="shared" si="14"/>
        <v>0</v>
      </c>
    </row>
    <row r="137" spans="1:8" x14ac:dyDescent="0.35">
      <c r="A137" t="s">
        <v>407</v>
      </c>
      <c r="B137" s="39">
        <v>76</v>
      </c>
      <c r="C137">
        <v>19.64</v>
      </c>
      <c r="D137" t="s">
        <v>224</v>
      </c>
      <c r="E137" t="str">
        <f t="shared" si="13"/>
        <v>202-3</v>
      </c>
      <c r="F137" s="39">
        <f t="shared" si="15"/>
        <v>76</v>
      </c>
      <c r="G137" s="39">
        <f>VLOOKUP(D137, generator_data!$I$3:$J$11, 2, FALSE)</f>
        <v>76</v>
      </c>
      <c r="H137">
        <f t="shared" si="14"/>
        <v>1492.64</v>
      </c>
    </row>
    <row r="138" spans="1:8" x14ac:dyDescent="0.35">
      <c r="A138" t="s">
        <v>408</v>
      </c>
      <c r="B138" s="39">
        <v>76</v>
      </c>
      <c r="C138">
        <v>19.64</v>
      </c>
      <c r="D138" t="s">
        <v>224</v>
      </c>
      <c r="E138" t="str">
        <f t="shared" si="13"/>
        <v>202-4</v>
      </c>
      <c r="F138" s="39">
        <f t="shared" si="15"/>
        <v>76</v>
      </c>
      <c r="G138" s="39">
        <f>VLOOKUP(D138, generator_data!$I$3:$J$11, 2, FALSE)</f>
        <v>76</v>
      </c>
      <c r="H138">
        <f t="shared" si="14"/>
        <v>1492.64</v>
      </c>
    </row>
    <row r="139" spans="1:8" x14ac:dyDescent="0.35">
      <c r="A139" t="s">
        <v>409</v>
      </c>
      <c r="B139" s="39">
        <v>100</v>
      </c>
      <c r="C139">
        <v>75.64</v>
      </c>
      <c r="D139" t="s">
        <v>226</v>
      </c>
      <c r="E139" t="str">
        <f t="shared" si="13"/>
        <v>207-1</v>
      </c>
      <c r="F139" s="39">
        <f t="shared" si="15"/>
        <v>100</v>
      </c>
      <c r="G139" s="39">
        <f>VLOOKUP(D139, generator_data!$I$3:$J$11, 2, FALSE)</f>
        <v>100</v>
      </c>
      <c r="H139">
        <f t="shared" si="14"/>
        <v>7564</v>
      </c>
    </row>
    <row r="140" spans="1:8" x14ac:dyDescent="0.35">
      <c r="A140" t="s">
        <v>410</v>
      </c>
      <c r="B140" s="39">
        <v>100</v>
      </c>
      <c r="C140">
        <v>75.64</v>
      </c>
      <c r="D140" t="s">
        <v>226</v>
      </c>
      <c r="E140" t="str">
        <f t="shared" si="13"/>
        <v>207-2</v>
      </c>
      <c r="F140" s="39">
        <f t="shared" si="15"/>
        <v>100</v>
      </c>
      <c r="G140" s="39">
        <f>VLOOKUP(D140, generator_data!$I$3:$J$11, 2, FALSE)</f>
        <v>100</v>
      </c>
      <c r="H140">
        <f t="shared" si="14"/>
        <v>7564</v>
      </c>
    </row>
    <row r="141" spans="1:8" x14ac:dyDescent="0.35">
      <c r="A141" t="s">
        <v>411</v>
      </c>
      <c r="B141" s="39">
        <v>100</v>
      </c>
      <c r="C141">
        <v>75.64</v>
      </c>
      <c r="D141" t="s">
        <v>226</v>
      </c>
      <c r="E141" t="str">
        <f t="shared" si="13"/>
        <v>207-3</v>
      </c>
      <c r="F141" s="39">
        <f t="shared" si="15"/>
        <v>100</v>
      </c>
      <c r="G141" s="39">
        <f>VLOOKUP(D141, generator_data!$I$3:$J$11, 2, FALSE)</f>
        <v>100</v>
      </c>
      <c r="H141">
        <f t="shared" si="14"/>
        <v>7564</v>
      </c>
    </row>
    <row r="142" spans="1:8" x14ac:dyDescent="0.35">
      <c r="A142" t="s">
        <v>412</v>
      </c>
      <c r="B142" s="39">
        <v>197</v>
      </c>
      <c r="C142">
        <v>74.75</v>
      </c>
      <c r="D142" t="s">
        <v>227</v>
      </c>
      <c r="E142" t="str">
        <f t="shared" si="13"/>
        <v>213-1</v>
      </c>
      <c r="F142" s="39">
        <f t="shared" si="15"/>
        <v>197</v>
      </c>
      <c r="G142" s="39">
        <f>VLOOKUP(D142, generator_data!$I$3:$J$11, 2, FALSE)</f>
        <v>197</v>
      </c>
      <c r="H142">
        <f t="shared" si="14"/>
        <v>14725.75</v>
      </c>
    </row>
    <row r="143" spans="1:8" x14ac:dyDescent="0.35">
      <c r="A143" t="s">
        <v>413</v>
      </c>
      <c r="B143" s="39">
        <v>197</v>
      </c>
      <c r="C143">
        <v>74.75</v>
      </c>
      <c r="D143" t="s">
        <v>227</v>
      </c>
      <c r="E143" t="str">
        <f t="shared" si="13"/>
        <v>213-2</v>
      </c>
      <c r="F143" s="39">
        <f t="shared" si="15"/>
        <v>197</v>
      </c>
      <c r="G143" s="39">
        <f>VLOOKUP(D143, generator_data!$I$3:$J$11, 2, FALSE)</f>
        <v>197</v>
      </c>
      <c r="H143">
        <f t="shared" si="14"/>
        <v>14725.75</v>
      </c>
    </row>
    <row r="144" spans="1:8" x14ac:dyDescent="0.35">
      <c r="A144" t="s">
        <v>414</v>
      </c>
      <c r="B144" s="39">
        <v>197</v>
      </c>
      <c r="C144">
        <v>74.75</v>
      </c>
      <c r="D144" t="s">
        <v>227</v>
      </c>
      <c r="E144" t="str">
        <f t="shared" si="13"/>
        <v>213-3</v>
      </c>
      <c r="F144" s="39">
        <f t="shared" si="15"/>
        <v>197</v>
      </c>
      <c r="G144" s="39">
        <f>VLOOKUP(D144, generator_data!$I$3:$J$11, 2, FALSE)</f>
        <v>197</v>
      </c>
      <c r="H144">
        <f t="shared" si="14"/>
        <v>14725.75</v>
      </c>
    </row>
    <row r="145" spans="1:8" x14ac:dyDescent="0.35">
      <c r="A145" t="s">
        <v>415</v>
      </c>
      <c r="B145" s="39">
        <v>155</v>
      </c>
      <c r="C145">
        <v>15.46</v>
      </c>
      <c r="D145" t="s">
        <v>230</v>
      </c>
      <c r="E145" t="str">
        <f t="shared" si="13"/>
        <v>215-6</v>
      </c>
      <c r="F145" s="39">
        <f t="shared" si="15"/>
        <v>155</v>
      </c>
      <c r="G145" s="39">
        <f>VLOOKUP(D145, generator_data!$I$3:$J$11, 2, FALSE)</f>
        <v>155</v>
      </c>
      <c r="H145">
        <f t="shared" si="14"/>
        <v>2396.3000000000002</v>
      </c>
    </row>
    <row r="146" spans="1:8" x14ac:dyDescent="0.35">
      <c r="A146" t="s">
        <v>416</v>
      </c>
      <c r="B146" s="39">
        <v>0</v>
      </c>
      <c r="C146">
        <v>94.74</v>
      </c>
      <c r="D146" t="s">
        <v>229</v>
      </c>
      <c r="E146" t="str">
        <f t="shared" si="13"/>
        <v>215-1</v>
      </c>
      <c r="F146" s="39">
        <f t="shared" si="15"/>
        <v>0</v>
      </c>
      <c r="G146" s="39">
        <f>VLOOKUP(D146, generator_data!$I$3:$J$11, 2, FALSE)</f>
        <v>12</v>
      </c>
      <c r="H146">
        <f t="shared" si="14"/>
        <v>0</v>
      </c>
    </row>
    <row r="147" spans="1:8" x14ac:dyDescent="0.35">
      <c r="A147" t="s">
        <v>417</v>
      </c>
      <c r="B147" s="39">
        <v>0</v>
      </c>
      <c r="C147">
        <v>94.74</v>
      </c>
      <c r="D147" t="s">
        <v>229</v>
      </c>
      <c r="E147" t="str">
        <f t="shared" si="13"/>
        <v>215-2</v>
      </c>
      <c r="F147" s="39">
        <f t="shared" si="15"/>
        <v>0</v>
      </c>
      <c r="G147" s="39">
        <f>VLOOKUP(D147, generator_data!$I$3:$J$11, 2, FALSE)</f>
        <v>12</v>
      </c>
      <c r="H147">
        <f t="shared" si="14"/>
        <v>0</v>
      </c>
    </row>
    <row r="148" spans="1:8" x14ac:dyDescent="0.35">
      <c r="A148" t="s">
        <v>418</v>
      </c>
      <c r="B148" s="39">
        <v>0</v>
      </c>
      <c r="C148">
        <v>94.74</v>
      </c>
      <c r="D148" t="s">
        <v>229</v>
      </c>
      <c r="E148" t="str">
        <f t="shared" si="13"/>
        <v>215-3</v>
      </c>
      <c r="F148" s="39">
        <f t="shared" si="15"/>
        <v>0</v>
      </c>
      <c r="G148" s="39">
        <f>VLOOKUP(D148, generator_data!$I$3:$J$11, 2, FALSE)</f>
        <v>12</v>
      </c>
      <c r="H148">
        <f t="shared" si="14"/>
        <v>0</v>
      </c>
    </row>
    <row r="149" spans="1:8" x14ac:dyDescent="0.35">
      <c r="A149" t="s">
        <v>419</v>
      </c>
      <c r="B149" s="39">
        <v>0</v>
      </c>
      <c r="C149">
        <v>94.74</v>
      </c>
      <c r="D149" t="s">
        <v>229</v>
      </c>
      <c r="E149" t="str">
        <f t="shared" si="13"/>
        <v>215-4</v>
      </c>
      <c r="F149" s="39">
        <f t="shared" si="15"/>
        <v>0</v>
      </c>
      <c r="G149" s="39">
        <f>VLOOKUP(D149, generator_data!$I$3:$J$11, 2, FALSE)</f>
        <v>12</v>
      </c>
      <c r="H149">
        <f t="shared" si="14"/>
        <v>0</v>
      </c>
    </row>
    <row r="150" spans="1:8" x14ac:dyDescent="0.35">
      <c r="A150" t="s">
        <v>420</v>
      </c>
      <c r="B150" s="39">
        <v>0</v>
      </c>
      <c r="C150">
        <v>94.74</v>
      </c>
      <c r="D150" t="s">
        <v>229</v>
      </c>
      <c r="E150" t="str">
        <f t="shared" si="13"/>
        <v>215-5</v>
      </c>
      <c r="F150" s="39">
        <f t="shared" si="15"/>
        <v>0</v>
      </c>
      <c r="G150" s="39">
        <f>VLOOKUP(D150, generator_data!$I$3:$J$11, 2, FALSE)</f>
        <v>12</v>
      </c>
      <c r="H150">
        <f t="shared" si="14"/>
        <v>0</v>
      </c>
    </row>
    <row r="151" spans="1:8" x14ac:dyDescent="0.35">
      <c r="A151" t="s">
        <v>421</v>
      </c>
      <c r="B151" s="39">
        <v>155</v>
      </c>
      <c r="C151">
        <v>15.46</v>
      </c>
      <c r="D151" t="s">
        <v>230</v>
      </c>
      <c r="E151" t="str">
        <f t="shared" si="13"/>
        <v>216-1</v>
      </c>
      <c r="F151" s="39">
        <f t="shared" si="15"/>
        <v>155</v>
      </c>
      <c r="G151" s="39">
        <f>VLOOKUP(D151, generator_data!$I$3:$J$11, 2, FALSE)</f>
        <v>155</v>
      </c>
      <c r="H151">
        <f t="shared" si="14"/>
        <v>2396.3000000000002</v>
      </c>
    </row>
    <row r="152" spans="1:8" x14ac:dyDescent="0.35">
      <c r="A152" t="s">
        <v>422</v>
      </c>
      <c r="B152" s="39">
        <v>133.84</v>
      </c>
      <c r="C152">
        <v>5.46</v>
      </c>
      <c r="D152" t="s">
        <v>231</v>
      </c>
      <c r="E152" t="str">
        <f t="shared" si="13"/>
        <v>218-1</v>
      </c>
      <c r="F152" s="39">
        <f t="shared" si="15"/>
        <v>133.84</v>
      </c>
      <c r="G152" s="39">
        <f>VLOOKUP(D152, generator_data!$I$3:$J$11, 2, FALSE)</f>
        <v>400</v>
      </c>
      <c r="H152">
        <f t="shared" si="14"/>
        <v>730.76639999999998</v>
      </c>
    </row>
    <row r="153" spans="1:8" x14ac:dyDescent="0.35">
      <c r="A153" t="s">
        <v>423</v>
      </c>
      <c r="B153" s="39">
        <v>400</v>
      </c>
      <c r="C153">
        <v>5.46</v>
      </c>
      <c r="D153" t="s">
        <v>231</v>
      </c>
      <c r="E153" t="str">
        <f t="shared" si="13"/>
        <v>221-1</v>
      </c>
      <c r="F153" s="39">
        <f t="shared" si="15"/>
        <v>400</v>
      </c>
      <c r="G153" s="39">
        <f>VLOOKUP(D153, generator_data!$I$3:$J$11, 2, FALSE)</f>
        <v>400</v>
      </c>
      <c r="H153">
        <f t="shared" si="14"/>
        <v>2184</v>
      </c>
    </row>
    <row r="154" spans="1:8" x14ac:dyDescent="0.35">
      <c r="A154" t="s">
        <v>424</v>
      </c>
      <c r="B154" s="39">
        <v>50</v>
      </c>
      <c r="C154">
        <v>0</v>
      </c>
      <c r="D154" t="s">
        <v>232</v>
      </c>
      <c r="E154" t="str">
        <f t="shared" si="13"/>
        <v>222-1</v>
      </c>
      <c r="F154" s="39">
        <f t="shared" si="15"/>
        <v>50</v>
      </c>
      <c r="G154" s="39">
        <f>VLOOKUP(D154, generator_data!$I$3:$J$11, 2, FALSE)</f>
        <v>50</v>
      </c>
      <c r="H154">
        <f t="shared" si="14"/>
        <v>0</v>
      </c>
    </row>
    <row r="155" spans="1:8" x14ac:dyDescent="0.35">
      <c r="A155" t="s">
        <v>425</v>
      </c>
      <c r="B155" s="39">
        <v>50</v>
      </c>
      <c r="C155">
        <v>0</v>
      </c>
      <c r="D155" t="s">
        <v>232</v>
      </c>
      <c r="E155" t="str">
        <f t="shared" si="13"/>
        <v>222-2</v>
      </c>
      <c r="F155" s="39">
        <f t="shared" si="15"/>
        <v>50</v>
      </c>
      <c r="G155" s="39">
        <f>VLOOKUP(D155, generator_data!$I$3:$J$11, 2, FALSE)</f>
        <v>50</v>
      </c>
      <c r="H155">
        <f t="shared" si="14"/>
        <v>0</v>
      </c>
    </row>
    <row r="156" spans="1:8" x14ac:dyDescent="0.35">
      <c r="A156" t="s">
        <v>426</v>
      </c>
      <c r="B156" s="39">
        <v>50</v>
      </c>
      <c r="C156">
        <v>0</v>
      </c>
      <c r="D156" t="s">
        <v>232</v>
      </c>
      <c r="E156" t="str">
        <f t="shared" si="13"/>
        <v>222-3</v>
      </c>
      <c r="F156" s="39">
        <f t="shared" si="15"/>
        <v>50</v>
      </c>
      <c r="G156" s="39">
        <f>VLOOKUP(D156, generator_data!$I$3:$J$11, 2, FALSE)</f>
        <v>50</v>
      </c>
      <c r="H156">
        <f t="shared" si="14"/>
        <v>0</v>
      </c>
    </row>
    <row r="157" spans="1:8" x14ac:dyDescent="0.35">
      <c r="A157" t="s">
        <v>427</v>
      </c>
      <c r="B157" s="39">
        <v>50</v>
      </c>
      <c r="C157">
        <v>0</v>
      </c>
      <c r="D157" t="s">
        <v>232</v>
      </c>
      <c r="E157" t="str">
        <f t="shared" si="13"/>
        <v>222-4</v>
      </c>
      <c r="F157" s="39">
        <f t="shared" si="15"/>
        <v>50</v>
      </c>
      <c r="G157" s="39">
        <f>VLOOKUP(D157, generator_data!$I$3:$J$11, 2, FALSE)</f>
        <v>50</v>
      </c>
      <c r="H157">
        <f t="shared" si="14"/>
        <v>0</v>
      </c>
    </row>
    <row r="158" spans="1:8" x14ac:dyDescent="0.35">
      <c r="A158" t="s">
        <v>428</v>
      </c>
      <c r="B158" s="39">
        <v>50</v>
      </c>
      <c r="C158">
        <v>0</v>
      </c>
      <c r="D158" t="s">
        <v>232</v>
      </c>
      <c r="E158" t="str">
        <f t="shared" si="13"/>
        <v>222-5</v>
      </c>
      <c r="F158" s="39">
        <f t="shared" si="15"/>
        <v>50</v>
      </c>
      <c r="G158" s="39">
        <f>VLOOKUP(D158, generator_data!$I$3:$J$11, 2, FALSE)</f>
        <v>50</v>
      </c>
      <c r="H158">
        <f t="shared" si="14"/>
        <v>0</v>
      </c>
    </row>
    <row r="159" spans="1:8" x14ac:dyDescent="0.35">
      <c r="A159" t="s">
        <v>429</v>
      </c>
      <c r="B159" s="39">
        <v>50</v>
      </c>
      <c r="C159">
        <v>0</v>
      </c>
      <c r="D159" t="s">
        <v>232</v>
      </c>
      <c r="E159" t="str">
        <f t="shared" si="13"/>
        <v>222-6</v>
      </c>
      <c r="F159" s="39">
        <f t="shared" si="15"/>
        <v>50</v>
      </c>
      <c r="G159" s="39">
        <f>VLOOKUP(D159, generator_data!$I$3:$J$11, 2, FALSE)</f>
        <v>50</v>
      </c>
      <c r="H159">
        <f t="shared" si="14"/>
        <v>0</v>
      </c>
    </row>
    <row r="160" spans="1:8" x14ac:dyDescent="0.35">
      <c r="A160" t="s">
        <v>430</v>
      </c>
      <c r="B160" s="39">
        <v>155</v>
      </c>
      <c r="C160">
        <v>15.46</v>
      </c>
      <c r="D160" t="s">
        <v>230</v>
      </c>
      <c r="E160" t="str">
        <f t="shared" si="13"/>
        <v>223-1</v>
      </c>
      <c r="F160" s="39">
        <f t="shared" si="15"/>
        <v>155</v>
      </c>
      <c r="G160" s="39">
        <f>VLOOKUP(D160, generator_data!$I$3:$J$11, 2, FALSE)</f>
        <v>155</v>
      </c>
      <c r="H160">
        <f t="shared" si="14"/>
        <v>2396.3000000000002</v>
      </c>
    </row>
    <row r="161" spans="1:8" x14ac:dyDescent="0.35">
      <c r="A161" t="s">
        <v>431</v>
      </c>
      <c r="B161" s="39">
        <v>155</v>
      </c>
      <c r="C161">
        <v>15.46</v>
      </c>
      <c r="D161" t="s">
        <v>230</v>
      </c>
      <c r="E161" t="str">
        <f t="shared" si="13"/>
        <v>223-2</v>
      </c>
      <c r="F161" s="39">
        <f t="shared" si="15"/>
        <v>155</v>
      </c>
      <c r="G161" s="39">
        <f>VLOOKUP(D161, generator_data!$I$3:$J$11, 2, FALSE)</f>
        <v>155</v>
      </c>
      <c r="H161">
        <f t="shared" si="14"/>
        <v>2396.3000000000002</v>
      </c>
    </row>
    <row r="162" spans="1:8" x14ac:dyDescent="0.35">
      <c r="A162" t="s">
        <v>432</v>
      </c>
      <c r="B162" s="39">
        <v>350</v>
      </c>
      <c r="C162">
        <v>15.89</v>
      </c>
      <c r="D162" t="s">
        <v>235</v>
      </c>
      <c r="E162" t="str">
        <f t="shared" si="13"/>
        <v>223-3</v>
      </c>
      <c r="F162" s="39">
        <f t="shared" si="15"/>
        <v>350</v>
      </c>
      <c r="G162" s="39">
        <f>VLOOKUP(D162, generator_data!$I$3:$J$11, 2, FALSE)</f>
        <v>350</v>
      </c>
      <c r="H162">
        <f t="shared" si="14"/>
        <v>5561.5</v>
      </c>
    </row>
    <row r="163" spans="1:8" x14ac:dyDescent="0.35">
      <c r="A163" t="s">
        <v>433</v>
      </c>
      <c r="B163" s="39">
        <v>76</v>
      </c>
      <c r="C163">
        <v>19.64</v>
      </c>
      <c r="D163" t="s">
        <v>224</v>
      </c>
      <c r="E163" t="str">
        <f t="shared" si="13"/>
        <v>301-3</v>
      </c>
      <c r="F163" s="39">
        <f t="shared" si="15"/>
        <v>76</v>
      </c>
      <c r="G163" s="39">
        <f>VLOOKUP(D163, generator_data!$I$3:$J$11, 2, FALSE)</f>
        <v>76</v>
      </c>
      <c r="H163">
        <f t="shared" si="14"/>
        <v>1492.64</v>
      </c>
    </row>
    <row r="164" spans="1:8" x14ac:dyDescent="0.35">
      <c r="A164" t="s">
        <v>434</v>
      </c>
      <c r="B164" s="39">
        <v>76</v>
      </c>
      <c r="C164">
        <v>19.64</v>
      </c>
      <c r="D164" t="s">
        <v>224</v>
      </c>
      <c r="E164" t="str">
        <f t="shared" si="13"/>
        <v>301-4</v>
      </c>
      <c r="F164" s="39">
        <f t="shared" si="15"/>
        <v>76</v>
      </c>
      <c r="G164" s="39">
        <f>VLOOKUP(D164, generator_data!$I$3:$J$11, 2, FALSE)</f>
        <v>76</v>
      </c>
      <c r="H164">
        <f t="shared" si="14"/>
        <v>1492.64</v>
      </c>
    </row>
    <row r="165" spans="1:8" x14ac:dyDescent="0.35">
      <c r="A165" t="s">
        <v>435</v>
      </c>
      <c r="B165" s="39">
        <v>0</v>
      </c>
      <c r="C165">
        <v>163.02000000000001</v>
      </c>
      <c r="D165" t="s">
        <v>223</v>
      </c>
      <c r="E165" t="str">
        <f t="shared" si="13"/>
        <v>301-1</v>
      </c>
      <c r="F165" s="39">
        <f t="shared" si="15"/>
        <v>0</v>
      </c>
      <c r="G165" s="39">
        <f>VLOOKUP(D165, generator_data!$I$3:$J$11, 2, FALSE)</f>
        <v>20</v>
      </c>
      <c r="H165">
        <f t="shared" si="14"/>
        <v>0</v>
      </c>
    </row>
    <row r="166" spans="1:8" x14ac:dyDescent="0.35">
      <c r="A166" t="s">
        <v>436</v>
      </c>
      <c r="B166" s="39">
        <v>0</v>
      </c>
      <c r="C166">
        <v>163.02000000000001</v>
      </c>
      <c r="D166" t="s">
        <v>223</v>
      </c>
      <c r="E166" t="str">
        <f t="shared" si="13"/>
        <v>301-2</v>
      </c>
      <c r="F166" s="39">
        <f t="shared" si="15"/>
        <v>0</v>
      </c>
      <c r="G166" s="39">
        <f>VLOOKUP(D166, generator_data!$I$3:$J$11, 2, FALSE)</f>
        <v>20</v>
      </c>
      <c r="H166">
        <f t="shared" si="14"/>
        <v>0</v>
      </c>
    </row>
    <row r="167" spans="1:8" x14ac:dyDescent="0.35">
      <c r="A167" t="s">
        <v>437</v>
      </c>
      <c r="B167" s="39">
        <v>20</v>
      </c>
      <c r="C167">
        <v>163.02000000000001</v>
      </c>
      <c r="D167" t="s">
        <v>223</v>
      </c>
      <c r="E167" t="str">
        <f t="shared" si="13"/>
        <v>302-1</v>
      </c>
      <c r="F167" s="39">
        <f t="shared" si="15"/>
        <v>20</v>
      </c>
      <c r="G167" s="39">
        <f>VLOOKUP(D167, generator_data!$I$3:$J$11, 2, FALSE)</f>
        <v>20</v>
      </c>
      <c r="H167">
        <f t="shared" si="14"/>
        <v>3260.4</v>
      </c>
    </row>
    <row r="168" spans="1:8" x14ac:dyDescent="0.35">
      <c r="A168" t="s">
        <v>438</v>
      </c>
      <c r="B168" s="39">
        <v>20</v>
      </c>
      <c r="C168">
        <v>163.02000000000001</v>
      </c>
      <c r="D168" t="s">
        <v>223</v>
      </c>
      <c r="E168" t="str">
        <f t="shared" si="13"/>
        <v>302-2</v>
      </c>
      <c r="F168" s="39">
        <f t="shared" si="15"/>
        <v>20</v>
      </c>
      <c r="G168" s="39">
        <f>VLOOKUP(D168, generator_data!$I$3:$J$11, 2, FALSE)</f>
        <v>20</v>
      </c>
      <c r="H168">
        <f t="shared" si="14"/>
        <v>3260.4</v>
      </c>
    </row>
    <row r="169" spans="1:8" x14ac:dyDescent="0.35">
      <c r="A169" t="s">
        <v>439</v>
      </c>
      <c r="B169" s="39">
        <v>76</v>
      </c>
      <c r="C169">
        <v>19.64</v>
      </c>
      <c r="D169" t="s">
        <v>224</v>
      </c>
      <c r="E169" t="str">
        <f t="shared" si="13"/>
        <v>302-3</v>
      </c>
      <c r="F169" s="39">
        <f t="shared" si="15"/>
        <v>76</v>
      </c>
      <c r="G169" s="39">
        <f>VLOOKUP(D169, generator_data!$I$3:$J$11, 2, FALSE)</f>
        <v>76</v>
      </c>
      <c r="H169">
        <f t="shared" si="14"/>
        <v>1492.64</v>
      </c>
    </row>
    <row r="170" spans="1:8" x14ac:dyDescent="0.35">
      <c r="A170" t="s">
        <v>440</v>
      </c>
      <c r="B170" s="39">
        <v>76</v>
      </c>
      <c r="C170">
        <v>19.64</v>
      </c>
      <c r="D170" t="s">
        <v>224</v>
      </c>
      <c r="E170" t="str">
        <f t="shared" si="13"/>
        <v>302-4</v>
      </c>
      <c r="F170" s="39">
        <f t="shared" si="15"/>
        <v>76</v>
      </c>
      <c r="G170" s="39">
        <f>VLOOKUP(D170, generator_data!$I$3:$J$11, 2, FALSE)</f>
        <v>76</v>
      </c>
      <c r="H170">
        <f t="shared" si="14"/>
        <v>1492.64</v>
      </c>
    </row>
    <row r="171" spans="1:8" x14ac:dyDescent="0.35">
      <c r="A171" t="s">
        <v>441</v>
      </c>
      <c r="B171" s="39">
        <v>100</v>
      </c>
      <c r="C171">
        <v>75.64</v>
      </c>
      <c r="D171" t="s">
        <v>226</v>
      </c>
      <c r="E171" t="str">
        <f t="shared" si="13"/>
        <v>307-1</v>
      </c>
      <c r="F171" s="39">
        <f t="shared" si="15"/>
        <v>100</v>
      </c>
      <c r="G171" s="39">
        <f>VLOOKUP(D171, generator_data!$I$3:$J$11, 2, FALSE)</f>
        <v>100</v>
      </c>
      <c r="H171">
        <f t="shared" si="14"/>
        <v>7564</v>
      </c>
    </row>
    <row r="172" spans="1:8" x14ac:dyDescent="0.35">
      <c r="A172" t="s">
        <v>442</v>
      </c>
      <c r="B172" s="39">
        <v>100</v>
      </c>
      <c r="C172">
        <v>75.64</v>
      </c>
      <c r="D172" t="s">
        <v>226</v>
      </c>
      <c r="E172" t="str">
        <f t="shared" si="13"/>
        <v>307-2</v>
      </c>
      <c r="F172" s="39">
        <f t="shared" si="15"/>
        <v>100</v>
      </c>
      <c r="G172" s="39">
        <f>VLOOKUP(D172, generator_data!$I$3:$J$11, 2, FALSE)</f>
        <v>100</v>
      </c>
      <c r="H172">
        <f t="shared" si="14"/>
        <v>7564</v>
      </c>
    </row>
    <row r="173" spans="1:8" x14ac:dyDescent="0.35">
      <c r="A173" t="s">
        <v>443</v>
      </c>
      <c r="B173" s="39">
        <v>100</v>
      </c>
      <c r="C173">
        <v>75.64</v>
      </c>
      <c r="D173" t="s">
        <v>226</v>
      </c>
      <c r="E173" t="str">
        <f t="shared" si="13"/>
        <v>307-3</v>
      </c>
      <c r="F173" s="39">
        <f t="shared" si="15"/>
        <v>100</v>
      </c>
      <c r="G173" s="39">
        <f>VLOOKUP(D173, generator_data!$I$3:$J$11, 2, FALSE)</f>
        <v>100</v>
      </c>
      <c r="H173">
        <f t="shared" si="14"/>
        <v>7564</v>
      </c>
    </row>
    <row r="174" spans="1:8" x14ac:dyDescent="0.35">
      <c r="A174" t="s">
        <v>444</v>
      </c>
      <c r="B174" s="39">
        <v>197</v>
      </c>
      <c r="C174">
        <v>74.75</v>
      </c>
      <c r="D174" t="s">
        <v>227</v>
      </c>
      <c r="E174" t="str">
        <f t="shared" si="13"/>
        <v>313-1</v>
      </c>
      <c r="F174" s="39">
        <f t="shared" si="15"/>
        <v>197</v>
      </c>
      <c r="G174" s="39">
        <f>VLOOKUP(D174, generator_data!$I$3:$J$11, 2, FALSE)</f>
        <v>197</v>
      </c>
      <c r="H174">
        <f t="shared" si="14"/>
        <v>14725.75</v>
      </c>
    </row>
    <row r="175" spans="1:8" x14ac:dyDescent="0.35">
      <c r="A175" t="s">
        <v>445</v>
      </c>
      <c r="B175" s="39">
        <v>197</v>
      </c>
      <c r="C175">
        <v>74.75</v>
      </c>
      <c r="D175" t="s">
        <v>227</v>
      </c>
      <c r="E175" t="str">
        <f t="shared" si="13"/>
        <v>313-2</v>
      </c>
      <c r="F175" s="39">
        <f t="shared" si="15"/>
        <v>197</v>
      </c>
      <c r="G175" s="39">
        <f>VLOOKUP(D175, generator_data!$I$3:$J$11, 2, FALSE)</f>
        <v>197</v>
      </c>
      <c r="H175">
        <f t="shared" si="14"/>
        <v>14725.75</v>
      </c>
    </row>
    <row r="176" spans="1:8" x14ac:dyDescent="0.35">
      <c r="A176" t="s">
        <v>446</v>
      </c>
      <c r="B176" s="39">
        <v>197</v>
      </c>
      <c r="C176">
        <v>74.75</v>
      </c>
      <c r="D176" t="s">
        <v>227</v>
      </c>
      <c r="E176" t="str">
        <f t="shared" si="13"/>
        <v>313-3</v>
      </c>
      <c r="F176" s="39">
        <f t="shared" si="15"/>
        <v>197</v>
      </c>
      <c r="G176" s="39">
        <f>VLOOKUP(D176, generator_data!$I$3:$J$11, 2, FALSE)</f>
        <v>197</v>
      </c>
      <c r="H176">
        <f t="shared" si="14"/>
        <v>14725.75</v>
      </c>
    </row>
    <row r="177" spans="1:8" x14ac:dyDescent="0.35">
      <c r="A177" t="s">
        <v>447</v>
      </c>
      <c r="B177" s="39">
        <v>155</v>
      </c>
      <c r="C177">
        <v>15.46</v>
      </c>
      <c r="D177" t="s">
        <v>230</v>
      </c>
      <c r="E177" t="str">
        <f t="shared" si="13"/>
        <v>315-6</v>
      </c>
      <c r="F177" s="39">
        <f t="shared" si="15"/>
        <v>155</v>
      </c>
      <c r="G177" s="39">
        <f>VLOOKUP(D177, generator_data!$I$3:$J$11, 2, FALSE)</f>
        <v>155</v>
      </c>
      <c r="H177">
        <f t="shared" si="14"/>
        <v>2396.3000000000002</v>
      </c>
    </row>
    <row r="178" spans="1:8" x14ac:dyDescent="0.35">
      <c r="A178" t="s">
        <v>448</v>
      </c>
      <c r="B178" s="39">
        <v>12</v>
      </c>
      <c r="C178">
        <v>94.74</v>
      </c>
      <c r="D178" t="s">
        <v>229</v>
      </c>
      <c r="E178" t="str">
        <f t="shared" si="13"/>
        <v>315-1</v>
      </c>
      <c r="F178" s="39">
        <f t="shared" si="15"/>
        <v>12</v>
      </c>
      <c r="G178" s="39">
        <f>VLOOKUP(D178, generator_data!$I$3:$J$11, 2, FALSE)</f>
        <v>12</v>
      </c>
      <c r="H178">
        <f t="shared" si="14"/>
        <v>1136.8799999999999</v>
      </c>
    </row>
    <row r="179" spans="1:8" x14ac:dyDescent="0.35">
      <c r="A179" t="s">
        <v>449</v>
      </c>
      <c r="B179" s="39">
        <v>12</v>
      </c>
      <c r="C179">
        <v>94.74</v>
      </c>
      <c r="D179" t="s">
        <v>229</v>
      </c>
      <c r="E179" t="str">
        <f t="shared" si="13"/>
        <v>315-2</v>
      </c>
      <c r="F179" s="39">
        <f t="shared" si="15"/>
        <v>12</v>
      </c>
      <c r="G179" s="39">
        <f>VLOOKUP(D179, generator_data!$I$3:$J$11, 2, FALSE)</f>
        <v>12</v>
      </c>
      <c r="H179">
        <f t="shared" si="14"/>
        <v>1136.8799999999999</v>
      </c>
    </row>
    <row r="180" spans="1:8" x14ac:dyDescent="0.35">
      <c r="A180" t="s">
        <v>450</v>
      </c>
      <c r="B180" s="39">
        <v>12</v>
      </c>
      <c r="C180">
        <v>94.74</v>
      </c>
      <c r="D180" t="s">
        <v>229</v>
      </c>
      <c r="E180" t="str">
        <f t="shared" si="13"/>
        <v>315-3</v>
      </c>
      <c r="F180" s="39">
        <f t="shared" si="15"/>
        <v>12</v>
      </c>
      <c r="G180" s="39">
        <f>VLOOKUP(D180, generator_data!$I$3:$J$11, 2, FALSE)</f>
        <v>12</v>
      </c>
      <c r="H180">
        <f t="shared" si="14"/>
        <v>1136.8799999999999</v>
      </c>
    </row>
    <row r="181" spans="1:8" x14ac:dyDescent="0.35">
      <c r="A181" t="s">
        <v>451</v>
      </c>
      <c r="B181" s="39">
        <v>12</v>
      </c>
      <c r="C181">
        <v>94.74</v>
      </c>
      <c r="D181" t="s">
        <v>229</v>
      </c>
      <c r="E181" t="str">
        <f t="shared" si="13"/>
        <v>315-4</v>
      </c>
      <c r="F181" s="39">
        <f t="shared" si="15"/>
        <v>12</v>
      </c>
      <c r="G181" s="39">
        <f>VLOOKUP(D181, generator_data!$I$3:$J$11, 2, FALSE)</f>
        <v>12</v>
      </c>
      <c r="H181">
        <f t="shared" si="14"/>
        <v>1136.8799999999999</v>
      </c>
    </row>
    <row r="182" spans="1:8" x14ac:dyDescent="0.35">
      <c r="A182" t="s">
        <v>452</v>
      </c>
      <c r="B182" s="39">
        <v>12</v>
      </c>
      <c r="C182">
        <v>94.74</v>
      </c>
      <c r="D182" t="s">
        <v>229</v>
      </c>
      <c r="E182" t="str">
        <f t="shared" si="13"/>
        <v>315-5</v>
      </c>
      <c r="F182" s="39">
        <f t="shared" si="15"/>
        <v>12</v>
      </c>
      <c r="G182" s="39">
        <f>VLOOKUP(D182, generator_data!$I$3:$J$11, 2, FALSE)</f>
        <v>12</v>
      </c>
      <c r="H182">
        <f t="shared" si="14"/>
        <v>1136.8799999999999</v>
      </c>
    </row>
    <row r="183" spans="1:8" x14ac:dyDescent="0.35">
      <c r="A183" t="s">
        <v>453</v>
      </c>
      <c r="B183" s="39">
        <v>155</v>
      </c>
      <c r="C183">
        <v>15.46</v>
      </c>
      <c r="D183" t="s">
        <v>230</v>
      </c>
      <c r="E183" t="str">
        <f t="shared" si="13"/>
        <v>316-1</v>
      </c>
      <c r="F183" s="39">
        <f t="shared" si="15"/>
        <v>155</v>
      </c>
      <c r="G183" s="39">
        <f>VLOOKUP(D183, generator_data!$I$3:$J$11, 2, FALSE)</f>
        <v>155</v>
      </c>
      <c r="H183">
        <f t="shared" si="14"/>
        <v>2396.3000000000002</v>
      </c>
    </row>
    <row r="184" spans="1:8" x14ac:dyDescent="0.35">
      <c r="A184" t="s">
        <v>454</v>
      </c>
      <c r="B184" s="39">
        <v>192.17</v>
      </c>
      <c r="C184">
        <v>5.46</v>
      </c>
      <c r="D184" t="s">
        <v>231</v>
      </c>
      <c r="E184" t="str">
        <f t="shared" si="13"/>
        <v>318-1</v>
      </c>
      <c r="F184" s="39">
        <f t="shared" si="15"/>
        <v>192.17</v>
      </c>
      <c r="G184" s="39">
        <f>VLOOKUP(D184, generator_data!$I$3:$J$11, 2, FALSE)</f>
        <v>400</v>
      </c>
      <c r="H184">
        <f t="shared" si="14"/>
        <v>1049.2482</v>
      </c>
    </row>
    <row r="185" spans="1:8" x14ac:dyDescent="0.35">
      <c r="A185" t="s">
        <v>455</v>
      </c>
      <c r="B185" s="39">
        <v>400</v>
      </c>
      <c r="C185">
        <v>5.46</v>
      </c>
      <c r="D185" t="s">
        <v>231</v>
      </c>
      <c r="E185" t="str">
        <f t="shared" si="13"/>
        <v>321-1</v>
      </c>
      <c r="F185" s="39">
        <f t="shared" si="15"/>
        <v>400</v>
      </c>
      <c r="G185" s="39">
        <f>VLOOKUP(D185, generator_data!$I$3:$J$11, 2, FALSE)</f>
        <v>400</v>
      </c>
      <c r="H185">
        <f t="shared" si="14"/>
        <v>2184</v>
      </c>
    </row>
    <row r="186" spans="1:8" x14ac:dyDescent="0.35">
      <c r="A186" t="s">
        <v>456</v>
      </c>
      <c r="B186" s="39">
        <v>50</v>
      </c>
      <c r="C186">
        <v>0</v>
      </c>
      <c r="D186" t="s">
        <v>232</v>
      </c>
      <c r="E186" t="str">
        <f t="shared" si="13"/>
        <v>322-1</v>
      </c>
      <c r="F186" s="39">
        <f t="shared" si="15"/>
        <v>50</v>
      </c>
      <c r="G186" s="39">
        <f>VLOOKUP(D186, generator_data!$I$3:$J$11, 2, FALSE)</f>
        <v>50</v>
      </c>
      <c r="H186">
        <f t="shared" si="14"/>
        <v>0</v>
      </c>
    </row>
    <row r="187" spans="1:8" x14ac:dyDescent="0.35">
      <c r="A187" t="s">
        <v>457</v>
      </c>
      <c r="B187" s="39">
        <v>50</v>
      </c>
      <c r="C187">
        <v>0</v>
      </c>
      <c r="D187" t="s">
        <v>232</v>
      </c>
      <c r="E187" t="str">
        <f t="shared" si="13"/>
        <v>322-2</v>
      </c>
      <c r="F187" s="39">
        <f t="shared" si="15"/>
        <v>50</v>
      </c>
      <c r="G187" s="39">
        <f>VLOOKUP(D187, generator_data!$I$3:$J$11, 2, FALSE)</f>
        <v>50</v>
      </c>
      <c r="H187">
        <f t="shared" si="14"/>
        <v>0</v>
      </c>
    </row>
    <row r="188" spans="1:8" x14ac:dyDescent="0.35">
      <c r="A188" t="s">
        <v>458</v>
      </c>
      <c r="B188" s="39">
        <v>50</v>
      </c>
      <c r="C188">
        <v>0</v>
      </c>
      <c r="D188" t="s">
        <v>232</v>
      </c>
      <c r="E188" t="str">
        <f t="shared" si="13"/>
        <v>322-3</v>
      </c>
      <c r="F188" s="39">
        <f t="shared" si="15"/>
        <v>50</v>
      </c>
      <c r="G188" s="39">
        <f>VLOOKUP(D188, generator_data!$I$3:$J$11, 2, FALSE)</f>
        <v>50</v>
      </c>
      <c r="H188">
        <f t="shared" si="14"/>
        <v>0</v>
      </c>
    </row>
    <row r="189" spans="1:8" x14ac:dyDescent="0.35">
      <c r="A189" t="s">
        <v>459</v>
      </c>
      <c r="B189" s="39">
        <v>50</v>
      </c>
      <c r="C189">
        <v>0</v>
      </c>
      <c r="D189" t="s">
        <v>232</v>
      </c>
      <c r="E189" t="str">
        <f t="shared" si="13"/>
        <v>322-4</v>
      </c>
      <c r="F189" s="39">
        <f t="shared" si="15"/>
        <v>50</v>
      </c>
      <c r="G189" s="39">
        <f>VLOOKUP(D189, generator_data!$I$3:$J$11, 2, FALSE)</f>
        <v>50</v>
      </c>
      <c r="H189">
        <f t="shared" si="14"/>
        <v>0</v>
      </c>
    </row>
    <row r="190" spans="1:8" x14ac:dyDescent="0.35">
      <c r="A190" t="s">
        <v>460</v>
      </c>
      <c r="B190" s="39">
        <v>50</v>
      </c>
      <c r="C190">
        <v>0</v>
      </c>
      <c r="D190" t="s">
        <v>232</v>
      </c>
      <c r="E190" t="str">
        <f t="shared" si="13"/>
        <v>322-5</v>
      </c>
      <c r="F190" s="39">
        <f t="shared" si="15"/>
        <v>50</v>
      </c>
      <c r="G190" s="39">
        <f>VLOOKUP(D190, generator_data!$I$3:$J$11, 2, FALSE)</f>
        <v>50</v>
      </c>
      <c r="H190">
        <f t="shared" si="14"/>
        <v>0</v>
      </c>
    </row>
    <row r="191" spans="1:8" x14ac:dyDescent="0.35">
      <c r="A191" t="s">
        <v>461</v>
      </c>
      <c r="B191" s="39">
        <v>50</v>
      </c>
      <c r="C191">
        <v>0</v>
      </c>
      <c r="D191" t="s">
        <v>232</v>
      </c>
      <c r="E191" t="str">
        <f t="shared" si="13"/>
        <v>322-6</v>
      </c>
      <c r="F191" s="39">
        <f t="shared" si="15"/>
        <v>50</v>
      </c>
      <c r="G191" s="39">
        <f>VLOOKUP(D191, generator_data!$I$3:$J$11, 2, FALSE)</f>
        <v>50</v>
      </c>
      <c r="H191">
        <f t="shared" si="14"/>
        <v>0</v>
      </c>
    </row>
    <row r="192" spans="1:8" x14ac:dyDescent="0.35">
      <c r="A192" t="s">
        <v>462</v>
      </c>
      <c r="B192" s="39">
        <v>155</v>
      </c>
      <c r="C192">
        <v>15.46</v>
      </c>
      <c r="D192" t="s">
        <v>230</v>
      </c>
      <c r="E192" t="str">
        <f t="shared" si="13"/>
        <v>323-1</v>
      </c>
      <c r="F192" s="39">
        <f t="shared" si="15"/>
        <v>155</v>
      </c>
      <c r="G192" s="39">
        <f>VLOOKUP(D192, generator_data!$I$3:$J$11, 2, FALSE)</f>
        <v>155</v>
      </c>
      <c r="H192">
        <f t="shared" si="14"/>
        <v>2396.3000000000002</v>
      </c>
    </row>
    <row r="193" spans="1:8" x14ac:dyDescent="0.35">
      <c r="A193" t="s">
        <v>463</v>
      </c>
      <c r="B193" s="39">
        <v>155</v>
      </c>
      <c r="C193">
        <v>15.46</v>
      </c>
      <c r="D193" t="s">
        <v>230</v>
      </c>
      <c r="E193" t="str">
        <f t="shared" si="13"/>
        <v>323-2</v>
      </c>
      <c r="F193" s="39">
        <f t="shared" si="15"/>
        <v>155</v>
      </c>
      <c r="G193" s="39">
        <f>VLOOKUP(D193, generator_data!$I$3:$J$11, 2, FALSE)</f>
        <v>155</v>
      </c>
      <c r="H193">
        <f t="shared" si="14"/>
        <v>2396.3000000000002</v>
      </c>
    </row>
    <row r="194" spans="1:8" x14ac:dyDescent="0.35">
      <c r="A194" t="s">
        <v>464</v>
      </c>
      <c r="B194" s="39">
        <v>350</v>
      </c>
      <c r="C194">
        <v>15.89</v>
      </c>
      <c r="D194" t="s">
        <v>235</v>
      </c>
      <c r="E194" t="str">
        <f t="shared" si="13"/>
        <v>323-3</v>
      </c>
      <c r="F194" s="39">
        <f t="shared" si="15"/>
        <v>350</v>
      </c>
      <c r="G194" s="39">
        <f>VLOOKUP(D194, generator_data!$I$3:$J$11, 2, FALSE)</f>
        <v>350</v>
      </c>
      <c r="H194">
        <f t="shared" si="14"/>
        <v>5561.5</v>
      </c>
    </row>
    <row r="195" spans="1:8" x14ac:dyDescent="0.35">
      <c r="A195" t="s">
        <v>465</v>
      </c>
      <c r="B195" s="39">
        <v>0</v>
      </c>
      <c r="C195">
        <v>163.02000000000001</v>
      </c>
      <c r="D195" t="s">
        <v>223</v>
      </c>
      <c r="E195" t="str">
        <f t="shared" ref="E195:E258" si="16">REPLACE(LEFT(A195, 5), 4, 1, "-")</f>
        <v>101-1</v>
      </c>
      <c r="F195" s="39">
        <f t="shared" si="15"/>
        <v>0</v>
      </c>
      <c r="G195" s="39">
        <f>VLOOKUP(D195, generator_data!$I$3:$J$11, 2, FALSE)</f>
        <v>20</v>
      </c>
      <c r="H195">
        <f t="shared" ref="H195:H258" si="17">F195*C195</f>
        <v>0</v>
      </c>
    </row>
    <row r="196" spans="1:8" x14ac:dyDescent="0.35">
      <c r="A196" t="s">
        <v>466</v>
      </c>
      <c r="B196" s="39">
        <v>0</v>
      </c>
      <c r="C196">
        <v>163.02000000000001</v>
      </c>
      <c r="D196" t="s">
        <v>223</v>
      </c>
      <c r="E196" t="str">
        <f t="shared" si="16"/>
        <v>101-2</v>
      </c>
      <c r="F196" s="39">
        <f t="shared" ref="F196:F259" si="18">B196</f>
        <v>0</v>
      </c>
      <c r="G196" s="39">
        <f>VLOOKUP(D196, generator_data!$I$3:$J$11, 2, FALSE)</f>
        <v>20</v>
      </c>
      <c r="H196">
        <f t="shared" si="17"/>
        <v>0</v>
      </c>
    </row>
    <row r="197" spans="1:8" x14ac:dyDescent="0.35">
      <c r="A197" t="s">
        <v>467</v>
      </c>
      <c r="B197" s="39">
        <v>76</v>
      </c>
      <c r="C197">
        <v>19.64</v>
      </c>
      <c r="D197" t="s">
        <v>224</v>
      </c>
      <c r="E197" t="str">
        <f t="shared" si="16"/>
        <v>101-3</v>
      </c>
      <c r="F197" s="39">
        <f t="shared" si="18"/>
        <v>76</v>
      </c>
      <c r="G197" s="39">
        <f>VLOOKUP(D197, generator_data!$I$3:$J$11, 2, FALSE)</f>
        <v>76</v>
      </c>
      <c r="H197">
        <f t="shared" si="17"/>
        <v>1492.64</v>
      </c>
    </row>
    <row r="198" spans="1:8" x14ac:dyDescent="0.35">
      <c r="A198" t="s">
        <v>468</v>
      </c>
      <c r="B198" s="39">
        <v>76</v>
      </c>
      <c r="C198">
        <v>19.64</v>
      </c>
      <c r="D198" t="s">
        <v>224</v>
      </c>
      <c r="E198" t="str">
        <f t="shared" si="16"/>
        <v>101-4</v>
      </c>
      <c r="F198" s="39">
        <f t="shared" si="18"/>
        <v>76</v>
      </c>
      <c r="G198" s="39">
        <f>VLOOKUP(D198, generator_data!$I$3:$J$11, 2, FALSE)</f>
        <v>76</v>
      </c>
      <c r="H198">
        <f t="shared" si="17"/>
        <v>1492.64</v>
      </c>
    </row>
    <row r="199" spans="1:8" x14ac:dyDescent="0.35">
      <c r="A199" t="s">
        <v>469</v>
      </c>
      <c r="B199" s="39">
        <v>0</v>
      </c>
      <c r="C199">
        <v>163.02000000000001</v>
      </c>
      <c r="D199" t="s">
        <v>223</v>
      </c>
      <c r="E199" t="str">
        <f t="shared" si="16"/>
        <v>102-1</v>
      </c>
      <c r="F199" s="39">
        <f t="shared" si="18"/>
        <v>0</v>
      </c>
      <c r="G199" s="39">
        <f>VLOOKUP(D199, generator_data!$I$3:$J$11, 2, FALSE)</f>
        <v>20</v>
      </c>
      <c r="H199">
        <f t="shared" si="17"/>
        <v>0</v>
      </c>
    </row>
    <row r="200" spans="1:8" x14ac:dyDescent="0.35">
      <c r="A200" t="s">
        <v>470</v>
      </c>
      <c r="B200" s="39">
        <v>0</v>
      </c>
      <c r="C200">
        <v>163.02000000000001</v>
      </c>
      <c r="D200" t="s">
        <v>223</v>
      </c>
      <c r="E200" t="str">
        <f t="shared" si="16"/>
        <v>102-2</v>
      </c>
      <c r="F200" s="39">
        <f t="shared" si="18"/>
        <v>0</v>
      </c>
      <c r="G200" s="39">
        <f>VLOOKUP(D200, generator_data!$I$3:$J$11, 2, FALSE)</f>
        <v>20</v>
      </c>
      <c r="H200">
        <f t="shared" si="17"/>
        <v>0</v>
      </c>
    </row>
    <row r="201" spans="1:8" x14ac:dyDescent="0.35">
      <c r="A201" t="s">
        <v>471</v>
      </c>
      <c r="B201" s="39">
        <v>76</v>
      </c>
      <c r="C201">
        <v>19.64</v>
      </c>
      <c r="D201" t="s">
        <v>224</v>
      </c>
      <c r="E201" t="str">
        <f t="shared" si="16"/>
        <v>102-3</v>
      </c>
      <c r="F201" s="39">
        <f t="shared" si="18"/>
        <v>76</v>
      </c>
      <c r="G201" s="39">
        <f>VLOOKUP(D201, generator_data!$I$3:$J$11, 2, FALSE)</f>
        <v>76</v>
      </c>
      <c r="H201">
        <f t="shared" si="17"/>
        <v>1492.64</v>
      </c>
    </row>
    <row r="202" spans="1:8" x14ac:dyDescent="0.35">
      <c r="A202" t="s">
        <v>472</v>
      </c>
      <c r="B202" s="39">
        <v>76</v>
      </c>
      <c r="C202">
        <v>19.64</v>
      </c>
      <c r="D202" t="s">
        <v>224</v>
      </c>
      <c r="E202" t="str">
        <f t="shared" si="16"/>
        <v>102-4</v>
      </c>
      <c r="F202" s="39">
        <f t="shared" si="18"/>
        <v>76</v>
      </c>
      <c r="G202" s="39">
        <f>VLOOKUP(D202, generator_data!$I$3:$J$11, 2, FALSE)</f>
        <v>76</v>
      </c>
      <c r="H202">
        <f t="shared" si="17"/>
        <v>1492.64</v>
      </c>
    </row>
    <row r="203" spans="1:8" x14ac:dyDescent="0.35">
      <c r="A203" t="s">
        <v>473</v>
      </c>
      <c r="B203" s="39">
        <v>100</v>
      </c>
      <c r="C203">
        <v>75.64</v>
      </c>
      <c r="D203" t="s">
        <v>226</v>
      </c>
      <c r="E203" t="str">
        <f t="shared" si="16"/>
        <v>107-1</v>
      </c>
      <c r="F203" s="39">
        <f t="shared" si="18"/>
        <v>100</v>
      </c>
      <c r="G203" s="39">
        <f>VLOOKUP(D203, generator_data!$I$3:$J$11, 2, FALSE)</f>
        <v>100</v>
      </c>
      <c r="H203">
        <f t="shared" si="17"/>
        <v>7564</v>
      </c>
    </row>
    <row r="204" spans="1:8" x14ac:dyDescent="0.35">
      <c r="A204" t="s">
        <v>474</v>
      </c>
      <c r="B204" s="39">
        <v>10.94</v>
      </c>
      <c r="C204">
        <v>75.64</v>
      </c>
      <c r="D204" t="s">
        <v>226</v>
      </c>
      <c r="E204" t="str">
        <f t="shared" si="16"/>
        <v>107-2</v>
      </c>
      <c r="F204" s="39">
        <f t="shared" si="18"/>
        <v>10.94</v>
      </c>
      <c r="G204" s="39">
        <f>VLOOKUP(D204, generator_data!$I$3:$J$11, 2, FALSE)</f>
        <v>100</v>
      </c>
      <c r="H204">
        <f t="shared" si="17"/>
        <v>827.50159999999994</v>
      </c>
    </row>
    <row r="205" spans="1:8" x14ac:dyDescent="0.35">
      <c r="A205" t="s">
        <v>475</v>
      </c>
      <c r="B205" s="39">
        <v>0</v>
      </c>
      <c r="C205">
        <v>75.64</v>
      </c>
      <c r="D205" t="s">
        <v>226</v>
      </c>
      <c r="E205" t="str">
        <f t="shared" si="16"/>
        <v>107-3</v>
      </c>
      <c r="F205" s="39">
        <f t="shared" si="18"/>
        <v>0</v>
      </c>
      <c r="G205" s="39">
        <f>VLOOKUP(D205, generator_data!$I$3:$J$11, 2, FALSE)</f>
        <v>100</v>
      </c>
      <c r="H205">
        <f t="shared" si="17"/>
        <v>0</v>
      </c>
    </row>
    <row r="206" spans="1:8" x14ac:dyDescent="0.35">
      <c r="A206" t="s">
        <v>476</v>
      </c>
      <c r="B206" s="39">
        <v>197</v>
      </c>
      <c r="C206">
        <v>74.75</v>
      </c>
      <c r="D206" t="s">
        <v>227</v>
      </c>
      <c r="E206" t="str">
        <f t="shared" si="16"/>
        <v>113-1</v>
      </c>
      <c r="F206" s="39">
        <f t="shared" si="18"/>
        <v>197</v>
      </c>
      <c r="G206" s="39">
        <f>VLOOKUP(D206, generator_data!$I$3:$J$11, 2, FALSE)</f>
        <v>197</v>
      </c>
      <c r="H206">
        <f t="shared" si="17"/>
        <v>14725.75</v>
      </c>
    </row>
    <row r="207" spans="1:8" x14ac:dyDescent="0.35">
      <c r="A207" t="s">
        <v>477</v>
      </c>
      <c r="B207" s="39">
        <v>197</v>
      </c>
      <c r="C207">
        <v>74.75</v>
      </c>
      <c r="D207" t="s">
        <v>227</v>
      </c>
      <c r="E207" t="str">
        <f t="shared" si="16"/>
        <v>113-2</v>
      </c>
      <c r="F207" s="39">
        <f t="shared" si="18"/>
        <v>197</v>
      </c>
      <c r="G207" s="39">
        <f>VLOOKUP(D207, generator_data!$I$3:$J$11, 2, FALSE)</f>
        <v>197</v>
      </c>
      <c r="H207">
        <f t="shared" si="17"/>
        <v>14725.75</v>
      </c>
    </row>
    <row r="208" spans="1:8" x14ac:dyDescent="0.35">
      <c r="A208" t="s">
        <v>478</v>
      </c>
      <c r="B208" s="39">
        <v>197</v>
      </c>
      <c r="C208">
        <v>74.75</v>
      </c>
      <c r="D208" t="s">
        <v>227</v>
      </c>
      <c r="E208" t="str">
        <f t="shared" si="16"/>
        <v>113-3</v>
      </c>
      <c r="F208" s="39">
        <f t="shared" si="18"/>
        <v>197</v>
      </c>
      <c r="G208" s="39">
        <f>VLOOKUP(D208, generator_data!$I$3:$J$11, 2, FALSE)</f>
        <v>197</v>
      </c>
      <c r="H208">
        <f t="shared" si="17"/>
        <v>14725.75</v>
      </c>
    </row>
    <row r="209" spans="1:8" x14ac:dyDescent="0.35">
      <c r="A209" t="s">
        <v>479</v>
      </c>
      <c r="B209" s="39">
        <v>155</v>
      </c>
      <c r="C209">
        <v>15.46</v>
      </c>
      <c r="D209" t="s">
        <v>230</v>
      </c>
      <c r="E209" t="str">
        <f t="shared" si="16"/>
        <v>115-6</v>
      </c>
      <c r="F209" s="39">
        <f t="shared" si="18"/>
        <v>155</v>
      </c>
      <c r="G209" s="39">
        <f>VLOOKUP(D209, generator_data!$I$3:$J$11, 2, FALSE)</f>
        <v>155</v>
      </c>
      <c r="H209">
        <f t="shared" si="17"/>
        <v>2396.3000000000002</v>
      </c>
    </row>
    <row r="210" spans="1:8" x14ac:dyDescent="0.35">
      <c r="A210" t="s">
        <v>480</v>
      </c>
      <c r="B210" s="39">
        <v>0</v>
      </c>
      <c r="C210">
        <v>94.74</v>
      </c>
      <c r="D210" t="s">
        <v>229</v>
      </c>
      <c r="E210" t="str">
        <f t="shared" si="16"/>
        <v>115-1</v>
      </c>
      <c r="F210" s="39">
        <f t="shared" si="18"/>
        <v>0</v>
      </c>
      <c r="G210" s="39">
        <f>VLOOKUP(D210, generator_data!$I$3:$J$11, 2, FALSE)</f>
        <v>12</v>
      </c>
      <c r="H210">
        <f t="shared" si="17"/>
        <v>0</v>
      </c>
    </row>
    <row r="211" spans="1:8" x14ac:dyDescent="0.35">
      <c r="A211" t="s">
        <v>481</v>
      </c>
      <c r="B211" s="39">
        <v>0</v>
      </c>
      <c r="C211">
        <v>94.74</v>
      </c>
      <c r="D211" t="s">
        <v>229</v>
      </c>
      <c r="E211" t="str">
        <f t="shared" si="16"/>
        <v>115-2</v>
      </c>
      <c r="F211" s="39">
        <f t="shared" si="18"/>
        <v>0</v>
      </c>
      <c r="G211" s="39">
        <f>VLOOKUP(D211, generator_data!$I$3:$J$11, 2, FALSE)</f>
        <v>12</v>
      </c>
      <c r="H211">
        <f t="shared" si="17"/>
        <v>0</v>
      </c>
    </row>
    <row r="212" spans="1:8" x14ac:dyDescent="0.35">
      <c r="A212" t="s">
        <v>482</v>
      </c>
      <c r="B212" s="39">
        <v>0</v>
      </c>
      <c r="C212">
        <v>94.74</v>
      </c>
      <c r="D212" t="s">
        <v>229</v>
      </c>
      <c r="E212" t="str">
        <f t="shared" si="16"/>
        <v>115-3</v>
      </c>
      <c r="F212" s="39">
        <f t="shared" si="18"/>
        <v>0</v>
      </c>
      <c r="G212" s="39">
        <f>VLOOKUP(D212, generator_data!$I$3:$J$11, 2, FALSE)</f>
        <v>12</v>
      </c>
      <c r="H212">
        <f t="shared" si="17"/>
        <v>0</v>
      </c>
    </row>
    <row r="213" spans="1:8" x14ac:dyDescent="0.35">
      <c r="A213" t="s">
        <v>483</v>
      </c>
      <c r="B213" s="39">
        <v>0</v>
      </c>
      <c r="C213">
        <v>94.74</v>
      </c>
      <c r="D213" t="s">
        <v>229</v>
      </c>
      <c r="E213" t="str">
        <f t="shared" si="16"/>
        <v>115-4</v>
      </c>
      <c r="F213" s="39">
        <f t="shared" si="18"/>
        <v>0</v>
      </c>
      <c r="G213" s="39">
        <f>VLOOKUP(D213, generator_data!$I$3:$J$11, 2, FALSE)</f>
        <v>12</v>
      </c>
      <c r="H213">
        <f t="shared" si="17"/>
        <v>0</v>
      </c>
    </row>
    <row r="214" spans="1:8" x14ac:dyDescent="0.35">
      <c r="A214" t="s">
        <v>484</v>
      </c>
      <c r="B214" s="39">
        <v>0</v>
      </c>
      <c r="C214">
        <v>94.74</v>
      </c>
      <c r="D214" t="s">
        <v>229</v>
      </c>
      <c r="E214" t="str">
        <f t="shared" si="16"/>
        <v>115-5</v>
      </c>
      <c r="F214" s="39">
        <f t="shared" si="18"/>
        <v>0</v>
      </c>
      <c r="G214" s="39">
        <f>VLOOKUP(D214, generator_data!$I$3:$J$11, 2, FALSE)</f>
        <v>12</v>
      </c>
      <c r="H214">
        <f t="shared" si="17"/>
        <v>0</v>
      </c>
    </row>
    <row r="215" spans="1:8" x14ac:dyDescent="0.35">
      <c r="A215" t="s">
        <v>485</v>
      </c>
      <c r="B215" s="39">
        <v>56.45</v>
      </c>
      <c r="C215">
        <v>15.46</v>
      </c>
      <c r="D215" t="s">
        <v>230</v>
      </c>
      <c r="E215" t="str">
        <f t="shared" si="16"/>
        <v>116-1</v>
      </c>
      <c r="F215" s="39">
        <f t="shared" si="18"/>
        <v>56.45</v>
      </c>
      <c r="G215" s="39">
        <f>VLOOKUP(D215, generator_data!$I$3:$J$11, 2, FALSE)</f>
        <v>155</v>
      </c>
      <c r="H215">
        <f t="shared" si="17"/>
        <v>872.7170000000001</v>
      </c>
    </row>
    <row r="216" spans="1:8" x14ac:dyDescent="0.35">
      <c r="A216" t="s">
        <v>486</v>
      </c>
      <c r="B216" s="39">
        <v>237.65</v>
      </c>
      <c r="C216">
        <v>5.46</v>
      </c>
      <c r="D216" t="s">
        <v>231</v>
      </c>
      <c r="E216" t="str">
        <f t="shared" si="16"/>
        <v>118-1</v>
      </c>
      <c r="F216" s="39">
        <f t="shared" si="18"/>
        <v>237.65</v>
      </c>
      <c r="G216" s="39">
        <f>VLOOKUP(D216, generator_data!$I$3:$J$11, 2, FALSE)</f>
        <v>400</v>
      </c>
      <c r="H216">
        <f t="shared" si="17"/>
        <v>1297.569</v>
      </c>
    </row>
    <row r="217" spans="1:8" x14ac:dyDescent="0.35">
      <c r="A217" t="s">
        <v>487</v>
      </c>
      <c r="B217" s="39">
        <v>397.38</v>
      </c>
      <c r="C217">
        <v>5.46</v>
      </c>
      <c r="D217" t="s">
        <v>231</v>
      </c>
      <c r="E217" t="str">
        <f t="shared" si="16"/>
        <v>121-1</v>
      </c>
      <c r="F217" s="39">
        <f t="shared" si="18"/>
        <v>397.38</v>
      </c>
      <c r="G217" s="39">
        <f>VLOOKUP(D217, generator_data!$I$3:$J$11, 2, FALSE)</f>
        <v>400</v>
      </c>
      <c r="H217">
        <f t="shared" si="17"/>
        <v>2169.6947999999998</v>
      </c>
    </row>
    <row r="218" spans="1:8" x14ac:dyDescent="0.35">
      <c r="A218" t="s">
        <v>488</v>
      </c>
      <c r="B218" s="39">
        <v>50</v>
      </c>
      <c r="C218">
        <v>0</v>
      </c>
      <c r="D218" t="s">
        <v>232</v>
      </c>
      <c r="E218" t="str">
        <f t="shared" si="16"/>
        <v>122-1</v>
      </c>
      <c r="F218" s="39">
        <f t="shared" si="18"/>
        <v>50</v>
      </c>
      <c r="G218" s="39">
        <f>VLOOKUP(D218, generator_data!$I$3:$J$11, 2, FALSE)</f>
        <v>50</v>
      </c>
      <c r="H218">
        <f t="shared" si="17"/>
        <v>0</v>
      </c>
    </row>
    <row r="219" spans="1:8" x14ac:dyDescent="0.35">
      <c r="A219" t="s">
        <v>489</v>
      </c>
      <c r="B219" s="39">
        <v>50</v>
      </c>
      <c r="C219">
        <v>0</v>
      </c>
      <c r="D219" t="s">
        <v>232</v>
      </c>
      <c r="E219" t="str">
        <f t="shared" si="16"/>
        <v>122-2</v>
      </c>
      <c r="F219" s="39">
        <f t="shared" si="18"/>
        <v>50</v>
      </c>
      <c r="G219" s="39">
        <f>VLOOKUP(D219, generator_data!$I$3:$J$11, 2, FALSE)</f>
        <v>50</v>
      </c>
      <c r="H219">
        <f t="shared" si="17"/>
        <v>0</v>
      </c>
    </row>
    <row r="220" spans="1:8" x14ac:dyDescent="0.35">
      <c r="A220" t="s">
        <v>490</v>
      </c>
      <c r="B220" s="39">
        <v>50</v>
      </c>
      <c r="C220">
        <v>0</v>
      </c>
      <c r="D220" t="s">
        <v>232</v>
      </c>
      <c r="E220" t="str">
        <f t="shared" si="16"/>
        <v>122-3</v>
      </c>
      <c r="F220" s="39">
        <f t="shared" si="18"/>
        <v>50</v>
      </c>
      <c r="G220" s="39">
        <f>VLOOKUP(D220, generator_data!$I$3:$J$11, 2, FALSE)</f>
        <v>50</v>
      </c>
      <c r="H220">
        <f t="shared" si="17"/>
        <v>0</v>
      </c>
    </row>
    <row r="221" spans="1:8" x14ac:dyDescent="0.35">
      <c r="A221" t="s">
        <v>491</v>
      </c>
      <c r="B221" s="39">
        <v>50</v>
      </c>
      <c r="C221">
        <v>0</v>
      </c>
      <c r="D221" t="s">
        <v>232</v>
      </c>
      <c r="E221" t="str">
        <f t="shared" si="16"/>
        <v>122-4</v>
      </c>
      <c r="F221" s="39">
        <f t="shared" si="18"/>
        <v>50</v>
      </c>
      <c r="G221" s="39">
        <f>VLOOKUP(D221, generator_data!$I$3:$J$11, 2, FALSE)</f>
        <v>50</v>
      </c>
      <c r="H221">
        <f t="shared" si="17"/>
        <v>0</v>
      </c>
    </row>
    <row r="222" spans="1:8" x14ac:dyDescent="0.35">
      <c r="A222" t="s">
        <v>492</v>
      </c>
      <c r="B222" s="39">
        <v>50</v>
      </c>
      <c r="C222">
        <v>0</v>
      </c>
      <c r="D222" t="s">
        <v>232</v>
      </c>
      <c r="E222" t="str">
        <f t="shared" si="16"/>
        <v>122-5</v>
      </c>
      <c r="F222" s="39">
        <f t="shared" si="18"/>
        <v>50</v>
      </c>
      <c r="G222" s="39">
        <f>VLOOKUP(D222, generator_data!$I$3:$J$11, 2, FALSE)</f>
        <v>50</v>
      </c>
      <c r="H222">
        <f t="shared" si="17"/>
        <v>0</v>
      </c>
    </row>
    <row r="223" spans="1:8" x14ac:dyDescent="0.35">
      <c r="A223" t="s">
        <v>493</v>
      </c>
      <c r="B223" s="39">
        <v>50</v>
      </c>
      <c r="C223">
        <v>0</v>
      </c>
      <c r="D223" t="s">
        <v>232</v>
      </c>
      <c r="E223" t="str">
        <f t="shared" si="16"/>
        <v>122-6</v>
      </c>
      <c r="F223" s="39">
        <f t="shared" si="18"/>
        <v>50</v>
      </c>
      <c r="G223" s="39">
        <f>VLOOKUP(D223, generator_data!$I$3:$J$11, 2, FALSE)</f>
        <v>50</v>
      </c>
      <c r="H223">
        <f t="shared" si="17"/>
        <v>0</v>
      </c>
    </row>
    <row r="224" spans="1:8" x14ac:dyDescent="0.35">
      <c r="A224" t="s">
        <v>494</v>
      </c>
      <c r="B224" s="39">
        <v>155</v>
      </c>
      <c r="C224">
        <v>15.46</v>
      </c>
      <c r="D224" t="s">
        <v>230</v>
      </c>
      <c r="E224" t="str">
        <f t="shared" si="16"/>
        <v>123-1</v>
      </c>
      <c r="F224" s="39">
        <f t="shared" si="18"/>
        <v>155</v>
      </c>
      <c r="G224" s="39">
        <f>VLOOKUP(D224, generator_data!$I$3:$J$11, 2, FALSE)</f>
        <v>155</v>
      </c>
      <c r="H224">
        <f t="shared" si="17"/>
        <v>2396.3000000000002</v>
      </c>
    </row>
    <row r="225" spans="1:8" x14ac:dyDescent="0.35">
      <c r="A225" t="s">
        <v>495</v>
      </c>
      <c r="B225" s="39">
        <v>155</v>
      </c>
      <c r="C225">
        <v>15.46</v>
      </c>
      <c r="D225" t="s">
        <v>230</v>
      </c>
      <c r="E225" t="str">
        <f t="shared" si="16"/>
        <v>123-2</v>
      </c>
      <c r="F225" s="39">
        <f t="shared" si="18"/>
        <v>155</v>
      </c>
      <c r="G225" s="39">
        <f>VLOOKUP(D225, generator_data!$I$3:$J$11, 2, FALSE)</f>
        <v>155</v>
      </c>
      <c r="H225">
        <f t="shared" si="17"/>
        <v>2396.3000000000002</v>
      </c>
    </row>
    <row r="226" spans="1:8" x14ac:dyDescent="0.35">
      <c r="A226" t="s">
        <v>496</v>
      </c>
      <c r="B226" s="39">
        <v>350</v>
      </c>
      <c r="C226">
        <v>15.89</v>
      </c>
      <c r="D226" t="s">
        <v>235</v>
      </c>
      <c r="E226" t="str">
        <f t="shared" si="16"/>
        <v>123-3</v>
      </c>
      <c r="F226" s="39">
        <f t="shared" si="18"/>
        <v>350</v>
      </c>
      <c r="G226" s="39">
        <f>VLOOKUP(D226, generator_data!$I$3:$J$11, 2, FALSE)</f>
        <v>350</v>
      </c>
      <c r="H226">
        <f t="shared" si="17"/>
        <v>5561.5</v>
      </c>
    </row>
    <row r="227" spans="1:8" x14ac:dyDescent="0.35">
      <c r="A227" t="s">
        <v>497</v>
      </c>
      <c r="B227" s="39">
        <v>76</v>
      </c>
      <c r="C227">
        <v>19.64</v>
      </c>
      <c r="D227" t="s">
        <v>224</v>
      </c>
      <c r="E227" t="str">
        <f t="shared" si="16"/>
        <v>201-3</v>
      </c>
      <c r="F227" s="39">
        <f t="shared" si="18"/>
        <v>76</v>
      </c>
      <c r="G227" s="39">
        <f>VLOOKUP(D227, generator_data!$I$3:$J$11, 2, FALSE)</f>
        <v>76</v>
      </c>
      <c r="H227">
        <f t="shared" si="17"/>
        <v>1492.64</v>
      </c>
    </row>
    <row r="228" spans="1:8" x14ac:dyDescent="0.35">
      <c r="A228" t="s">
        <v>498</v>
      </c>
      <c r="B228" s="39">
        <v>76</v>
      </c>
      <c r="C228">
        <v>19.64</v>
      </c>
      <c r="D228" t="s">
        <v>224</v>
      </c>
      <c r="E228" t="str">
        <f t="shared" si="16"/>
        <v>201-4</v>
      </c>
      <c r="F228" s="39">
        <f t="shared" si="18"/>
        <v>76</v>
      </c>
      <c r="G228" s="39">
        <f>VLOOKUP(D228, generator_data!$I$3:$J$11, 2, FALSE)</f>
        <v>76</v>
      </c>
      <c r="H228">
        <f t="shared" si="17"/>
        <v>1492.64</v>
      </c>
    </row>
    <row r="229" spans="1:8" x14ac:dyDescent="0.35">
      <c r="A229" t="s">
        <v>499</v>
      </c>
      <c r="B229" s="39">
        <v>0</v>
      </c>
      <c r="C229">
        <v>163.02000000000001</v>
      </c>
      <c r="D229" t="s">
        <v>223</v>
      </c>
      <c r="E229" t="str">
        <f t="shared" si="16"/>
        <v>201-1</v>
      </c>
      <c r="F229" s="39">
        <f t="shared" si="18"/>
        <v>0</v>
      </c>
      <c r="G229" s="39">
        <f>VLOOKUP(D229, generator_data!$I$3:$J$11, 2, FALSE)</f>
        <v>20</v>
      </c>
      <c r="H229">
        <f t="shared" si="17"/>
        <v>0</v>
      </c>
    </row>
    <row r="230" spans="1:8" x14ac:dyDescent="0.35">
      <c r="A230" t="s">
        <v>500</v>
      </c>
      <c r="B230" s="39">
        <v>0</v>
      </c>
      <c r="C230">
        <v>163.02000000000001</v>
      </c>
      <c r="D230" t="s">
        <v>223</v>
      </c>
      <c r="E230" t="str">
        <f t="shared" si="16"/>
        <v>201-2</v>
      </c>
      <c r="F230" s="39">
        <f t="shared" si="18"/>
        <v>0</v>
      </c>
      <c r="G230" s="39">
        <f>VLOOKUP(D230, generator_data!$I$3:$J$11, 2, FALSE)</f>
        <v>20</v>
      </c>
      <c r="H230">
        <f t="shared" si="17"/>
        <v>0</v>
      </c>
    </row>
    <row r="231" spans="1:8" x14ac:dyDescent="0.35">
      <c r="A231" t="s">
        <v>501</v>
      </c>
      <c r="B231" s="39">
        <v>20</v>
      </c>
      <c r="C231">
        <v>163.02000000000001</v>
      </c>
      <c r="D231" t="s">
        <v>223</v>
      </c>
      <c r="E231" t="str">
        <f t="shared" si="16"/>
        <v>202-1</v>
      </c>
      <c r="F231" s="39">
        <f t="shared" si="18"/>
        <v>20</v>
      </c>
      <c r="G231" s="39">
        <f>VLOOKUP(D231, generator_data!$I$3:$J$11, 2, FALSE)</f>
        <v>20</v>
      </c>
      <c r="H231">
        <f t="shared" si="17"/>
        <v>3260.4</v>
      </c>
    </row>
    <row r="232" spans="1:8" x14ac:dyDescent="0.35">
      <c r="A232" t="s">
        <v>502</v>
      </c>
      <c r="B232" s="39">
        <v>20</v>
      </c>
      <c r="C232">
        <v>163.02000000000001</v>
      </c>
      <c r="D232" t="s">
        <v>223</v>
      </c>
      <c r="E232" t="str">
        <f t="shared" si="16"/>
        <v>202-2</v>
      </c>
      <c r="F232" s="39">
        <f t="shared" si="18"/>
        <v>20</v>
      </c>
      <c r="G232" s="39">
        <f>VLOOKUP(D232, generator_data!$I$3:$J$11, 2, FALSE)</f>
        <v>20</v>
      </c>
      <c r="H232">
        <f t="shared" si="17"/>
        <v>3260.4</v>
      </c>
    </row>
    <row r="233" spans="1:8" x14ac:dyDescent="0.35">
      <c r="A233" t="s">
        <v>503</v>
      </c>
      <c r="B233" s="39">
        <v>76</v>
      </c>
      <c r="C233">
        <v>19.64</v>
      </c>
      <c r="D233" t="s">
        <v>224</v>
      </c>
      <c r="E233" t="str">
        <f t="shared" si="16"/>
        <v>202-3</v>
      </c>
      <c r="F233" s="39">
        <f t="shared" si="18"/>
        <v>76</v>
      </c>
      <c r="G233" s="39">
        <f>VLOOKUP(D233, generator_data!$I$3:$J$11, 2, FALSE)</f>
        <v>76</v>
      </c>
      <c r="H233">
        <f t="shared" si="17"/>
        <v>1492.64</v>
      </c>
    </row>
    <row r="234" spans="1:8" x14ac:dyDescent="0.35">
      <c r="A234" t="s">
        <v>504</v>
      </c>
      <c r="B234" s="39">
        <v>76</v>
      </c>
      <c r="C234">
        <v>19.64</v>
      </c>
      <c r="D234" t="s">
        <v>224</v>
      </c>
      <c r="E234" t="str">
        <f t="shared" si="16"/>
        <v>202-4</v>
      </c>
      <c r="F234" s="39">
        <f t="shared" si="18"/>
        <v>76</v>
      </c>
      <c r="G234" s="39">
        <f>VLOOKUP(D234, generator_data!$I$3:$J$11, 2, FALSE)</f>
        <v>76</v>
      </c>
      <c r="H234">
        <f t="shared" si="17"/>
        <v>1492.64</v>
      </c>
    </row>
    <row r="235" spans="1:8" x14ac:dyDescent="0.35">
      <c r="A235" t="s">
        <v>505</v>
      </c>
      <c r="B235" s="39">
        <v>100</v>
      </c>
      <c r="C235">
        <v>75.64</v>
      </c>
      <c r="D235" t="s">
        <v>226</v>
      </c>
      <c r="E235" t="str">
        <f t="shared" si="16"/>
        <v>207-1</v>
      </c>
      <c r="F235" s="39">
        <f t="shared" si="18"/>
        <v>100</v>
      </c>
      <c r="G235" s="39">
        <f>VLOOKUP(D235, generator_data!$I$3:$J$11, 2, FALSE)</f>
        <v>100</v>
      </c>
      <c r="H235">
        <f t="shared" si="17"/>
        <v>7564</v>
      </c>
    </row>
    <row r="236" spans="1:8" x14ac:dyDescent="0.35">
      <c r="A236" t="s">
        <v>506</v>
      </c>
      <c r="B236" s="39">
        <v>100</v>
      </c>
      <c r="C236">
        <v>75.64</v>
      </c>
      <c r="D236" t="s">
        <v>226</v>
      </c>
      <c r="E236" t="str">
        <f t="shared" si="16"/>
        <v>207-2</v>
      </c>
      <c r="F236" s="39">
        <f t="shared" si="18"/>
        <v>100</v>
      </c>
      <c r="G236" s="39">
        <f>VLOOKUP(D236, generator_data!$I$3:$J$11, 2, FALSE)</f>
        <v>100</v>
      </c>
      <c r="H236">
        <f t="shared" si="17"/>
        <v>7564</v>
      </c>
    </row>
    <row r="237" spans="1:8" x14ac:dyDescent="0.35">
      <c r="A237" t="s">
        <v>507</v>
      </c>
      <c r="B237" s="39">
        <v>100</v>
      </c>
      <c r="C237">
        <v>75.64</v>
      </c>
      <c r="D237" t="s">
        <v>226</v>
      </c>
      <c r="E237" t="str">
        <f t="shared" si="16"/>
        <v>207-3</v>
      </c>
      <c r="F237" s="39">
        <f t="shared" si="18"/>
        <v>100</v>
      </c>
      <c r="G237" s="39">
        <f>VLOOKUP(D237, generator_data!$I$3:$J$11, 2, FALSE)</f>
        <v>100</v>
      </c>
      <c r="H237">
        <f t="shared" si="17"/>
        <v>7564</v>
      </c>
    </row>
    <row r="238" spans="1:8" x14ac:dyDescent="0.35">
      <c r="A238" t="s">
        <v>508</v>
      </c>
      <c r="B238" s="39">
        <v>197</v>
      </c>
      <c r="C238">
        <v>74.75</v>
      </c>
      <c r="D238" t="s">
        <v>227</v>
      </c>
      <c r="E238" t="str">
        <f t="shared" si="16"/>
        <v>213-1</v>
      </c>
      <c r="F238" s="39">
        <f t="shared" si="18"/>
        <v>197</v>
      </c>
      <c r="G238" s="39">
        <f>VLOOKUP(D238, generator_data!$I$3:$J$11, 2, FALSE)</f>
        <v>197</v>
      </c>
      <c r="H238">
        <f t="shared" si="17"/>
        <v>14725.75</v>
      </c>
    </row>
    <row r="239" spans="1:8" x14ac:dyDescent="0.35">
      <c r="A239" t="s">
        <v>509</v>
      </c>
      <c r="B239" s="39">
        <v>197</v>
      </c>
      <c r="C239">
        <v>74.75</v>
      </c>
      <c r="D239" t="s">
        <v>227</v>
      </c>
      <c r="E239" t="str">
        <f t="shared" si="16"/>
        <v>213-2</v>
      </c>
      <c r="F239" s="39">
        <f t="shared" si="18"/>
        <v>197</v>
      </c>
      <c r="G239" s="39">
        <f>VLOOKUP(D239, generator_data!$I$3:$J$11, 2, FALSE)</f>
        <v>197</v>
      </c>
      <c r="H239">
        <f t="shared" si="17"/>
        <v>14725.75</v>
      </c>
    </row>
    <row r="240" spans="1:8" x14ac:dyDescent="0.35">
      <c r="A240" t="s">
        <v>510</v>
      </c>
      <c r="B240" s="39">
        <v>197</v>
      </c>
      <c r="C240">
        <v>74.75</v>
      </c>
      <c r="D240" t="s">
        <v>227</v>
      </c>
      <c r="E240" t="str">
        <f t="shared" si="16"/>
        <v>213-3</v>
      </c>
      <c r="F240" s="39">
        <f t="shared" si="18"/>
        <v>197</v>
      </c>
      <c r="G240" s="39">
        <f>VLOOKUP(D240, generator_data!$I$3:$J$11, 2, FALSE)</f>
        <v>197</v>
      </c>
      <c r="H240">
        <f t="shared" si="17"/>
        <v>14725.75</v>
      </c>
    </row>
    <row r="241" spans="1:8" x14ac:dyDescent="0.35">
      <c r="A241" t="s">
        <v>511</v>
      </c>
      <c r="B241" s="39">
        <v>155</v>
      </c>
      <c r="C241">
        <v>15.46</v>
      </c>
      <c r="D241" t="s">
        <v>230</v>
      </c>
      <c r="E241" t="str">
        <f t="shared" si="16"/>
        <v>215-6</v>
      </c>
      <c r="F241" s="39">
        <f t="shared" si="18"/>
        <v>155</v>
      </c>
      <c r="G241" s="39">
        <f>VLOOKUP(D241, generator_data!$I$3:$J$11, 2, FALSE)</f>
        <v>155</v>
      </c>
      <c r="H241">
        <f t="shared" si="17"/>
        <v>2396.3000000000002</v>
      </c>
    </row>
    <row r="242" spans="1:8" x14ac:dyDescent="0.35">
      <c r="A242" t="s">
        <v>512</v>
      </c>
      <c r="B242" s="39">
        <v>0</v>
      </c>
      <c r="C242">
        <v>94.74</v>
      </c>
      <c r="D242" t="s">
        <v>229</v>
      </c>
      <c r="E242" t="str">
        <f t="shared" si="16"/>
        <v>215-1</v>
      </c>
      <c r="F242" s="39">
        <f t="shared" si="18"/>
        <v>0</v>
      </c>
      <c r="G242" s="39">
        <f>VLOOKUP(D242, generator_data!$I$3:$J$11, 2, FALSE)</f>
        <v>12</v>
      </c>
      <c r="H242">
        <f t="shared" si="17"/>
        <v>0</v>
      </c>
    </row>
    <row r="243" spans="1:8" x14ac:dyDescent="0.35">
      <c r="A243" t="s">
        <v>513</v>
      </c>
      <c r="B243" s="39">
        <v>0</v>
      </c>
      <c r="C243">
        <v>94.74</v>
      </c>
      <c r="D243" t="s">
        <v>229</v>
      </c>
      <c r="E243" t="str">
        <f t="shared" si="16"/>
        <v>215-2</v>
      </c>
      <c r="F243" s="39">
        <f t="shared" si="18"/>
        <v>0</v>
      </c>
      <c r="G243" s="39">
        <f>VLOOKUP(D243, generator_data!$I$3:$J$11, 2, FALSE)</f>
        <v>12</v>
      </c>
      <c r="H243">
        <f t="shared" si="17"/>
        <v>0</v>
      </c>
    </row>
    <row r="244" spans="1:8" x14ac:dyDescent="0.35">
      <c r="A244" t="s">
        <v>514</v>
      </c>
      <c r="B244" s="39">
        <v>0</v>
      </c>
      <c r="C244">
        <v>94.74</v>
      </c>
      <c r="D244" t="s">
        <v>229</v>
      </c>
      <c r="E244" t="str">
        <f t="shared" si="16"/>
        <v>215-3</v>
      </c>
      <c r="F244" s="39">
        <f t="shared" si="18"/>
        <v>0</v>
      </c>
      <c r="G244" s="39">
        <f>VLOOKUP(D244, generator_data!$I$3:$J$11, 2, FALSE)</f>
        <v>12</v>
      </c>
      <c r="H244">
        <f t="shared" si="17"/>
        <v>0</v>
      </c>
    </row>
    <row r="245" spans="1:8" x14ac:dyDescent="0.35">
      <c r="A245" t="s">
        <v>515</v>
      </c>
      <c r="B245" s="39">
        <v>0</v>
      </c>
      <c r="C245">
        <v>94.74</v>
      </c>
      <c r="D245" t="s">
        <v>229</v>
      </c>
      <c r="E245" t="str">
        <f t="shared" si="16"/>
        <v>215-4</v>
      </c>
      <c r="F245" s="39">
        <f t="shared" si="18"/>
        <v>0</v>
      </c>
      <c r="G245" s="39">
        <f>VLOOKUP(D245, generator_data!$I$3:$J$11, 2, FALSE)</f>
        <v>12</v>
      </c>
      <c r="H245">
        <f t="shared" si="17"/>
        <v>0</v>
      </c>
    </row>
    <row r="246" spans="1:8" x14ac:dyDescent="0.35">
      <c r="A246" t="s">
        <v>516</v>
      </c>
      <c r="B246" s="39">
        <v>0</v>
      </c>
      <c r="C246">
        <v>94.74</v>
      </c>
      <c r="D246" t="s">
        <v>229</v>
      </c>
      <c r="E246" t="str">
        <f t="shared" si="16"/>
        <v>215-5</v>
      </c>
      <c r="F246" s="39">
        <f t="shared" si="18"/>
        <v>0</v>
      </c>
      <c r="G246" s="39">
        <f>VLOOKUP(D246, generator_data!$I$3:$J$11, 2, FALSE)</f>
        <v>12</v>
      </c>
      <c r="H246">
        <f t="shared" si="17"/>
        <v>0</v>
      </c>
    </row>
    <row r="247" spans="1:8" x14ac:dyDescent="0.35">
      <c r="A247" t="s">
        <v>517</v>
      </c>
      <c r="B247" s="39">
        <v>155</v>
      </c>
      <c r="C247">
        <v>15.46</v>
      </c>
      <c r="D247" t="s">
        <v>230</v>
      </c>
      <c r="E247" t="str">
        <f t="shared" si="16"/>
        <v>216-1</v>
      </c>
      <c r="F247" s="39">
        <f t="shared" si="18"/>
        <v>155</v>
      </c>
      <c r="G247" s="39">
        <f>VLOOKUP(D247, generator_data!$I$3:$J$11, 2, FALSE)</f>
        <v>155</v>
      </c>
      <c r="H247">
        <f t="shared" si="17"/>
        <v>2396.3000000000002</v>
      </c>
    </row>
    <row r="248" spans="1:8" x14ac:dyDescent="0.35">
      <c r="A248" t="s">
        <v>518</v>
      </c>
      <c r="B248" s="39">
        <v>400</v>
      </c>
      <c r="C248">
        <v>5.46</v>
      </c>
      <c r="D248" t="s">
        <v>231</v>
      </c>
      <c r="E248" t="str">
        <f t="shared" si="16"/>
        <v>218-1</v>
      </c>
      <c r="F248" s="39">
        <f t="shared" si="18"/>
        <v>400</v>
      </c>
      <c r="G248" s="39">
        <f>VLOOKUP(D248, generator_data!$I$3:$J$11, 2, FALSE)</f>
        <v>400</v>
      </c>
      <c r="H248">
        <f t="shared" si="17"/>
        <v>2184</v>
      </c>
    </row>
    <row r="249" spans="1:8" x14ac:dyDescent="0.35">
      <c r="A249" t="s">
        <v>519</v>
      </c>
      <c r="B249" s="39">
        <v>400</v>
      </c>
      <c r="C249">
        <v>5.46</v>
      </c>
      <c r="D249" t="s">
        <v>231</v>
      </c>
      <c r="E249" t="str">
        <f t="shared" si="16"/>
        <v>221-1</v>
      </c>
      <c r="F249" s="39">
        <f t="shared" si="18"/>
        <v>400</v>
      </c>
      <c r="G249" s="39">
        <f>VLOOKUP(D249, generator_data!$I$3:$J$11, 2, FALSE)</f>
        <v>400</v>
      </c>
      <c r="H249">
        <f t="shared" si="17"/>
        <v>2184</v>
      </c>
    </row>
    <row r="250" spans="1:8" x14ac:dyDescent="0.35">
      <c r="A250" t="s">
        <v>520</v>
      </c>
      <c r="B250" s="39">
        <v>50</v>
      </c>
      <c r="C250">
        <v>0</v>
      </c>
      <c r="D250" t="s">
        <v>232</v>
      </c>
      <c r="E250" t="str">
        <f t="shared" si="16"/>
        <v>222-1</v>
      </c>
      <c r="F250" s="39">
        <f t="shared" si="18"/>
        <v>50</v>
      </c>
      <c r="G250" s="39">
        <f>VLOOKUP(D250, generator_data!$I$3:$J$11, 2, FALSE)</f>
        <v>50</v>
      </c>
      <c r="H250">
        <f t="shared" si="17"/>
        <v>0</v>
      </c>
    </row>
    <row r="251" spans="1:8" x14ac:dyDescent="0.35">
      <c r="A251" t="s">
        <v>521</v>
      </c>
      <c r="B251" s="39">
        <v>50</v>
      </c>
      <c r="C251">
        <v>0</v>
      </c>
      <c r="D251" t="s">
        <v>232</v>
      </c>
      <c r="E251" t="str">
        <f t="shared" si="16"/>
        <v>222-2</v>
      </c>
      <c r="F251" s="39">
        <f t="shared" si="18"/>
        <v>50</v>
      </c>
      <c r="G251" s="39">
        <f>VLOOKUP(D251, generator_data!$I$3:$J$11, 2, FALSE)</f>
        <v>50</v>
      </c>
      <c r="H251">
        <f t="shared" si="17"/>
        <v>0</v>
      </c>
    </row>
    <row r="252" spans="1:8" x14ac:dyDescent="0.35">
      <c r="A252" t="s">
        <v>522</v>
      </c>
      <c r="B252" s="39">
        <v>50</v>
      </c>
      <c r="C252">
        <v>0</v>
      </c>
      <c r="D252" t="s">
        <v>232</v>
      </c>
      <c r="E252" t="str">
        <f t="shared" si="16"/>
        <v>222-3</v>
      </c>
      <c r="F252" s="39">
        <f t="shared" si="18"/>
        <v>50</v>
      </c>
      <c r="G252" s="39">
        <f>VLOOKUP(D252, generator_data!$I$3:$J$11, 2, FALSE)</f>
        <v>50</v>
      </c>
      <c r="H252">
        <f t="shared" si="17"/>
        <v>0</v>
      </c>
    </row>
    <row r="253" spans="1:8" x14ac:dyDescent="0.35">
      <c r="A253" t="s">
        <v>523</v>
      </c>
      <c r="B253" s="39">
        <v>50</v>
      </c>
      <c r="C253">
        <v>0</v>
      </c>
      <c r="D253" t="s">
        <v>232</v>
      </c>
      <c r="E253" t="str">
        <f t="shared" si="16"/>
        <v>222-4</v>
      </c>
      <c r="F253" s="39">
        <f t="shared" si="18"/>
        <v>50</v>
      </c>
      <c r="G253" s="39">
        <f>VLOOKUP(D253, generator_data!$I$3:$J$11, 2, FALSE)</f>
        <v>50</v>
      </c>
      <c r="H253">
        <f t="shared" si="17"/>
        <v>0</v>
      </c>
    </row>
    <row r="254" spans="1:8" x14ac:dyDescent="0.35">
      <c r="A254" t="s">
        <v>524</v>
      </c>
      <c r="B254" s="39">
        <v>44.8</v>
      </c>
      <c r="C254">
        <v>0</v>
      </c>
      <c r="D254" t="s">
        <v>232</v>
      </c>
      <c r="E254" t="str">
        <f t="shared" si="16"/>
        <v>222-5</v>
      </c>
      <c r="F254" s="39">
        <f t="shared" si="18"/>
        <v>44.8</v>
      </c>
      <c r="G254" s="39">
        <f>VLOOKUP(D254, generator_data!$I$3:$J$11, 2, FALSE)</f>
        <v>50</v>
      </c>
      <c r="H254">
        <f t="shared" si="17"/>
        <v>0</v>
      </c>
    </row>
    <row r="255" spans="1:8" x14ac:dyDescent="0.35">
      <c r="A255" t="s">
        <v>525</v>
      </c>
      <c r="B255" s="39">
        <v>50</v>
      </c>
      <c r="C255">
        <v>0</v>
      </c>
      <c r="D255" t="s">
        <v>232</v>
      </c>
      <c r="E255" t="str">
        <f t="shared" si="16"/>
        <v>222-6</v>
      </c>
      <c r="F255" s="39">
        <f t="shared" si="18"/>
        <v>50</v>
      </c>
      <c r="G255" s="39">
        <f>VLOOKUP(D255, generator_data!$I$3:$J$11, 2, FALSE)</f>
        <v>50</v>
      </c>
      <c r="H255">
        <f t="shared" si="17"/>
        <v>0</v>
      </c>
    </row>
    <row r="256" spans="1:8" x14ac:dyDescent="0.35">
      <c r="A256" t="s">
        <v>526</v>
      </c>
      <c r="B256" s="39">
        <v>155</v>
      </c>
      <c r="C256">
        <v>15.46</v>
      </c>
      <c r="D256" t="s">
        <v>230</v>
      </c>
      <c r="E256" t="str">
        <f t="shared" si="16"/>
        <v>223-1</v>
      </c>
      <c r="F256" s="39">
        <f t="shared" si="18"/>
        <v>155</v>
      </c>
      <c r="G256" s="39">
        <f>VLOOKUP(D256, generator_data!$I$3:$J$11, 2, FALSE)</f>
        <v>155</v>
      </c>
      <c r="H256">
        <f t="shared" si="17"/>
        <v>2396.3000000000002</v>
      </c>
    </row>
    <row r="257" spans="1:8" x14ac:dyDescent="0.35">
      <c r="A257" t="s">
        <v>527</v>
      </c>
      <c r="B257" s="39">
        <v>155</v>
      </c>
      <c r="C257">
        <v>15.46</v>
      </c>
      <c r="D257" t="s">
        <v>230</v>
      </c>
      <c r="E257" t="str">
        <f t="shared" si="16"/>
        <v>223-2</v>
      </c>
      <c r="F257" s="39">
        <f t="shared" si="18"/>
        <v>155</v>
      </c>
      <c r="G257" s="39">
        <f>VLOOKUP(D257, generator_data!$I$3:$J$11, 2, FALSE)</f>
        <v>155</v>
      </c>
      <c r="H257">
        <f t="shared" si="17"/>
        <v>2396.3000000000002</v>
      </c>
    </row>
    <row r="258" spans="1:8" x14ac:dyDescent="0.35">
      <c r="A258" t="s">
        <v>528</v>
      </c>
      <c r="B258" s="39">
        <v>327.37</v>
      </c>
      <c r="C258">
        <v>15.89</v>
      </c>
      <c r="D258" t="s">
        <v>235</v>
      </c>
      <c r="E258" t="str">
        <f t="shared" si="16"/>
        <v>223-3</v>
      </c>
      <c r="F258" s="39">
        <f t="shared" si="18"/>
        <v>327.37</v>
      </c>
      <c r="G258" s="39">
        <f>VLOOKUP(D258, generator_data!$I$3:$J$11, 2, FALSE)</f>
        <v>350</v>
      </c>
      <c r="H258">
        <f t="shared" si="17"/>
        <v>5201.9093000000003</v>
      </c>
    </row>
    <row r="259" spans="1:8" x14ac:dyDescent="0.35">
      <c r="A259" t="s">
        <v>529</v>
      </c>
      <c r="B259" s="39">
        <v>76</v>
      </c>
      <c r="C259">
        <v>19.64</v>
      </c>
      <c r="D259" t="s">
        <v>224</v>
      </c>
      <c r="E259" t="str">
        <f t="shared" ref="E259:E290" si="19">REPLACE(LEFT(A259, 5), 4, 1, "-")</f>
        <v>301-3</v>
      </c>
      <c r="F259" s="39">
        <f t="shared" si="18"/>
        <v>76</v>
      </c>
      <c r="G259" s="39">
        <f>VLOOKUP(D259, generator_data!$I$3:$J$11, 2, FALSE)</f>
        <v>76</v>
      </c>
      <c r="H259">
        <f t="shared" ref="H259:H290" si="20">F259*C259</f>
        <v>1492.64</v>
      </c>
    </row>
    <row r="260" spans="1:8" x14ac:dyDescent="0.35">
      <c r="A260" t="s">
        <v>530</v>
      </c>
      <c r="B260" s="39">
        <v>76</v>
      </c>
      <c r="C260">
        <v>19.64</v>
      </c>
      <c r="D260" t="s">
        <v>224</v>
      </c>
      <c r="E260" t="str">
        <f t="shared" si="19"/>
        <v>301-4</v>
      </c>
      <c r="F260" s="39">
        <f t="shared" ref="F260:F290" si="21">B260</f>
        <v>76</v>
      </c>
      <c r="G260" s="39">
        <f>VLOOKUP(D260, generator_data!$I$3:$J$11, 2, FALSE)</f>
        <v>76</v>
      </c>
      <c r="H260">
        <f t="shared" si="20"/>
        <v>1492.64</v>
      </c>
    </row>
    <row r="261" spans="1:8" x14ac:dyDescent="0.35">
      <c r="A261" t="s">
        <v>531</v>
      </c>
      <c r="B261" s="39">
        <v>20</v>
      </c>
      <c r="C261">
        <v>163.02000000000001</v>
      </c>
      <c r="D261" t="s">
        <v>223</v>
      </c>
      <c r="E261" t="str">
        <f t="shared" si="19"/>
        <v>301-1</v>
      </c>
      <c r="F261" s="39">
        <f t="shared" si="21"/>
        <v>20</v>
      </c>
      <c r="G261" s="39">
        <f>VLOOKUP(D261, generator_data!$I$3:$J$11, 2, FALSE)</f>
        <v>20</v>
      </c>
      <c r="H261">
        <f t="shared" si="20"/>
        <v>3260.4</v>
      </c>
    </row>
    <row r="262" spans="1:8" x14ac:dyDescent="0.35">
      <c r="A262" t="s">
        <v>532</v>
      </c>
      <c r="B262" s="39">
        <v>0</v>
      </c>
      <c r="C262">
        <v>163.02000000000001</v>
      </c>
      <c r="D262" t="s">
        <v>223</v>
      </c>
      <c r="E262" t="str">
        <f t="shared" si="19"/>
        <v>301-2</v>
      </c>
      <c r="F262" s="39">
        <f t="shared" si="21"/>
        <v>0</v>
      </c>
      <c r="G262" s="39">
        <f>VLOOKUP(D262, generator_data!$I$3:$J$11, 2, FALSE)</f>
        <v>20</v>
      </c>
      <c r="H262">
        <f t="shared" si="20"/>
        <v>0</v>
      </c>
    </row>
    <row r="263" spans="1:8" x14ac:dyDescent="0.35">
      <c r="A263" t="s">
        <v>533</v>
      </c>
      <c r="B263" s="39">
        <v>20</v>
      </c>
      <c r="C263">
        <v>163.02000000000001</v>
      </c>
      <c r="D263" t="s">
        <v>223</v>
      </c>
      <c r="E263" t="str">
        <f t="shared" si="19"/>
        <v>302-1</v>
      </c>
      <c r="F263" s="39">
        <f t="shared" si="21"/>
        <v>20</v>
      </c>
      <c r="G263" s="39">
        <f>VLOOKUP(D263, generator_data!$I$3:$J$11, 2, FALSE)</f>
        <v>20</v>
      </c>
      <c r="H263">
        <f t="shared" si="20"/>
        <v>3260.4</v>
      </c>
    </row>
    <row r="264" spans="1:8" x14ac:dyDescent="0.35">
      <c r="A264" t="s">
        <v>534</v>
      </c>
      <c r="B264" s="39">
        <v>20</v>
      </c>
      <c r="C264">
        <v>163.02000000000001</v>
      </c>
      <c r="D264" t="s">
        <v>223</v>
      </c>
      <c r="E264" t="str">
        <f t="shared" si="19"/>
        <v>302-2</v>
      </c>
      <c r="F264" s="39">
        <f t="shared" si="21"/>
        <v>20</v>
      </c>
      <c r="G264" s="39">
        <f>VLOOKUP(D264, generator_data!$I$3:$J$11, 2, FALSE)</f>
        <v>20</v>
      </c>
      <c r="H264">
        <f t="shared" si="20"/>
        <v>3260.4</v>
      </c>
    </row>
    <row r="265" spans="1:8" x14ac:dyDescent="0.35">
      <c r="A265" t="s">
        <v>535</v>
      </c>
      <c r="B265" s="39">
        <v>76</v>
      </c>
      <c r="C265">
        <v>19.64</v>
      </c>
      <c r="D265" t="s">
        <v>224</v>
      </c>
      <c r="E265" t="str">
        <f t="shared" si="19"/>
        <v>302-3</v>
      </c>
      <c r="F265" s="39">
        <f t="shared" si="21"/>
        <v>76</v>
      </c>
      <c r="G265" s="39">
        <f>VLOOKUP(D265, generator_data!$I$3:$J$11, 2, FALSE)</f>
        <v>76</v>
      </c>
      <c r="H265">
        <f t="shared" si="20"/>
        <v>1492.64</v>
      </c>
    </row>
    <row r="266" spans="1:8" x14ac:dyDescent="0.35">
      <c r="A266" t="s">
        <v>536</v>
      </c>
      <c r="B266" s="39">
        <v>76</v>
      </c>
      <c r="C266">
        <v>19.64</v>
      </c>
      <c r="D266" t="s">
        <v>224</v>
      </c>
      <c r="E266" t="str">
        <f t="shared" si="19"/>
        <v>302-4</v>
      </c>
      <c r="F266" s="39">
        <f t="shared" si="21"/>
        <v>76</v>
      </c>
      <c r="G266" s="39">
        <f>VLOOKUP(D266, generator_data!$I$3:$J$11, 2, FALSE)</f>
        <v>76</v>
      </c>
      <c r="H266">
        <f t="shared" si="20"/>
        <v>1492.64</v>
      </c>
    </row>
    <row r="267" spans="1:8" x14ac:dyDescent="0.35">
      <c r="A267" t="s">
        <v>537</v>
      </c>
      <c r="B267" s="39">
        <v>100</v>
      </c>
      <c r="C267">
        <v>75.64</v>
      </c>
      <c r="D267" t="s">
        <v>226</v>
      </c>
      <c r="E267" t="str">
        <f t="shared" si="19"/>
        <v>307-1</v>
      </c>
      <c r="F267" s="39">
        <f t="shared" si="21"/>
        <v>100</v>
      </c>
      <c r="G267" s="39">
        <f>VLOOKUP(D267, generator_data!$I$3:$J$11, 2, FALSE)</f>
        <v>100</v>
      </c>
      <c r="H267">
        <f t="shared" si="20"/>
        <v>7564</v>
      </c>
    </row>
    <row r="268" spans="1:8" x14ac:dyDescent="0.35">
      <c r="A268" t="s">
        <v>538</v>
      </c>
      <c r="B268" s="39">
        <v>100</v>
      </c>
      <c r="C268">
        <v>75.64</v>
      </c>
      <c r="D268" t="s">
        <v>226</v>
      </c>
      <c r="E268" t="str">
        <f t="shared" si="19"/>
        <v>307-2</v>
      </c>
      <c r="F268" s="39">
        <f t="shared" si="21"/>
        <v>100</v>
      </c>
      <c r="G268" s="39">
        <f>VLOOKUP(D268, generator_data!$I$3:$J$11, 2, FALSE)</f>
        <v>100</v>
      </c>
      <c r="H268">
        <f t="shared" si="20"/>
        <v>7564</v>
      </c>
    </row>
    <row r="269" spans="1:8" x14ac:dyDescent="0.35">
      <c r="A269" t="s">
        <v>539</v>
      </c>
      <c r="B269" s="39">
        <v>100</v>
      </c>
      <c r="C269">
        <v>75.64</v>
      </c>
      <c r="D269" t="s">
        <v>226</v>
      </c>
      <c r="E269" t="str">
        <f t="shared" si="19"/>
        <v>307-3</v>
      </c>
      <c r="F269" s="39">
        <f t="shared" si="21"/>
        <v>100</v>
      </c>
      <c r="G269" s="39">
        <f>VLOOKUP(D269, generator_data!$I$3:$J$11, 2, FALSE)</f>
        <v>100</v>
      </c>
      <c r="H269">
        <f t="shared" si="20"/>
        <v>7564</v>
      </c>
    </row>
    <row r="270" spans="1:8" x14ac:dyDescent="0.35">
      <c r="A270" t="s">
        <v>540</v>
      </c>
      <c r="B270" s="39">
        <v>197</v>
      </c>
      <c r="C270">
        <v>74.75</v>
      </c>
      <c r="D270" t="s">
        <v>227</v>
      </c>
      <c r="E270" t="str">
        <f t="shared" si="19"/>
        <v>313-1</v>
      </c>
      <c r="F270" s="39">
        <f t="shared" si="21"/>
        <v>197</v>
      </c>
      <c r="G270" s="39">
        <f>VLOOKUP(D270, generator_data!$I$3:$J$11, 2, FALSE)</f>
        <v>197</v>
      </c>
      <c r="H270">
        <f t="shared" si="20"/>
        <v>14725.75</v>
      </c>
    </row>
    <row r="271" spans="1:8" x14ac:dyDescent="0.35">
      <c r="A271" t="s">
        <v>541</v>
      </c>
      <c r="B271" s="39">
        <v>0</v>
      </c>
      <c r="C271">
        <v>74.75</v>
      </c>
      <c r="D271" t="s">
        <v>227</v>
      </c>
      <c r="E271" t="str">
        <f t="shared" si="19"/>
        <v>313-2</v>
      </c>
      <c r="F271" s="39">
        <f t="shared" si="21"/>
        <v>0</v>
      </c>
      <c r="G271" s="39">
        <f>VLOOKUP(D271, generator_data!$I$3:$J$11, 2, FALSE)</f>
        <v>197</v>
      </c>
      <c r="H271">
        <f t="shared" si="20"/>
        <v>0</v>
      </c>
    </row>
    <row r="272" spans="1:8" x14ac:dyDescent="0.35">
      <c r="A272" t="s">
        <v>542</v>
      </c>
      <c r="B272" s="39">
        <v>0</v>
      </c>
      <c r="C272">
        <v>74.75</v>
      </c>
      <c r="D272" t="s">
        <v>227</v>
      </c>
      <c r="E272" t="str">
        <f t="shared" si="19"/>
        <v>313-3</v>
      </c>
      <c r="F272" s="39">
        <f t="shared" si="21"/>
        <v>0</v>
      </c>
      <c r="G272" s="39">
        <f>VLOOKUP(D272, generator_data!$I$3:$J$11, 2, FALSE)</f>
        <v>197</v>
      </c>
      <c r="H272">
        <f t="shared" si="20"/>
        <v>0</v>
      </c>
    </row>
    <row r="273" spans="1:8" x14ac:dyDescent="0.35">
      <c r="A273" t="s">
        <v>543</v>
      </c>
      <c r="B273" s="39">
        <v>155</v>
      </c>
      <c r="C273">
        <v>15.46</v>
      </c>
      <c r="D273" t="s">
        <v>230</v>
      </c>
      <c r="E273" t="str">
        <f t="shared" si="19"/>
        <v>315-6</v>
      </c>
      <c r="F273" s="39">
        <f t="shared" si="21"/>
        <v>155</v>
      </c>
      <c r="G273" s="39">
        <f>VLOOKUP(D273, generator_data!$I$3:$J$11, 2, FALSE)</f>
        <v>155</v>
      </c>
      <c r="H273">
        <f t="shared" si="20"/>
        <v>2396.3000000000002</v>
      </c>
    </row>
    <row r="274" spans="1:8" x14ac:dyDescent="0.35">
      <c r="A274" t="s">
        <v>544</v>
      </c>
      <c r="B274" s="39">
        <v>12</v>
      </c>
      <c r="C274">
        <v>94.74</v>
      </c>
      <c r="D274" t="s">
        <v>229</v>
      </c>
      <c r="E274" t="str">
        <f t="shared" si="19"/>
        <v>315-1</v>
      </c>
      <c r="F274" s="39">
        <f t="shared" si="21"/>
        <v>12</v>
      </c>
      <c r="G274" s="39">
        <f>VLOOKUP(D274, generator_data!$I$3:$J$11, 2, FALSE)</f>
        <v>12</v>
      </c>
      <c r="H274">
        <f t="shared" si="20"/>
        <v>1136.8799999999999</v>
      </c>
    </row>
    <row r="275" spans="1:8" x14ac:dyDescent="0.35">
      <c r="A275" t="s">
        <v>545</v>
      </c>
      <c r="B275" s="39">
        <v>10.74</v>
      </c>
      <c r="C275">
        <v>94.74</v>
      </c>
      <c r="D275" t="s">
        <v>229</v>
      </c>
      <c r="E275" t="str">
        <f t="shared" si="19"/>
        <v>315-2</v>
      </c>
      <c r="F275" s="39">
        <f t="shared" si="21"/>
        <v>10.74</v>
      </c>
      <c r="G275" s="39">
        <f>VLOOKUP(D275, generator_data!$I$3:$J$11, 2, FALSE)</f>
        <v>12</v>
      </c>
      <c r="H275">
        <f t="shared" si="20"/>
        <v>1017.5075999999999</v>
      </c>
    </row>
    <row r="276" spans="1:8" x14ac:dyDescent="0.35">
      <c r="A276" t="s">
        <v>546</v>
      </c>
      <c r="B276" s="39">
        <v>12</v>
      </c>
      <c r="C276">
        <v>94.74</v>
      </c>
      <c r="D276" t="s">
        <v>229</v>
      </c>
      <c r="E276" t="str">
        <f t="shared" si="19"/>
        <v>315-3</v>
      </c>
      <c r="F276" s="39">
        <f t="shared" si="21"/>
        <v>12</v>
      </c>
      <c r="G276" s="39">
        <f>VLOOKUP(D276, generator_data!$I$3:$J$11, 2, FALSE)</f>
        <v>12</v>
      </c>
      <c r="H276">
        <f t="shared" si="20"/>
        <v>1136.8799999999999</v>
      </c>
    </row>
    <row r="277" spans="1:8" x14ac:dyDescent="0.35">
      <c r="A277" t="s">
        <v>547</v>
      </c>
      <c r="B277" s="39">
        <v>12</v>
      </c>
      <c r="C277">
        <v>94.74</v>
      </c>
      <c r="D277" t="s">
        <v>229</v>
      </c>
      <c r="E277" t="str">
        <f t="shared" si="19"/>
        <v>315-4</v>
      </c>
      <c r="F277" s="39">
        <f t="shared" si="21"/>
        <v>12</v>
      </c>
      <c r="G277" s="39">
        <f>VLOOKUP(D277, generator_data!$I$3:$J$11, 2, FALSE)</f>
        <v>12</v>
      </c>
      <c r="H277">
        <f t="shared" si="20"/>
        <v>1136.8799999999999</v>
      </c>
    </row>
    <row r="278" spans="1:8" x14ac:dyDescent="0.35">
      <c r="A278" t="s">
        <v>548</v>
      </c>
      <c r="B278" s="39">
        <v>12</v>
      </c>
      <c r="C278">
        <v>94.74</v>
      </c>
      <c r="D278" t="s">
        <v>229</v>
      </c>
      <c r="E278" t="str">
        <f t="shared" si="19"/>
        <v>315-5</v>
      </c>
      <c r="F278" s="39">
        <f t="shared" si="21"/>
        <v>12</v>
      </c>
      <c r="G278" s="39">
        <f>VLOOKUP(D278, generator_data!$I$3:$J$11, 2, FALSE)</f>
        <v>12</v>
      </c>
      <c r="H278">
        <f t="shared" si="20"/>
        <v>1136.8799999999999</v>
      </c>
    </row>
    <row r="279" spans="1:8" x14ac:dyDescent="0.35">
      <c r="A279" t="s">
        <v>549</v>
      </c>
      <c r="B279" s="39">
        <v>155</v>
      </c>
      <c r="C279">
        <v>15.46</v>
      </c>
      <c r="D279" t="s">
        <v>230</v>
      </c>
      <c r="E279" t="str">
        <f t="shared" si="19"/>
        <v>316-1</v>
      </c>
      <c r="F279" s="39">
        <f t="shared" si="21"/>
        <v>155</v>
      </c>
      <c r="G279" s="39">
        <f>VLOOKUP(D279, generator_data!$I$3:$J$11, 2, FALSE)</f>
        <v>155</v>
      </c>
      <c r="H279">
        <f t="shared" si="20"/>
        <v>2396.3000000000002</v>
      </c>
    </row>
    <row r="280" spans="1:8" x14ac:dyDescent="0.35">
      <c r="A280" t="s">
        <v>550</v>
      </c>
      <c r="B280" s="39">
        <v>0</v>
      </c>
      <c r="C280">
        <v>5.46</v>
      </c>
      <c r="D280" t="s">
        <v>231</v>
      </c>
      <c r="E280" t="str">
        <f t="shared" si="19"/>
        <v>318-1</v>
      </c>
      <c r="F280" s="39">
        <f t="shared" si="21"/>
        <v>0</v>
      </c>
      <c r="G280" s="39">
        <f>VLOOKUP(D280, generator_data!$I$3:$J$11, 2, FALSE)</f>
        <v>400</v>
      </c>
      <c r="H280">
        <f t="shared" si="20"/>
        <v>0</v>
      </c>
    </row>
    <row r="281" spans="1:8" x14ac:dyDescent="0.35">
      <c r="A281" t="s">
        <v>551</v>
      </c>
      <c r="B281" s="39">
        <v>400</v>
      </c>
      <c r="C281">
        <v>5.46</v>
      </c>
      <c r="D281" t="s">
        <v>231</v>
      </c>
      <c r="E281" t="str">
        <f t="shared" si="19"/>
        <v>321-1</v>
      </c>
      <c r="F281" s="39">
        <f t="shared" si="21"/>
        <v>400</v>
      </c>
      <c r="G281" s="39">
        <f>VLOOKUP(D281, generator_data!$I$3:$J$11, 2, FALSE)</f>
        <v>400</v>
      </c>
      <c r="H281">
        <f t="shared" si="20"/>
        <v>2184</v>
      </c>
    </row>
    <row r="282" spans="1:8" x14ac:dyDescent="0.35">
      <c r="A282" t="s">
        <v>552</v>
      </c>
      <c r="B282" s="39">
        <v>50</v>
      </c>
      <c r="C282">
        <v>0</v>
      </c>
      <c r="D282" t="s">
        <v>232</v>
      </c>
      <c r="E282" t="str">
        <f t="shared" si="19"/>
        <v>322-1</v>
      </c>
      <c r="F282" s="39">
        <f t="shared" si="21"/>
        <v>50</v>
      </c>
      <c r="G282" s="39">
        <f>VLOOKUP(D282, generator_data!$I$3:$J$11, 2, FALSE)</f>
        <v>50</v>
      </c>
      <c r="H282">
        <f t="shared" si="20"/>
        <v>0</v>
      </c>
    </row>
    <row r="283" spans="1:8" x14ac:dyDescent="0.35">
      <c r="A283" t="s">
        <v>553</v>
      </c>
      <c r="B283" s="39">
        <v>50</v>
      </c>
      <c r="C283">
        <v>0</v>
      </c>
      <c r="D283" t="s">
        <v>232</v>
      </c>
      <c r="E283" t="str">
        <f t="shared" si="19"/>
        <v>322-2</v>
      </c>
      <c r="F283" s="39">
        <f t="shared" si="21"/>
        <v>50</v>
      </c>
      <c r="G283" s="39">
        <f>VLOOKUP(D283, generator_data!$I$3:$J$11, 2, FALSE)</f>
        <v>50</v>
      </c>
      <c r="H283">
        <f t="shared" si="20"/>
        <v>0</v>
      </c>
    </row>
    <row r="284" spans="1:8" x14ac:dyDescent="0.35">
      <c r="A284" t="s">
        <v>554</v>
      </c>
      <c r="B284" s="39">
        <v>50</v>
      </c>
      <c r="C284">
        <v>0</v>
      </c>
      <c r="D284" t="s">
        <v>232</v>
      </c>
      <c r="E284" t="str">
        <f t="shared" si="19"/>
        <v>322-3</v>
      </c>
      <c r="F284" s="39">
        <f t="shared" si="21"/>
        <v>50</v>
      </c>
      <c r="G284" s="39">
        <f>VLOOKUP(D284, generator_data!$I$3:$J$11, 2, FALSE)</f>
        <v>50</v>
      </c>
      <c r="H284">
        <f t="shared" si="20"/>
        <v>0</v>
      </c>
    </row>
    <row r="285" spans="1:8" x14ac:dyDescent="0.35">
      <c r="A285" t="s">
        <v>555</v>
      </c>
      <c r="B285" s="39">
        <v>50</v>
      </c>
      <c r="C285">
        <v>0</v>
      </c>
      <c r="D285" t="s">
        <v>232</v>
      </c>
      <c r="E285" t="str">
        <f t="shared" si="19"/>
        <v>322-4</v>
      </c>
      <c r="F285" s="39">
        <f t="shared" si="21"/>
        <v>50</v>
      </c>
      <c r="G285" s="39">
        <f>VLOOKUP(D285, generator_data!$I$3:$J$11, 2, FALSE)</f>
        <v>50</v>
      </c>
      <c r="H285">
        <f t="shared" si="20"/>
        <v>0</v>
      </c>
    </row>
    <row r="286" spans="1:8" x14ac:dyDescent="0.35">
      <c r="A286" t="s">
        <v>556</v>
      </c>
      <c r="B286" s="39">
        <v>50</v>
      </c>
      <c r="C286">
        <v>0</v>
      </c>
      <c r="D286" t="s">
        <v>232</v>
      </c>
      <c r="E286" t="str">
        <f t="shared" si="19"/>
        <v>322-5</v>
      </c>
      <c r="F286" s="39">
        <f t="shared" si="21"/>
        <v>50</v>
      </c>
      <c r="G286" s="39">
        <f>VLOOKUP(D286, generator_data!$I$3:$J$11, 2, FALSE)</f>
        <v>50</v>
      </c>
      <c r="H286">
        <f t="shared" si="20"/>
        <v>0</v>
      </c>
    </row>
    <row r="287" spans="1:8" x14ac:dyDescent="0.35">
      <c r="A287" t="s">
        <v>557</v>
      </c>
      <c r="B287" s="39">
        <v>50</v>
      </c>
      <c r="C287">
        <v>0</v>
      </c>
      <c r="D287" t="s">
        <v>232</v>
      </c>
      <c r="E287" t="str">
        <f t="shared" si="19"/>
        <v>322-6</v>
      </c>
      <c r="F287" s="39">
        <f t="shared" si="21"/>
        <v>50</v>
      </c>
      <c r="G287" s="39">
        <f>VLOOKUP(D287, generator_data!$I$3:$J$11, 2, FALSE)</f>
        <v>50</v>
      </c>
      <c r="H287">
        <f t="shared" si="20"/>
        <v>0</v>
      </c>
    </row>
    <row r="288" spans="1:8" x14ac:dyDescent="0.35">
      <c r="A288" t="s">
        <v>558</v>
      </c>
      <c r="B288" s="39">
        <v>155</v>
      </c>
      <c r="C288">
        <v>15.46</v>
      </c>
      <c r="D288" t="s">
        <v>230</v>
      </c>
      <c r="E288" t="str">
        <f t="shared" si="19"/>
        <v>323-1</v>
      </c>
      <c r="F288" s="39">
        <f t="shared" si="21"/>
        <v>155</v>
      </c>
      <c r="G288" s="39">
        <f>VLOOKUP(D288, generator_data!$I$3:$J$11, 2, FALSE)</f>
        <v>155</v>
      </c>
      <c r="H288">
        <f t="shared" si="20"/>
        <v>2396.3000000000002</v>
      </c>
    </row>
    <row r="289" spans="1:8" x14ac:dyDescent="0.35">
      <c r="A289" t="s">
        <v>559</v>
      </c>
      <c r="B289" s="39">
        <v>155</v>
      </c>
      <c r="C289">
        <v>15.46</v>
      </c>
      <c r="D289" t="s">
        <v>230</v>
      </c>
      <c r="E289" t="str">
        <f t="shared" si="19"/>
        <v>323-2</v>
      </c>
      <c r="F289" s="39">
        <f t="shared" si="21"/>
        <v>155</v>
      </c>
      <c r="G289" s="39">
        <f>VLOOKUP(D289, generator_data!$I$3:$J$11, 2, FALSE)</f>
        <v>155</v>
      </c>
      <c r="H289">
        <f t="shared" si="20"/>
        <v>2396.3000000000002</v>
      </c>
    </row>
    <row r="290" spans="1:8" x14ac:dyDescent="0.35">
      <c r="A290" t="s">
        <v>560</v>
      </c>
      <c r="B290" s="39">
        <v>350</v>
      </c>
      <c r="C290">
        <v>15.89</v>
      </c>
      <c r="D290" t="s">
        <v>235</v>
      </c>
      <c r="E290" t="str">
        <f t="shared" si="19"/>
        <v>323-3</v>
      </c>
      <c r="F290" s="39">
        <f t="shared" si="21"/>
        <v>350</v>
      </c>
      <c r="G290" s="39">
        <f>VLOOKUP(D290, generator_data!$I$3:$J$11, 2, FALSE)</f>
        <v>350</v>
      </c>
      <c r="H290">
        <f t="shared" si="20"/>
        <v>5561.5</v>
      </c>
    </row>
  </sheetData>
  <mergeCells count="1">
    <mergeCell ref="A1:H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E E A A B Q S w M E F A A C A A g A h o S B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C G h I F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o S B V f S X O F 4 M A Q A A 3 g I A A B M A H A B G b 3 J t d W x h c y 9 T Z W N 0 a W 9 u M S 5 t I K I Y A C i g F A A A A A A A A A A A A A A A A A A A A A A A A A A A A O 2 Q M W v D M B C F d 4 P / g 1 A W G 4 S p F U J K S 4 e i O q V b I U k n g 1 D c q + M g S 0 E n l Z S Q / 1 4 Z Y w i l a 7 d q O d 7 3 D v T u I T S + s 4 a s x 1 n e p 0 m a 4 F 4 5 e C c 2 e P J A N P g 0 I f G t b X A N R C L w s 3 i y T e j B + G z V a S i E N T 4 K z K i 4 q 7 c I D u u D b 5 2 q p z W s H + V K a S 3 5 D e d S a I U I W F d V J R f L Z f 3 q 7 C H + P + g o 5 b O z 4 X g r J x p j F F v T e S l s 3 3 e e 5 m z O K G X V y T v 1 p n Q A L F 5 a Y x 2 w k i 9 4 z s a 0 M y r 2 y r T x j M 3 X E W i M v V G 7 G H X j l M E P 6 3 p h d e j N Y G I 2 n s b O Z z r S k j L i o 0 M 8 n P y F k Y n z i Z v Q 7 8 B d O f M f z i V P k 8 7 8 G u W 6 4 h k d S s 5 4 T v + b / o O m v w F Q S w E C L Q A U A A I A C A C G h I F V H u 3 k k 6 M A A A D 2 A A A A E g A A A A A A A A A A A A A A A A A A A A A A Q 2 9 u Z m l n L 1 B h Y 2 t h Z 2 U u e G 1 s U E s B A i 0 A F A A C A A g A h o S B V Q / K 6 a u k A A A A 6 Q A A A B M A A A A A A A A A A A A A A A A A 7 w A A A F t D b 2 5 0 Z W 5 0 X 1 R 5 c G V z X S 5 4 b W x Q S w E C L Q A U A A I A C A C G h I F V 9 J c 4 X g w B A A D e A g A A E w A A A A A A A A A A A A A A A A D g A Q A A R m 9 y b X V s Y X M v U 2 V j d G l v b j E u b V B L B Q Y A A A A A A w A D A M I A A A A 5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n D w A A A A A A A M U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x V D I w O j Q w O j U z L j g 4 M z Y 0 M z J a I i A v P j x F b n R y e S B U e X B l P S J G a W x s Q 2 9 s d W 1 u V H l w Z X M i I F Z h b H V l P S J z Q m d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C 9 B d X R v U m V t b 3 Z l Z E N v b H V t b n M x L n t D b 2 x 1 b W 4 x L D B 9 J n F 1 b 3 Q 7 L C Z x d W 9 0 O 1 N l Y 3 R p b 2 4 x L 2 9 1 d C 9 B d X R v U m V t b 3 Z l Z E N v b H V t b n M x L n t D b 2 x 1 b W 4 y L D F 9 J n F 1 b 3 Q 7 L C Z x d W 9 0 O 1 N l Y 3 R p b 2 4 x L 2 9 1 d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9 1 d C 9 B d X R v U m V t b 3 Z l Z E N v b H V t b n M x L n t D b 2 x 1 b W 4 x L D B 9 J n F 1 b 3 Q 7 L C Z x d W 9 0 O 1 N l Y 3 R p b 2 4 x L 2 9 1 d C 9 B d X R v U m V t b 3 Z l Z E N v b H V t b n M x L n t D b 2 x 1 b W 4 y L D F 9 J n F 1 b 3 Q 7 L C Z x d W 9 0 O 1 N l Y 3 R p b 2 4 x L 2 9 1 d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x V D I y O j I y O j E y L j M y N D Q x M D V a I i A v P j x F b n R y e S B U e X B l P S J G a W x s Q 2 9 s d W 1 u V H l w Z X M i I F Z h b H V l P S J z Q m d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C A o M i k v Q X V 0 b 1 J l b W 9 2 Z W R D b 2 x 1 b W 5 z M S 5 7 Q 2 9 s d W 1 u M S w w f S Z x d W 9 0 O y w m c X V v d D t T Z W N 0 a W 9 u M S 9 v d X Q g K D I p L 0 F 1 d G 9 S Z W 1 v d m V k Q 2 9 s d W 1 u c z E u e 0 N v b H V t b j I s M X 0 m c X V v d D s s J n F 1 b 3 Q 7 U 2 V j d G l v b j E v b 3 V 0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9 1 d C A o M i k v Q X V 0 b 1 J l b W 9 2 Z W R D b 2 x 1 b W 5 z M S 5 7 Q 2 9 s d W 1 u M S w w f S Z x d W 9 0 O y w m c X V v d D t T Z W N 0 a W 9 u M S 9 v d X Q g K D I p L 0 F 1 d G 9 S Z W 1 v d m V k Q 2 9 s d W 1 u c z E u e 0 N v b H V t b j I s M X 0 m c X V v d D s s J n F 1 b 3 Q 7 U 2 V j d G l v b j E v b 3 V 0 I C g y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J g + v 6 w + z l K j S y 0 W 5 R e k a w A A A A A A g A A A A A A E G Y A A A A B A A A g A A A A 2 N 9 m M W J I C w E 4 r H q y x + 2 5 3 x N h q 1 g a e V V d o T V J H b N G s p 8 A A A A A D o A A A A A C A A A g A A A A W R h H d g o y E D C b J 3 O R c F e A i 2 A 3 q X r G p e F x + w d 8 v B n x C Z V Q A A A A W 6 V q V F o b i Y V l m 3 l c F Q l l b n c V 9 + d J j P R V s u Q e r 7 x K h Z o 3 L S F K W D X I B 0 i J k A D V X m 3 R 1 r n j K x f w Z j G N u S + / 4 l W q i S o u h 9 s f c + E V s I 8 K V b t X Y b 9 A A A A A T y 4 s I X m i Q S F t H c P J a I e Q y D z f / E D k y U 9 o d S P c C J 0 s 0 b U F e / P G U r 8 v a X i N K + 4 A d n 6 9 p b h 4 t + U y K I q M r 1 O k t C 5 9 / g = = < / D a t a M a s h u p > 
</file>

<file path=customXml/itemProps1.xml><?xml version="1.0" encoding="utf-8"?>
<ds:datastoreItem xmlns:ds="http://schemas.openxmlformats.org/officeDocument/2006/customXml" ds:itemID="{13B86159-5035-460E-81DE-1039B59056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bus_data</vt:lpstr>
      <vt:lpstr>generator_data</vt:lpstr>
      <vt:lpstr>existing_line_data</vt:lpstr>
      <vt:lpstr>new_line_data</vt:lpstr>
      <vt:lpstr>lines_purch_latex</vt:lpstr>
      <vt:lpstr>unit_com_1_latex</vt:lpstr>
      <vt:lpstr>unit_com_2_latex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Grassel</dc:creator>
  <cp:lastModifiedBy>Joshua Grassel</cp:lastModifiedBy>
  <dcterms:created xsi:type="dcterms:W3CDTF">2022-11-22T22:07:27Z</dcterms:created>
  <dcterms:modified xsi:type="dcterms:W3CDTF">2022-12-02T00:52:50Z</dcterms:modified>
</cp:coreProperties>
</file>