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abriel\Google Drive\Programação\Programação C &amp; C++\SFML\LoL manager\"/>
    </mc:Choice>
  </mc:AlternateContent>
  <xr:revisionPtr revIDLastSave="0" documentId="13_ncr:1_{23E31ACA-7E71-4F86-92B7-B91ED9F4635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20" i="1"/>
  <c r="E19" i="1"/>
  <c r="E17" i="1"/>
  <c r="E16" i="1"/>
  <c r="E13" i="1"/>
  <c r="E15" i="1"/>
  <c r="E11" i="1"/>
  <c r="E10" i="1"/>
  <c r="E9" i="1"/>
  <c r="E7" i="1"/>
  <c r="E6" i="1"/>
  <c r="E5" i="1"/>
  <c r="E3" i="1"/>
  <c r="C3" i="1"/>
  <c r="H3" i="1" s="1"/>
  <c r="I3" i="1" s="1"/>
  <c r="C26" i="1"/>
  <c r="H26" i="1" s="1"/>
  <c r="I26" i="1" s="1"/>
  <c r="C20" i="1"/>
  <c r="H20" i="1" s="1"/>
  <c r="I20" i="1" s="1"/>
  <c r="C17" i="1"/>
  <c r="C11" i="1"/>
  <c r="C10" i="1"/>
  <c r="H10" i="1" s="1"/>
  <c r="I10" i="1" s="1"/>
  <c r="C9" i="1"/>
  <c r="H9" i="1" s="1"/>
  <c r="I9" i="1" s="1"/>
  <c r="C8" i="1"/>
  <c r="H8" i="1" s="1"/>
  <c r="I8" i="1" s="1"/>
  <c r="C7" i="1"/>
  <c r="C6" i="1"/>
  <c r="H6" i="1" s="1"/>
  <c r="I6" i="1" s="1"/>
  <c r="C5" i="1"/>
  <c r="C4" i="1"/>
  <c r="H4" i="1" s="1"/>
  <c r="I4" i="1" s="1"/>
  <c r="H7" i="1"/>
  <c r="I7" i="1" s="1"/>
  <c r="H5" i="1"/>
  <c r="I5" i="1" s="1"/>
  <c r="C1" i="1"/>
  <c r="C19" i="1" s="1"/>
  <c r="E12" i="1"/>
  <c r="C13" i="1" l="1"/>
  <c r="H13" i="1" s="1"/>
  <c r="I13" i="1" s="1"/>
  <c r="C24" i="1"/>
  <c r="C12" i="1"/>
  <c r="H12" i="1" s="1"/>
  <c r="I12" i="1" s="1"/>
  <c r="C25" i="1"/>
  <c r="H25" i="1" s="1"/>
  <c r="I25" i="1" s="1"/>
  <c r="C16" i="1"/>
  <c r="C14" i="1"/>
  <c r="C18" i="1"/>
  <c r="C15" i="1"/>
  <c r="H15" i="1" s="1"/>
  <c r="I15" i="1" s="1"/>
  <c r="H19" i="1"/>
  <c r="I19" i="1" s="1"/>
  <c r="H11" i="1"/>
  <c r="I11" i="1" s="1"/>
  <c r="H17" i="1"/>
  <c r="I17" i="1" s="1"/>
  <c r="H14" i="1" l="1"/>
  <c r="I14" i="1" s="1"/>
  <c r="H18" i="1"/>
  <c r="I18" i="1" s="1"/>
  <c r="H24" i="1"/>
  <c r="I24" i="1" s="1"/>
  <c r="H16" i="1"/>
  <c r="I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E2" authorId="0" shapeId="0" xr:uid="{DBB1E4AE-C14B-4FB7-A9F8-650739AF3135}">
      <text>
        <r>
          <rPr>
            <b/>
            <sz val="9"/>
            <color indexed="81"/>
            <rFont val="Segoe UI"/>
            <charset val="1"/>
          </rPr>
          <t>Vencer Mundial: 50
Ganhar MSI: 30
Playoffs Mundial: 30
Ganhar Regional Major: 20
Participar Mundial: 15
Ganhar Reginal Minor: 10
Playoff Regional Major: 7
Participar Regional Major: 5
Playoff Regional Minor: 4
Participar Regional Minor: 2
Titulos podem ser repetidos mas tem valor somado novamente pela metade
Cada 50 games profissionais +1
(Coach) Cada ano +5</t>
        </r>
      </text>
    </comment>
    <comment ref="F2" authorId="0" shapeId="0" xr:uid="{23F11B2F-53A9-4DA9-993A-D3D0744B1471}">
      <text>
        <r>
          <rPr>
            <b/>
            <sz val="9"/>
            <color indexed="81"/>
            <rFont val="Segoe UI"/>
            <charset val="1"/>
          </rPr>
          <t>Milhares no Twitter</t>
        </r>
      </text>
    </comment>
  </commentList>
</comments>
</file>

<file path=xl/sharedStrings.xml><?xml version="1.0" encoding="utf-8"?>
<sst xmlns="http://schemas.openxmlformats.org/spreadsheetml/2006/main" count="29" uniqueCount="29">
  <si>
    <t>Yang</t>
  </si>
  <si>
    <t>SeongHwan</t>
  </si>
  <si>
    <t>brTT</t>
  </si>
  <si>
    <t>Key</t>
  </si>
  <si>
    <t>Xero</t>
  </si>
  <si>
    <t>Kami</t>
  </si>
  <si>
    <t>Ranger</t>
  </si>
  <si>
    <t>Goku</t>
  </si>
  <si>
    <t>tinowns</t>
  </si>
  <si>
    <t>Nome</t>
  </si>
  <si>
    <t>Salário</t>
  </si>
  <si>
    <t>Valor</t>
  </si>
  <si>
    <t>Woofe</t>
  </si>
  <si>
    <t>Absolut</t>
  </si>
  <si>
    <t>Dionrray</t>
  </si>
  <si>
    <t>Luci</t>
  </si>
  <si>
    <t>Djokovic</t>
  </si>
  <si>
    <t>Faker</t>
  </si>
  <si>
    <t>Experience</t>
  </si>
  <si>
    <t>Skill</t>
  </si>
  <si>
    <t>Fan Base</t>
  </si>
  <si>
    <t>Idade</t>
  </si>
  <si>
    <t>Caps</t>
  </si>
  <si>
    <t>Doinb</t>
  </si>
  <si>
    <t>Vvert</t>
  </si>
  <si>
    <t>wyLL</t>
  </si>
  <si>
    <t>Aslan</t>
  </si>
  <si>
    <t>Idade Real</t>
  </si>
  <si>
    <t>JoJo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</si>
</sst>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E4" sqref="E4"/>
    </sheetView>
  </sheetViews>
  <sheetFormatPr defaultRowHeight="15" x14ac:dyDescent="0.25"/>
  <cols>
    <col min="1" max="1" width="11.42578125" style="2" bestFit="1" customWidth="1"/>
    <col min="2" max="3" width="11.42578125" style="7" customWidth="1"/>
    <col min="4" max="4" width="11.42578125" style="1" bestFit="1" customWidth="1"/>
    <col min="5" max="5" width="11.5703125" style="1" bestFit="1" customWidth="1"/>
    <col min="6" max="6" width="9.42578125" style="1" bestFit="1" customWidth="1"/>
    <col min="7" max="7" width="1.7109375" style="6" customWidth="1"/>
    <col min="8" max="8" width="9.140625" style="5"/>
    <col min="9" max="9" width="18.140625" style="5" customWidth="1"/>
    <col min="10" max="16384" width="9.140625" style="1"/>
  </cols>
  <sheetData>
    <row r="1" spans="1:9" s="9" customFormat="1" ht="15.75" x14ac:dyDescent="0.25">
      <c r="A1" s="2"/>
      <c r="B1" s="10"/>
      <c r="C1" s="10">
        <f>MEDIAN(B3:B2503)</f>
        <v>23</v>
      </c>
      <c r="G1" s="6"/>
      <c r="H1" s="6"/>
      <c r="I1" s="6"/>
    </row>
    <row r="2" spans="1:9" s="3" customFormat="1" ht="15.75" x14ac:dyDescent="0.25">
      <c r="A2" s="3" t="s">
        <v>9</v>
      </c>
      <c r="B2" s="3" t="s">
        <v>27</v>
      </c>
      <c r="C2" s="3" t="s">
        <v>21</v>
      </c>
      <c r="D2" s="3" t="s">
        <v>19</v>
      </c>
      <c r="E2" s="3" t="s">
        <v>18</v>
      </c>
      <c r="F2" s="3" t="s">
        <v>20</v>
      </c>
      <c r="G2" s="4"/>
      <c r="H2" s="4" t="s">
        <v>10</v>
      </c>
      <c r="I2" s="4" t="s">
        <v>11</v>
      </c>
    </row>
    <row r="3" spans="1:9" x14ac:dyDescent="0.25">
      <c r="A3" s="2" t="s">
        <v>0</v>
      </c>
      <c r="B3" s="7">
        <v>23</v>
      </c>
      <c r="C3" s="7">
        <f>IF(B3=0,$C$1,B3)</f>
        <v>23</v>
      </c>
      <c r="D3" s="1">
        <v>40</v>
      </c>
      <c r="E3" s="1">
        <f>2+15+20+6+4</f>
        <v>47</v>
      </c>
      <c r="F3" s="1">
        <v>152</v>
      </c>
      <c r="H3" s="5">
        <f>(D3*D3*(D3/2)*(20/C3))+(F3*5)</f>
        <v>28586.08695652174</v>
      </c>
      <c r="I3" s="5">
        <f>(D3*D3)+(H3*6)</f>
        <v>173116.52173913043</v>
      </c>
    </row>
    <row r="4" spans="1:9" x14ac:dyDescent="0.25">
      <c r="A4" s="2" t="s">
        <v>1</v>
      </c>
      <c r="B4" s="7">
        <v>22</v>
      </c>
      <c r="C4" s="7">
        <f>IF(B4=0,$C$1,B4)</f>
        <v>22</v>
      </c>
      <c r="D4" s="1">
        <v>50</v>
      </c>
      <c r="E4" s="1">
        <f>3+7+2</f>
        <v>12</v>
      </c>
      <c r="F4" s="1">
        <v>20</v>
      </c>
      <c r="H4" s="5">
        <f>(D4*D4*(D4/2)*(20/C4))+(F4*5)</f>
        <v>56918.181818181816</v>
      </c>
      <c r="I4" s="5">
        <f>(D4*D4)+(H4*6)</f>
        <v>344009.09090909088</v>
      </c>
    </row>
    <row r="5" spans="1:9" x14ac:dyDescent="0.25">
      <c r="A5" s="2" t="s">
        <v>8</v>
      </c>
      <c r="B5" s="7">
        <v>22</v>
      </c>
      <c r="C5" s="7">
        <f>IF(B5=0,$C$1,B5)</f>
        <v>22</v>
      </c>
      <c r="D5" s="1">
        <v>40</v>
      </c>
      <c r="E5" s="1">
        <f>15+10+2+4+4</f>
        <v>35</v>
      </c>
      <c r="F5" s="1">
        <v>154</v>
      </c>
      <c r="H5" s="5">
        <f>(D5*D5*(D5/2)*(20/C5))+(F5*5)</f>
        <v>29860.909090909088</v>
      </c>
      <c r="I5" s="5">
        <f>(D5*D5)+(H5*6)</f>
        <v>180765.45454545453</v>
      </c>
    </row>
    <row r="6" spans="1:9" x14ac:dyDescent="0.25">
      <c r="A6" s="2" t="s">
        <v>2</v>
      </c>
      <c r="B6" s="7">
        <v>28</v>
      </c>
      <c r="C6" s="7">
        <f>IF(B6=0,$C$1,B6)</f>
        <v>28</v>
      </c>
      <c r="D6" s="1">
        <v>50</v>
      </c>
      <c r="E6" s="1">
        <f>15+25+2+6+4</f>
        <v>52</v>
      </c>
      <c r="F6" s="1">
        <v>927</v>
      </c>
      <c r="H6" s="5">
        <f>(D6*D6*(D6/2)*(20/C6))+(F6*5)</f>
        <v>49277.857142857145</v>
      </c>
      <c r="I6" s="5">
        <f>(D6*D6)+(H6*6)</f>
        <v>298167.14285714284</v>
      </c>
    </row>
    <row r="7" spans="1:9" x14ac:dyDescent="0.25">
      <c r="A7" s="2" t="s">
        <v>3</v>
      </c>
      <c r="B7" s="7">
        <v>22</v>
      </c>
      <c r="C7" s="7">
        <f>IF(B7=0,$C$1,B7)</f>
        <v>22</v>
      </c>
      <c r="D7" s="1">
        <v>40</v>
      </c>
      <c r="E7" s="1">
        <f>5+7</f>
        <v>12</v>
      </c>
      <c r="F7" s="1">
        <v>0</v>
      </c>
      <c r="H7" s="5">
        <f>(D7*D7*(D7/2)*(20/C7))+(F7*5)</f>
        <v>29090.909090909088</v>
      </c>
      <c r="I7" s="5">
        <f>(D7*D7)+(H7*6)</f>
        <v>176145.45454545453</v>
      </c>
    </row>
    <row r="8" spans="1:9" x14ac:dyDescent="0.25">
      <c r="A8" s="2" t="s">
        <v>4</v>
      </c>
      <c r="B8" s="7">
        <v>31</v>
      </c>
      <c r="C8" s="7">
        <f>IF(B8=0,$C$1,B8)</f>
        <v>31</v>
      </c>
      <c r="D8" s="1">
        <v>50</v>
      </c>
      <c r="E8" s="1">
        <v>15</v>
      </c>
      <c r="F8" s="1">
        <v>4</v>
      </c>
      <c r="H8" s="5">
        <f>(D8*D8*(D8/2)*(20/C8))+(F8*5)</f>
        <v>40342.580645161288</v>
      </c>
      <c r="I8" s="5">
        <f>(D8*D8)+(H8*6)</f>
        <v>244555.48387096773</v>
      </c>
    </row>
    <row r="9" spans="1:9" x14ac:dyDescent="0.25">
      <c r="A9" s="2" t="s">
        <v>5</v>
      </c>
      <c r="B9" s="7">
        <v>23</v>
      </c>
      <c r="C9" s="7">
        <f>IF(B9=0,$C$1,B9)</f>
        <v>23</v>
      </c>
      <c r="D9" s="1">
        <v>35</v>
      </c>
      <c r="E9" s="1">
        <f>4+15+10+5+4</f>
        <v>38</v>
      </c>
      <c r="F9" s="1">
        <v>535</v>
      </c>
      <c r="H9" s="5">
        <f>(D9*D9*(D9/2)*(20/C9))+(F9*5)</f>
        <v>21316.304347826088</v>
      </c>
      <c r="I9" s="5">
        <f>(D9*D9)+(H9*6)</f>
        <v>129122.82608695653</v>
      </c>
    </row>
    <row r="10" spans="1:9" x14ac:dyDescent="0.25">
      <c r="A10" s="2" t="s">
        <v>6</v>
      </c>
      <c r="B10" s="7">
        <v>24</v>
      </c>
      <c r="C10" s="7">
        <f>IF(B10=0,$C$1,B10)</f>
        <v>24</v>
      </c>
      <c r="D10" s="1">
        <v>50</v>
      </c>
      <c r="E10" s="1">
        <f>2+15+15+5+4</f>
        <v>41</v>
      </c>
      <c r="F10" s="1">
        <v>63</v>
      </c>
      <c r="H10" s="5">
        <f>(D10*D10*(D10/2)*(20/C10))+(F10*5)</f>
        <v>52398.333333333336</v>
      </c>
      <c r="I10" s="5">
        <f>(D10*D10)+(H10*6)</f>
        <v>316890</v>
      </c>
    </row>
    <row r="11" spans="1:9" x14ac:dyDescent="0.25">
      <c r="A11" s="2" t="s">
        <v>7</v>
      </c>
      <c r="B11" s="7">
        <v>23</v>
      </c>
      <c r="C11" s="7">
        <f>IF(B11=0,$C$1,B11)</f>
        <v>23</v>
      </c>
      <c r="D11" s="1">
        <v>45</v>
      </c>
      <c r="E11" s="1">
        <f>10+15+5+4</f>
        <v>34</v>
      </c>
      <c r="F11" s="1">
        <v>78</v>
      </c>
      <c r="H11" s="5">
        <f>(D11*D11*(D11/2)*(20/C11))+(F11*5)</f>
        <v>40009.565217391304</v>
      </c>
      <c r="I11" s="5">
        <f>(D11*D11)+(H11*6)</f>
        <v>242082.39130434784</v>
      </c>
    </row>
    <row r="12" spans="1:9" x14ac:dyDescent="0.25">
      <c r="A12" s="2" t="s">
        <v>12</v>
      </c>
      <c r="B12" s="11"/>
      <c r="C12" s="7">
        <f>IF(B12=0,$C$1,B12)</f>
        <v>23</v>
      </c>
      <c r="D12" s="1">
        <v>45</v>
      </c>
      <c r="E12" s="1">
        <f>1</f>
        <v>1</v>
      </c>
      <c r="F12" s="1">
        <v>0</v>
      </c>
      <c r="H12" s="5">
        <f>(D12*D12*(D12/2)*(20/C12))+(F12*5)</f>
        <v>39619.565217391304</v>
      </c>
      <c r="I12" s="5">
        <f>(D12*D12)+(H12*6)</f>
        <v>239742.39130434784</v>
      </c>
    </row>
    <row r="13" spans="1:9" x14ac:dyDescent="0.25">
      <c r="A13" s="2" t="s">
        <v>13</v>
      </c>
      <c r="B13" s="8"/>
      <c r="C13" s="7">
        <f>IF(B13=0,$C$1,B13)</f>
        <v>23</v>
      </c>
      <c r="D13" s="1">
        <v>45</v>
      </c>
      <c r="E13" s="1">
        <f>10+3+15+4</f>
        <v>32</v>
      </c>
      <c r="F13" s="1">
        <v>38</v>
      </c>
      <c r="H13" s="5">
        <f>(D13*D13*(D13/2)*(20/C13))+(F13*5)</f>
        <v>39809.565217391304</v>
      </c>
      <c r="I13" s="5">
        <f>(D13*D13)+(H13*6)</f>
        <v>240882.39130434784</v>
      </c>
    </row>
    <row r="14" spans="1:9" x14ac:dyDescent="0.25">
      <c r="A14" s="2" t="s">
        <v>14</v>
      </c>
      <c r="B14" s="8"/>
      <c r="C14" s="7">
        <f>IF(B14=0,$C$1,B14)</f>
        <v>23</v>
      </c>
      <c r="D14" s="1">
        <v>40</v>
      </c>
      <c r="E14" s="1">
        <v>21</v>
      </c>
      <c r="F14" s="1">
        <v>12</v>
      </c>
      <c r="H14" s="5">
        <f>(D14*D14*(D14/2)*(20/C14))+(F14*5)</f>
        <v>27886.08695652174</v>
      </c>
      <c r="I14" s="5">
        <f>(D14*D14)+(H14*6)</f>
        <v>168916.52173913043</v>
      </c>
    </row>
    <row r="15" spans="1:9" x14ac:dyDescent="0.25">
      <c r="A15" s="2" t="s">
        <v>15</v>
      </c>
      <c r="B15" s="8"/>
      <c r="C15" s="7">
        <f>IF(B15=0,$C$1,B15)</f>
        <v>23</v>
      </c>
      <c r="D15" s="1">
        <v>50</v>
      </c>
      <c r="E15" s="1">
        <f>5+10+15+2+5+4</f>
        <v>41</v>
      </c>
      <c r="F15" s="1">
        <v>35</v>
      </c>
      <c r="H15" s="5">
        <f>(D15*D15*(D15/2)*(20/C15))+(F15*5)</f>
        <v>54522.82608695652</v>
      </c>
      <c r="I15" s="5">
        <f>(D15*D15)+(H15*6)</f>
        <v>329636.95652173914</v>
      </c>
    </row>
    <row r="16" spans="1:9" x14ac:dyDescent="0.25">
      <c r="A16" s="2" t="s">
        <v>16</v>
      </c>
      <c r="B16" s="8"/>
      <c r="C16" s="7">
        <f>IF(B16=0,$C$1,B16)</f>
        <v>23</v>
      </c>
      <c r="D16" s="1">
        <v>45</v>
      </c>
      <c r="E16" s="1">
        <f>2+25+4</f>
        <v>31</v>
      </c>
      <c r="F16" s="1">
        <v>69</v>
      </c>
      <c r="H16" s="5">
        <f>(D16*D16*(D16/2)*(20/C16))+(F16*5)</f>
        <v>39964.565217391304</v>
      </c>
      <c r="I16" s="5">
        <f>(D16*D16)+(H16*6)</f>
        <v>241812.39130434784</v>
      </c>
    </row>
    <row r="17" spans="1:9" x14ac:dyDescent="0.25">
      <c r="A17" s="2" t="s">
        <v>24</v>
      </c>
      <c r="B17" s="7">
        <v>21</v>
      </c>
      <c r="C17" s="7">
        <f>IF(B17=0,$C$1,B17)</f>
        <v>21</v>
      </c>
      <c r="D17" s="1">
        <v>35</v>
      </c>
      <c r="E17" s="1">
        <f>15+2+10+3+4</f>
        <v>34</v>
      </c>
      <c r="F17" s="1">
        <v>29</v>
      </c>
      <c r="H17" s="5">
        <f>(D17*D17*(D17/2)*(20/C17))+(F17*5)</f>
        <v>20561.666666666664</v>
      </c>
      <c r="I17" s="5">
        <f>(D17*D17)+(H17*6)</f>
        <v>124594.99999999999</v>
      </c>
    </row>
    <row r="18" spans="1:9" x14ac:dyDescent="0.25">
      <c r="A18" s="2" t="s">
        <v>25</v>
      </c>
      <c r="C18" s="7">
        <f>IF(B18=0,$C$1,B18)</f>
        <v>23</v>
      </c>
      <c r="D18" s="1">
        <v>30</v>
      </c>
      <c r="E18" s="1">
        <v>0</v>
      </c>
      <c r="F18" s="1">
        <v>2</v>
      </c>
      <c r="H18" s="5">
        <f>(D18*D18*(D18/2)*(20/C18))+(F18*5)</f>
        <v>11749.130434782608</v>
      </c>
      <c r="I18" s="5">
        <f>(D18*D18)+(H18*6)</f>
        <v>71394.782608695648</v>
      </c>
    </row>
    <row r="19" spans="1:9" x14ac:dyDescent="0.25">
      <c r="A19" s="2" t="s">
        <v>26</v>
      </c>
      <c r="C19" s="7">
        <f>IF(B19=0,$C$1,B19)</f>
        <v>23</v>
      </c>
      <c r="D19" s="1">
        <v>35</v>
      </c>
      <c r="E19" s="1">
        <f>2+1+4</f>
        <v>7</v>
      </c>
      <c r="F19" s="1">
        <v>2</v>
      </c>
      <c r="H19" s="5">
        <f>(D19*D19*(D19/2)*(20/C19))+(F19*5)</f>
        <v>18651.304347826088</v>
      </c>
      <c r="I19" s="5">
        <f>(D19*D19)+(H19*6)</f>
        <v>113132.82608695653</v>
      </c>
    </row>
    <row r="20" spans="1:9" x14ac:dyDescent="0.25">
      <c r="A20" s="2" t="s">
        <v>28</v>
      </c>
      <c r="B20" s="7">
        <v>21</v>
      </c>
      <c r="C20" s="7">
        <f>IF(B20=0,$C$1,B20)</f>
        <v>21</v>
      </c>
      <c r="D20" s="1">
        <v>35</v>
      </c>
      <c r="E20" s="1">
        <f>2+1</f>
        <v>3</v>
      </c>
      <c r="F20" s="1">
        <v>8</v>
      </c>
      <c r="H20" s="5">
        <f>(D20*D20*(D20/2)*(20/C20))+(F20*5)</f>
        <v>20456.666666666664</v>
      </c>
      <c r="I20" s="5">
        <f>(D20*D20)+(H20*6)</f>
        <v>123964.99999999999</v>
      </c>
    </row>
    <row r="24" spans="1:9" x14ac:dyDescent="0.25">
      <c r="A24" s="2" t="s">
        <v>17</v>
      </c>
      <c r="C24" s="7">
        <f>IF(B24=0,$C$1,B24)</f>
        <v>23</v>
      </c>
      <c r="D24" s="1">
        <v>90</v>
      </c>
      <c r="F24" s="1">
        <v>267</v>
      </c>
      <c r="H24" s="5">
        <f>(D24*D24*(D24/2)*(20/C24))+(F24*5)</f>
        <v>318291.52173913043</v>
      </c>
      <c r="I24" s="5">
        <f>(D24*D24)+(H24*6)</f>
        <v>1917849.1304347827</v>
      </c>
    </row>
    <row r="25" spans="1:9" x14ac:dyDescent="0.25">
      <c r="A25" s="2" t="s">
        <v>22</v>
      </c>
      <c r="C25" s="7">
        <f>IF(B25=0,$C$1,B25)</f>
        <v>23</v>
      </c>
      <c r="D25" s="1">
        <v>100</v>
      </c>
      <c r="F25" s="1">
        <v>196</v>
      </c>
      <c r="H25" s="5">
        <f>(D25*D25*(D25/2)*(20/C25))+(F25*5)</f>
        <v>435762.60869565216</v>
      </c>
      <c r="I25" s="5">
        <f>(D25*D25)+(H25*6)</f>
        <v>2624575.6521739131</v>
      </c>
    </row>
    <row r="26" spans="1:9" x14ac:dyDescent="0.25">
      <c r="A26" s="2" t="s">
        <v>23</v>
      </c>
      <c r="B26" s="7">
        <v>23</v>
      </c>
      <c r="C26" s="7">
        <f>IF(B26=0,$C$1,B26)</f>
        <v>23</v>
      </c>
      <c r="D26" s="1">
        <v>100</v>
      </c>
      <c r="F26" s="1">
        <v>111</v>
      </c>
      <c r="H26" s="5">
        <f>(D26*D26*(D26/2)*(20/C26))+(F26*5)</f>
        <v>435337.60869565216</v>
      </c>
      <c r="I26" s="5">
        <f>(D26*D26)+(H26*6)</f>
        <v>2622025.6521739131</v>
      </c>
    </row>
  </sheetData>
  <conditionalFormatting sqref="D1:D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{90CF8BE7-F4DA-4AB8-A55C-5114AD5179B3}</x14:id>
        </ext>
      </extLst>
    </cfRule>
  </conditionalFormatting>
  <conditionalFormatting sqref="E1:E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{C125CFEC-5332-4D44-8FFF-81330568C106}</x14:id>
        </ext>
      </extLst>
    </cfRule>
  </conditionalFormatting>
  <conditionalFormatting sqref="F1:F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{F3E279C4-0DAF-45CC-A835-D44F60518C0D}</x14:id>
        </ext>
      </extLst>
    </cfRule>
  </conditionalFormatting>
  <conditionalFormatting sqref="I27:I1048576 I1:I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{402A63FA-C3F6-4952-ACCF-781ED39763CD}</x14:id>
        </ext>
      </extLst>
    </cfRule>
  </conditionalFormatting>
  <conditionalFormatting sqref="I3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F8BE7-F4DA-4AB8-A55C-5114AD517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125CFEC-5332-4D44-8FFF-81330568C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3E279C4-0DAF-45CC-A835-D44F60518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02A63FA-C3F6-4952-ACCF-781ED3976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I27:I1048576 I1:I2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2020-02-07T01:59:20Z</dcterms:modified>
</cp:coreProperties>
</file>