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su\Code\malaria-sac-ipt\analysis\220923\"/>
    </mc:Choice>
  </mc:AlternateContent>
  <xr:revisionPtr revIDLastSave="0" documentId="8_{CA6A8E47-5DF8-4DBB-A042-32BCAC978280}" xr6:coauthVersionLast="47" xr6:coauthVersionMax="47" xr10:uidLastSave="{00000000-0000-0000-0000-000000000000}"/>
  <bookViews>
    <workbookView xWindow="28680" yWindow="-120" windowWidth="29040" windowHeight="15225" xr2:uid="{2A5907CB-61E2-4606-8637-341DCCC823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28" i="1"/>
  <c r="G19" i="1"/>
  <c r="G20" i="1"/>
  <c r="G21" i="1"/>
  <c r="G22" i="1"/>
  <c r="G23" i="1"/>
  <c r="G24" i="1"/>
  <c r="G25" i="1"/>
  <c r="G18" i="1"/>
  <c r="G15" i="1"/>
  <c r="G16" i="1"/>
  <c r="G26" i="1" s="1"/>
  <c r="G17" i="1"/>
  <c r="G14" i="1"/>
  <c r="F26" i="1"/>
  <c r="G12" i="1"/>
  <c r="G13" i="1"/>
  <c r="G11" i="1"/>
  <c r="G3" i="1"/>
  <c r="G4" i="1"/>
  <c r="G2" i="1"/>
  <c r="E28" i="1"/>
  <c r="E25" i="1"/>
  <c r="E27" i="1" l="1"/>
  <c r="E26" i="1"/>
</calcChain>
</file>

<file path=xl/sharedStrings.xml><?xml version="1.0" encoding="utf-8"?>
<sst xmlns="http://schemas.openxmlformats.org/spreadsheetml/2006/main" count="97" uniqueCount="45">
  <si>
    <t>country</t>
  </si>
  <si>
    <t>description</t>
  </si>
  <si>
    <t>Zambia</t>
  </si>
  <si>
    <t>clinical diagnosis – clinic and ACT</t>
  </si>
  <si>
    <t>Chanda [4]</t>
  </si>
  <si>
    <t>microscopy – clinic and ACT</t>
  </si>
  <si>
    <t>RDT – clinic and ACT</t>
  </si>
  <si>
    <t>Sub-Saharan Africa</t>
  </si>
  <si>
    <t>CHW presumptive AS&amp;AQ (PfPR=0.25) – CHW (model)</t>
  </si>
  <si>
    <t>-</t>
  </si>
  <si>
    <t>Rolland [5]</t>
  </si>
  <si>
    <t>CHW RDT AS&amp;AQ (PfPR=0.25) – CHW (model)</t>
  </si>
  <si>
    <t>CHW presumptive AS&amp;AQ (PfPR=0.5) – CHW (model)</t>
  </si>
  <si>
    <t>CHW RDT AS&amp;AQ (PfPR=0.5) – CHW (model)</t>
  </si>
  <si>
    <t>CHW presumptive AS&amp;AQ (PfPR=0.75)</t>
  </si>
  <si>
    <t>CHW RDT AS&amp;AQ (PfPR=0.75) – CHW (model)</t>
  </si>
  <si>
    <t>Ethiopia</t>
  </si>
  <si>
    <t>Presumptive treatment with AL – health post</t>
  </si>
  <si>
    <t>Lemma [6]</t>
  </si>
  <si>
    <r>
      <t xml:space="preserve">Paracheck: RDT – AL for </t>
    </r>
    <r>
      <rPr>
        <i/>
        <sz val="10"/>
        <color theme="1"/>
        <rFont val="Calibri"/>
        <family val="2"/>
        <scheme val="minor"/>
      </rPr>
      <t>Pf</t>
    </r>
    <r>
      <rPr>
        <sz val="10"/>
        <color theme="1"/>
        <rFont val="Calibri"/>
        <family val="2"/>
        <scheme val="minor"/>
      </rPr>
      <t>, CQ otherwise – health post</t>
    </r>
  </si>
  <si>
    <r>
      <t xml:space="preserve">Parascreen: RDT – AL for </t>
    </r>
    <r>
      <rPr>
        <i/>
        <sz val="10"/>
        <color theme="1"/>
        <rFont val="Calibri"/>
        <family val="2"/>
        <scheme val="minor"/>
      </rPr>
      <t>Pf</t>
    </r>
    <r>
      <rPr>
        <sz val="10"/>
        <color theme="1"/>
        <rFont val="Calibri"/>
        <family val="2"/>
        <scheme val="minor"/>
      </rPr>
      <t>, referral otherwise – health post</t>
    </r>
  </si>
  <si>
    <t>Tanzania</t>
  </si>
  <si>
    <t>Microscopy with ACT – health facility</t>
  </si>
  <si>
    <t>Yukich [7]</t>
  </si>
  <si>
    <t>RDT with ACT – health facility</t>
  </si>
  <si>
    <t>Microscopy with ACT – health facility*</t>
  </si>
  <si>
    <t>RDT with ACT – health facility*</t>
  </si>
  <si>
    <t>Nigeria</t>
  </si>
  <si>
    <t>Clinical diagnosis of children and ART &amp; AQ – hospital*</t>
  </si>
  <si>
    <t>Parikh [8]</t>
  </si>
  <si>
    <t>Clinical diagnosis of adults and ART &amp; SP – hospital*</t>
  </si>
  <si>
    <t>Clinical diagnosis of adults and ART &amp; AQ – hospital*</t>
  </si>
  <si>
    <t>Microscopy diagnosis of children and ART &amp; AQ – hospital*</t>
  </si>
  <si>
    <t>Microscopy diagnosis of adults and ART &amp; SP – hospital*</t>
  </si>
  <si>
    <t>Microscopy diagnosis of adults and ART &amp; AQ – hospital*</t>
  </si>
  <si>
    <t>RDT diagnosis by home management, ACT treatment</t>
  </si>
  <si>
    <t>Chanda [9]</t>
  </si>
  <si>
    <t>Diagnosis at health facility, ACT treatment</t>
  </si>
  <si>
    <t>year</t>
  </si>
  <si>
    <t>cost of diagnosis</t>
  </si>
  <si>
    <t>cost of diagnosis and treatment</t>
  </si>
  <si>
    <t>MEAN</t>
  </si>
  <si>
    <t>MEDIAN</t>
  </si>
  <si>
    <t>STD</t>
  </si>
  <si>
    <t>converted to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</si>
</sst>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3" fillId="2" borderId="0" xfId="1" applyFill="1" applyAlignment="1">
      <alignment vertical="center" wrapText="1"/>
    </xf>
    <xf numFmtId="0" fontId="0" fillId="2" borderId="0" xfId="0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B0F6B-72BB-4949-BB36-10F1DCEEB1A3}">
  <dimension ref="A1:G28"/>
  <sheetViews>
    <sheetView tabSelected="1" topLeftCell="A5" workbookViewId="0">
      <selection activeCell="E21" sqref="E21"/>
    </sheetView>
  </sheetViews>
  <sheetFormatPr defaultRowHeight="14.4" x14ac:dyDescent="0.55000000000000004"/>
  <cols>
    <col min="1" max="1" width="7.41796875" bestFit="1" customWidth="1"/>
    <col min="2" max="2" width="27.3125" bestFit="1" customWidth="1"/>
    <col min="3" max="3" width="4.5234375" bestFit="1" customWidth="1"/>
    <col min="4" max="4" width="14.41796875" bestFit="1" customWidth="1"/>
    <col min="5" max="5" width="26.89453125" bestFit="1" customWidth="1"/>
    <col min="6" max="6" width="8.734375" bestFit="1" customWidth="1"/>
    <col min="7" max="7" width="15.47265625" bestFit="1" customWidth="1"/>
  </cols>
  <sheetData>
    <row r="1" spans="1:7" ht="14.7" thickBot="1" x14ac:dyDescent="0.6">
      <c r="A1" t="s">
        <v>0</v>
      </c>
      <c r="B1" t="s">
        <v>1</v>
      </c>
      <c r="C1" t="s">
        <v>38</v>
      </c>
      <c r="D1" t="s">
        <v>39</v>
      </c>
      <c r="E1" t="s">
        <v>40</v>
      </c>
      <c r="G1" t="s">
        <v>44</v>
      </c>
    </row>
    <row r="2" spans="1:7" ht="28.8" x14ac:dyDescent="0.55000000000000004">
      <c r="A2" s="1" t="s">
        <v>2</v>
      </c>
      <c r="B2" s="1" t="s">
        <v>3</v>
      </c>
      <c r="C2" s="1">
        <v>2005</v>
      </c>
      <c r="D2" s="2">
        <v>3.07</v>
      </c>
      <c r="E2" s="2">
        <v>4.78</v>
      </c>
      <c r="F2" s="3" t="s">
        <v>4</v>
      </c>
      <c r="G2">
        <f>E2*294.4/195.3</f>
        <v>7.2054889912954421</v>
      </c>
    </row>
    <row r="3" spans="1:7" ht="28.8" x14ac:dyDescent="0.55000000000000004">
      <c r="A3" s="4" t="s">
        <v>2</v>
      </c>
      <c r="B3" s="4" t="s">
        <v>5</v>
      </c>
      <c r="C3" s="4">
        <v>2005</v>
      </c>
      <c r="D3" s="5">
        <v>9.34</v>
      </c>
      <c r="E3" s="5">
        <v>10.7</v>
      </c>
      <c r="F3" s="6" t="s">
        <v>4</v>
      </c>
      <c r="G3">
        <f t="shared" ref="G3:G4" si="0">E3*294.4/195.3</f>
        <v>16.129441884280592</v>
      </c>
    </row>
    <row r="4" spans="1:7" ht="28.8" x14ac:dyDescent="0.55000000000000004">
      <c r="A4" s="4" t="s">
        <v>2</v>
      </c>
      <c r="B4" s="4" t="s">
        <v>6</v>
      </c>
      <c r="C4" s="4">
        <v>2005</v>
      </c>
      <c r="D4" s="5">
        <v>5.35</v>
      </c>
      <c r="E4" s="5">
        <v>6.72</v>
      </c>
      <c r="F4" s="6" t="s">
        <v>4</v>
      </c>
      <c r="G4">
        <f t="shared" si="0"/>
        <v>10.129892473118277</v>
      </c>
    </row>
    <row r="5" spans="1:7" s="14" customFormat="1" ht="38.700000000000003" x14ac:dyDescent="0.55000000000000004">
      <c r="A5" s="11" t="s">
        <v>7</v>
      </c>
      <c r="B5" s="11" t="s">
        <v>8</v>
      </c>
      <c r="C5" s="11">
        <v>2006</v>
      </c>
      <c r="D5" s="12" t="s">
        <v>9</v>
      </c>
      <c r="E5" s="12">
        <v>14.06</v>
      </c>
      <c r="F5" s="13" t="s">
        <v>10</v>
      </c>
    </row>
    <row r="6" spans="1:7" s="14" customFormat="1" ht="38.700000000000003" x14ac:dyDescent="0.55000000000000004">
      <c r="A6" s="11" t="s">
        <v>7</v>
      </c>
      <c r="B6" s="11" t="s">
        <v>11</v>
      </c>
      <c r="C6" s="11">
        <v>2006</v>
      </c>
      <c r="D6" s="12" t="s">
        <v>9</v>
      </c>
      <c r="E6" s="12">
        <v>15.19</v>
      </c>
      <c r="F6" s="13" t="s">
        <v>10</v>
      </c>
    </row>
    <row r="7" spans="1:7" s="14" customFormat="1" ht="38.700000000000003" x14ac:dyDescent="0.55000000000000004">
      <c r="A7" s="11" t="s">
        <v>7</v>
      </c>
      <c r="B7" s="11" t="s">
        <v>12</v>
      </c>
      <c r="C7" s="11">
        <v>2006</v>
      </c>
      <c r="D7" s="12" t="s">
        <v>9</v>
      </c>
      <c r="E7" s="12">
        <v>7.03</v>
      </c>
      <c r="F7" s="13" t="s">
        <v>10</v>
      </c>
    </row>
    <row r="8" spans="1:7" s="14" customFormat="1" ht="38.700000000000003" x14ac:dyDescent="0.55000000000000004">
      <c r="A8" s="11" t="s">
        <v>7</v>
      </c>
      <c r="B8" s="11" t="s">
        <v>13</v>
      </c>
      <c r="C8" s="11">
        <v>2006</v>
      </c>
      <c r="D8" s="12" t="s">
        <v>9</v>
      </c>
      <c r="E8" s="12">
        <v>8.44</v>
      </c>
      <c r="F8" s="13" t="s">
        <v>10</v>
      </c>
    </row>
    <row r="9" spans="1:7" s="14" customFormat="1" ht="38.700000000000003" x14ac:dyDescent="0.55000000000000004">
      <c r="A9" s="11" t="s">
        <v>7</v>
      </c>
      <c r="B9" s="11" t="s">
        <v>14</v>
      </c>
      <c r="C9" s="11">
        <v>2006</v>
      </c>
      <c r="D9" s="12" t="s">
        <v>9</v>
      </c>
      <c r="E9" s="12">
        <v>4.6399999999999997</v>
      </c>
      <c r="F9" s="13" t="s">
        <v>10</v>
      </c>
    </row>
    <row r="10" spans="1:7" s="14" customFormat="1" ht="38.700000000000003" x14ac:dyDescent="0.55000000000000004">
      <c r="A10" s="11" t="s">
        <v>7</v>
      </c>
      <c r="B10" s="11" t="s">
        <v>15</v>
      </c>
      <c r="C10" s="11">
        <v>2006</v>
      </c>
      <c r="D10" s="12" t="s">
        <v>9</v>
      </c>
      <c r="E10" s="12">
        <v>6.19</v>
      </c>
      <c r="F10" s="13" t="s">
        <v>10</v>
      </c>
    </row>
    <row r="11" spans="1:7" ht="28.8" x14ac:dyDescent="0.55000000000000004">
      <c r="A11" s="4" t="s">
        <v>16</v>
      </c>
      <c r="B11" s="4" t="s">
        <v>17</v>
      </c>
      <c r="C11" s="4">
        <v>2007</v>
      </c>
      <c r="D11" s="5" t="s">
        <v>9</v>
      </c>
      <c r="E11" s="5">
        <v>11.08</v>
      </c>
      <c r="F11" s="6" t="s">
        <v>18</v>
      </c>
      <c r="G11">
        <f>E11*294.4/207.3</f>
        <v>15.7354172696575</v>
      </c>
    </row>
    <row r="12" spans="1:7" ht="28.8" x14ac:dyDescent="0.55000000000000004">
      <c r="A12" s="4" t="s">
        <v>16</v>
      </c>
      <c r="B12" s="4" t="s">
        <v>19</v>
      </c>
      <c r="C12" s="4">
        <v>2007</v>
      </c>
      <c r="D12" s="5" t="s">
        <v>9</v>
      </c>
      <c r="E12" s="5">
        <v>4.66</v>
      </c>
      <c r="F12" s="6" t="s">
        <v>18</v>
      </c>
      <c r="G12">
        <f t="shared" ref="G12:G13" si="1">E12*294.4/207.3</f>
        <v>6.6179643029425952</v>
      </c>
    </row>
    <row r="13" spans="1:7" ht="28.8" x14ac:dyDescent="0.55000000000000004">
      <c r="A13" s="4" t="s">
        <v>16</v>
      </c>
      <c r="B13" s="4" t="s">
        <v>20</v>
      </c>
      <c r="C13" s="4">
        <v>2007</v>
      </c>
      <c r="D13" s="5" t="s">
        <v>9</v>
      </c>
      <c r="E13" s="5">
        <v>1.69</v>
      </c>
      <c r="F13" s="6" t="s">
        <v>18</v>
      </c>
      <c r="G13">
        <f t="shared" si="1"/>
        <v>2.4000771828268208</v>
      </c>
    </row>
    <row r="14" spans="1:7" ht="25.8" x14ac:dyDescent="0.55000000000000004">
      <c r="A14" s="4" t="s">
        <v>21</v>
      </c>
      <c r="B14" s="4" t="s">
        <v>22</v>
      </c>
      <c r="C14" s="4">
        <v>2008</v>
      </c>
      <c r="D14" s="5" t="s">
        <v>9</v>
      </c>
      <c r="E14" s="5">
        <v>2.3199999999999998</v>
      </c>
      <c r="F14" s="6" t="s">
        <v>23</v>
      </c>
      <c r="G14">
        <f>E14*294.4/215.3</f>
        <v>3.1723548536925215</v>
      </c>
    </row>
    <row r="15" spans="1:7" x14ac:dyDescent="0.55000000000000004">
      <c r="A15" s="4" t="s">
        <v>21</v>
      </c>
      <c r="B15" s="4" t="s">
        <v>24</v>
      </c>
      <c r="C15" s="4">
        <v>2008</v>
      </c>
      <c r="D15" s="5" t="s">
        <v>9</v>
      </c>
      <c r="E15" s="5">
        <v>3.63</v>
      </c>
      <c r="F15" s="6" t="s">
        <v>23</v>
      </c>
      <c r="G15">
        <f t="shared" ref="G15:G17" si="2">E15*294.4/215.3</f>
        <v>4.9636414305620056</v>
      </c>
    </row>
    <row r="16" spans="1:7" ht="25.8" x14ac:dyDescent="0.55000000000000004">
      <c r="A16" s="4" t="s">
        <v>21</v>
      </c>
      <c r="B16" s="4" t="s">
        <v>25</v>
      </c>
      <c r="C16" s="4">
        <v>2008</v>
      </c>
      <c r="D16" s="5" t="s">
        <v>9</v>
      </c>
      <c r="E16" s="5">
        <v>3.68</v>
      </c>
      <c r="F16" s="6" t="s">
        <v>23</v>
      </c>
      <c r="G16">
        <f t="shared" si="2"/>
        <v>5.032011147236414</v>
      </c>
    </row>
    <row r="17" spans="1:7" x14ac:dyDescent="0.55000000000000004">
      <c r="A17" s="4" t="s">
        <v>21</v>
      </c>
      <c r="B17" s="4" t="s">
        <v>26</v>
      </c>
      <c r="C17" s="4">
        <v>2008</v>
      </c>
      <c r="D17" s="5" t="s">
        <v>9</v>
      </c>
      <c r="E17" s="5">
        <v>4.72</v>
      </c>
      <c r="F17" s="6" t="s">
        <v>23</v>
      </c>
      <c r="G17">
        <f t="shared" si="2"/>
        <v>6.4541012540640947</v>
      </c>
    </row>
    <row r="18" spans="1:7" ht="25.8" x14ac:dyDescent="0.55000000000000004">
      <c r="A18" s="4" t="s">
        <v>27</v>
      </c>
      <c r="B18" s="4" t="s">
        <v>28</v>
      </c>
      <c r="C18" s="4">
        <v>2009</v>
      </c>
      <c r="D18" s="5" t="s">
        <v>9</v>
      </c>
      <c r="E18" s="5">
        <v>4.49</v>
      </c>
      <c r="F18" s="6" t="s">
        <v>29</v>
      </c>
      <c r="G18">
        <f>E18*294.4/214.5</f>
        <v>6.1624988344988347</v>
      </c>
    </row>
    <row r="19" spans="1:7" ht="25.8" x14ac:dyDescent="0.55000000000000004">
      <c r="A19" s="4" t="s">
        <v>27</v>
      </c>
      <c r="B19" s="4" t="s">
        <v>30</v>
      </c>
      <c r="C19" s="4">
        <v>2009</v>
      </c>
      <c r="D19" s="5" t="s">
        <v>9</v>
      </c>
      <c r="E19" s="5">
        <v>4.1399999999999997</v>
      </c>
      <c r="F19" s="6" t="s">
        <v>29</v>
      </c>
      <c r="G19">
        <f t="shared" ref="G19:G25" si="3">E19*294.4/214.5</f>
        <v>5.6821258741258731</v>
      </c>
    </row>
    <row r="20" spans="1:7" ht="25.8" x14ac:dyDescent="0.55000000000000004">
      <c r="A20" s="4" t="s">
        <v>27</v>
      </c>
      <c r="B20" s="4" t="s">
        <v>31</v>
      </c>
      <c r="C20" s="4">
        <v>2009</v>
      </c>
      <c r="D20" s="5" t="s">
        <v>9</v>
      </c>
      <c r="E20" s="5">
        <v>4.63</v>
      </c>
      <c r="F20" s="6" t="s">
        <v>29</v>
      </c>
      <c r="G20">
        <f t="shared" si="3"/>
        <v>6.3546480186480183</v>
      </c>
    </row>
    <row r="21" spans="1:7" ht="25.8" x14ac:dyDescent="0.55000000000000004">
      <c r="A21" s="4" t="s">
        <v>27</v>
      </c>
      <c r="B21" s="4" t="s">
        <v>32</v>
      </c>
      <c r="C21" s="4">
        <v>2009</v>
      </c>
      <c r="D21" s="5">
        <v>3.74</v>
      </c>
      <c r="E21" s="5">
        <v>6.04</v>
      </c>
      <c r="F21" s="6" t="s">
        <v>29</v>
      </c>
      <c r="G21">
        <f t="shared" si="3"/>
        <v>8.2898648018648018</v>
      </c>
    </row>
    <row r="22" spans="1:7" ht="25.8" x14ac:dyDescent="0.55000000000000004">
      <c r="A22" s="4" t="s">
        <v>27</v>
      </c>
      <c r="B22" s="4" t="s">
        <v>33</v>
      </c>
      <c r="C22" s="4">
        <v>2009</v>
      </c>
      <c r="D22" s="5">
        <v>3.74</v>
      </c>
      <c r="E22" s="5">
        <v>4.84</v>
      </c>
      <c r="F22" s="6" t="s">
        <v>29</v>
      </c>
      <c r="G22">
        <f t="shared" si="3"/>
        <v>6.6428717948717946</v>
      </c>
    </row>
    <row r="23" spans="1:7" ht="25.8" x14ac:dyDescent="0.55000000000000004">
      <c r="A23" s="4" t="s">
        <v>27</v>
      </c>
      <c r="B23" s="4" t="s">
        <v>34</v>
      </c>
      <c r="C23" s="4">
        <v>2009</v>
      </c>
      <c r="D23" s="5">
        <v>3.74</v>
      </c>
      <c r="E23" s="5">
        <v>4.97</v>
      </c>
      <c r="F23" s="6" t="s">
        <v>29</v>
      </c>
      <c r="G23">
        <f t="shared" si="3"/>
        <v>6.8212960372960367</v>
      </c>
    </row>
    <row r="24" spans="1:7" ht="28.8" x14ac:dyDescent="0.55000000000000004">
      <c r="A24" s="4" t="s">
        <v>2</v>
      </c>
      <c r="B24" s="4" t="s">
        <v>35</v>
      </c>
      <c r="C24" s="4">
        <v>2009</v>
      </c>
      <c r="D24" s="5">
        <v>3.99</v>
      </c>
      <c r="E24" s="5">
        <v>4.22</v>
      </c>
      <c r="F24" s="6" t="s">
        <v>36</v>
      </c>
      <c r="G24">
        <f t="shared" si="3"/>
        <v>5.7919254079254072</v>
      </c>
    </row>
    <row r="25" spans="1:7" ht="29.1" thickBot="1" x14ac:dyDescent="0.6">
      <c r="A25" s="7" t="s">
        <v>2</v>
      </c>
      <c r="B25" s="7" t="s">
        <v>37</v>
      </c>
      <c r="C25" s="7">
        <v>2009</v>
      </c>
      <c r="D25" s="8">
        <v>5.33</v>
      </c>
      <c r="E25" s="8">
        <f>STDEV(E11:E24,E4,E3,E2)</f>
        <v>2.4616332454884731</v>
      </c>
      <c r="F25" s="9" t="s">
        <v>36</v>
      </c>
      <c r="G25">
        <f t="shared" si="3"/>
        <v>3.3785772842508459</v>
      </c>
    </row>
    <row r="26" spans="1:7" ht="14.7" thickTop="1" x14ac:dyDescent="0.55000000000000004">
      <c r="A26" s="10" t="s">
        <v>41</v>
      </c>
      <c r="E26">
        <f>AVERAGE(E11:E25,E2:E4)</f>
        <v>4.9873129580826934</v>
      </c>
      <c r="F26" t="e">
        <f t="shared" ref="F26:G28" si="4">AVERAGE(F11:F25,F2:F4)</f>
        <v>#DIV/0!</v>
      </c>
      <c r="G26" s="15">
        <f t="shared" si="4"/>
        <v>7.0535666023976598</v>
      </c>
    </row>
    <row r="27" spans="1:7" x14ac:dyDescent="0.55000000000000004">
      <c r="A27" s="10" t="s">
        <v>42</v>
      </c>
      <c r="E27">
        <f>MEDIAN(E11:E25,E2:E4)</f>
        <v>4.6449999999999996</v>
      </c>
      <c r="G27">
        <f>MEDIAN(G1:G25)</f>
        <v>6.4043746363560565</v>
      </c>
    </row>
    <row r="28" spans="1:7" x14ac:dyDescent="0.55000000000000004">
      <c r="A28" s="10" t="s">
        <v>43</v>
      </c>
      <c r="E28">
        <f>_xlfn.STDEV.P(E11:E25,E4,E3,E2)</f>
        <v>2.4003299366015662</v>
      </c>
      <c r="G28" s="15">
        <f>STDEV(G2:G25)</f>
        <v>3.7018829173730294</v>
      </c>
    </row>
  </sheetData>
  <hyperlinks>
    <hyperlink ref="F2" location="_ENREF_4" tooltip="Chanda, 2009 #245" display="_ENREF_4" xr:uid="{E46EDAC4-1F45-48A7-B764-7457338151ED}"/>
    <hyperlink ref="F3" location="_ENREF_4" tooltip="Chanda, 2009 #245" display="_ENREF_4" xr:uid="{F1F87283-70C5-4A98-A318-EE0764002B81}"/>
    <hyperlink ref="F4" location="_ENREF_4" tooltip="Chanda, 2009 #245" display="_ENREF_4" xr:uid="{84344515-8EC6-4036-8ACF-EDA43314E313}"/>
    <hyperlink ref="F5" location="_ENREF_5" tooltip="Rolland, 2006 #248" display="_ENREF_5" xr:uid="{19B30281-02E4-4413-8F27-4A1CC782749D}"/>
    <hyperlink ref="F6" location="_ENREF_5" tooltip="Rolland, 2006 #248" display="_ENREF_5" xr:uid="{1BFA0B98-989F-4BAA-AE1E-D27E23F76D78}"/>
    <hyperlink ref="F7" location="_ENREF_5" tooltip="Rolland, 2006 #248" display="_ENREF_5" xr:uid="{6D389B23-0659-40FB-B4FA-60799817F7F2}"/>
    <hyperlink ref="F8" location="_ENREF_5" tooltip="Rolland, 2006 #248" display="_ENREF_5" xr:uid="{B456C471-993D-4230-89F2-DDFC70FDBBF7}"/>
    <hyperlink ref="F9" location="_ENREF_5" tooltip="Rolland, 2006 #248" display="_ENREF_5" xr:uid="{D0391695-FE59-4968-94CD-DB03DA043F4D}"/>
    <hyperlink ref="F10" location="_ENREF_5" tooltip="Rolland, 2006 #248" display="_ENREF_5" xr:uid="{A35B0FDF-3E10-49BB-9721-0EA6737657C8}"/>
    <hyperlink ref="F11" location="_ENREF_6" tooltip="Lemma, 2011 #480" display="_ENREF_6" xr:uid="{CE6CDF7C-7602-4073-87E8-E893C0902978}"/>
    <hyperlink ref="F12" location="_ENREF_6" tooltip="Lemma, 2011 #480" display="_ENREF_6" xr:uid="{BD70F71B-A137-48FF-8991-4580FB085FCB}"/>
    <hyperlink ref="F13" location="_ENREF_6" tooltip="Lemma, 2011 #480" display="_ENREF_6" xr:uid="{26E4A886-9419-422F-9D0F-B90F8550D72C}"/>
    <hyperlink ref="F14" location="_ENREF_7" tooltip="Yukich, 2009 #339" display="_ENREF_7" xr:uid="{D2FFDDDA-5B3F-4078-A500-64416799B730}"/>
    <hyperlink ref="F15" location="_ENREF_7" tooltip="Yukich, 2009 #339" display="_ENREF_7" xr:uid="{8111CC1A-084D-48FD-965B-EFCA6C2D1C25}"/>
    <hyperlink ref="F16" location="_ENREF_7" tooltip="Yukich, 2009 #339" display="_ENREF_7" xr:uid="{1165885A-8A34-4F4B-9C02-9B2E6E7D3C69}"/>
    <hyperlink ref="F17" location="_ENREF_7" tooltip="Yukich, 2009 #339" display="_ENREF_7" xr:uid="{4C80CF51-004D-4CCF-9AE8-1AB7F41AAA99}"/>
    <hyperlink ref="F18" location="_ENREF_8" tooltip="Parikh, 2010 #483" display="_ENREF_8" xr:uid="{8C6DA95C-D947-481F-B629-D9F7080CBC44}"/>
    <hyperlink ref="F19" location="_ENREF_8" tooltip="Parikh, 2010 #483" display="_ENREF_8" xr:uid="{D9A81448-DA01-4072-8531-83A37868A7AE}"/>
    <hyperlink ref="F20" location="_ENREF_8" tooltip="Parikh, 2010 #483" display="_ENREF_8" xr:uid="{01D487E0-5BB6-4C99-B964-892D95C06FEC}"/>
    <hyperlink ref="F21" location="_ENREF_8" tooltip="Parikh, 2010 #483" display="_ENREF_8" xr:uid="{E482E8F1-58B1-428F-ABEA-9ECFA1AF1EB6}"/>
    <hyperlink ref="F22" location="_ENREF_8" tooltip="Parikh, 2010 #483" display="_ENREF_8" xr:uid="{1EE1A14A-65F4-4696-8C2F-5453000A80B1}"/>
    <hyperlink ref="F23" location="_ENREF_8" tooltip="Parikh, 2010 #483" display="_ENREF_8" xr:uid="{0A525597-85A5-4594-983C-FC384A369843}"/>
    <hyperlink ref="F24" location="_ENREF_9" tooltip="Chanda, 2011 #477" display="_ENREF_9" xr:uid="{A7ED39B9-2AF4-4BFD-97DC-6E4EBFA27750}"/>
    <hyperlink ref="F25" location="_ENREF_9" tooltip="Chanda, 2011 #477" display="_ENREF_9" xr:uid="{1D08DCC1-4A63-45D3-A3BA-EF83C0B1DCDC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Suresh</dc:creator>
  <cp:lastModifiedBy>Josh Suresh</cp:lastModifiedBy>
  <dcterms:created xsi:type="dcterms:W3CDTF">2022-09-27T17:19:31Z</dcterms:created>
  <dcterms:modified xsi:type="dcterms:W3CDTF">2022-09-27T17:38:25Z</dcterms:modified>
</cp:coreProperties>
</file>