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ao Guassi Moreira\Documents\mh2005_replisim\"/>
    </mc:Choice>
  </mc:AlternateContent>
  <bookViews>
    <workbookView xWindow="0" yWindow="0" windowWidth="19440" windowHeight="7860" activeTab="1"/>
  </bookViews>
  <sheets>
    <sheet name="Sheet1" sheetId="1" r:id="rId1"/>
    <sheet name="cite_reason" sheetId="11" r:id="rId2"/>
    <sheet name="rfx" sheetId="10" r:id="rId3"/>
    <sheet name="L1_slopes" sheetId="7" r:id="rId4"/>
    <sheet name="L2_slopes" sheetId="8" r:id="rId5"/>
    <sheet name="cross_lev_int" sheetId="9" r:id="rId6"/>
    <sheet name="n" sheetId="5" r:id="rId7"/>
    <sheet name="L2N" sheetId="6" r:id="rId8"/>
    <sheet name="missing_dat" sheetId="4" r:id="rId9"/>
    <sheet name="icc" sheetId="2" r:id="rId10"/>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8" i="5" l="1"/>
  <c r="B57" i="5"/>
  <c r="B56" i="5"/>
  <c r="B55" i="5"/>
  <c r="G32" i="4"/>
  <c r="D71" i="2"/>
  <c r="D70" i="2"/>
  <c r="D69" i="2"/>
  <c r="D68" i="2"/>
  <c r="D91" i="1"/>
  <c r="D89" i="1"/>
  <c r="D85" i="1"/>
  <c r="D83" i="1"/>
  <c r="D78" i="1"/>
  <c r="D73" i="1"/>
  <c r="D58" i="1"/>
  <c r="D51" i="1"/>
  <c r="D48" i="1"/>
  <c r="D46" i="1"/>
  <c r="D44" i="1"/>
  <c r="D35" i="1"/>
  <c r="D28" i="1"/>
  <c r="D22" i="1"/>
  <c r="D20" i="1"/>
  <c r="D12" i="1"/>
  <c r="D11" i="1"/>
  <c r="D16" i="1" l="1"/>
  <c r="D41" i="1"/>
  <c r="D25" i="1"/>
  <c r="D56" i="1"/>
  <c r="D13" i="1"/>
  <c r="D15" i="1"/>
  <c r="D69" i="1"/>
</calcChain>
</file>

<file path=xl/sharedStrings.xml><?xml version="1.0" encoding="utf-8"?>
<sst xmlns="http://schemas.openxmlformats.org/spreadsheetml/2006/main" count="1202" uniqueCount="281">
  <si>
    <t>L1 Sample Size</t>
  </si>
  <si>
    <t>Unequal L1 Sample Size</t>
  </si>
  <si>
    <t>L2 Sample Size</t>
  </si>
  <si>
    <t>N Random Effects</t>
  </si>
  <si>
    <t>N Level 1 Slopes</t>
  </si>
  <si>
    <t>N Level 2 Slopes</t>
  </si>
  <si>
    <t>N Cross-Level Interactions</t>
  </si>
  <si>
    <t>ICC</t>
  </si>
  <si>
    <t>Random Effects Covariance/Correlation</t>
  </si>
  <si>
    <t>Notes</t>
  </si>
  <si>
    <t>no</t>
  </si>
  <si>
    <t>yes</t>
  </si>
  <si>
    <t>unclear</t>
  </si>
  <si>
    <t>1150 total</t>
  </si>
  <si>
    <t>NA</t>
  </si>
  <si>
    <t>4336 total</t>
  </si>
  <si>
    <t>Zainal et al</t>
  </si>
  <si>
    <t>Journal of Affective Disorders</t>
  </si>
  <si>
    <t>Russell &amp; Daniels</t>
  </si>
  <si>
    <t>Human Relations</t>
  </si>
  <si>
    <t>D'Arcy &amp; Lowry</t>
  </si>
  <si>
    <t>Information Systems Journal</t>
  </si>
  <si>
    <t>Tost et al</t>
  </si>
  <si>
    <t>Nature Neuroscience</t>
  </si>
  <si>
    <t>Cardwell et al</t>
  </si>
  <si>
    <t>Journal of Social Issues</t>
  </si>
  <si>
    <t>Cummings et al</t>
  </si>
  <si>
    <t>Appetite</t>
  </si>
  <si>
    <t>Newman &amp; Nezlek</t>
  </si>
  <si>
    <t>PSPB</t>
  </si>
  <si>
    <t>Goodman et al</t>
  </si>
  <si>
    <t>Behavior Therapy</t>
  </si>
  <si>
    <t>Rnic et al</t>
  </si>
  <si>
    <t>Biological Psychology</t>
  </si>
  <si>
    <t>Folville et al</t>
  </si>
  <si>
    <t>Memory</t>
  </si>
  <si>
    <t>Bailen et al</t>
  </si>
  <si>
    <t>Emotion</t>
  </si>
  <si>
    <t>Harris et al</t>
  </si>
  <si>
    <t>Child Abuse &amp; Neglect</t>
  </si>
  <si>
    <t>Harvey et al</t>
  </si>
  <si>
    <t>Front in Human Neuro</t>
  </si>
  <si>
    <t>Wilson et al</t>
  </si>
  <si>
    <t>J Exp Child Psych</t>
  </si>
  <si>
    <t>Owuamalam et al</t>
  </si>
  <si>
    <t>European Journal of Social Psych</t>
  </si>
  <si>
    <t>Doerr et al</t>
  </si>
  <si>
    <t>Psychoneuroendocrinology</t>
  </si>
  <si>
    <t>Oostrom et al</t>
  </si>
  <si>
    <t>Human Performance</t>
  </si>
  <si>
    <t>Authors</t>
  </si>
  <si>
    <t>Year</t>
  </si>
  <si>
    <t>Journal</t>
  </si>
  <si>
    <t xml:space="preserve">study 2: "When level-2 sample sizes are lower than 50, it is recommended that level-2 clustering of effects within the model is avoided to reduce the likelihood of committing type 1 errors, owing to underestimation of variance and standard error (Hox, 1998; McNeish, 2016; McNeish and Stapleton, 2016; Maas and Hox, 2005)."
</t>
  </si>
  <si>
    <t>sample size justification</t>
  </si>
  <si>
    <t>"Simulations by Maas and Hox (2005) indicated that samples of 100 units at Level 2, that is, people, provide unbiased estimates of regression coefficients and standard errors at both levels of analysis" -&gt; level 2 sample size</t>
  </si>
  <si>
    <t>"We are most limited in inferences that can be drawn from between-groups effects; smaller sample sizes at Level 2 are more problematic for model estimates than at Level 1 (Maas &amp; Hox, 2005)."</t>
  </si>
  <si>
    <t>"HLM is robust to sample sizes (Maas &amp; Hox, 2005)." -&gt; didn't really reference?</t>
  </si>
  <si>
    <t>"Critically, the analysis approach adopted here is relatively robust to biases in estimated effects for between-subject factors with unequal sample sizes (Maas and Hox, 2005; Bell et al., 2014)."</t>
  </si>
  <si>
    <t>Cited M &amp; H to partly justify not running an MLM</t>
  </si>
  <si>
    <t>reason for citing</t>
  </si>
  <si>
    <t>Kachanoff et al</t>
  </si>
  <si>
    <t>Journal of Personality and Social Psychology</t>
  </si>
  <si>
    <t>Day &amp; Impett</t>
  </si>
  <si>
    <t>Journal of Social and Personal Relationships</t>
  </si>
  <si>
    <t>Wolter et al</t>
  </si>
  <si>
    <t>Journal of the Academy of Marketing Science</t>
  </si>
  <si>
    <t>Bergman et al</t>
  </si>
  <si>
    <t>Research Policy</t>
  </si>
  <si>
    <t>Bartholomew et al</t>
  </si>
  <si>
    <t>Learning &amp; Instruction</t>
  </si>
  <si>
    <t>Tussing et al</t>
  </si>
  <si>
    <t>Journal of Organizational Behavior</t>
  </si>
  <si>
    <t>Rice &amp; Luse</t>
  </si>
  <si>
    <t>Current Psychology</t>
  </si>
  <si>
    <t>Amemiya et al</t>
  </si>
  <si>
    <t>Child Development</t>
  </si>
  <si>
    <t>Jopling et al</t>
  </si>
  <si>
    <t>Griffith &amp; Hankin</t>
  </si>
  <si>
    <t>J Youth &amp; Adolescence</t>
  </si>
  <si>
    <t>Gotmann &amp; Bechtoldt</t>
  </si>
  <si>
    <t>Personality and Individual Diffs</t>
  </si>
  <si>
    <t>Kim et al</t>
  </si>
  <si>
    <t>Social Psychological &amp; Personality Science</t>
  </si>
  <si>
    <t>Sternisko et al</t>
  </si>
  <si>
    <t>Personality and Social Psychology Bulletin</t>
  </si>
  <si>
    <t>Alleva et al</t>
  </si>
  <si>
    <t>Body Image</t>
  </si>
  <si>
    <t>Yun &amp; Juvonen</t>
  </si>
  <si>
    <t>Journal of Youth &amp; Adolescence</t>
  </si>
  <si>
    <t>van der Linden et al</t>
  </si>
  <si>
    <t>Scientific Reports</t>
  </si>
  <si>
    <t>Nivette et al</t>
  </si>
  <si>
    <t>Aggressive Behavior</t>
  </si>
  <si>
    <t>Van Bavel et al</t>
  </si>
  <si>
    <t>Nature Communications</t>
  </si>
  <si>
    <t>Hamidi et al</t>
  </si>
  <si>
    <t>Health &amp; Place</t>
  </si>
  <si>
    <t>Howe et al</t>
  </si>
  <si>
    <t>Journal of the Learning Sciences</t>
  </si>
  <si>
    <t>Watt et al</t>
  </si>
  <si>
    <t>Frontiers in Psychology</t>
  </si>
  <si>
    <t>Byers-Heinlein et al</t>
  </si>
  <si>
    <t>Advances in Methods &amp; Practices in Psychological Science</t>
  </si>
  <si>
    <t>Hettinger et al</t>
  </si>
  <si>
    <t>Teaching &amp; Teacher Education</t>
  </si>
  <si>
    <t>Horn et al</t>
  </si>
  <si>
    <t xml:space="preserve">
Journal of Social and Personal Relationships</t>
  </si>
  <si>
    <t>Gadosey et al</t>
  </si>
  <si>
    <t>Learning &amp; Individual Differences</t>
  </si>
  <si>
    <t>Dilli &amp; Westerhuis</t>
  </si>
  <si>
    <t>Small Business Economics</t>
  </si>
  <si>
    <t>Demerouti &amp; Peeters</t>
  </si>
  <si>
    <t>Journal of Occupational &amp; Organizational Psychology</t>
  </si>
  <si>
    <t>Wartmann et al</t>
  </si>
  <si>
    <t>Landscape &amp; Urban Planning</t>
  </si>
  <si>
    <t>Stavropoulos et al</t>
  </si>
  <si>
    <t>Behaviour &amp; Information Technology</t>
  </si>
  <si>
    <t>Grigoryan et al</t>
  </si>
  <si>
    <t>McMahon &amp; Naragon-Gainey</t>
  </si>
  <si>
    <t>Clinical Psychological Science</t>
  </si>
  <si>
    <t>Perales &amp; Todd</t>
  </si>
  <si>
    <t>Social Science &amp; Medicine</t>
  </si>
  <si>
    <t>Howard et al</t>
  </si>
  <si>
    <t>Journal of the American College of Cardiology</t>
  </si>
  <si>
    <t>No</t>
  </si>
  <si>
    <t>419 in study 1 &amp; 447 in study 2</t>
  </si>
  <si>
    <t>85 per store average; 676 total</t>
  </si>
  <si>
    <t>Unclear</t>
  </si>
  <si>
    <t>none</t>
  </si>
  <si>
    <t>Study 1, N = 200; Study 2, N = 200; &amp; Study 3, N = 700 women</t>
  </si>
  <si>
    <t>3 at Level 2, 2-3 at level 3</t>
  </si>
  <si>
    <t>13 measurement points</t>
  </si>
  <si>
    <t>K 1a = 1,091 state-years; K 1b = 213 province-years</t>
  </si>
  <si>
    <t>3 (pre-, mid-, and posttest) for each participant</t>
  </si>
  <si>
    <t>30, max 100</t>
  </si>
  <si>
    <t>18 items per person?</t>
  </si>
  <si>
    <t>no?</t>
  </si>
  <si>
    <t>49968 across 67 countries</t>
  </si>
  <si>
    <t>74 mathematics and 74 science classes</t>
  </si>
  <si>
    <t>.01-.13</t>
  </si>
  <si>
    <t>Min and opt demands: 11.63% &amp; 24.04%; 27.36% &amp; 32.32% were between dyads. Work engagement: 37.78% between persons &amp; 22.11% between dyads. Within-person: 56.03% for min demands, 48.59% opt demands, and 40.09% work engagement</t>
  </si>
  <si>
    <t>2814 respondents</t>
  </si>
  <si>
    <t>1009 municipalities</t>
  </si>
  <si>
    <t>~15,000 individuals</t>
  </si>
  <si>
    <t>justification for sample size</t>
  </si>
  <si>
    <t>Removing classroom levels since small n (n=9) would result in unreliable estimates</t>
  </si>
  <si>
    <t>use it to point out a limitation of their own study</t>
  </si>
  <si>
    <t>justification of sample size (misciting)</t>
  </si>
  <si>
    <t>cited to say analysis approach is robust to biases in estimated effects for between-subject factors with unequal n</t>
  </si>
  <si>
    <t>cited because they did not have enough to specify a third level</t>
  </si>
  <si>
    <t>justifying level 2 sample size</t>
  </si>
  <si>
    <t>referenced in statement about power in 3 level models</t>
  </si>
  <si>
    <t>"A small higher level sample size is known to lead to low statistical power in detecting a true contextual effect (Maas &amp; Hox, 2005)"</t>
  </si>
  <si>
    <t>justifying not including third level</t>
  </si>
  <si>
    <t>"With a maximum sample of 63 countries, we are limited in the number ofcountry level measures we can include. Rules of thumb used typicallysuggest some ratio of cases to variables, but the real issue regardsstatistical power and estimation of standard errors"</t>
  </si>
  <si>
    <t>"Our primary concern is the introduction of bias in parameter estimates in a two-level model relative to a three or a four-level model (e.g., Maas &amp; Hox, 2005)"</t>
  </si>
  <si>
    <t>level 2 sample size justification</t>
  </si>
  <si>
    <t>sample size justification for testing fixed effects and cross-level interactions/standard errors of fixed effects (cited in footnote)</t>
  </si>
  <si>
    <t>"multilevel approach is still preferable because (a) ignoring clustered nature of the data can lead to biased estimates and (b) the effects of interest in this analysis are fixed regression coefficients, which are essentially unaffected by Level 2 sample size"</t>
  </si>
  <si>
    <t>justifying sample size</t>
  </si>
  <si>
    <t>justification of level 1 sample size to help ensure unbiased estimates of treatment-level SEs</t>
  </si>
  <si>
    <t>FOR STUDY 2 ONLY: Level 2 Sample size justification and justification of random intercepts only model</t>
  </si>
  <si>
    <t>Level 1 and 2 Sample Size</t>
  </si>
  <si>
    <t>Level 2 Sample Size</t>
  </si>
  <si>
    <t>Merging levels 2 and 3 to increase sample size. Hence, to avoid biased estimates arising from a limited sample size (Maas andHox, 2005), we merge the faculty and the university level into one context level</t>
  </si>
  <si>
    <t>Deciding whether to use a level 3 sample: dis-regarded the classroom level as the small number (n=9) wouldresult in unreliable estimates</t>
  </si>
  <si>
    <t>Study 3 Sample size (does not say level 1 or 2)</t>
  </si>
  <si>
    <t>Use 2 levels instead of three. Dealt with tertiary nature by making "all variables were classroom-mean centered prior to analyses"</t>
  </si>
  <si>
    <r>
      <t>a substantial number of managers rated only one</t>
    </r>
    <r>
      <rPr>
        <sz val="10"/>
        <color rgb="FF000000"/>
        <rFont val="Arial"/>
        <family val="2"/>
      </rPr>
      <t xml:space="preserve"> </t>
    </r>
    <r>
      <rPr>
        <sz val="6"/>
        <color rgb="FF000000"/>
        <rFont val="Arial"/>
        <family val="2"/>
      </rPr>
      <t>employee, which resulted in a data set far from the minimum number of managers and employees
that should be assessed by each manager to ensure sufficient power for multilevel analyses (e.g.,
Maas &amp; Hox, 2005). Because the individual-level manager ratings are correlated with ratings from
other sources (self-reports and other-reports of personality), we believe the manager ratings represent actual individual differences in task performance and OCB, and thus we decided to perform the
analyses at the individual level</t>
    </r>
  </si>
  <si>
    <t>Justification for inadequate level 2 and LEVEL 3 sample size. They do state that there are no papers with recommendations for 3 level models. This is all placed in a footnote, not the body of the text</t>
  </si>
  <si>
    <t>Level 2 sample size justification and statement that a small LVL 2 sample size will weaken the generalizability of the findings</t>
  </si>
  <si>
    <t>Justification of level 1 and level 2 sample size</t>
  </si>
  <si>
    <t>Justification of not using a 3 level model due to insufficient sample size</t>
  </si>
  <si>
    <t>Sample Size justification (Do not indicate level 1 or 2) and a justification of limiting the number of level 2 variables?</t>
  </si>
  <si>
    <t>Level 2 sample size justification</t>
  </si>
  <si>
    <t>Justification of using a 2 level model instead of a three level model (Smaller reliability coefficients for a three level model)</t>
  </si>
  <si>
    <t>Justification of only using a two level model and level 2 sample size</t>
  </si>
  <si>
    <t>Sample size justification for power/ pseudo three level model</t>
  </si>
  <si>
    <t>The data abide with the sample size requirements suggesting: (a) a minimum ratio of 10clusters/5participants to test for fixed effects and cross-level interactions in models with one explanatory variable at each of the levels, and: (b) a minimum requirement of 30 clusters for testing standard errors of fixed effects</t>
  </si>
  <si>
    <t>Sample size justification</t>
  </si>
  <si>
    <t>Sample size justification of number of level 1 observations per level 2 unit</t>
  </si>
  <si>
    <t>Justification of level 1 sample size (which they failed to meet)</t>
  </si>
  <si>
    <t>Ran multilevel mediation in Study 2 (did not cite M&amp;H to justify)</t>
  </si>
  <si>
    <t>2: perceived controlling teaching and need frustration</t>
  </si>
  <si>
    <t>Multivariate model; they cite maas hox explicitly for their univariate MLMs (growth curve models), but main analyses are multivariate MLMs</t>
  </si>
  <si>
    <t>4,167 Level 1 observations</t>
  </si>
  <si>
    <t>2 or 1 " Models with sweet high-fat food and nonalcoholic sugary intake included random effects for intercept and slope
because of better fit (significantly smaller − 2LL). Models with fast food
intake fit better with random effects for intercept only. "</t>
  </si>
  <si>
    <t>3701 Total reports (days)</t>
  </si>
  <si>
    <t>Also used Moderated MLMs</t>
  </si>
  <si>
    <t>Used regression model on dyads (didn't take multilevel structure into account)</t>
  </si>
  <si>
    <t>190 Students</t>
  </si>
  <si>
    <t>" To test our moderation hypothesis,we allowed the slope between prior day teacher dis-cipline and next day behavioral engagement to varyacross students, and then regressed this slope on allLevel 2 covariates". Used FIML for missing data.</t>
  </si>
  <si>
    <t>Measured parent- child dyads with 139 caregivers also analyzed</t>
  </si>
  <si>
    <t>20 max per unit</t>
  </si>
  <si>
    <t>Did not cite Maas and Hox until the limitations section, MLM mediation in SEM</t>
  </si>
  <si>
    <t>7 per person</t>
  </si>
  <si>
    <t>The main analysis is not a MLM, but there is a meta analysis with MLM They decided to nest sampling error within participants (LVL1) in type of hope (LVL2) in the particular study (LVL3). Also had a moderator in there</t>
  </si>
  <si>
    <t>Responses of Participants (43,843 and 18,599)</t>
  </si>
  <si>
    <t>State or Province Year (1,091, 213) level 2, and states or province (51, 17) level 3</t>
  </si>
  <si>
    <t>1 at level 2 /4 at level 3</t>
  </si>
  <si>
    <t>Three level model</t>
  </si>
  <si>
    <t>114 women</t>
  </si>
  <si>
    <t>Includes a sensitivity analysis for level 3</t>
  </si>
  <si>
    <t>20 questions per person</t>
  </si>
  <si>
    <t>No at level 1 -&gt; 2 yes at level 2 -&gt; 3</t>
  </si>
  <si>
    <t>49,968 participants at level 2 /67 Countries at level 3</t>
  </si>
  <si>
    <t>Maas and Hox only cited in supplementary materials. THREE LEVEL MODEL</t>
  </si>
  <si>
    <t>days (variable from first case was confirmed - May 25 2020</t>
  </si>
  <si>
    <t>Yes .810</t>
  </si>
  <si>
    <t>Used latent profile analysis</t>
  </si>
  <si>
    <t>779 Students</t>
  </si>
  <si>
    <t>Used time points as well, but not nested time points</t>
  </si>
  <si>
    <t>Pseudo three level model</t>
  </si>
  <si>
    <t>728 Measurment points</t>
  </si>
  <si>
    <t>91-1933 individuals per country</t>
  </si>
  <si>
    <t>Random country year effect to all estimates</t>
  </si>
  <si>
    <t>382 data points total</t>
  </si>
  <si>
    <t>130 individuals nested within 65 couples</t>
  </si>
  <si>
    <t>Tested linearity assumptions</t>
  </si>
  <si>
    <t>2 Time points/Individual</t>
  </si>
  <si>
    <t>Three level model time points nested within individuals nested within classrooms</t>
  </si>
  <si>
    <t>3621 momentary fatigue measurements</t>
  </si>
  <si>
    <t>4 (Intercept + momentary stress, sleep quality, physical activity)</t>
  </si>
  <si>
    <t>Three level model 4 studies which all included a HM</t>
  </si>
  <si>
    <t>Clinical 129/Student 109</t>
  </si>
  <si>
    <t>Multilevel EFA</t>
  </si>
  <si>
    <t>some of the models were logistic regression</t>
  </si>
  <si>
    <t>Also used moderated MLMs</t>
  </si>
  <si>
    <t>cross nested model</t>
  </si>
  <si>
    <t>cited Maas &amp; Hox in discussion section</t>
  </si>
  <si>
    <t>mlm is done for meta analysis</t>
  </si>
  <si>
    <t>ran multilevel mediation in SEM framework; unclear why some participants were dropped (said 84 in table 3)</t>
  </si>
  <si>
    <t>had a third level (states or provinces)</t>
  </si>
  <si>
    <t>wasn't able to access supplementary material</t>
  </si>
  <si>
    <t>LCA/LPA; apparently took clustering into account</t>
  </si>
  <si>
    <t>planned to fit a maximal random effects structure, but didn't</t>
  </si>
  <si>
    <t>has a third level (couple)</t>
  </si>
  <si>
    <t>has a third level</t>
  </si>
  <si>
    <t>did multilevel exploratory factor analyses</t>
  </si>
  <si>
    <t>N 1a = 40.19; N 1b = 87.32</t>
  </si>
  <si>
    <t>66.67, 66.67, 233.33</t>
  </si>
  <si>
    <t>419, 447</t>
  </si>
  <si>
    <t>3, 3, 3</t>
  </si>
  <si>
    <t>33, 52</t>
  </si>
  <si>
    <t>1, 2</t>
  </si>
  <si>
    <t>10, 12</t>
  </si>
  <si>
    <t>4, 5</t>
  </si>
  <si>
    <t>2, 3</t>
  </si>
  <si>
    <t>1,3</t>
  </si>
  <si>
    <t>7, 8</t>
  </si>
  <si>
    <t>.48, .52, .55, .36, .33</t>
  </si>
  <si>
    <t>.47, .17</t>
  </si>
  <si>
    <t>.25, .44</t>
  </si>
  <si>
    <t>.12, .24, .27, .32, .38, .22, .56, .49, .40</t>
  </si>
  <si>
    <t>.01, .13</t>
  </si>
  <si>
    <t>.22, .23, .39</t>
  </si>
  <si>
    <t>.74, .80</t>
  </si>
  <si>
    <t>.27, .50</t>
  </si>
  <si>
    <t>.58, .66, .62, .34</t>
  </si>
  <si>
    <t>.11, .29</t>
  </si>
  <si>
    <t>.65, .51, .59, .57, .06, .04, .09, .17, 01</t>
  </si>
  <si>
    <t>.21, .63</t>
  </si>
  <si>
    <t>.14, .19, .16</t>
  </si>
  <si>
    <t>.16, .14</t>
  </si>
  <si>
    <t>.05, .07, .08</t>
  </si>
  <si>
    <t>.07, .34, .06, .21</t>
  </si>
  <si>
    <t>.18, .32</t>
  </si>
  <si>
    <t>.12, .17</t>
  </si>
  <si>
    <t>L2 sample justification</t>
  </si>
  <si>
    <t>Running separate models for each interaction of interest separately to avoid biased estimates (mis-cite)</t>
  </si>
  <si>
    <t>unspecified sample size justification</t>
  </si>
  <si>
    <t>L1 and L2 sample justification</t>
  </si>
  <si>
    <t>Justification for having a small sample size</t>
  </si>
  <si>
    <t>MLM justification</t>
  </si>
  <si>
    <t>Interaction sample size justification</t>
  </si>
  <si>
    <t>miscite</t>
  </si>
  <si>
    <t>min</t>
  </si>
  <si>
    <t>max</t>
  </si>
  <si>
    <t>mean</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</si>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</sst>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0"/>
      <color theme="1"/>
      <name val="Arial"/>
      <family val="2"/>
    </font>
    <font>
      <sz val="10"/>
      <color theme="1"/>
      <name val="Arial"/>
      <family val="2"/>
    </font>
    <font>
      <sz val="10"/>
      <color rgb="FFFF0000"/>
      <name val="Arial"/>
      <family val="2"/>
    </font>
    <font>
      <sz val="10"/>
      <color rgb="FFEA4335"/>
      <name val="Arial"/>
      <family val="2"/>
    </font>
    <font>
      <sz val="6"/>
      <color rgb="FF000000"/>
      <name val="Arial"/>
      <family val="2"/>
    </font>
    <font>
      <sz val="10"/>
      <color rgb="FF000000"/>
      <name val="Arial"/>
      <family val="2"/>
    </font>
    <font>
      <sz val="8"/>
      <color theme="1"/>
      <name val="Arial"/>
      <family val="2"/>
    </font>
  </fonts>
  <fills count="6">
    <fill>
      <patternFill patternType="none"/>
    </fill>
    <fill>
      <patternFill patternType="gray125"/>
    </fill>
    <fill>
      <patternFill patternType="solid">
        <fgColor rgb="FFC9DAF8"/>
        <bgColor indexed="64"/>
      </patternFill>
    </fill>
    <fill>
      <patternFill patternType="solid">
        <fgColor rgb="FFD9EAD3"/>
        <bgColor indexed="64"/>
      </patternFill>
    </fill>
    <fill>
      <patternFill patternType="solid">
        <fgColor rgb="FFFCE5CD"/>
        <bgColor indexed="64"/>
      </patternFill>
    </fill>
    <fill>
      <patternFill patternType="solid">
        <fgColor rgb="FFCFE2F3"/>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7">
    <xf numFmtId="0" fontId="0" fillId="0" borderId="0" xfId="0"/>
    <xf numFmtId="0" fontId="1" fillId="0" borderId="1" xfId="0" applyFont="1" applyBorder="1" applyAlignment="1">
      <alignment wrapText="1"/>
    </xf>
    <xf numFmtId="0" fontId="2" fillId="2" borderId="1" xfId="0" applyFont="1" applyFill="1" applyBorder="1" applyAlignment="1">
      <alignment horizontal="right" wrapText="1"/>
    </xf>
    <xf numFmtId="0" fontId="2" fillId="3" borderId="1" xfId="0" applyFont="1" applyFill="1" applyBorder="1" applyAlignment="1">
      <alignment wrapText="1"/>
    </xf>
    <xf numFmtId="0" fontId="2" fillId="3" borderId="1" xfId="0" applyFont="1" applyFill="1" applyBorder="1" applyAlignment="1">
      <alignment horizontal="right" wrapText="1"/>
    </xf>
    <xf numFmtId="0" fontId="2" fillId="4" borderId="1" xfId="0" applyFont="1" applyFill="1" applyBorder="1" applyAlignment="1">
      <alignment wrapText="1"/>
    </xf>
    <xf numFmtId="0" fontId="2" fillId="2" borderId="1" xfId="0" applyFont="1" applyFill="1" applyBorder="1" applyAlignment="1">
      <alignment wrapText="1"/>
    </xf>
    <xf numFmtId="16" fontId="2" fillId="3" borderId="1" xfId="0" applyNumberFormat="1" applyFont="1" applyFill="1" applyBorder="1" applyAlignment="1">
      <alignment horizontal="right" wrapText="1"/>
    </xf>
    <xf numFmtId="0" fontId="2" fillId="0" borderId="1" xfId="0" applyFont="1" applyBorder="1" applyAlignment="1">
      <alignment wrapText="1"/>
    </xf>
    <xf numFmtId="0" fontId="2" fillId="0" borderId="1" xfId="0" applyFont="1" applyBorder="1" applyAlignment="1">
      <alignment horizontal="right" wrapText="1"/>
    </xf>
    <xf numFmtId="0" fontId="1" fillId="0" borderId="2" xfId="0" applyFont="1" applyFill="1" applyBorder="1" applyAlignment="1">
      <alignment wrapText="1"/>
    </xf>
    <xf numFmtId="3" fontId="2" fillId="2" borderId="1" xfId="0" applyNumberFormat="1"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16" fontId="2" fillId="2" borderId="1" xfId="0" applyNumberFormat="1" applyFont="1" applyFill="1" applyBorder="1" applyAlignment="1">
      <alignment wrapText="1"/>
    </xf>
    <xf numFmtId="3" fontId="2" fillId="3" borderId="1" xfId="0" applyNumberFormat="1" applyFont="1" applyFill="1" applyBorder="1" applyAlignment="1">
      <alignment wrapText="1"/>
    </xf>
    <xf numFmtId="10" fontId="2" fillId="3" borderId="1" xfId="0" applyNumberFormat="1" applyFont="1" applyFill="1" applyBorder="1" applyAlignment="1">
      <alignment wrapText="1"/>
    </xf>
    <xf numFmtId="0" fontId="5" fillId="3" borderId="1" xfId="0" applyFont="1" applyFill="1" applyBorder="1" applyAlignment="1">
      <alignment wrapText="1"/>
    </xf>
    <xf numFmtId="0" fontId="2" fillId="5" borderId="1" xfId="0" applyFont="1" applyFill="1" applyBorder="1" applyAlignment="1">
      <alignment wrapText="1"/>
    </xf>
    <xf numFmtId="0" fontId="7" fillId="3" borderId="1" xfId="0" applyFont="1" applyFill="1" applyBorder="1" applyAlignment="1">
      <alignment wrapText="1"/>
    </xf>
    <xf numFmtId="0" fontId="2" fillId="3" borderId="0" xfId="0" applyFont="1" applyFill="1" applyBorder="1" applyAlignment="1">
      <alignment wrapText="1"/>
    </xf>
    <xf numFmtId="0" fontId="0" fillId="0" borderId="1" xfId="0" applyBorder="1"/>
    <xf numFmtId="0" fontId="2" fillId="2" borderId="0" xfId="0" applyFont="1" applyFill="1" applyBorder="1" applyAlignment="1">
      <alignment wrapText="1"/>
    </xf>
    <xf numFmtId="0" fontId="2" fillId="3" borderId="0" xfId="0" applyFont="1" applyFill="1" applyBorder="1" applyAlignment="1">
      <alignment horizontal="right" wrapText="1"/>
    </xf>
    <xf numFmtId="0" fontId="2" fillId="2" borderId="0" xfId="0" applyFont="1" applyFill="1" applyBorder="1" applyAlignment="1">
      <alignment horizontal="right" wrapText="1"/>
    </xf>
    <xf numFmtId="16" fontId="0" fillId="0" borderId="1" xfId="0" applyNumberFormat="1" applyBorder="1"/>
    <xf numFmtId="0" fontId="2" fillId="4"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workbookViewId="0">
      <selection activeCellId="1" sqref="N1:N1048576 A1:A1048576"/>
    </sheetView>
  </sheetViews>
  <sheetFormatPr defaultRowHeight="15" x14ac:dyDescent="0.25"/>
  <cols>
    <col min="3" max="3" width="9.140625" customWidth="1"/>
    <col min="4" max="4" width="22.85546875" customWidth="1"/>
    <col min="6" max="6" width="33.5703125" customWidth="1"/>
    <col min="7" max="7" width="37.5703125" customWidth="1"/>
    <col min="11" max="11" width="71.28515625" customWidth="1"/>
    <col min="12" max="12" width="9.140625" customWidth="1"/>
    <col min="13" max="13" width="32.5703125" customWidth="1"/>
    <col min="14" max="14" width="104" customWidth="1"/>
  </cols>
  <sheetData>
    <row r="1" spans="1:14" ht="65.25" thickBot="1" x14ac:dyDescent="0.3">
      <c r="A1" s="1" t="s">
        <v>50</v>
      </c>
      <c r="B1" s="1" t="s">
        <v>51</v>
      </c>
      <c r="C1" s="1" t="s">
        <v>52</v>
      </c>
      <c r="D1" s="1" t="s">
        <v>0</v>
      </c>
      <c r="E1" s="1" t="s">
        <v>1</v>
      </c>
      <c r="F1" s="1" t="s">
        <v>2</v>
      </c>
      <c r="G1" s="1" t="s">
        <v>3</v>
      </c>
      <c r="H1" s="1" t="s">
        <v>4</v>
      </c>
      <c r="I1" s="1" t="s">
        <v>5</v>
      </c>
      <c r="J1" s="1" t="s">
        <v>6</v>
      </c>
      <c r="K1" s="1" t="s">
        <v>7</v>
      </c>
      <c r="L1" s="1" t="s">
        <v>8</v>
      </c>
      <c r="M1" s="1" t="s">
        <v>9</v>
      </c>
      <c r="N1" s="10" t="s">
        <v>60</v>
      </c>
    </row>
    <row r="2" spans="1:14" ht="27" thickBot="1" x14ac:dyDescent="0.3">
      <c r="A2" s="3" t="s">
        <v>86</v>
      </c>
      <c r="B2" s="4">
        <v>2020</v>
      </c>
      <c r="C2" s="3" t="s">
        <v>87</v>
      </c>
      <c r="D2" s="20">
        <v>3</v>
      </c>
      <c r="E2" s="20">
        <v>1</v>
      </c>
      <c r="F2" s="20" t="s">
        <v>202</v>
      </c>
      <c r="G2" s="20" t="s">
        <v>14</v>
      </c>
      <c r="H2" s="23">
        <v>3</v>
      </c>
      <c r="I2" s="23">
        <v>1</v>
      </c>
      <c r="J2" s="23">
        <v>3</v>
      </c>
      <c r="K2" s="20" t="s">
        <v>14</v>
      </c>
      <c r="L2" s="20">
        <v>0</v>
      </c>
      <c r="M2" s="20"/>
      <c r="N2" s="3" t="s">
        <v>269</v>
      </c>
    </row>
    <row r="3" spans="1:14" ht="39.75" thickBot="1" x14ac:dyDescent="0.3">
      <c r="A3" s="3" t="s">
        <v>86</v>
      </c>
      <c r="B3" s="3">
        <v>2020</v>
      </c>
      <c r="C3" s="3" t="s">
        <v>87</v>
      </c>
      <c r="D3" s="20" t="s">
        <v>134</v>
      </c>
      <c r="E3" s="20">
        <v>1</v>
      </c>
      <c r="F3" s="20">
        <v>114</v>
      </c>
      <c r="G3" s="20" t="s">
        <v>14</v>
      </c>
      <c r="H3" s="20">
        <v>3</v>
      </c>
      <c r="I3" s="20">
        <v>1</v>
      </c>
      <c r="J3" s="20">
        <v>3</v>
      </c>
      <c r="K3" s="20" t="s">
        <v>14</v>
      </c>
      <c r="L3" s="20">
        <v>0</v>
      </c>
      <c r="M3" s="20"/>
      <c r="N3" s="3" t="s">
        <v>269</v>
      </c>
    </row>
    <row r="4" spans="1:14" ht="103.5" thickBot="1" x14ac:dyDescent="0.3">
      <c r="A4" s="3" t="s">
        <v>75</v>
      </c>
      <c r="B4" s="4">
        <v>2020</v>
      </c>
      <c r="C4" s="3" t="s">
        <v>76</v>
      </c>
      <c r="D4" s="20">
        <v>15</v>
      </c>
      <c r="E4" s="20">
        <v>1</v>
      </c>
      <c r="F4" s="20" t="s">
        <v>191</v>
      </c>
      <c r="G4" s="23">
        <v>1</v>
      </c>
      <c r="H4" s="23">
        <v>6</v>
      </c>
      <c r="I4" s="23">
        <v>9</v>
      </c>
      <c r="J4" s="23">
        <v>0</v>
      </c>
      <c r="K4" s="20">
        <v>0.62</v>
      </c>
      <c r="L4" s="20">
        <v>0</v>
      </c>
      <c r="M4" s="20" t="s">
        <v>192</v>
      </c>
      <c r="N4" s="3" t="s">
        <v>168</v>
      </c>
    </row>
    <row r="5" spans="1:14" ht="39.75" thickBot="1" x14ac:dyDescent="0.3">
      <c r="A5" s="3" t="s">
        <v>75</v>
      </c>
      <c r="B5" s="3">
        <v>2020</v>
      </c>
      <c r="C5" s="3" t="s">
        <v>76</v>
      </c>
      <c r="D5" s="20">
        <v>15</v>
      </c>
      <c r="E5" s="20">
        <v>1</v>
      </c>
      <c r="F5" s="20">
        <v>190</v>
      </c>
      <c r="G5" s="20">
        <v>1</v>
      </c>
      <c r="H5" s="20">
        <v>6</v>
      </c>
      <c r="I5" s="20">
        <v>9</v>
      </c>
      <c r="J5" s="20">
        <v>0</v>
      </c>
      <c r="K5" s="20">
        <v>0.62</v>
      </c>
      <c r="L5" s="20">
        <v>0</v>
      </c>
      <c r="M5" s="20"/>
      <c r="N5" s="3" t="s">
        <v>150</v>
      </c>
    </row>
    <row r="6" spans="1:14" ht="27" thickBot="1" x14ac:dyDescent="0.3">
      <c r="A6" s="3" t="s">
        <v>36</v>
      </c>
      <c r="B6" s="4">
        <v>2019</v>
      </c>
      <c r="C6" s="3" t="s">
        <v>37</v>
      </c>
      <c r="D6" s="20" t="s">
        <v>196</v>
      </c>
      <c r="E6" s="20">
        <v>1</v>
      </c>
      <c r="F6" s="22">
        <v>70</v>
      </c>
      <c r="G6" s="23">
        <v>2</v>
      </c>
      <c r="H6" s="20" t="s">
        <v>245</v>
      </c>
      <c r="I6" s="20">
        <v>1</v>
      </c>
      <c r="J6" s="23">
        <v>0</v>
      </c>
      <c r="K6" s="20" t="s">
        <v>14</v>
      </c>
      <c r="L6" s="20">
        <v>0</v>
      </c>
      <c r="M6" s="20"/>
      <c r="N6" s="3" t="s">
        <v>269</v>
      </c>
    </row>
    <row r="7" spans="1:14" ht="27" thickBot="1" x14ac:dyDescent="0.3">
      <c r="A7" s="3" t="s">
        <v>36</v>
      </c>
      <c r="B7" s="3">
        <v>2019</v>
      </c>
      <c r="C7" s="3" t="s">
        <v>37</v>
      </c>
      <c r="D7" s="20">
        <v>56</v>
      </c>
      <c r="E7" s="20">
        <v>1</v>
      </c>
      <c r="F7" s="22">
        <v>70</v>
      </c>
      <c r="G7" s="20">
        <v>2</v>
      </c>
      <c r="H7" s="20" t="s">
        <v>245</v>
      </c>
      <c r="I7" s="20">
        <v>1</v>
      </c>
      <c r="J7" s="20">
        <v>0</v>
      </c>
      <c r="K7" s="20" t="s">
        <v>14</v>
      </c>
      <c r="L7" s="20">
        <v>0</v>
      </c>
      <c r="M7" s="20"/>
      <c r="N7" s="3" t="s">
        <v>269</v>
      </c>
    </row>
    <row r="8" spans="1:14" ht="90.75" thickBot="1" x14ac:dyDescent="0.3">
      <c r="A8" s="3" t="s">
        <v>69</v>
      </c>
      <c r="B8" s="4">
        <v>2018</v>
      </c>
      <c r="C8" s="3" t="s">
        <v>70</v>
      </c>
      <c r="D8" s="20">
        <v>3</v>
      </c>
      <c r="E8" s="20">
        <v>1</v>
      </c>
      <c r="F8" s="20" t="s">
        <v>242</v>
      </c>
      <c r="G8" s="20" t="s">
        <v>14</v>
      </c>
      <c r="H8" s="23">
        <v>2</v>
      </c>
      <c r="I8" s="20" t="s">
        <v>184</v>
      </c>
      <c r="J8" s="24">
        <v>0</v>
      </c>
      <c r="K8" s="20" t="s">
        <v>251</v>
      </c>
      <c r="L8" s="20">
        <v>0</v>
      </c>
      <c r="M8" s="20" t="s">
        <v>185</v>
      </c>
      <c r="N8" s="3" t="s">
        <v>166</v>
      </c>
    </row>
    <row r="9" spans="1:14" ht="52.5" thickBot="1" x14ac:dyDescent="0.3">
      <c r="A9" s="3" t="s">
        <v>69</v>
      </c>
      <c r="B9" s="3">
        <v>2018</v>
      </c>
      <c r="C9" s="3" t="s">
        <v>70</v>
      </c>
      <c r="D9" s="20">
        <v>3</v>
      </c>
      <c r="E9" s="20">
        <v>1</v>
      </c>
      <c r="F9" s="20" t="s">
        <v>126</v>
      </c>
      <c r="G9" s="20" t="s">
        <v>14</v>
      </c>
      <c r="H9" s="20">
        <v>2</v>
      </c>
      <c r="I9" s="20">
        <v>2</v>
      </c>
      <c r="J9" s="22">
        <v>0</v>
      </c>
      <c r="K9" s="20" t="s">
        <v>251</v>
      </c>
      <c r="L9" s="20">
        <v>0</v>
      </c>
      <c r="M9" s="20"/>
      <c r="N9" s="3" t="s">
        <v>146</v>
      </c>
    </row>
    <row r="10" spans="1:14" ht="27" thickBot="1" x14ac:dyDescent="0.3">
      <c r="A10" s="3" t="s">
        <v>67</v>
      </c>
      <c r="B10" s="4">
        <v>2018</v>
      </c>
      <c r="C10" s="3" t="s">
        <v>68</v>
      </c>
      <c r="D10" s="20">
        <v>66.7</v>
      </c>
      <c r="E10" s="20">
        <v>1</v>
      </c>
      <c r="F10" s="20">
        <v>110</v>
      </c>
      <c r="G10" s="20" t="s">
        <v>14</v>
      </c>
      <c r="H10" s="23">
        <v>16</v>
      </c>
      <c r="I10" s="20" t="s">
        <v>246</v>
      </c>
      <c r="J10" s="23">
        <v>7</v>
      </c>
      <c r="K10" s="20" t="s">
        <v>14</v>
      </c>
      <c r="L10" s="20">
        <v>0</v>
      </c>
      <c r="M10" s="20"/>
      <c r="N10" s="3" t="s">
        <v>165</v>
      </c>
    </row>
    <row r="11" spans="1:14" ht="116.25" thickBot="1" x14ac:dyDescent="0.3">
      <c r="A11" s="3" t="s">
        <v>102</v>
      </c>
      <c r="B11" s="3">
        <v>2021</v>
      </c>
      <c r="C11" s="3" t="s">
        <v>103</v>
      </c>
      <c r="D11" s="20">
        <f>333/17</f>
        <v>19.588235294117649</v>
      </c>
      <c r="E11" s="20">
        <v>1</v>
      </c>
      <c r="F11" s="20">
        <v>17</v>
      </c>
      <c r="G11" s="20" t="s">
        <v>14</v>
      </c>
      <c r="H11" s="22">
        <v>8</v>
      </c>
      <c r="I11" s="20">
        <v>1</v>
      </c>
      <c r="J11" s="20">
        <v>1</v>
      </c>
      <c r="K11" s="20" t="s">
        <v>14</v>
      </c>
      <c r="L11" s="20">
        <v>0</v>
      </c>
      <c r="M11" s="20" t="s">
        <v>236</v>
      </c>
      <c r="N11" s="3" t="s">
        <v>269</v>
      </c>
    </row>
    <row r="12" spans="1:14" ht="39.75" thickBot="1" x14ac:dyDescent="0.3">
      <c r="A12" s="3" t="s">
        <v>24</v>
      </c>
      <c r="B12" s="4">
        <v>2021</v>
      </c>
      <c r="C12" s="3" t="s">
        <v>25</v>
      </c>
      <c r="D12" s="20">
        <f>238/102</f>
        <v>2.3333333333333335</v>
      </c>
      <c r="E12" s="20">
        <v>1</v>
      </c>
      <c r="F12" s="23">
        <v>102</v>
      </c>
      <c r="G12" s="23">
        <v>2</v>
      </c>
      <c r="H12" s="23">
        <v>3</v>
      </c>
      <c r="I12" s="23">
        <v>4</v>
      </c>
      <c r="J12" s="23">
        <v>0</v>
      </c>
      <c r="K12" s="26" t="s">
        <v>252</v>
      </c>
      <c r="L12" s="20">
        <v>0</v>
      </c>
      <c r="M12" s="20"/>
      <c r="N12" s="3" t="s">
        <v>269</v>
      </c>
    </row>
    <row r="13" spans="1:14" ht="38.25" customHeight="1" thickBot="1" x14ac:dyDescent="0.3">
      <c r="A13" s="3" t="s">
        <v>26</v>
      </c>
      <c r="B13" s="4">
        <v>2022</v>
      </c>
      <c r="C13" s="3" t="s">
        <v>27</v>
      </c>
      <c r="D13" s="21">
        <f>4167/84</f>
        <v>49.607142857142854</v>
      </c>
      <c r="E13" s="21">
        <v>1</v>
      </c>
      <c r="F13" s="21">
        <v>84</v>
      </c>
      <c r="G13" s="21">
        <v>2</v>
      </c>
      <c r="H13" s="21">
        <v>3</v>
      </c>
      <c r="I13" s="21">
        <v>1</v>
      </c>
      <c r="J13" s="21" t="s">
        <v>14</v>
      </c>
      <c r="K13" s="21" t="s">
        <v>10</v>
      </c>
      <c r="L13" s="21">
        <v>0</v>
      </c>
      <c r="M13" s="21"/>
      <c r="N13" s="3" t="s">
        <v>269</v>
      </c>
    </row>
    <row r="14" spans="1:14" ht="28.5" customHeight="1" thickBot="1" x14ac:dyDescent="0.3">
      <c r="A14" s="3" t="s">
        <v>26</v>
      </c>
      <c r="B14" s="4">
        <v>2022</v>
      </c>
      <c r="C14" s="3" t="s">
        <v>27</v>
      </c>
      <c r="D14" s="3" t="s">
        <v>186</v>
      </c>
      <c r="E14" s="3">
        <v>1</v>
      </c>
      <c r="F14" s="4">
        <v>84</v>
      </c>
      <c r="G14" s="3" t="s">
        <v>187</v>
      </c>
      <c r="H14" s="4">
        <v>3</v>
      </c>
      <c r="I14" s="4">
        <v>1</v>
      </c>
      <c r="J14" s="21" t="s">
        <v>14</v>
      </c>
      <c r="K14" s="3" t="s">
        <v>125</v>
      </c>
      <c r="L14" s="3">
        <v>0</v>
      </c>
      <c r="M14" s="3"/>
      <c r="N14" s="3" t="s">
        <v>269</v>
      </c>
    </row>
    <row r="15" spans="1:14" ht="52.5" thickBot="1" x14ac:dyDescent="0.3">
      <c r="A15" s="3" t="s">
        <v>20</v>
      </c>
      <c r="B15" s="4">
        <v>2018</v>
      </c>
      <c r="C15" s="3" t="s">
        <v>21</v>
      </c>
      <c r="D15" s="21">
        <f>628/77</f>
        <v>8.1558441558441555</v>
      </c>
      <c r="E15" s="21">
        <v>1</v>
      </c>
      <c r="F15" s="21">
        <v>77</v>
      </c>
      <c r="G15" s="20" t="s">
        <v>14</v>
      </c>
      <c r="H15" s="21" t="s">
        <v>247</v>
      </c>
      <c r="I15" s="3" t="s">
        <v>248</v>
      </c>
      <c r="J15" s="21">
        <v>0</v>
      </c>
      <c r="K15" s="21" t="s">
        <v>253</v>
      </c>
      <c r="L15" s="21">
        <v>0</v>
      </c>
      <c r="M15" s="21"/>
      <c r="N15" s="3" t="s">
        <v>269</v>
      </c>
    </row>
    <row r="16" spans="1:14" ht="52.5" thickBot="1" x14ac:dyDescent="0.3">
      <c r="A16" s="3" t="s">
        <v>20</v>
      </c>
      <c r="B16" s="4">
        <v>2018</v>
      </c>
      <c r="C16" s="3" t="s">
        <v>21</v>
      </c>
      <c r="D16" s="4">
        <f>628/77</f>
        <v>8.1558441558441555</v>
      </c>
      <c r="E16" s="3">
        <v>1</v>
      </c>
      <c r="F16" s="4">
        <v>77</v>
      </c>
      <c r="G16" s="20" t="s">
        <v>14</v>
      </c>
      <c r="H16" s="21" t="s">
        <v>247</v>
      </c>
      <c r="I16" s="3" t="s">
        <v>248</v>
      </c>
      <c r="J16" s="4">
        <v>0</v>
      </c>
      <c r="K16" s="6" t="s">
        <v>125</v>
      </c>
      <c r="L16" s="3">
        <v>0</v>
      </c>
      <c r="M16" s="8"/>
      <c r="N16" s="3" t="s">
        <v>269</v>
      </c>
    </row>
    <row r="17" spans="1:14" ht="78" thickBot="1" x14ac:dyDescent="0.3">
      <c r="A17" s="3" t="s">
        <v>63</v>
      </c>
      <c r="B17" s="4">
        <v>2018</v>
      </c>
      <c r="C17" s="3" t="s">
        <v>64</v>
      </c>
      <c r="D17" s="3">
        <v>14</v>
      </c>
      <c r="E17" s="3">
        <v>1</v>
      </c>
      <c r="F17" s="4">
        <v>164</v>
      </c>
      <c r="G17" s="20" t="s">
        <v>14</v>
      </c>
      <c r="H17" s="4">
        <v>2</v>
      </c>
      <c r="I17" s="4">
        <v>5</v>
      </c>
      <c r="J17" s="4">
        <v>3</v>
      </c>
      <c r="K17" s="3" t="s">
        <v>125</v>
      </c>
      <c r="L17" s="3">
        <v>0</v>
      </c>
      <c r="M17" s="3"/>
      <c r="N17" s="3" t="s">
        <v>269</v>
      </c>
    </row>
    <row r="18" spans="1:14" ht="78" thickBot="1" x14ac:dyDescent="0.3">
      <c r="A18" s="3" t="s">
        <v>63</v>
      </c>
      <c r="B18" s="3">
        <v>2018</v>
      </c>
      <c r="C18" s="3" t="s">
        <v>64</v>
      </c>
      <c r="D18" s="3">
        <v>14</v>
      </c>
      <c r="E18" s="3">
        <v>1</v>
      </c>
      <c r="F18" s="3">
        <v>164</v>
      </c>
      <c r="G18" s="20" t="s">
        <v>14</v>
      </c>
      <c r="H18" s="3">
        <v>2</v>
      </c>
      <c r="I18" s="3">
        <v>5</v>
      </c>
      <c r="J18" s="3">
        <v>3</v>
      </c>
      <c r="K18" s="3" t="s">
        <v>14</v>
      </c>
      <c r="L18" s="3">
        <v>0</v>
      </c>
      <c r="M18" s="3"/>
      <c r="N18" s="3" t="s">
        <v>269</v>
      </c>
    </row>
    <row r="19" spans="1:14" ht="90.75" thickBot="1" x14ac:dyDescent="0.3">
      <c r="A19" s="3" t="s">
        <v>112</v>
      </c>
      <c r="B19" s="4">
        <v>2018</v>
      </c>
      <c r="C19" s="3" t="s">
        <v>113</v>
      </c>
      <c r="D19" s="3" t="s">
        <v>217</v>
      </c>
      <c r="E19" s="3">
        <v>1</v>
      </c>
      <c r="F19" s="3" t="s">
        <v>218</v>
      </c>
      <c r="G19" s="4">
        <v>1</v>
      </c>
      <c r="H19" s="4">
        <v>3</v>
      </c>
      <c r="I19" s="4">
        <v>5</v>
      </c>
      <c r="J19" s="2">
        <v>4</v>
      </c>
      <c r="K19" s="19" t="s">
        <v>254</v>
      </c>
      <c r="L19" s="3">
        <v>0</v>
      </c>
      <c r="M19" s="3"/>
      <c r="N19" s="3" t="s">
        <v>269</v>
      </c>
    </row>
    <row r="20" spans="1:14" ht="90.75" thickBot="1" x14ac:dyDescent="0.3">
      <c r="A20" s="3" t="s">
        <v>112</v>
      </c>
      <c r="B20" s="3">
        <v>2018</v>
      </c>
      <c r="C20" s="3" t="s">
        <v>113</v>
      </c>
      <c r="D20" s="3">
        <f>382/130</f>
        <v>2.9384615384615387</v>
      </c>
      <c r="E20" s="3">
        <v>1</v>
      </c>
      <c r="F20" s="3">
        <v>130</v>
      </c>
      <c r="G20" s="20" t="s">
        <v>14</v>
      </c>
      <c r="H20" s="3">
        <v>3</v>
      </c>
      <c r="I20" s="3">
        <v>5</v>
      </c>
      <c r="J20" s="6">
        <v>4</v>
      </c>
      <c r="K20" s="3" t="s">
        <v>141</v>
      </c>
      <c r="L20" s="3">
        <v>0</v>
      </c>
      <c r="M20" s="3" t="s">
        <v>237</v>
      </c>
      <c r="N20" s="3" t="s">
        <v>269</v>
      </c>
    </row>
    <row r="21" spans="1:14" ht="117.75" customHeight="1" thickBot="1" x14ac:dyDescent="0.3">
      <c r="A21" s="3" t="s">
        <v>110</v>
      </c>
      <c r="B21" s="4">
        <v>2018</v>
      </c>
      <c r="C21" s="3" t="s">
        <v>111</v>
      </c>
      <c r="D21" s="3" t="s">
        <v>215</v>
      </c>
      <c r="E21" s="3">
        <v>1</v>
      </c>
      <c r="F21" s="3">
        <v>20</v>
      </c>
      <c r="G21" s="20" t="s">
        <v>14</v>
      </c>
      <c r="H21" s="4">
        <v>3</v>
      </c>
      <c r="I21" s="4">
        <v>5</v>
      </c>
      <c r="J21" s="4">
        <v>6</v>
      </c>
      <c r="K21" s="3" t="s">
        <v>255</v>
      </c>
      <c r="L21" s="3">
        <v>0</v>
      </c>
      <c r="M21" s="3" t="s">
        <v>216</v>
      </c>
      <c r="N21" s="3" t="s">
        <v>270</v>
      </c>
    </row>
    <row r="22" spans="1:14" ht="52.5" thickBot="1" x14ac:dyDescent="0.3">
      <c r="A22" s="3" t="s">
        <v>110</v>
      </c>
      <c r="B22" s="3">
        <v>2018</v>
      </c>
      <c r="C22" s="3" t="s">
        <v>111</v>
      </c>
      <c r="D22" s="3">
        <f>1933/20</f>
        <v>96.65</v>
      </c>
      <c r="E22" s="3">
        <v>1</v>
      </c>
      <c r="F22" s="3">
        <v>20</v>
      </c>
      <c r="G22" s="20" t="s">
        <v>14</v>
      </c>
      <c r="H22" s="3">
        <v>3</v>
      </c>
      <c r="I22" s="3">
        <v>5</v>
      </c>
      <c r="J22" s="3">
        <v>6</v>
      </c>
      <c r="K22" s="3" t="s">
        <v>140</v>
      </c>
      <c r="L22" s="3">
        <v>0</v>
      </c>
      <c r="M22" s="8"/>
      <c r="N22" s="3" t="s">
        <v>270</v>
      </c>
    </row>
    <row r="23" spans="1:14" ht="39.75" thickBot="1" x14ac:dyDescent="0.3">
      <c r="A23" s="3" t="s">
        <v>46</v>
      </c>
      <c r="B23" s="4">
        <v>2021</v>
      </c>
      <c r="C23" s="3" t="s">
        <v>47</v>
      </c>
      <c r="D23" s="3" t="s">
        <v>222</v>
      </c>
      <c r="E23" s="3">
        <v>1</v>
      </c>
      <c r="F23" s="3">
        <v>58</v>
      </c>
      <c r="G23" s="3" t="s">
        <v>223</v>
      </c>
      <c r="H23" s="2">
        <v>5</v>
      </c>
      <c r="I23" s="4">
        <v>8</v>
      </c>
      <c r="J23" s="4">
        <v>0</v>
      </c>
      <c r="K23" s="3" t="s">
        <v>256</v>
      </c>
      <c r="L23" s="3">
        <v>0</v>
      </c>
      <c r="M23" s="3"/>
      <c r="N23" s="3" t="s">
        <v>269</v>
      </c>
    </row>
    <row r="24" spans="1:14" ht="39.75" thickBot="1" x14ac:dyDescent="0.3">
      <c r="A24" s="3" t="s">
        <v>46</v>
      </c>
      <c r="B24" s="3">
        <v>2021</v>
      </c>
      <c r="C24" s="3" t="s">
        <v>47</v>
      </c>
      <c r="D24" s="3">
        <v>62.43</v>
      </c>
      <c r="E24" s="3">
        <v>1</v>
      </c>
      <c r="F24" s="3">
        <v>58</v>
      </c>
      <c r="G24" s="3">
        <v>4</v>
      </c>
      <c r="H24" s="6">
        <v>5</v>
      </c>
      <c r="I24" s="3">
        <v>8</v>
      </c>
      <c r="J24" s="3">
        <v>0</v>
      </c>
      <c r="K24" s="3" t="s">
        <v>256</v>
      </c>
      <c r="L24" s="3">
        <v>0</v>
      </c>
      <c r="M24" s="3"/>
      <c r="N24" s="3" t="s">
        <v>269</v>
      </c>
    </row>
    <row r="25" spans="1:14" ht="27" thickBot="1" x14ac:dyDescent="0.3">
      <c r="A25" s="3" t="s">
        <v>34</v>
      </c>
      <c r="B25" s="4">
        <v>2020</v>
      </c>
      <c r="C25" s="3" t="s">
        <v>35</v>
      </c>
      <c r="D25" s="21">
        <f>1150/68</f>
        <v>16.911764705882351</v>
      </c>
      <c r="E25" s="21">
        <v>1</v>
      </c>
      <c r="F25" s="21">
        <v>68</v>
      </c>
      <c r="G25" s="21">
        <v>3</v>
      </c>
      <c r="H25" s="21">
        <v>1</v>
      </c>
      <c r="I25" s="21">
        <v>1</v>
      </c>
      <c r="J25" s="21">
        <v>1</v>
      </c>
      <c r="K25" s="21" t="s">
        <v>14</v>
      </c>
      <c r="L25" s="21">
        <v>0</v>
      </c>
      <c r="M25" s="21"/>
      <c r="N25" s="3" t="s">
        <v>271</v>
      </c>
    </row>
    <row r="26" spans="1:14" ht="27" thickBot="1" x14ac:dyDescent="0.3">
      <c r="A26" s="3" t="s">
        <v>34</v>
      </c>
      <c r="B26" s="3">
        <v>2020</v>
      </c>
      <c r="C26" s="3" t="s">
        <v>35</v>
      </c>
      <c r="D26" s="6" t="s">
        <v>13</v>
      </c>
      <c r="E26" s="3">
        <v>1</v>
      </c>
      <c r="F26" s="6">
        <v>68</v>
      </c>
      <c r="G26" s="6">
        <v>3</v>
      </c>
      <c r="H26" s="6">
        <v>1</v>
      </c>
      <c r="I26" s="6">
        <v>1</v>
      </c>
      <c r="J26" s="6">
        <v>1</v>
      </c>
      <c r="K26" s="6" t="s">
        <v>14</v>
      </c>
      <c r="L26" s="6">
        <v>0</v>
      </c>
      <c r="M26" s="8" t="s">
        <v>229</v>
      </c>
      <c r="N26" s="3" t="s">
        <v>271</v>
      </c>
    </row>
    <row r="27" spans="1:14" ht="65.25" thickBot="1" x14ac:dyDescent="0.3">
      <c r="A27" s="3" t="s">
        <v>108</v>
      </c>
      <c r="B27" s="4">
        <v>2021</v>
      </c>
      <c r="C27" s="3" t="s">
        <v>109</v>
      </c>
      <c r="D27" s="3" t="s">
        <v>214</v>
      </c>
      <c r="E27" s="3">
        <v>1</v>
      </c>
      <c r="F27" s="3">
        <v>92</v>
      </c>
      <c r="G27" s="4">
        <v>4</v>
      </c>
      <c r="H27" s="3" t="s">
        <v>249</v>
      </c>
      <c r="I27" s="4">
        <v>5</v>
      </c>
      <c r="J27" s="4">
        <v>0</v>
      </c>
      <c r="K27" s="3" t="s">
        <v>257</v>
      </c>
      <c r="L27" s="3">
        <v>0</v>
      </c>
      <c r="M27" s="3"/>
      <c r="N27" s="3" t="s">
        <v>272</v>
      </c>
    </row>
    <row r="28" spans="1:14" ht="65.25" thickBot="1" x14ac:dyDescent="0.3">
      <c r="A28" s="3" t="s">
        <v>108</v>
      </c>
      <c r="B28" s="3">
        <v>2021</v>
      </c>
      <c r="C28" s="3" t="s">
        <v>109</v>
      </c>
      <c r="D28" s="3">
        <f>728/92</f>
        <v>7.9130434782608692</v>
      </c>
      <c r="E28" s="3">
        <v>1</v>
      </c>
      <c r="F28" s="3">
        <v>92</v>
      </c>
      <c r="G28" s="3">
        <v>4</v>
      </c>
      <c r="H28" s="3" t="s">
        <v>249</v>
      </c>
      <c r="I28" s="3">
        <v>5</v>
      </c>
      <c r="J28" s="3">
        <v>0</v>
      </c>
      <c r="K28" s="3" t="s">
        <v>257</v>
      </c>
      <c r="L28" s="3">
        <v>0</v>
      </c>
      <c r="M28" s="3"/>
      <c r="N28" s="3" t="s">
        <v>272</v>
      </c>
    </row>
    <row r="29" spans="1:14" ht="27" thickBot="1" x14ac:dyDescent="0.3">
      <c r="A29" s="3" t="s">
        <v>30</v>
      </c>
      <c r="B29" s="4">
        <v>2022</v>
      </c>
      <c r="C29" s="3" t="s">
        <v>31</v>
      </c>
      <c r="D29" s="21">
        <v>14</v>
      </c>
      <c r="E29" s="21">
        <v>1</v>
      </c>
      <c r="F29" s="21">
        <v>87</v>
      </c>
      <c r="G29" s="20" t="s">
        <v>14</v>
      </c>
      <c r="H29" s="21" t="s">
        <v>14</v>
      </c>
      <c r="I29" s="21" t="s">
        <v>14</v>
      </c>
      <c r="J29" s="21" t="s">
        <v>12</v>
      </c>
      <c r="K29" s="21" t="s">
        <v>258</v>
      </c>
      <c r="L29" s="21">
        <v>0</v>
      </c>
      <c r="M29" s="21"/>
      <c r="N29" s="3" t="s">
        <v>56</v>
      </c>
    </row>
    <row r="30" spans="1:14" ht="27" thickBot="1" x14ac:dyDescent="0.3">
      <c r="A30" s="3" t="s">
        <v>30</v>
      </c>
      <c r="B30" s="3">
        <v>2022</v>
      </c>
      <c r="C30" s="3" t="s">
        <v>31</v>
      </c>
      <c r="D30" s="12">
        <v>14</v>
      </c>
      <c r="E30" s="3">
        <v>1</v>
      </c>
      <c r="F30" s="3">
        <v>87</v>
      </c>
      <c r="G30" s="20" t="s">
        <v>14</v>
      </c>
      <c r="H30" s="21" t="s">
        <v>14</v>
      </c>
      <c r="I30" s="21" t="s">
        <v>14</v>
      </c>
      <c r="J30" s="3" t="s">
        <v>12</v>
      </c>
      <c r="K30" s="21" t="s">
        <v>258</v>
      </c>
      <c r="L30" s="13">
        <v>0</v>
      </c>
      <c r="M30" s="3" t="s">
        <v>227</v>
      </c>
      <c r="N30" s="12" t="s">
        <v>147</v>
      </c>
    </row>
    <row r="31" spans="1:14" ht="48.75" customHeight="1" thickBot="1" x14ac:dyDescent="0.3">
      <c r="A31" s="3" t="s">
        <v>80</v>
      </c>
      <c r="B31" s="4">
        <v>2021</v>
      </c>
      <c r="C31" s="3" t="s">
        <v>81</v>
      </c>
      <c r="D31" s="3">
        <v>6.6</v>
      </c>
      <c r="E31" s="3">
        <v>1</v>
      </c>
      <c r="F31" s="3">
        <v>84</v>
      </c>
      <c r="G31" s="20" t="s">
        <v>14</v>
      </c>
      <c r="H31" s="4">
        <v>1</v>
      </c>
      <c r="I31" s="7" t="s">
        <v>250</v>
      </c>
      <c r="J31" s="3" t="s">
        <v>12</v>
      </c>
      <c r="K31" s="3" t="s">
        <v>259</v>
      </c>
      <c r="L31" s="3">
        <v>0</v>
      </c>
      <c r="M31" s="3" t="s">
        <v>195</v>
      </c>
      <c r="N31" s="3" t="s">
        <v>269</v>
      </c>
    </row>
    <row r="32" spans="1:14" ht="52.5" thickBot="1" x14ac:dyDescent="0.3">
      <c r="A32" s="3" t="s">
        <v>80</v>
      </c>
      <c r="B32" s="3">
        <v>2021</v>
      </c>
      <c r="C32" s="3" t="s">
        <v>81</v>
      </c>
      <c r="D32" s="3" t="s">
        <v>132</v>
      </c>
      <c r="E32" s="3">
        <v>1</v>
      </c>
      <c r="F32" s="3">
        <v>84</v>
      </c>
      <c r="G32" s="20" t="s">
        <v>14</v>
      </c>
      <c r="H32" s="3">
        <v>1</v>
      </c>
      <c r="I32" s="7" t="s">
        <v>250</v>
      </c>
      <c r="J32" s="3" t="s">
        <v>12</v>
      </c>
      <c r="K32" s="3" t="s">
        <v>259</v>
      </c>
      <c r="L32" s="3">
        <v>0</v>
      </c>
      <c r="M32" s="3" t="s">
        <v>232</v>
      </c>
      <c r="N32" s="3" t="s">
        <v>269</v>
      </c>
    </row>
    <row r="33" spans="1:14" ht="88.5" customHeight="1" thickBot="1" x14ac:dyDescent="0.3">
      <c r="A33" s="3" t="s">
        <v>78</v>
      </c>
      <c r="B33" s="4">
        <v>2021</v>
      </c>
      <c r="C33" s="3" t="s">
        <v>79</v>
      </c>
      <c r="D33" s="3">
        <v>31</v>
      </c>
      <c r="E33" s="3">
        <v>1</v>
      </c>
      <c r="F33" s="4">
        <v>146</v>
      </c>
      <c r="G33" s="4">
        <v>1</v>
      </c>
      <c r="H33" s="4">
        <v>3</v>
      </c>
      <c r="I33" s="4">
        <v>0</v>
      </c>
      <c r="J33" s="4">
        <v>0</v>
      </c>
      <c r="K33" s="3" t="s">
        <v>125</v>
      </c>
      <c r="L33" s="3">
        <v>0</v>
      </c>
      <c r="M33" s="3" t="s">
        <v>193</v>
      </c>
      <c r="N33" s="3" t="s">
        <v>271</v>
      </c>
    </row>
    <row r="34" spans="1:14" ht="39.75" thickBot="1" x14ac:dyDescent="0.3">
      <c r="A34" s="3" t="s">
        <v>78</v>
      </c>
      <c r="B34" s="3">
        <v>2021</v>
      </c>
      <c r="C34" s="3" t="s">
        <v>79</v>
      </c>
      <c r="D34" s="3">
        <v>31</v>
      </c>
      <c r="E34" s="3">
        <v>1</v>
      </c>
      <c r="F34" s="3">
        <v>146</v>
      </c>
      <c r="G34" s="3">
        <v>1</v>
      </c>
      <c r="H34" s="3">
        <v>3</v>
      </c>
      <c r="I34" s="3">
        <v>0</v>
      </c>
      <c r="J34" s="3">
        <v>0</v>
      </c>
      <c r="K34" s="3" t="s">
        <v>10</v>
      </c>
      <c r="L34" s="3">
        <v>0</v>
      </c>
      <c r="M34" s="3"/>
      <c r="N34" s="3" t="s">
        <v>271</v>
      </c>
    </row>
    <row r="35" spans="1:14" ht="78" thickBot="1" x14ac:dyDescent="0.3">
      <c r="A35" s="3" t="s">
        <v>118</v>
      </c>
      <c r="B35" s="4">
        <v>2019</v>
      </c>
      <c r="C35" s="3" t="s">
        <v>85</v>
      </c>
      <c r="D35" s="3">
        <f>908/7</f>
        <v>129.71428571428572</v>
      </c>
      <c r="E35" s="3">
        <v>1</v>
      </c>
      <c r="F35" s="3">
        <v>7</v>
      </c>
      <c r="G35" s="4">
        <v>1</v>
      </c>
      <c r="H35" s="3">
        <v>1</v>
      </c>
      <c r="I35" s="4">
        <v>2</v>
      </c>
      <c r="J35" s="4">
        <v>0</v>
      </c>
      <c r="K35" s="3" t="s">
        <v>125</v>
      </c>
      <c r="L35" s="3">
        <v>0</v>
      </c>
      <c r="M35" s="3" t="s">
        <v>224</v>
      </c>
      <c r="N35" s="3" t="s">
        <v>273</v>
      </c>
    </row>
    <row r="36" spans="1:14" ht="78" thickBot="1" x14ac:dyDescent="0.3">
      <c r="A36" s="3" t="s">
        <v>118</v>
      </c>
      <c r="B36" s="4">
        <v>2019</v>
      </c>
      <c r="C36" s="3" t="s">
        <v>85</v>
      </c>
      <c r="D36" s="4">
        <v>908</v>
      </c>
      <c r="E36" s="3">
        <v>1</v>
      </c>
      <c r="F36" s="4">
        <v>7</v>
      </c>
      <c r="G36" s="4">
        <v>1</v>
      </c>
      <c r="H36" s="4">
        <v>1</v>
      </c>
      <c r="I36" s="4">
        <v>2</v>
      </c>
      <c r="J36" s="4">
        <v>0</v>
      </c>
      <c r="K36" s="3" t="s">
        <v>10</v>
      </c>
      <c r="L36" s="3">
        <v>0</v>
      </c>
      <c r="M36" s="3"/>
      <c r="N36" s="3" t="s">
        <v>159</v>
      </c>
    </row>
    <row r="37" spans="1:14" ht="39.75" thickBot="1" x14ac:dyDescent="0.3">
      <c r="A37" s="3" t="s">
        <v>96</v>
      </c>
      <c r="B37" s="4">
        <v>2020</v>
      </c>
      <c r="C37" s="3" t="s">
        <v>97</v>
      </c>
      <c r="D37" s="3" t="s">
        <v>208</v>
      </c>
      <c r="E37" s="3">
        <v>1</v>
      </c>
      <c r="F37" s="3">
        <v>1150</v>
      </c>
      <c r="G37" s="4">
        <v>3</v>
      </c>
      <c r="H37" s="2">
        <v>4</v>
      </c>
      <c r="I37" s="4">
        <v>12</v>
      </c>
      <c r="J37" s="4">
        <v>0</v>
      </c>
      <c r="K37" s="3" t="s">
        <v>125</v>
      </c>
      <c r="L37" s="3" t="s">
        <v>209</v>
      </c>
      <c r="M37" s="3"/>
      <c r="N37" s="3" t="s">
        <v>176</v>
      </c>
    </row>
    <row r="38" spans="1:14" ht="144.75" customHeight="1" thickBot="1" x14ac:dyDescent="0.3">
      <c r="A38" s="3" t="s">
        <v>96</v>
      </c>
      <c r="B38" s="3">
        <v>2020</v>
      </c>
      <c r="C38" s="3" t="s">
        <v>97</v>
      </c>
      <c r="D38" s="3" t="s">
        <v>12</v>
      </c>
      <c r="E38" s="3">
        <v>1</v>
      </c>
      <c r="F38" s="3">
        <v>1150</v>
      </c>
      <c r="G38" s="3">
        <v>3</v>
      </c>
      <c r="H38" s="6">
        <v>4</v>
      </c>
      <c r="I38" s="3">
        <v>12</v>
      </c>
      <c r="J38" s="3">
        <v>0</v>
      </c>
      <c r="K38" s="3" t="s">
        <v>10</v>
      </c>
      <c r="L38" s="3" t="s">
        <v>11</v>
      </c>
      <c r="M38" s="3"/>
      <c r="N38" s="3" t="s">
        <v>156</v>
      </c>
    </row>
    <row r="39" spans="1:14" ht="39.75" thickBot="1" x14ac:dyDescent="0.3">
      <c r="A39" s="3" t="s">
        <v>38</v>
      </c>
      <c r="B39" s="4">
        <v>2021</v>
      </c>
      <c r="C39" s="3" t="s">
        <v>39</v>
      </c>
      <c r="D39" s="21">
        <v>3</v>
      </c>
      <c r="E39" s="21">
        <v>1</v>
      </c>
      <c r="F39" s="21">
        <v>114</v>
      </c>
      <c r="G39" s="21">
        <v>1</v>
      </c>
      <c r="H39" s="21">
        <v>3</v>
      </c>
      <c r="I39" s="21">
        <v>4</v>
      </c>
      <c r="J39" s="21">
        <v>2</v>
      </c>
      <c r="K39" s="21" t="s">
        <v>10</v>
      </c>
      <c r="L39" s="21">
        <v>0</v>
      </c>
      <c r="M39" s="21"/>
      <c r="N39" s="3" t="s">
        <v>273</v>
      </c>
    </row>
    <row r="40" spans="1:14" ht="39.75" thickBot="1" x14ac:dyDescent="0.3">
      <c r="A40" s="3" t="s">
        <v>38</v>
      </c>
      <c r="B40" s="3">
        <v>2021</v>
      </c>
      <c r="C40" s="3" t="s">
        <v>39</v>
      </c>
      <c r="D40" s="3">
        <v>3</v>
      </c>
      <c r="E40" s="3">
        <v>1</v>
      </c>
      <c r="F40" s="3">
        <v>114</v>
      </c>
      <c r="G40" s="3">
        <v>1</v>
      </c>
      <c r="H40" s="6">
        <v>3</v>
      </c>
      <c r="I40" s="6">
        <v>4</v>
      </c>
      <c r="J40" s="6">
        <v>2</v>
      </c>
      <c r="K40" s="6" t="s">
        <v>10</v>
      </c>
      <c r="L40" s="6">
        <v>0</v>
      </c>
      <c r="M40" s="8"/>
      <c r="N40" s="3" t="s">
        <v>273</v>
      </c>
    </row>
    <row r="41" spans="1:14" ht="39.75" thickBot="1" x14ac:dyDescent="0.3">
      <c r="A41" s="3" t="s">
        <v>40</v>
      </c>
      <c r="B41" s="4">
        <v>2021</v>
      </c>
      <c r="C41" s="3" t="s">
        <v>41</v>
      </c>
      <c r="D41" s="21">
        <f>4336/F41</f>
        <v>131.39393939393941</v>
      </c>
      <c r="E41" s="21">
        <v>1</v>
      </c>
      <c r="F41" s="21">
        <v>33</v>
      </c>
      <c r="G41" s="21">
        <v>1</v>
      </c>
      <c r="H41" s="21">
        <v>2</v>
      </c>
      <c r="I41" s="21">
        <v>3</v>
      </c>
      <c r="J41" s="21">
        <v>3</v>
      </c>
      <c r="K41" s="21" t="s">
        <v>10</v>
      </c>
      <c r="L41" s="21">
        <v>0</v>
      </c>
      <c r="M41" s="21"/>
      <c r="N41" s="3" t="s">
        <v>58</v>
      </c>
    </row>
    <row r="42" spans="1:14" ht="39.75" thickBot="1" x14ac:dyDescent="0.3">
      <c r="A42" s="3" t="s">
        <v>40</v>
      </c>
      <c r="B42" s="3">
        <v>2021</v>
      </c>
      <c r="C42" s="3" t="s">
        <v>41</v>
      </c>
      <c r="D42" s="6" t="s">
        <v>15</v>
      </c>
      <c r="E42" s="3">
        <v>1</v>
      </c>
      <c r="F42" s="3">
        <v>33</v>
      </c>
      <c r="G42" s="6">
        <v>1</v>
      </c>
      <c r="H42" s="6">
        <v>2</v>
      </c>
      <c r="I42" s="6">
        <v>3</v>
      </c>
      <c r="J42" s="6">
        <v>3</v>
      </c>
      <c r="K42" s="3" t="s">
        <v>10</v>
      </c>
      <c r="L42" s="3">
        <v>0</v>
      </c>
      <c r="M42" s="3" t="s">
        <v>230</v>
      </c>
      <c r="N42" s="3" t="s">
        <v>149</v>
      </c>
    </row>
    <row r="43" spans="1:14" ht="65.25" thickBot="1" x14ac:dyDescent="0.3">
      <c r="A43" s="3" t="s">
        <v>104</v>
      </c>
      <c r="B43" s="4">
        <v>2021</v>
      </c>
      <c r="C43" s="3" t="s">
        <v>105</v>
      </c>
      <c r="D43" s="3" t="s">
        <v>211</v>
      </c>
      <c r="E43" s="3">
        <v>1</v>
      </c>
      <c r="F43" s="3">
        <v>40</v>
      </c>
      <c r="G43" s="20" t="s">
        <v>14</v>
      </c>
      <c r="H43" s="4">
        <v>5</v>
      </c>
      <c r="I43" s="4">
        <v>4</v>
      </c>
      <c r="J43" s="6" t="s">
        <v>12</v>
      </c>
      <c r="K43" s="3" t="s">
        <v>260</v>
      </c>
      <c r="L43" s="3">
        <v>0</v>
      </c>
      <c r="M43" s="3" t="s">
        <v>212</v>
      </c>
      <c r="N43" s="3" t="s">
        <v>175</v>
      </c>
    </row>
    <row r="44" spans="1:14" ht="65.25" thickBot="1" x14ac:dyDescent="0.3">
      <c r="A44" s="3" t="s">
        <v>104</v>
      </c>
      <c r="B44" s="3">
        <v>2021</v>
      </c>
      <c r="C44" s="3" t="s">
        <v>105</v>
      </c>
      <c r="D44" s="3">
        <f>779/40</f>
        <v>19.475000000000001</v>
      </c>
      <c r="E44" s="3">
        <v>1</v>
      </c>
      <c r="F44" s="3">
        <v>40</v>
      </c>
      <c r="G44" s="20" t="s">
        <v>14</v>
      </c>
      <c r="H44" s="3">
        <v>5</v>
      </c>
      <c r="I44" s="3">
        <v>4</v>
      </c>
      <c r="J44" s="6" t="s">
        <v>12</v>
      </c>
      <c r="K44" s="3" t="s">
        <v>260</v>
      </c>
      <c r="L44" s="3">
        <v>0</v>
      </c>
      <c r="M44" s="8"/>
      <c r="N44" s="3" t="s">
        <v>157</v>
      </c>
    </row>
    <row r="45" spans="1:14" ht="90.75" thickBot="1" x14ac:dyDescent="0.3">
      <c r="A45" s="3" t="s">
        <v>106</v>
      </c>
      <c r="B45" s="4">
        <v>2018</v>
      </c>
      <c r="C45" s="3" t="s">
        <v>107</v>
      </c>
      <c r="D45" s="3">
        <v>4</v>
      </c>
      <c r="E45" s="3">
        <v>1</v>
      </c>
      <c r="F45" s="3">
        <v>102</v>
      </c>
      <c r="G45" s="4">
        <v>2</v>
      </c>
      <c r="H45" s="4">
        <v>3</v>
      </c>
      <c r="I45" s="4">
        <v>1</v>
      </c>
      <c r="J45" s="4">
        <v>0</v>
      </c>
      <c r="K45" s="3" t="s">
        <v>125</v>
      </c>
      <c r="L45" s="3">
        <v>1</v>
      </c>
      <c r="M45" s="3" t="s">
        <v>213</v>
      </c>
      <c r="N45" s="3" t="s">
        <v>178</v>
      </c>
    </row>
    <row r="46" spans="1:14" ht="78" thickBot="1" x14ac:dyDescent="0.3">
      <c r="A46" s="3" t="s">
        <v>123</v>
      </c>
      <c r="B46" s="4">
        <v>2021</v>
      </c>
      <c r="C46" s="3" t="s">
        <v>124</v>
      </c>
      <c r="D46" s="4">
        <f>49/3</f>
        <v>16.333333333333332</v>
      </c>
      <c r="E46" s="3">
        <v>0</v>
      </c>
      <c r="F46" s="4">
        <v>3</v>
      </c>
      <c r="G46" s="20" t="s">
        <v>14</v>
      </c>
      <c r="H46" s="4">
        <v>2</v>
      </c>
      <c r="I46" s="4">
        <v>3</v>
      </c>
      <c r="J46" s="4">
        <v>0</v>
      </c>
      <c r="K46" s="3" t="s">
        <v>125</v>
      </c>
      <c r="L46" s="3">
        <v>0</v>
      </c>
      <c r="M46" s="3"/>
      <c r="N46" s="3" t="s">
        <v>182</v>
      </c>
    </row>
    <row r="47" spans="1:14" ht="78" thickBot="1" x14ac:dyDescent="0.3">
      <c r="A47" s="3" t="s">
        <v>123</v>
      </c>
      <c r="B47" s="4">
        <v>2021</v>
      </c>
      <c r="C47" s="3" t="s">
        <v>124</v>
      </c>
      <c r="D47" s="4">
        <v>49</v>
      </c>
      <c r="E47" s="3">
        <v>0</v>
      </c>
      <c r="F47" s="4">
        <v>3</v>
      </c>
      <c r="G47" s="20" t="s">
        <v>14</v>
      </c>
      <c r="H47" s="4">
        <v>2</v>
      </c>
      <c r="I47" s="4">
        <v>3</v>
      </c>
      <c r="J47" s="4">
        <v>0</v>
      </c>
      <c r="K47" s="3" t="s">
        <v>10</v>
      </c>
      <c r="L47" s="3">
        <v>0</v>
      </c>
      <c r="M47" s="3"/>
      <c r="N47" s="3" t="s">
        <v>161</v>
      </c>
    </row>
    <row r="48" spans="1:14" ht="52.5" thickBot="1" x14ac:dyDescent="0.3">
      <c r="A48" s="3" t="s">
        <v>98</v>
      </c>
      <c r="B48" s="4">
        <v>2019</v>
      </c>
      <c r="C48" s="3" t="s">
        <v>99</v>
      </c>
      <c r="D48" s="3">
        <f>1778/72</f>
        <v>24.694444444444443</v>
      </c>
      <c r="E48" s="3">
        <v>1</v>
      </c>
      <c r="F48" s="3">
        <v>72</v>
      </c>
      <c r="G48" s="20" t="s">
        <v>14</v>
      </c>
      <c r="H48" s="4">
        <v>6</v>
      </c>
      <c r="I48" s="4">
        <v>9</v>
      </c>
      <c r="J48" s="18" t="s">
        <v>12</v>
      </c>
      <c r="K48" s="3" t="s">
        <v>125</v>
      </c>
      <c r="L48" s="3">
        <v>0</v>
      </c>
      <c r="M48" s="3"/>
      <c r="N48" s="3" t="s">
        <v>177</v>
      </c>
    </row>
    <row r="49" spans="1:14" ht="39.75" thickBot="1" x14ac:dyDescent="0.3">
      <c r="A49" s="6" t="s">
        <v>77</v>
      </c>
      <c r="B49" s="6">
        <v>2021</v>
      </c>
      <c r="C49" s="6" t="s">
        <v>47</v>
      </c>
      <c r="D49" s="6">
        <v>6</v>
      </c>
      <c r="E49" s="6">
        <v>1</v>
      </c>
      <c r="F49" s="6">
        <v>78</v>
      </c>
      <c r="G49" s="6">
        <v>3</v>
      </c>
      <c r="H49" s="6">
        <v>2</v>
      </c>
      <c r="I49" s="6">
        <v>6</v>
      </c>
      <c r="J49" s="6">
        <v>11</v>
      </c>
      <c r="K49" s="6" t="s">
        <v>129</v>
      </c>
      <c r="L49" s="6">
        <v>0</v>
      </c>
      <c r="M49" s="6"/>
      <c r="N49" s="6" t="s">
        <v>151</v>
      </c>
    </row>
    <row r="50" spans="1:14" ht="78" thickBot="1" x14ac:dyDescent="0.3">
      <c r="A50" s="3" t="s">
        <v>61</v>
      </c>
      <c r="B50" s="4">
        <v>2019</v>
      </c>
      <c r="C50" s="3" t="s">
        <v>62</v>
      </c>
      <c r="D50" s="3">
        <v>4</v>
      </c>
      <c r="E50" s="3">
        <v>1</v>
      </c>
      <c r="F50" s="4">
        <v>95</v>
      </c>
      <c r="G50" s="20" t="s">
        <v>14</v>
      </c>
      <c r="H50" s="3" t="s">
        <v>14</v>
      </c>
      <c r="I50" s="3" t="s">
        <v>14</v>
      </c>
      <c r="J50" s="3" t="s">
        <v>14</v>
      </c>
      <c r="K50" s="5" t="s">
        <v>261</v>
      </c>
      <c r="L50" s="3">
        <v>0</v>
      </c>
      <c r="M50" s="3" t="s">
        <v>183</v>
      </c>
      <c r="N50" s="3" t="s">
        <v>163</v>
      </c>
    </row>
    <row r="51" spans="1:14" ht="78" thickBot="1" x14ac:dyDescent="0.3">
      <c r="A51" s="3" t="s">
        <v>61</v>
      </c>
      <c r="B51" s="3">
        <v>2019</v>
      </c>
      <c r="C51" s="3" t="s">
        <v>62</v>
      </c>
      <c r="D51" s="3">
        <f>389/95</f>
        <v>4.094736842105263</v>
      </c>
      <c r="E51" s="3">
        <v>1</v>
      </c>
      <c r="F51" s="3">
        <v>95</v>
      </c>
      <c r="G51" s="20" t="s">
        <v>14</v>
      </c>
      <c r="H51" s="3" t="s">
        <v>14</v>
      </c>
      <c r="I51" s="3" t="s">
        <v>14</v>
      </c>
      <c r="J51" s="3" t="s">
        <v>14</v>
      </c>
      <c r="K51" s="5" t="s">
        <v>261</v>
      </c>
      <c r="L51" s="3">
        <v>0</v>
      </c>
      <c r="M51" s="3"/>
      <c r="N51" s="3" t="s">
        <v>145</v>
      </c>
    </row>
    <row r="52" spans="1:14" ht="78" thickBot="1" x14ac:dyDescent="0.3">
      <c r="A52" s="3" t="s">
        <v>82</v>
      </c>
      <c r="B52" s="4">
        <v>2021</v>
      </c>
      <c r="C52" s="3" t="s">
        <v>83</v>
      </c>
      <c r="D52" s="3" t="s">
        <v>198</v>
      </c>
      <c r="E52" s="3">
        <v>1</v>
      </c>
      <c r="F52" s="3" t="s">
        <v>199</v>
      </c>
      <c r="G52" s="4">
        <v>1</v>
      </c>
      <c r="H52" s="4">
        <v>8</v>
      </c>
      <c r="I52" s="3" t="s">
        <v>200</v>
      </c>
      <c r="J52" s="4">
        <v>0</v>
      </c>
      <c r="K52" s="3" t="s">
        <v>125</v>
      </c>
      <c r="L52" s="3">
        <v>0</v>
      </c>
      <c r="M52" s="3" t="s">
        <v>201</v>
      </c>
      <c r="N52" s="3" t="s">
        <v>171</v>
      </c>
    </row>
    <row r="53" spans="1:14" ht="78" thickBot="1" x14ac:dyDescent="0.3">
      <c r="A53" s="3" t="s">
        <v>82</v>
      </c>
      <c r="B53" s="3">
        <v>2021</v>
      </c>
      <c r="C53" s="3" t="s">
        <v>83</v>
      </c>
      <c r="D53" s="3" t="s">
        <v>240</v>
      </c>
      <c r="E53" s="3">
        <v>1</v>
      </c>
      <c r="F53" s="3" t="s">
        <v>133</v>
      </c>
      <c r="G53" s="3">
        <v>1</v>
      </c>
      <c r="H53" s="3">
        <v>8</v>
      </c>
      <c r="I53" s="3">
        <v>1</v>
      </c>
      <c r="J53" s="3" t="s">
        <v>129</v>
      </c>
      <c r="K53" s="3" t="s">
        <v>10</v>
      </c>
      <c r="L53" s="3">
        <v>0</v>
      </c>
      <c r="M53" s="3" t="s">
        <v>233</v>
      </c>
      <c r="N53" s="3" t="s">
        <v>153</v>
      </c>
    </row>
    <row r="54" spans="1:14" ht="52.5" thickBot="1" x14ac:dyDescent="0.3">
      <c r="A54" s="3" t="s">
        <v>119</v>
      </c>
      <c r="B54" s="4">
        <v>2018</v>
      </c>
      <c r="C54" s="3" t="s">
        <v>120</v>
      </c>
      <c r="D54" s="3" t="s">
        <v>12</v>
      </c>
      <c r="E54" s="3">
        <v>1</v>
      </c>
      <c r="F54" s="3" t="s">
        <v>225</v>
      </c>
      <c r="G54" s="20" t="s">
        <v>14</v>
      </c>
      <c r="H54" s="4">
        <v>11</v>
      </c>
      <c r="I54" s="4">
        <v>2</v>
      </c>
      <c r="J54" s="4">
        <v>0</v>
      </c>
      <c r="K54" s="3" t="s">
        <v>262</v>
      </c>
      <c r="L54" s="3">
        <v>0</v>
      </c>
      <c r="M54" s="3" t="s">
        <v>226</v>
      </c>
      <c r="N54" s="3" t="s">
        <v>180</v>
      </c>
    </row>
    <row r="55" spans="1:14" ht="52.5" thickBot="1" x14ac:dyDescent="0.3">
      <c r="A55" s="3" t="s">
        <v>119</v>
      </c>
      <c r="B55" s="4">
        <v>2018</v>
      </c>
      <c r="C55" s="3" t="s">
        <v>120</v>
      </c>
      <c r="D55" s="3" t="s">
        <v>12</v>
      </c>
      <c r="E55" s="3">
        <v>1</v>
      </c>
      <c r="F55" s="4">
        <v>2</v>
      </c>
      <c r="G55" s="20" t="s">
        <v>14</v>
      </c>
      <c r="H55" s="4">
        <v>11</v>
      </c>
      <c r="I55" s="4">
        <v>2</v>
      </c>
      <c r="J55" s="4">
        <v>0</v>
      </c>
      <c r="K55" s="3" t="s">
        <v>262</v>
      </c>
      <c r="L55" s="3">
        <v>0</v>
      </c>
      <c r="M55" s="3" t="s">
        <v>239</v>
      </c>
      <c r="N55" s="3" t="s">
        <v>160</v>
      </c>
    </row>
    <row r="56" spans="1:14" ht="27" thickBot="1" x14ac:dyDescent="0.3">
      <c r="A56" s="3" t="s">
        <v>28</v>
      </c>
      <c r="B56" s="4">
        <v>2021</v>
      </c>
      <c r="C56" s="3" t="s">
        <v>29</v>
      </c>
      <c r="D56" s="21">
        <f>3701/F56</f>
        <v>8.3168539325842694</v>
      </c>
      <c r="E56" s="21" t="s">
        <v>11</v>
      </c>
      <c r="F56" s="21">
        <v>445</v>
      </c>
      <c r="G56" s="21">
        <v>2</v>
      </c>
      <c r="H56" s="21">
        <v>2</v>
      </c>
      <c r="I56" s="21">
        <v>0</v>
      </c>
      <c r="J56" s="21">
        <v>0</v>
      </c>
      <c r="K56" s="21" t="s">
        <v>10</v>
      </c>
      <c r="L56" s="21">
        <v>0</v>
      </c>
      <c r="M56" s="21"/>
      <c r="N56" s="3" t="s">
        <v>55</v>
      </c>
    </row>
    <row r="57" spans="1:14" ht="27" thickBot="1" x14ac:dyDescent="0.3">
      <c r="A57" s="3" t="s">
        <v>28</v>
      </c>
      <c r="B57" s="4">
        <v>2021</v>
      </c>
      <c r="C57" s="3" t="s">
        <v>29</v>
      </c>
      <c r="D57" s="3" t="s">
        <v>188</v>
      </c>
      <c r="E57" s="3">
        <v>1</v>
      </c>
      <c r="F57" s="3">
        <v>445</v>
      </c>
      <c r="G57" s="2">
        <v>2</v>
      </c>
      <c r="H57" s="4">
        <v>2</v>
      </c>
      <c r="I57" s="2">
        <v>0</v>
      </c>
      <c r="J57" s="2">
        <v>0</v>
      </c>
      <c r="K57" s="3" t="s">
        <v>125</v>
      </c>
      <c r="L57" s="3">
        <v>0</v>
      </c>
      <c r="M57" s="3"/>
      <c r="N57" s="3" t="s">
        <v>164</v>
      </c>
    </row>
    <row r="58" spans="1:14" ht="39.75" thickBot="1" x14ac:dyDescent="0.3">
      <c r="A58" s="3" t="s">
        <v>92</v>
      </c>
      <c r="B58" s="4">
        <v>2018</v>
      </c>
      <c r="C58" s="3" t="s">
        <v>93</v>
      </c>
      <c r="D58" s="3">
        <f>247909/63</f>
        <v>3935.063492063492</v>
      </c>
      <c r="E58" s="3">
        <v>1</v>
      </c>
      <c r="F58" s="3">
        <v>63</v>
      </c>
      <c r="G58" s="4">
        <v>1</v>
      </c>
      <c r="H58" s="4">
        <v>1</v>
      </c>
      <c r="I58" s="4">
        <v>1</v>
      </c>
      <c r="J58" s="4">
        <v>1</v>
      </c>
      <c r="K58" s="3" t="s">
        <v>263</v>
      </c>
      <c r="L58" s="3">
        <v>0</v>
      </c>
      <c r="M58" s="3"/>
      <c r="N58" s="3" t="s">
        <v>174</v>
      </c>
    </row>
    <row r="59" spans="1:14" ht="39.75" thickBot="1" x14ac:dyDescent="0.3">
      <c r="A59" s="3" t="s">
        <v>92</v>
      </c>
      <c r="B59" s="3">
        <v>2018</v>
      </c>
      <c r="C59" s="3" t="s">
        <v>93</v>
      </c>
      <c r="D59" s="3">
        <v>247909</v>
      </c>
      <c r="E59" s="3">
        <v>1</v>
      </c>
      <c r="F59" s="3">
        <v>63</v>
      </c>
      <c r="G59" s="3">
        <v>1</v>
      </c>
      <c r="H59" s="3">
        <v>1</v>
      </c>
      <c r="I59" s="3">
        <v>1</v>
      </c>
      <c r="J59" s="3">
        <v>1</v>
      </c>
      <c r="K59" s="16">
        <v>0.15690000000000001</v>
      </c>
      <c r="L59" s="3">
        <v>0</v>
      </c>
      <c r="M59" s="3"/>
      <c r="N59" s="3" t="s">
        <v>155</v>
      </c>
    </row>
    <row r="60" spans="1:14" ht="56.25" thickBot="1" x14ac:dyDescent="0.3">
      <c r="A60" s="3" t="s">
        <v>48</v>
      </c>
      <c r="B60" s="4">
        <v>2019</v>
      </c>
      <c r="C60" s="3" t="s">
        <v>49</v>
      </c>
      <c r="D60" s="3" t="s">
        <v>59</v>
      </c>
      <c r="E60" s="3" t="s">
        <v>14</v>
      </c>
      <c r="F60" s="3" t="s">
        <v>14</v>
      </c>
      <c r="G60" s="3" t="s">
        <v>14</v>
      </c>
      <c r="H60" s="3" t="s">
        <v>14</v>
      </c>
      <c r="I60" s="3" t="s">
        <v>14</v>
      </c>
      <c r="J60" s="3" t="s">
        <v>14</v>
      </c>
      <c r="K60" s="3" t="s">
        <v>14</v>
      </c>
      <c r="L60" s="3">
        <v>0</v>
      </c>
      <c r="M60" s="3" t="s">
        <v>14</v>
      </c>
      <c r="N60" s="17" t="s">
        <v>169</v>
      </c>
    </row>
    <row r="61" spans="1:14" ht="90.75" thickBot="1" x14ac:dyDescent="0.3">
      <c r="A61" s="3" t="s">
        <v>44</v>
      </c>
      <c r="B61" s="4">
        <v>2021</v>
      </c>
      <c r="C61" s="3" t="s">
        <v>45</v>
      </c>
      <c r="D61" s="3" t="s">
        <v>241</v>
      </c>
      <c r="E61" s="3">
        <v>1</v>
      </c>
      <c r="F61" s="6" t="s">
        <v>243</v>
      </c>
      <c r="G61" s="20" t="s">
        <v>14</v>
      </c>
      <c r="H61" s="3" t="s">
        <v>12</v>
      </c>
      <c r="I61" s="3" t="s">
        <v>12</v>
      </c>
      <c r="J61" s="3" t="s">
        <v>12</v>
      </c>
      <c r="K61" s="3" t="s">
        <v>14</v>
      </c>
      <c r="L61" s="3">
        <v>0</v>
      </c>
      <c r="M61" s="3" t="s">
        <v>197</v>
      </c>
      <c r="N61" s="3" t="s">
        <v>170</v>
      </c>
    </row>
    <row r="62" spans="1:14" ht="52.5" thickBot="1" x14ac:dyDescent="0.3">
      <c r="A62" s="3" t="s">
        <v>44</v>
      </c>
      <c r="B62" s="3">
        <v>2021</v>
      </c>
      <c r="C62" s="3" t="s">
        <v>45</v>
      </c>
      <c r="D62" s="3" t="s">
        <v>130</v>
      </c>
      <c r="E62" s="3">
        <v>1</v>
      </c>
      <c r="F62" s="6" t="s">
        <v>131</v>
      </c>
      <c r="G62" s="20" t="s">
        <v>14</v>
      </c>
      <c r="H62" s="3" t="s">
        <v>12</v>
      </c>
      <c r="I62" s="3" t="s">
        <v>12</v>
      </c>
      <c r="J62" s="3" t="s">
        <v>12</v>
      </c>
      <c r="K62" s="3" t="s">
        <v>14</v>
      </c>
      <c r="L62" s="3">
        <v>0</v>
      </c>
      <c r="M62" s="3" t="s">
        <v>231</v>
      </c>
      <c r="N62" s="3" t="s">
        <v>152</v>
      </c>
    </row>
    <row r="63" spans="1:14" ht="52.5" thickBot="1" x14ac:dyDescent="0.3">
      <c r="A63" s="3" t="s">
        <v>121</v>
      </c>
      <c r="B63" s="4">
        <v>2018</v>
      </c>
      <c r="C63" s="3" t="s">
        <v>122</v>
      </c>
      <c r="D63" s="3">
        <v>118</v>
      </c>
      <c r="E63" s="3">
        <v>1</v>
      </c>
      <c r="F63" s="4">
        <v>150</v>
      </c>
      <c r="G63" s="4">
        <v>1</v>
      </c>
      <c r="H63" s="4">
        <v>2</v>
      </c>
      <c r="I63" s="7" t="s">
        <v>245</v>
      </c>
      <c r="J63" s="7" t="s">
        <v>245</v>
      </c>
      <c r="K63" s="3" t="s">
        <v>14</v>
      </c>
      <c r="L63" s="3">
        <v>0</v>
      </c>
      <c r="M63" s="3"/>
      <c r="N63" s="3" t="s">
        <v>181</v>
      </c>
    </row>
    <row r="64" spans="1:14" ht="52.5" thickBot="1" x14ac:dyDescent="0.3">
      <c r="A64" s="3" t="s">
        <v>121</v>
      </c>
      <c r="B64" s="4">
        <v>2018</v>
      </c>
      <c r="C64" s="3" t="s">
        <v>122</v>
      </c>
      <c r="D64" s="3" t="s">
        <v>144</v>
      </c>
      <c r="E64" s="3">
        <v>1</v>
      </c>
      <c r="F64" s="3">
        <v>150</v>
      </c>
      <c r="G64" s="4">
        <v>1</v>
      </c>
      <c r="H64" s="4">
        <v>2</v>
      </c>
      <c r="I64" s="7" t="s">
        <v>245</v>
      </c>
      <c r="J64" s="7" t="s">
        <v>245</v>
      </c>
      <c r="K64" s="3" t="s">
        <v>14</v>
      </c>
      <c r="L64" s="3">
        <v>0</v>
      </c>
      <c r="M64" s="3"/>
      <c r="N64" s="3" t="s">
        <v>160</v>
      </c>
    </row>
    <row r="65" spans="1:14" ht="39.75" thickBot="1" x14ac:dyDescent="0.3">
      <c r="A65" s="3" t="s">
        <v>73</v>
      </c>
      <c r="B65" s="4">
        <v>2022</v>
      </c>
      <c r="C65" s="3" t="s">
        <v>74</v>
      </c>
      <c r="D65" s="2">
        <v>2</v>
      </c>
      <c r="E65" s="6">
        <v>0</v>
      </c>
      <c r="F65" s="6">
        <v>83</v>
      </c>
      <c r="G65" s="6" t="s">
        <v>14</v>
      </c>
      <c r="H65" s="6" t="s">
        <v>14</v>
      </c>
      <c r="I65" s="6" t="s">
        <v>14</v>
      </c>
      <c r="J65" s="6" t="s">
        <v>14</v>
      </c>
      <c r="K65" s="3" t="s">
        <v>14</v>
      </c>
      <c r="L65" s="6">
        <v>0</v>
      </c>
      <c r="M65" s="3" t="s">
        <v>190</v>
      </c>
      <c r="N65" s="3" t="s">
        <v>167</v>
      </c>
    </row>
    <row r="66" spans="1:14" ht="39.75" thickBot="1" x14ac:dyDescent="0.3">
      <c r="A66" s="3" t="s">
        <v>73</v>
      </c>
      <c r="B66" s="3">
        <v>2022</v>
      </c>
      <c r="C66" s="3" t="s">
        <v>74</v>
      </c>
      <c r="D66" s="6">
        <v>2</v>
      </c>
      <c r="E66" s="6">
        <v>0</v>
      </c>
      <c r="F66" s="6">
        <v>83</v>
      </c>
      <c r="G66" s="6" t="s">
        <v>14</v>
      </c>
      <c r="H66" s="6" t="s">
        <v>14</v>
      </c>
      <c r="I66" s="6" t="s">
        <v>14</v>
      </c>
      <c r="J66" s="6" t="s">
        <v>14</v>
      </c>
      <c r="K66" s="3" t="s">
        <v>14</v>
      </c>
      <c r="L66" s="6">
        <v>0</v>
      </c>
      <c r="M66" s="3" t="s">
        <v>190</v>
      </c>
      <c r="N66" s="3" t="s">
        <v>148</v>
      </c>
    </row>
    <row r="67" spans="1:14" ht="39.75" thickBot="1" x14ac:dyDescent="0.3">
      <c r="A67" s="3" t="s">
        <v>32</v>
      </c>
      <c r="B67" s="4">
        <v>2022</v>
      </c>
      <c r="C67" s="3" t="s">
        <v>33</v>
      </c>
      <c r="D67" s="21">
        <v>2</v>
      </c>
      <c r="E67" s="21">
        <v>1</v>
      </c>
      <c r="F67" s="21">
        <v>48</v>
      </c>
      <c r="G67" s="20" t="s">
        <v>14</v>
      </c>
      <c r="H67" s="21">
        <v>0</v>
      </c>
      <c r="I67" s="25" t="s">
        <v>247</v>
      </c>
      <c r="J67" s="21">
        <v>0</v>
      </c>
      <c r="K67" s="3" t="s">
        <v>14</v>
      </c>
      <c r="L67" s="21">
        <v>0</v>
      </c>
      <c r="M67" s="21"/>
      <c r="N67" s="3" t="s">
        <v>57</v>
      </c>
    </row>
    <row r="68" spans="1:14" ht="39.75" thickBot="1" x14ac:dyDescent="0.3">
      <c r="A68" s="3" t="s">
        <v>32</v>
      </c>
      <c r="B68" s="3">
        <v>2022</v>
      </c>
      <c r="C68" s="3" t="s">
        <v>33</v>
      </c>
      <c r="D68" s="3">
        <v>2</v>
      </c>
      <c r="E68" s="6" t="s">
        <v>14</v>
      </c>
      <c r="F68" s="3">
        <v>48</v>
      </c>
      <c r="G68" s="20" t="s">
        <v>14</v>
      </c>
      <c r="H68" s="3">
        <v>0</v>
      </c>
      <c r="I68" s="3">
        <v>4</v>
      </c>
      <c r="J68" s="3">
        <v>0</v>
      </c>
      <c r="K68" s="3" t="s">
        <v>14</v>
      </c>
      <c r="L68" s="6">
        <v>0</v>
      </c>
      <c r="M68" s="8"/>
      <c r="N68" s="3" t="s">
        <v>145</v>
      </c>
    </row>
    <row r="69" spans="1:14" ht="52.5" thickBot="1" x14ac:dyDescent="0.3">
      <c r="A69" s="3" t="s">
        <v>18</v>
      </c>
      <c r="B69" s="4">
        <v>2018</v>
      </c>
      <c r="C69" s="3" t="s">
        <v>19</v>
      </c>
      <c r="D69" s="21">
        <f>566/39</f>
        <v>14.512820512820513</v>
      </c>
      <c r="E69" s="21">
        <v>1</v>
      </c>
      <c r="F69" s="21">
        <v>39</v>
      </c>
      <c r="G69" s="21">
        <v>1</v>
      </c>
      <c r="H69" s="21">
        <v>3</v>
      </c>
      <c r="I69" s="21">
        <v>0</v>
      </c>
      <c r="J69" s="21">
        <v>0</v>
      </c>
      <c r="K69" s="3" t="s">
        <v>14</v>
      </c>
      <c r="L69" s="21">
        <v>0</v>
      </c>
      <c r="M69" s="21"/>
      <c r="N69" s="3" t="s">
        <v>53</v>
      </c>
    </row>
    <row r="70" spans="1:14" ht="27" thickBot="1" x14ac:dyDescent="0.3">
      <c r="A70" s="3" t="s">
        <v>18</v>
      </c>
      <c r="B70" s="4">
        <v>2018</v>
      </c>
      <c r="C70" s="3" t="s">
        <v>19</v>
      </c>
      <c r="D70" s="4">
        <v>14.87</v>
      </c>
      <c r="E70" s="3">
        <v>1</v>
      </c>
      <c r="F70" s="4">
        <v>39</v>
      </c>
      <c r="G70" s="4">
        <v>1</v>
      </c>
      <c r="H70" s="4">
        <v>3</v>
      </c>
      <c r="I70" s="4">
        <v>0</v>
      </c>
      <c r="J70" s="4">
        <v>0</v>
      </c>
      <c r="K70" s="3" t="s">
        <v>14</v>
      </c>
      <c r="L70" s="3">
        <v>0</v>
      </c>
      <c r="M70" s="3"/>
      <c r="N70" s="3" t="s">
        <v>162</v>
      </c>
    </row>
    <row r="71" spans="1:14" ht="78" thickBot="1" x14ac:dyDescent="0.3">
      <c r="A71" s="3" t="s">
        <v>116</v>
      </c>
      <c r="B71" s="4">
        <v>2018</v>
      </c>
      <c r="C71" s="3" t="s">
        <v>117</v>
      </c>
      <c r="D71" s="3" t="s">
        <v>220</v>
      </c>
      <c r="E71" s="3">
        <v>0</v>
      </c>
      <c r="F71" s="3">
        <v>648</v>
      </c>
      <c r="G71" s="3" t="s">
        <v>14</v>
      </c>
      <c r="H71" s="4">
        <v>1</v>
      </c>
      <c r="I71" s="4">
        <v>2</v>
      </c>
      <c r="J71" s="4">
        <v>2</v>
      </c>
      <c r="K71" s="3">
        <v>0.56999999999999995</v>
      </c>
      <c r="L71" s="3">
        <v>0</v>
      </c>
      <c r="M71" s="3" t="s">
        <v>221</v>
      </c>
      <c r="N71" s="3" t="s">
        <v>179</v>
      </c>
    </row>
    <row r="72" spans="1:14" ht="78" thickBot="1" x14ac:dyDescent="0.3">
      <c r="A72" s="3" t="s">
        <v>116</v>
      </c>
      <c r="B72" s="3">
        <v>2018</v>
      </c>
      <c r="C72" s="3" t="s">
        <v>117</v>
      </c>
      <c r="D72" s="3">
        <v>2</v>
      </c>
      <c r="E72" s="3">
        <v>0</v>
      </c>
      <c r="F72" s="3">
        <v>648</v>
      </c>
      <c r="G72" s="3" t="s">
        <v>14</v>
      </c>
      <c r="H72" s="3">
        <v>1</v>
      </c>
      <c r="I72" s="3">
        <v>2</v>
      </c>
      <c r="J72" s="3">
        <v>2</v>
      </c>
      <c r="K72" s="3">
        <v>0.56999999999999995</v>
      </c>
      <c r="L72" s="3">
        <v>0</v>
      </c>
      <c r="M72" s="3" t="s">
        <v>238</v>
      </c>
      <c r="N72" s="3" t="s">
        <v>158</v>
      </c>
    </row>
    <row r="73" spans="1:14" ht="78" thickBot="1" x14ac:dyDescent="0.3">
      <c r="A73" s="3" t="s">
        <v>84</v>
      </c>
      <c r="B73" s="4">
        <v>2021</v>
      </c>
      <c r="C73" s="3" t="s">
        <v>85</v>
      </c>
      <c r="D73" s="3">
        <f>50757/56</f>
        <v>906.375</v>
      </c>
      <c r="E73" s="3">
        <v>1</v>
      </c>
      <c r="F73" s="3">
        <v>56</v>
      </c>
      <c r="G73" s="2">
        <v>2</v>
      </c>
      <c r="H73" s="4">
        <v>9</v>
      </c>
      <c r="I73" s="4">
        <v>1</v>
      </c>
      <c r="J73" s="4">
        <v>0</v>
      </c>
      <c r="K73" s="3">
        <v>0.2</v>
      </c>
      <c r="L73" s="2">
        <v>1</v>
      </c>
      <c r="M73" s="3"/>
      <c r="N73" s="3" t="s">
        <v>172</v>
      </c>
    </row>
    <row r="74" spans="1:14" ht="78" thickBot="1" x14ac:dyDescent="0.3">
      <c r="A74" s="3" t="s">
        <v>84</v>
      </c>
      <c r="B74" s="3">
        <v>2021</v>
      </c>
      <c r="C74" s="3" t="s">
        <v>85</v>
      </c>
      <c r="D74" s="15">
        <v>50757</v>
      </c>
      <c r="E74" s="3">
        <v>1</v>
      </c>
      <c r="F74" s="3">
        <v>56</v>
      </c>
      <c r="G74" s="6">
        <v>2</v>
      </c>
      <c r="H74" s="3">
        <v>9</v>
      </c>
      <c r="I74" s="3">
        <v>1</v>
      </c>
      <c r="J74" s="3">
        <v>0</v>
      </c>
      <c r="K74" s="3">
        <v>0.2</v>
      </c>
      <c r="L74" s="6">
        <v>1</v>
      </c>
      <c r="M74" s="3"/>
      <c r="N74" s="3" t="s">
        <v>54</v>
      </c>
    </row>
    <row r="75" spans="1:14" ht="39.75" thickBot="1" x14ac:dyDescent="0.3">
      <c r="A75" s="3" t="s">
        <v>22</v>
      </c>
      <c r="B75" s="4">
        <v>2019</v>
      </c>
      <c r="C75" s="3" t="s">
        <v>23</v>
      </c>
      <c r="D75" s="21" t="s">
        <v>12</v>
      </c>
      <c r="E75" s="21">
        <v>1</v>
      </c>
      <c r="F75" s="21" t="s">
        <v>244</v>
      </c>
      <c r="G75" s="21">
        <v>2</v>
      </c>
      <c r="H75" s="21">
        <v>6</v>
      </c>
      <c r="I75" s="21">
        <v>3</v>
      </c>
      <c r="J75" s="21">
        <v>0</v>
      </c>
      <c r="K75" s="21" t="s">
        <v>10</v>
      </c>
      <c r="L75" s="21">
        <v>0</v>
      </c>
      <c r="M75" s="21"/>
      <c r="N75" s="3" t="s">
        <v>271</v>
      </c>
    </row>
    <row r="76" spans="1:14" ht="39.75" thickBot="1" x14ac:dyDescent="0.3">
      <c r="A76" s="3" t="s">
        <v>22</v>
      </c>
      <c r="B76" s="4">
        <v>2019</v>
      </c>
      <c r="C76" s="3" t="s">
        <v>23</v>
      </c>
      <c r="D76" s="3">
        <v>16</v>
      </c>
      <c r="E76" s="3">
        <v>1</v>
      </c>
      <c r="F76" s="21" t="s">
        <v>244</v>
      </c>
      <c r="G76" s="4">
        <v>2</v>
      </c>
      <c r="H76" s="4">
        <v>6</v>
      </c>
      <c r="I76" s="4">
        <v>3</v>
      </c>
      <c r="J76" s="4">
        <v>0</v>
      </c>
      <c r="K76" s="3" t="s">
        <v>125</v>
      </c>
      <c r="L76" s="3">
        <v>0</v>
      </c>
      <c r="M76" s="3"/>
      <c r="N76" s="3" t="s">
        <v>271</v>
      </c>
    </row>
    <row r="77" spans="1:14" ht="52.5" thickBot="1" x14ac:dyDescent="0.3">
      <c r="A77" s="3" t="s">
        <v>71</v>
      </c>
      <c r="B77" s="4">
        <v>2021</v>
      </c>
      <c r="C77" s="3" t="s">
        <v>72</v>
      </c>
      <c r="D77" s="3" t="s">
        <v>127</v>
      </c>
      <c r="E77" s="3">
        <v>1</v>
      </c>
      <c r="F77" s="3">
        <v>147</v>
      </c>
      <c r="G77" s="2">
        <v>1</v>
      </c>
      <c r="H77" s="14" t="s">
        <v>250</v>
      </c>
      <c r="I77" s="6" t="s">
        <v>128</v>
      </c>
      <c r="J77" s="6" t="s">
        <v>128</v>
      </c>
      <c r="K77" s="3" t="s">
        <v>264</v>
      </c>
      <c r="L77" s="3">
        <v>0</v>
      </c>
      <c r="M77" s="3" t="s">
        <v>189</v>
      </c>
      <c r="N77" s="3" t="s">
        <v>269</v>
      </c>
    </row>
    <row r="78" spans="1:14" ht="52.5" thickBot="1" x14ac:dyDescent="0.3">
      <c r="A78" s="3" t="s">
        <v>71</v>
      </c>
      <c r="B78" s="3">
        <v>2021</v>
      </c>
      <c r="C78" s="3" t="s">
        <v>72</v>
      </c>
      <c r="D78" s="3">
        <f>676/147</f>
        <v>4.5986394557823127</v>
      </c>
      <c r="E78" s="3">
        <v>1</v>
      </c>
      <c r="F78" s="3">
        <v>147</v>
      </c>
      <c r="G78" s="6">
        <v>1</v>
      </c>
      <c r="H78" s="14" t="s">
        <v>250</v>
      </c>
      <c r="I78" s="6" t="s">
        <v>128</v>
      </c>
      <c r="J78" s="6" t="s">
        <v>128</v>
      </c>
      <c r="K78" s="3" t="s">
        <v>264</v>
      </c>
      <c r="L78" s="3">
        <v>0</v>
      </c>
      <c r="M78" s="3" t="s">
        <v>228</v>
      </c>
      <c r="N78" s="3" t="s">
        <v>269</v>
      </c>
    </row>
    <row r="79" spans="1:14" ht="65.25" thickBot="1" x14ac:dyDescent="0.3">
      <c r="A79" s="8" t="s">
        <v>94</v>
      </c>
      <c r="B79" s="9">
        <v>2022</v>
      </c>
      <c r="C79" s="8" t="s">
        <v>95</v>
      </c>
      <c r="D79" s="8" t="s">
        <v>204</v>
      </c>
      <c r="E79" s="8" t="s">
        <v>205</v>
      </c>
      <c r="F79" s="8" t="s">
        <v>206</v>
      </c>
      <c r="G79" s="9">
        <v>1</v>
      </c>
      <c r="H79" s="8" t="s">
        <v>12</v>
      </c>
      <c r="I79" s="8" t="s">
        <v>12</v>
      </c>
      <c r="J79" s="9">
        <v>0</v>
      </c>
      <c r="K79" s="8" t="s">
        <v>265</v>
      </c>
      <c r="L79" s="8">
        <v>0</v>
      </c>
      <c r="M79" s="8" t="s">
        <v>207</v>
      </c>
      <c r="N79" s="3" t="s">
        <v>271</v>
      </c>
    </row>
    <row r="80" spans="1:14" ht="39.75" thickBot="1" x14ac:dyDescent="0.3">
      <c r="A80" s="8" t="s">
        <v>94</v>
      </c>
      <c r="B80" s="8">
        <v>2022</v>
      </c>
      <c r="C80" s="8" t="s">
        <v>95</v>
      </c>
      <c r="D80" s="8" t="s">
        <v>136</v>
      </c>
      <c r="E80" s="8" t="s">
        <v>137</v>
      </c>
      <c r="F80" s="8" t="s">
        <v>138</v>
      </c>
      <c r="G80" s="8">
        <v>1</v>
      </c>
      <c r="H80" s="8" t="s">
        <v>12</v>
      </c>
      <c r="I80" s="8" t="s">
        <v>12</v>
      </c>
      <c r="J80" s="8">
        <v>0</v>
      </c>
      <c r="K80" s="8" t="s">
        <v>265</v>
      </c>
      <c r="L80" s="8">
        <v>0</v>
      </c>
      <c r="M80" s="8" t="s">
        <v>234</v>
      </c>
      <c r="N80" s="3" t="s">
        <v>271</v>
      </c>
    </row>
    <row r="81" spans="1:14" ht="39.75" thickBot="1" x14ac:dyDescent="0.3">
      <c r="A81" s="3" t="s">
        <v>90</v>
      </c>
      <c r="B81" s="4">
        <v>2021</v>
      </c>
      <c r="C81" s="3" t="s">
        <v>91</v>
      </c>
      <c r="D81" s="3">
        <v>65</v>
      </c>
      <c r="E81" s="3">
        <v>1</v>
      </c>
      <c r="F81" s="4">
        <v>101</v>
      </c>
      <c r="G81" s="4">
        <v>2</v>
      </c>
      <c r="H81" s="4">
        <v>3</v>
      </c>
      <c r="I81" s="3">
        <v>4</v>
      </c>
      <c r="J81" s="7" t="s">
        <v>245</v>
      </c>
      <c r="K81" s="3" t="s">
        <v>125</v>
      </c>
      <c r="L81" s="3">
        <v>0</v>
      </c>
      <c r="M81" s="3"/>
      <c r="N81" s="3" t="s">
        <v>275</v>
      </c>
    </row>
    <row r="82" spans="1:14" ht="39.75" thickBot="1" x14ac:dyDescent="0.3">
      <c r="A82" s="3" t="s">
        <v>90</v>
      </c>
      <c r="B82" s="3">
        <v>2021</v>
      </c>
      <c r="C82" s="3" t="s">
        <v>91</v>
      </c>
      <c r="D82" s="3" t="s">
        <v>135</v>
      </c>
      <c r="E82" s="3">
        <v>1</v>
      </c>
      <c r="F82" s="3">
        <v>101</v>
      </c>
      <c r="G82" s="3">
        <v>2</v>
      </c>
      <c r="H82" s="3">
        <v>3</v>
      </c>
      <c r="I82" s="3">
        <v>4</v>
      </c>
      <c r="J82" s="7" t="s">
        <v>245</v>
      </c>
      <c r="K82" s="3" t="s">
        <v>10</v>
      </c>
      <c r="L82" s="3">
        <v>0</v>
      </c>
      <c r="M82" s="3"/>
      <c r="N82" s="3" t="s">
        <v>275</v>
      </c>
    </row>
    <row r="83" spans="1:14" ht="52.5" thickBot="1" x14ac:dyDescent="0.3">
      <c r="A83" s="3" t="s">
        <v>114</v>
      </c>
      <c r="B83" s="4">
        <v>2021</v>
      </c>
      <c r="C83" s="3" t="s">
        <v>115</v>
      </c>
      <c r="D83" s="3">
        <f>2814/1009</f>
        <v>2.7888999008919724</v>
      </c>
      <c r="E83" s="3">
        <v>1</v>
      </c>
      <c r="F83" s="3">
        <v>1009</v>
      </c>
      <c r="G83" s="3" t="s">
        <v>14</v>
      </c>
      <c r="H83" s="4">
        <v>3</v>
      </c>
      <c r="I83" s="4">
        <v>3</v>
      </c>
      <c r="J83" s="4">
        <v>0</v>
      </c>
      <c r="K83" s="3">
        <v>0.13</v>
      </c>
      <c r="L83" s="3">
        <v>0</v>
      </c>
      <c r="M83" s="3" t="s">
        <v>219</v>
      </c>
      <c r="N83" s="3" t="s">
        <v>269</v>
      </c>
    </row>
    <row r="84" spans="1:14" ht="52.5" thickBot="1" x14ac:dyDescent="0.3">
      <c r="A84" s="3" t="s">
        <v>114</v>
      </c>
      <c r="B84" s="3">
        <v>2021</v>
      </c>
      <c r="C84" s="3" t="s">
        <v>115</v>
      </c>
      <c r="D84" s="3" t="s">
        <v>142</v>
      </c>
      <c r="E84" s="3">
        <v>1</v>
      </c>
      <c r="F84" s="3" t="s">
        <v>143</v>
      </c>
      <c r="G84" s="3" t="s">
        <v>14</v>
      </c>
      <c r="H84" s="3">
        <v>3</v>
      </c>
      <c r="I84" s="3">
        <v>3</v>
      </c>
      <c r="J84" s="3">
        <v>0</v>
      </c>
      <c r="K84" s="3">
        <v>0.13</v>
      </c>
      <c r="L84" s="3">
        <v>0</v>
      </c>
      <c r="M84" s="3"/>
      <c r="N84" s="3" t="s">
        <v>269</v>
      </c>
    </row>
    <row r="85" spans="1:14" ht="52.5" thickBot="1" x14ac:dyDescent="0.3">
      <c r="A85" s="3" t="s">
        <v>100</v>
      </c>
      <c r="B85" s="4">
        <v>2019</v>
      </c>
      <c r="C85" s="3" t="s">
        <v>101</v>
      </c>
      <c r="D85" s="3">
        <f>1172/148</f>
        <v>7.9189189189189193</v>
      </c>
      <c r="E85" s="3">
        <v>1</v>
      </c>
      <c r="F85" s="3">
        <v>148</v>
      </c>
      <c r="G85" s="3" t="s">
        <v>14</v>
      </c>
      <c r="H85" s="4" t="s">
        <v>12</v>
      </c>
      <c r="I85" s="4">
        <v>1</v>
      </c>
      <c r="J85" s="4" t="s">
        <v>12</v>
      </c>
      <c r="K85" s="3" t="s">
        <v>266</v>
      </c>
      <c r="L85" s="3">
        <v>0</v>
      </c>
      <c r="M85" s="3" t="s">
        <v>210</v>
      </c>
      <c r="N85" s="3" t="s">
        <v>274</v>
      </c>
    </row>
    <row r="86" spans="1:14" ht="52.5" thickBot="1" x14ac:dyDescent="0.3">
      <c r="A86" s="3" t="s">
        <v>100</v>
      </c>
      <c r="B86" s="3">
        <v>2019</v>
      </c>
      <c r="C86" s="3" t="s">
        <v>101</v>
      </c>
      <c r="D86" s="3">
        <v>1172</v>
      </c>
      <c r="E86" s="3">
        <v>1</v>
      </c>
      <c r="F86" s="3" t="s">
        <v>139</v>
      </c>
      <c r="G86" s="3" t="s">
        <v>14</v>
      </c>
      <c r="H86" s="4" t="s">
        <v>12</v>
      </c>
      <c r="I86" s="3"/>
      <c r="J86" s="4" t="s">
        <v>12</v>
      </c>
      <c r="K86" s="3" t="s">
        <v>266</v>
      </c>
      <c r="L86" s="3">
        <v>0</v>
      </c>
      <c r="M86" s="3" t="s">
        <v>235</v>
      </c>
      <c r="N86" s="3" t="s">
        <v>274</v>
      </c>
    </row>
    <row r="87" spans="1:14" ht="39.75" thickBot="1" x14ac:dyDescent="0.3">
      <c r="A87" s="3" t="s">
        <v>42</v>
      </c>
      <c r="B87" s="4">
        <v>2022</v>
      </c>
      <c r="C87" s="3" t="s">
        <v>43</v>
      </c>
      <c r="D87" s="21">
        <v>20</v>
      </c>
      <c r="E87" s="21">
        <v>1</v>
      </c>
      <c r="F87" s="21">
        <v>81</v>
      </c>
      <c r="G87" s="21">
        <v>1</v>
      </c>
      <c r="H87" s="21">
        <v>1</v>
      </c>
      <c r="I87" s="21">
        <v>6</v>
      </c>
      <c r="J87" s="21">
        <v>0</v>
      </c>
      <c r="K87" s="21" t="s">
        <v>267</v>
      </c>
      <c r="L87" s="21">
        <v>0</v>
      </c>
      <c r="M87" s="21"/>
      <c r="N87" s="3" t="s">
        <v>269</v>
      </c>
    </row>
    <row r="88" spans="1:14" ht="39.75" thickBot="1" x14ac:dyDescent="0.3">
      <c r="A88" s="3" t="s">
        <v>42</v>
      </c>
      <c r="B88" s="4">
        <v>2022</v>
      </c>
      <c r="C88" s="3" t="s">
        <v>43</v>
      </c>
      <c r="D88" s="3" t="s">
        <v>194</v>
      </c>
      <c r="E88" s="3">
        <v>1</v>
      </c>
      <c r="F88" s="4">
        <v>81</v>
      </c>
      <c r="G88" s="4">
        <v>1</v>
      </c>
      <c r="H88" s="4">
        <v>1</v>
      </c>
      <c r="I88" s="4">
        <v>6</v>
      </c>
      <c r="J88" s="4">
        <v>0</v>
      </c>
      <c r="K88" s="21" t="s">
        <v>267</v>
      </c>
      <c r="L88" s="3">
        <v>0</v>
      </c>
      <c r="M88" s="3"/>
      <c r="N88" s="3" t="s">
        <v>269</v>
      </c>
    </row>
    <row r="89" spans="1:14" ht="78" thickBot="1" x14ac:dyDescent="0.3">
      <c r="A89" s="3" t="s">
        <v>65</v>
      </c>
      <c r="B89" s="4">
        <v>2019</v>
      </c>
      <c r="C89" s="3" t="s">
        <v>66</v>
      </c>
      <c r="D89" s="2">
        <f>36208/91</f>
        <v>397.8901098901099</v>
      </c>
      <c r="E89" s="3">
        <v>1</v>
      </c>
      <c r="F89" s="3">
        <v>91</v>
      </c>
      <c r="G89" s="4">
        <v>2</v>
      </c>
      <c r="H89" s="4">
        <v>6</v>
      </c>
      <c r="I89" s="4">
        <v>4</v>
      </c>
      <c r="J89" s="4">
        <v>0</v>
      </c>
      <c r="K89" s="3" t="s">
        <v>268</v>
      </c>
      <c r="L89" s="3">
        <v>0</v>
      </c>
      <c r="M89" s="3"/>
      <c r="N89" s="3" t="s">
        <v>269</v>
      </c>
    </row>
    <row r="90" spans="1:14" ht="78" thickBot="1" x14ac:dyDescent="0.3">
      <c r="A90" s="3" t="s">
        <v>65</v>
      </c>
      <c r="B90" s="3">
        <v>2019</v>
      </c>
      <c r="C90" s="3" t="s">
        <v>66</v>
      </c>
      <c r="D90" s="11">
        <v>36208</v>
      </c>
      <c r="E90" s="3">
        <v>1</v>
      </c>
      <c r="F90" s="3">
        <v>91</v>
      </c>
      <c r="G90" s="3">
        <v>2</v>
      </c>
      <c r="H90" s="3">
        <v>6</v>
      </c>
      <c r="I90" s="3">
        <v>4</v>
      </c>
      <c r="J90" s="3">
        <v>0</v>
      </c>
      <c r="K90" s="3" t="s">
        <v>268</v>
      </c>
      <c r="L90" s="3">
        <v>0</v>
      </c>
      <c r="M90" s="3"/>
      <c r="N90" s="3" t="s">
        <v>269</v>
      </c>
    </row>
    <row r="91" spans="1:14" ht="52.5" thickBot="1" x14ac:dyDescent="0.3">
      <c r="A91" s="3" t="s">
        <v>88</v>
      </c>
      <c r="B91" s="4">
        <v>2020</v>
      </c>
      <c r="C91" s="3" t="s">
        <v>89</v>
      </c>
      <c r="D91" s="3">
        <f>1373/54</f>
        <v>25.425925925925927</v>
      </c>
      <c r="E91" s="3">
        <v>1</v>
      </c>
      <c r="F91" s="3">
        <v>54</v>
      </c>
      <c r="G91" s="3" t="s">
        <v>14</v>
      </c>
      <c r="H91" s="4">
        <v>2</v>
      </c>
      <c r="I91" s="4">
        <v>6</v>
      </c>
      <c r="J91" s="4">
        <v>3</v>
      </c>
      <c r="K91" s="3">
        <v>0.03</v>
      </c>
      <c r="L91" s="3">
        <v>0</v>
      </c>
      <c r="M91" s="3" t="s">
        <v>203</v>
      </c>
      <c r="N91" s="3" t="s">
        <v>173</v>
      </c>
    </row>
    <row r="92" spans="1:14" ht="52.5" thickBot="1" x14ac:dyDescent="0.3">
      <c r="A92" s="3" t="s">
        <v>88</v>
      </c>
      <c r="B92" s="3">
        <v>2020</v>
      </c>
      <c r="C92" s="3" t="s">
        <v>89</v>
      </c>
      <c r="D92" s="3">
        <v>1373</v>
      </c>
      <c r="E92" s="3">
        <v>1</v>
      </c>
      <c r="F92" s="3">
        <v>54</v>
      </c>
      <c r="G92" s="3" t="s">
        <v>14</v>
      </c>
      <c r="H92" s="3">
        <v>2</v>
      </c>
      <c r="I92" s="3">
        <v>6</v>
      </c>
      <c r="J92" s="3">
        <v>3</v>
      </c>
      <c r="K92" s="3">
        <v>0.03</v>
      </c>
      <c r="L92" s="3">
        <v>0</v>
      </c>
      <c r="M92" s="3"/>
      <c r="N92" s="3" t="s">
        <v>154</v>
      </c>
    </row>
    <row r="93" spans="1:14" ht="39.75" thickBot="1" x14ac:dyDescent="0.3">
      <c r="A93" s="3" t="s">
        <v>16</v>
      </c>
      <c r="B93" s="4">
        <v>2018</v>
      </c>
      <c r="C93" s="3" t="s">
        <v>17</v>
      </c>
      <c r="D93" s="21">
        <v>2</v>
      </c>
      <c r="E93" s="21" t="s">
        <v>14</v>
      </c>
      <c r="F93" s="21">
        <v>171</v>
      </c>
      <c r="G93" s="3" t="s">
        <v>14</v>
      </c>
      <c r="H93" s="21">
        <v>1</v>
      </c>
      <c r="I93" s="21">
        <v>1</v>
      </c>
      <c r="J93" s="21">
        <v>1</v>
      </c>
      <c r="K93" s="3">
        <v>0.83</v>
      </c>
      <c r="L93" s="21">
        <v>0</v>
      </c>
      <c r="M93" s="21"/>
      <c r="N93" s="3" t="s">
        <v>276</v>
      </c>
    </row>
    <row r="94" spans="1:14" ht="39.75" thickBot="1" x14ac:dyDescent="0.3">
      <c r="A94" s="3" t="s">
        <v>16</v>
      </c>
      <c r="B94" s="4">
        <v>2018</v>
      </c>
      <c r="C94" s="3" t="s">
        <v>17</v>
      </c>
      <c r="D94" s="2">
        <v>2</v>
      </c>
      <c r="E94" s="3" t="s">
        <v>14</v>
      </c>
      <c r="F94" s="4">
        <v>171</v>
      </c>
      <c r="G94" s="3" t="s">
        <v>14</v>
      </c>
      <c r="H94" s="3">
        <v>1</v>
      </c>
      <c r="I94" s="3">
        <v>1</v>
      </c>
      <c r="J94" s="2">
        <v>1</v>
      </c>
      <c r="K94" s="3">
        <v>0.83</v>
      </c>
      <c r="L94" s="3">
        <v>0</v>
      </c>
      <c r="M94" s="3"/>
      <c r="N94" s="3" t="s">
        <v>276</v>
      </c>
    </row>
  </sheetData>
  <sortState ref="A2:N111">
    <sortCondition ref="A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42" workbookViewId="0">
      <selection activeCell="A45" sqref="A45"/>
    </sheetView>
  </sheetViews>
  <sheetFormatPr defaultRowHeight="15" x14ac:dyDescent="0.25"/>
  <cols>
    <col min="3" max="3" width="9.140625" customWidth="1"/>
    <col min="4" max="4" width="71.28515625" customWidth="1"/>
  </cols>
  <sheetData>
    <row r="1" spans="1:4" ht="15.75" thickBot="1" x14ac:dyDescent="0.3">
      <c r="A1" s="1" t="s">
        <v>50</v>
      </c>
      <c r="B1" s="1" t="s">
        <v>51</v>
      </c>
      <c r="C1" s="1" t="s">
        <v>52</v>
      </c>
      <c r="D1" s="1" t="s">
        <v>7</v>
      </c>
    </row>
    <row r="2" spans="1:4" ht="39.75" thickBot="1" x14ac:dyDescent="0.3">
      <c r="A2" s="3" t="s">
        <v>75</v>
      </c>
      <c r="B2" s="4">
        <v>2020</v>
      </c>
      <c r="C2" s="3" t="s">
        <v>76</v>
      </c>
      <c r="D2" s="20">
        <v>0.62</v>
      </c>
    </row>
    <row r="3" spans="1:4" ht="52.5" thickBot="1" x14ac:dyDescent="0.3">
      <c r="A3" s="3" t="s">
        <v>69</v>
      </c>
      <c r="B3" s="4">
        <v>2018</v>
      </c>
      <c r="C3" s="3" t="s">
        <v>70</v>
      </c>
      <c r="D3" s="20">
        <v>0.48</v>
      </c>
    </row>
    <row r="4" spans="1:4" ht="52.5" thickBot="1" x14ac:dyDescent="0.3">
      <c r="A4" s="3" t="s">
        <v>69</v>
      </c>
      <c r="B4" s="4">
        <v>2018</v>
      </c>
      <c r="C4" s="3" t="s">
        <v>70</v>
      </c>
      <c r="D4" s="20">
        <v>0.52</v>
      </c>
    </row>
    <row r="5" spans="1:4" ht="52.5" thickBot="1" x14ac:dyDescent="0.3">
      <c r="A5" s="3" t="s">
        <v>69</v>
      </c>
      <c r="B5" s="3">
        <v>2018</v>
      </c>
      <c r="C5" s="3" t="s">
        <v>70</v>
      </c>
      <c r="D5" s="20">
        <v>0.55000000000000004</v>
      </c>
    </row>
    <row r="6" spans="1:4" ht="52.5" thickBot="1" x14ac:dyDescent="0.3">
      <c r="A6" s="3" t="s">
        <v>69</v>
      </c>
      <c r="B6" s="4">
        <v>2018</v>
      </c>
      <c r="C6" s="3" t="s">
        <v>70</v>
      </c>
      <c r="D6" s="20">
        <v>0.36</v>
      </c>
    </row>
    <row r="7" spans="1:4" ht="52.5" thickBot="1" x14ac:dyDescent="0.3">
      <c r="A7" s="3" t="s">
        <v>69</v>
      </c>
      <c r="B7" s="3">
        <v>2018</v>
      </c>
      <c r="C7" s="3" t="s">
        <v>70</v>
      </c>
      <c r="D7" s="20">
        <v>0.33</v>
      </c>
    </row>
    <row r="8" spans="1:4" ht="39.75" thickBot="1" x14ac:dyDescent="0.3">
      <c r="A8" s="3" t="s">
        <v>24</v>
      </c>
      <c r="B8" s="4">
        <v>2021</v>
      </c>
      <c r="C8" s="3" t="s">
        <v>25</v>
      </c>
      <c r="D8" s="26">
        <v>0.47</v>
      </c>
    </row>
    <row r="9" spans="1:4" ht="39.75" thickBot="1" x14ac:dyDescent="0.3">
      <c r="A9" s="3" t="s">
        <v>24</v>
      </c>
      <c r="B9" s="4">
        <v>2021</v>
      </c>
      <c r="C9" s="3" t="s">
        <v>25</v>
      </c>
      <c r="D9" s="21">
        <v>0.17</v>
      </c>
    </row>
    <row r="10" spans="1:4" ht="52.5" thickBot="1" x14ac:dyDescent="0.3">
      <c r="A10" s="3" t="s">
        <v>20</v>
      </c>
      <c r="B10" s="4">
        <v>2018</v>
      </c>
      <c r="C10" s="3" t="s">
        <v>21</v>
      </c>
      <c r="D10" s="21">
        <v>0.25</v>
      </c>
    </row>
    <row r="11" spans="1:4" ht="52.5" thickBot="1" x14ac:dyDescent="0.3">
      <c r="A11" s="3" t="s">
        <v>20</v>
      </c>
      <c r="B11" s="4">
        <v>2018</v>
      </c>
      <c r="C11" s="3" t="s">
        <v>21</v>
      </c>
      <c r="D11" s="6">
        <v>0.44</v>
      </c>
    </row>
    <row r="12" spans="1:4" ht="90.75" thickBot="1" x14ac:dyDescent="0.3">
      <c r="A12" s="3" t="s">
        <v>112</v>
      </c>
      <c r="B12" s="4">
        <v>2018</v>
      </c>
      <c r="C12" s="3" t="s">
        <v>113</v>
      </c>
      <c r="D12">
        <v>0.12</v>
      </c>
    </row>
    <row r="13" spans="1:4" ht="90.75" thickBot="1" x14ac:dyDescent="0.3">
      <c r="A13" s="3" t="s">
        <v>112</v>
      </c>
      <c r="B13" s="4">
        <v>2018</v>
      </c>
      <c r="C13" s="3" t="s">
        <v>113</v>
      </c>
      <c r="D13" s="19">
        <v>0.24</v>
      </c>
    </row>
    <row r="14" spans="1:4" ht="90.75" thickBot="1" x14ac:dyDescent="0.3">
      <c r="A14" s="3" t="s">
        <v>112</v>
      </c>
      <c r="B14" s="4">
        <v>2018</v>
      </c>
      <c r="C14" s="3" t="s">
        <v>113</v>
      </c>
      <c r="D14" s="19">
        <v>0.27</v>
      </c>
    </row>
    <row r="15" spans="1:4" ht="90.75" thickBot="1" x14ac:dyDescent="0.3">
      <c r="A15" s="3" t="s">
        <v>112</v>
      </c>
      <c r="B15" s="4">
        <v>2018</v>
      </c>
      <c r="C15" s="3" t="s">
        <v>113</v>
      </c>
      <c r="D15" s="19">
        <v>0.32</v>
      </c>
    </row>
    <row r="16" spans="1:4" ht="90.75" thickBot="1" x14ac:dyDescent="0.3">
      <c r="A16" s="3" t="s">
        <v>112</v>
      </c>
      <c r="B16" s="4">
        <v>2018</v>
      </c>
      <c r="C16" s="3" t="s">
        <v>113</v>
      </c>
      <c r="D16" s="19">
        <v>0.38</v>
      </c>
    </row>
    <row r="17" spans="1:4" ht="90.75" thickBot="1" x14ac:dyDescent="0.3">
      <c r="A17" s="3" t="s">
        <v>112</v>
      </c>
      <c r="B17" s="4">
        <v>2018</v>
      </c>
      <c r="C17" s="3" t="s">
        <v>113</v>
      </c>
      <c r="D17" s="19">
        <v>0.22</v>
      </c>
    </row>
    <row r="18" spans="1:4" ht="90.75" thickBot="1" x14ac:dyDescent="0.3">
      <c r="A18" s="3" t="s">
        <v>112</v>
      </c>
      <c r="B18" s="4">
        <v>2018</v>
      </c>
      <c r="C18" s="3" t="s">
        <v>113</v>
      </c>
      <c r="D18" s="19">
        <v>0.56000000000000005</v>
      </c>
    </row>
    <row r="19" spans="1:4" ht="90.75" thickBot="1" x14ac:dyDescent="0.3">
      <c r="A19" s="3" t="s">
        <v>112</v>
      </c>
      <c r="B19" s="4">
        <v>2018</v>
      </c>
      <c r="C19" s="3" t="s">
        <v>113</v>
      </c>
      <c r="D19" s="19">
        <v>0.49</v>
      </c>
    </row>
    <row r="20" spans="1:4" ht="90.75" thickBot="1" x14ac:dyDescent="0.3">
      <c r="A20" s="3" t="s">
        <v>112</v>
      </c>
      <c r="B20" s="3">
        <v>2018</v>
      </c>
      <c r="C20" s="3" t="s">
        <v>113</v>
      </c>
      <c r="D20" s="19">
        <v>0.4</v>
      </c>
    </row>
    <row r="21" spans="1:4" ht="52.5" thickBot="1" x14ac:dyDescent="0.3">
      <c r="A21" s="3" t="s">
        <v>110</v>
      </c>
      <c r="B21" s="4">
        <v>2018</v>
      </c>
      <c r="C21" s="3" t="s">
        <v>111</v>
      </c>
      <c r="D21" s="3">
        <v>0.01</v>
      </c>
    </row>
    <row r="22" spans="1:4" ht="52.5" thickBot="1" x14ac:dyDescent="0.3">
      <c r="A22" s="3" t="s">
        <v>110</v>
      </c>
      <c r="B22" s="3">
        <v>2018</v>
      </c>
      <c r="C22" s="3" t="s">
        <v>111</v>
      </c>
      <c r="D22" s="3">
        <v>0.13</v>
      </c>
    </row>
    <row r="23" spans="1:4" ht="39.75" thickBot="1" x14ac:dyDescent="0.3">
      <c r="A23" s="3" t="s">
        <v>46</v>
      </c>
      <c r="B23" s="4">
        <v>2021</v>
      </c>
      <c r="C23" s="3" t="s">
        <v>47</v>
      </c>
      <c r="D23" s="3">
        <v>0.22</v>
      </c>
    </row>
    <row r="24" spans="1:4" ht="39.75" thickBot="1" x14ac:dyDescent="0.3">
      <c r="A24" s="3" t="s">
        <v>46</v>
      </c>
      <c r="B24" s="3">
        <v>2021</v>
      </c>
      <c r="C24" s="3" t="s">
        <v>47</v>
      </c>
      <c r="D24" s="3">
        <v>0.23</v>
      </c>
    </row>
    <row r="25" spans="1:4" ht="39.75" thickBot="1" x14ac:dyDescent="0.3">
      <c r="A25" s="3" t="s">
        <v>46</v>
      </c>
      <c r="B25" s="3">
        <v>2021</v>
      </c>
      <c r="C25" s="3" t="s">
        <v>47</v>
      </c>
      <c r="D25" s="21">
        <v>0.39</v>
      </c>
    </row>
    <row r="26" spans="1:4" ht="65.25" thickBot="1" x14ac:dyDescent="0.3">
      <c r="A26" s="3" t="s">
        <v>108</v>
      </c>
      <c r="B26" s="4">
        <v>2021</v>
      </c>
      <c r="C26" s="3" t="s">
        <v>109</v>
      </c>
      <c r="D26" s="3">
        <v>0.74</v>
      </c>
    </row>
    <row r="27" spans="1:4" ht="65.25" thickBot="1" x14ac:dyDescent="0.3">
      <c r="A27" s="3" t="s">
        <v>108</v>
      </c>
      <c r="B27" s="3">
        <v>2021</v>
      </c>
      <c r="C27" s="3" t="s">
        <v>109</v>
      </c>
      <c r="D27" s="3">
        <v>0.8</v>
      </c>
    </row>
    <row r="28" spans="1:4" ht="27" thickBot="1" x14ac:dyDescent="0.3">
      <c r="A28" s="3" t="s">
        <v>30</v>
      </c>
      <c r="B28" s="4">
        <v>2022</v>
      </c>
      <c r="C28" s="3" t="s">
        <v>31</v>
      </c>
      <c r="D28" s="21">
        <v>0.27</v>
      </c>
    </row>
    <row r="29" spans="1:4" ht="27" thickBot="1" x14ac:dyDescent="0.3">
      <c r="A29" s="3" t="s">
        <v>30</v>
      </c>
      <c r="B29" s="3">
        <v>2022</v>
      </c>
      <c r="C29" s="3" t="s">
        <v>31</v>
      </c>
      <c r="D29" s="21">
        <v>0.5</v>
      </c>
    </row>
    <row r="30" spans="1:4" ht="52.5" thickBot="1" x14ac:dyDescent="0.3">
      <c r="A30" s="3" t="s">
        <v>80</v>
      </c>
      <c r="B30" s="4">
        <v>2021</v>
      </c>
      <c r="C30" s="3" t="s">
        <v>81</v>
      </c>
      <c r="D30" s="3">
        <v>0.57999999999999996</v>
      </c>
    </row>
    <row r="31" spans="1:4" ht="52.5" thickBot="1" x14ac:dyDescent="0.3">
      <c r="A31" s="3" t="s">
        <v>80</v>
      </c>
      <c r="B31" s="3">
        <v>2021</v>
      </c>
      <c r="C31" s="3" t="s">
        <v>81</v>
      </c>
      <c r="D31" s="3">
        <v>0.66</v>
      </c>
    </row>
    <row r="32" spans="1:4" ht="52.5" thickBot="1" x14ac:dyDescent="0.3">
      <c r="A32" s="3" t="s">
        <v>80</v>
      </c>
      <c r="B32" s="4">
        <v>2021</v>
      </c>
      <c r="C32" s="3" t="s">
        <v>81</v>
      </c>
      <c r="D32" s="3">
        <v>0.62</v>
      </c>
    </row>
    <row r="33" spans="1:4" ht="52.5" thickBot="1" x14ac:dyDescent="0.3">
      <c r="A33" s="3" t="s">
        <v>80</v>
      </c>
      <c r="B33" s="3">
        <v>2021</v>
      </c>
      <c r="C33" s="3" t="s">
        <v>81</v>
      </c>
      <c r="D33" s="3">
        <v>0.34</v>
      </c>
    </row>
    <row r="34" spans="1:4" ht="65.25" thickBot="1" x14ac:dyDescent="0.3">
      <c r="A34" s="3" t="s">
        <v>104</v>
      </c>
      <c r="B34" s="4">
        <v>2021</v>
      </c>
      <c r="C34" s="3" t="s">
        <v>105</v>
      </c>
      <c r="D34" s="3">
        <v>0.11</v>
      </c>
    </row>
    <row r="35" spans="1:4" ht="65.25" thickBot="1" x14ac:dyDescent="0.3">
      <c r="A35" s="3" t="s">
        <v>104</v>
      </c>
      <c r="B35" s="3">
        <v>2021</v>
      </c>
      <c r="C35" s="3" t="s">
        <v>105</v>
      </c>
      <c r="D35" s="3">
        <v>0.28999999999999998</v>
      </c>
    </row>
    <row r="36" spans="1:4" ht="78" thickBot="1" x14ac:dyDescent="0.3">
      <c r="A36" s="3" t="s">
        <v>61</v>
      </c>
      <c r="B36" s="4">
        <v>2019</v>
      </c>
      <c r="C36" s="3" t="s">
        <v>62</v>
      </c>
      <c r="D36" s="3">
        <v>0.65</v>
      </c>
    </row>
    <row r="37" spans="1:4" ht="78" thickBot="1" x14ac:dyDescent="0.3">
      <c r="A37" s="3" t="s">
        <v>61</v>
      </c>
      <c r="B37" s="3">
        <v>2019</v>
      </c>
      <c r="C37" s="3" t="s">
        <v>62</v>
      </c>
      <c r="D37" s="3">
        <v>0.51</v>
      </c>
    </row>
    <row r="38" spans="1:4" ht="78" thickBot="1" x14ac:dyDescent="0.3">
      <c r="A38" s="3" t="s">
        <v>61</v>
      </c>
      <c r="B38" s="4">
        <v>2019</v>
      </c>
      <c r="C38" s="3" t="s">
        <v>62</v>
      </c>
      <c r="D38" s="3">
        <v>0.59</v>
      </c>
    </row>
    <row r="39" spans="1:4" ht="78" thickBot="1" x14ac:dyDescent="0.3">
      <c r="A39" s="3" t="s">
        <v>61</v>
      </c>
      <c r="B39" s="4">
        <v>2019</v>
      </c>
      <c r="C39" s="3" t="s">
        <v>62</v>
      </c>
      <c r="D39" s="3">
        <v>0.56999999999999995</v>
      </c>
    </row>
    <row r="40" spans="1:4" ht="78" thickBot="1" x14ac:dyDescent="0.3">
      <c r="A40" s="3" t="s">
        <v>61</v>
      </c>
      <c r="B40" s="3">
        <v>2019</v>
      </c>
      <c r="C40" s="3" t="s">
        <v>62</v>
      </c>
      <c r="D40" s="6">
        <v>0.06</v>
      </c>
    </row>
    <row r="41" spans="1:4" ht="78" thickBot="1" x14ac:dyDescent="0.3">
      <c r="A41" s="3" t="s">
        <v>61</v>
      </c>
      <c r="B41" s="4">
        <v>2019</v>
      </c>
      <c r="C41" s="3" t="s">
        <v>62</v>
      </c>
      <c r="D41" s="5">
        <v>0.04</v>
      </c>
    </row>
    <row r="42" spans="1:4" ht="78" thickBot="1" x14ac:dyDescent="0.3">
      <c r="A42" s="3" t="s">
        <v>61</v>
      </c>
      <c r="B42" s="3">
        <v>2019</v>
      </c>
      <c r="C42" s="3" t="s">
        <v>62</v>
      </c>
      <c r="D42" s="5">
        <v>0.09</v>
      </c>
    </row>
    <row r="43" spans="1:4" ht="78" thickBot="1" x14ac:dyDescent="0.3">
      <c r="A43" s="3" t="s">
        <v>61</v>
      </c>
      <c r="B43" s="4">
        <v>2019</v>
      </c>
      <c r="C43" s="3" t="s">
        <v>62</v>
      </c>
      <c r="D43" s="3">
        <v>0.17</v>
      </c>
    </row>
    <row r="44" spans="1:4" ht="78" thickBot="1" x14ac:dyDescent="0.3">
      <c r="A44" s="3" t="s">
        <v>61</v>
      </c>
      <c r="B44" s="4">
        <v>2019</v>
      </c>
      <c r="C44" s="3" t="s">
        <v>62</v>
      </c>
      <c r="D44" s="3">
        <v>0.01</v>
      </c>
    </row>
    <row r="45" spans="1:4" ht="52.5" thickBot="1" x14ac:dyDescent="0.3">
      <c r="A45" s="3" t="s">
        <v>119</v>
      </c>
      <c r="B45" s="4">
        <v>2018</v>
      </c>
      <c r="C45" s="3" t="s">
        <v>120</v>
      </c>
      <c r="D45" s="3">
        <v>0.21</v>
      </c>
    </row>
    <row r="46" spans="1:4" ht="52.5" thickBot="1" x14ac:dyDescent="0.3">
      <c r="A46" s="3" t="s">
        <v>119</v>
      </c>
      <c r="B46" s="4">
        <v>2018</v>
      </c>
      <c r="C46" s="3" t="s">
        <v>120</v>
      </c>
      <c r="D46" s="3">
        <v>0.63</v>
      </c>
    </row>
    <row r="47" spans="1:4" ht="39.75" thickBot="1" x14ac:dyDescent="0.3">
      <c r="A47" s="3" t="s">
        <v>92</v>
      </c>
      <c r="B47" s="4">
        <v>2018</v>
      </c>
      <c r="C47" s="3" t="s">
        <v>93</v>
      </c>
      <c r="D47" s="3">
        <v>0.14000000000000001</v>
      </c>
    </row>
    <row r="48" spans="1:4" ht="39.75" thickBot="1" x14ac:dyDescent="0.3">
      <c r="A48" s="3" t="s">
        <v>92</v>
      </c>
      <c r="B48" s="4">
        <v>2018</v>
      </c>
      <c r="C48" s="3" t="s">
        <v>93</v>
      </c>
      <c r="D48" s="3">
        <v>0.19</v>
      </c>
    </row>
    <row r="49" spans="1:4" ht="39.75" thickBot="1" x14ac:dyDescent="0.3">
      <c r="A49" s="3" t="s">
        <v>92</v>
      </c>
      <c r="B49" s="3">
        <v>2018</v>
      </c>
      <c r="C49" s="3" t="s">
        <v>93</v>
      </c>
      <c r="D49" s="3">
        <v>0.16</v>
      </c>
    </row>
    <row r="50" spans="1:4" ht="78" thickBot="1" x14ac:dyDescent="0.3">
      <c r="A50" s="3" t="s">
        <v>116</v>
      </c>
      <c r="B50" s="3">
        <v>2018</v>
      </c>
      <c r="C50" s="3" t="s">
        <v>117</v>
      </c>
      <c r="D50" s="3">
        <v>0.56999999999999995</v>
      </c>
    </row>
    <row r="51" spans="1:4" ht="78" thickBot="1" x14ac:dyDescent="0.3">
      <c r="A51" s="3" t="s">
        <v>84</v>
      </c>
      <c r="B51" s="4">
        <v>2021</v>
      </c>
      <c r="C51" s="3" t="s">
        <v>85</v>
      </c>
      <c r="D51" s="3">
        <v>0.2</v>
      </c>
    </row>
    <row r="52" spans="1:4" ht="52.5" thickBot="1" x14ac:dyDescent="0.3">
      <c r="A52" s="3" t="s">
        <v>71</v>
      </c>
      <c r="B52" s="4">
        <v>2021</v>
      </c>
      <c r="C52" s="3" t="s">
        <v>72</v>
      </c>
      <c r="D52" s="3">
        <v>0.16</v>
      </c>
    </row>
    <row r="53" spans="1:4" ht="52.5" thickBot="1" x14ac:dyDescent="0.3">
      <c r="A53" s="3" t="s">
        <v>71</v>
      </c>
      <c r="B53" s="3">
        <v>2021</v>
      </c>
      <c r="C53" s="3" t="s">
        <v>72</v>
      </c>
      <c r="D53" s="3">
        <v>0.14000000000000001</v>
      </c>
    </row>
    <row r="54" spans="1:4" ht="39.75" thickBot="1" x14ac:dyDescent="0.3">
      <c r="A54" s="8" t="s">
        <v>94</v>
      </c>
      <c r="B54" s="9">
        <v>2022</v>
      </c>
      <c r="C54" s="8" t="s">
        <v>95</v>
      </c>
      <c r="D54" s="8">
        <v>0.05</v>
      </c>
    </row>
    <row r="55" spans="1:4" ht="39.75" thickBot="1" x14ac:dyDescent="0.3">
      <c r="A55" s="8" t="s">
        <v>94</v>
      </c>
      <c r="B55" s="8">
        <v>2022</v>
      </c>
      <c r="C55" s="8" t="s">
        <v>95</v>
      </c>
      <c r="D55" s="8">
        <v>7.0000000000000007E-2</v>
      </c>
    </row>
    <row r="56" spans="1:4" ht="39.75" thickBot="1" x14ac:dyDescent="0.3">
      <c r="A56" s="8" t="s">
        <v>94</v>
      </c>
      <c r="B56" s="8">
        <v>2022</v>
      </c>
      <c r="C56" s="8" t="s">
        <v>95</v>
      </c>
      <c r="D56" s="3">
        <v>0.08</v>
      </c>
    </row>
    <row r="57" spans="1:4" ht="52.5" thickBot="1" x14ac:dyDescent="0.3">
      <c r="A57" s="3" t="s">
        <v>114</v>
      </c>
      <c r="B57" s="4">
        <v>2021</v>
      </c>
      <c r="C57" s="3" t="s">
        <v>115</v>
      </c>
      <c r="D57" s="3">
        <v>0.13</v>
      </c>
    </row>
    <row r="58" spans="1:4" ht="52.5" thickBot="1" x14ac:dyDescent="0.3">
      <c r="A58" s="3" t="s">
        <v>100</v>
      </c>
      <c r="B58" s="4">
        <v>2019</v>
      </c>
      <c r="C58" s="3" t="s">
        <v>101</v>
      </c>
      <c r="D58" s="3">
        <v>7.0000000000000007E-2</v>
      </c>
    </row>
    <row r="59" spans="1:4" ht="52.5" thickBot="1" x14ac:dyDescent="0.3">
      <c r="A59" s="3" t="s">
        <v>100</v>
      </c>
      <c r="B59" s="4">
        <v>2019</v>
      </c>
      <c r="C59" s="3" t="s">
        <v>101</v>
      </c>
      <c r="D59" s="3">
        <v>0.34</v>
      </c>
    </row>
    <row r="60" spans="1:4" ht="52.5" thickBot="1" x14ac:dyDescent="0.3">
      <c r="A60" s="3" t="s">
        <v>100</v>
      </c>
      <c r="B60" s="3">
        <v>2019</v>
      </c>
      <c r="C60" s="3" t="s">
        <v>101</v>
      </c>
      <c r="D60" s="3">
        <v>0.06</v>
      </c>
    </row>
    <row r="61" spans="1:4" ht="52.5" thickBot="1" x14ac:dyDescent="0.3">
      <c r="A61" s="3" t="s">
        <v>100</v>
      </c>
      <c r="B61" s="3">
        <v>2019</v>
      </c>
      <c r="C61" s="3" t="s">
        <v>101</v>
      </c>
      <c r="D61" s="3">
        <v>0.21</v>
      </c>
    </row>
    <row r="62" spans="1:4" ht="39.75" thickBot="1" x14ac:dyDescent="0.3">
      <c r="A62" s="3" t="s">
        <v>42</v>
      </c>
      <c r="B62" s="4">
        <v>2022</v>
      </c>
      <c r="C62" s="3" t="s">
        <v>43</v>
      </c>
      <c r="D62" s="21">
        <v>0.18</v>
      </c>
    </row>
    <row r="63" spans="1:4" ht="39.75" thickBot="1" x14ac:dyDescent="0.3">
      <c r="A63" s="3" t="s">
        <v>42</v>
      </c>
      <c r="B63" s="4">
        <v>2022</v>
      </c>
      <c r="C63" s="3" t="s">
        <v>43</v>
      </c>
      <c r="D63" s="21">
        <v>0.32</v>
      </c>
    </row>
    <row r="64" spans="1:4" ht="78" thickBot="1" x14ac:dyDescent="0.3">
      <c r="A64" s="3" t="s">
        <v>65</v>
      </c>
      <c r="B64" s="4">
        <v>2019</v>
      </c>
      <c r="C64" s="3" t="s">
        <v>66</v>
      </c>
      <c r="D64" s="3">
        <v>0.12</v>
      </c>
    </row>
    <row r="65" spans="1:5" ht="78" thickBot="1" x14ac:dyDescent="0.3">
      <c r="A65" s="3" t="s">
        <v>65</v>
      </c>
      <c r="B65" s="3">
        <v>2019</v>
      </c>
      <c r="C65" s="3" t="s">
        <v>66</v>
      </c>
      <c r="D65" s="3">
        <v>0.17</v>
      </c>
    </row>
    <row r="66" spans="1:5" ht="52.5" thickBot="1" x14ac:dyDescent="0.3">
      <c r="A66" s="3" t="s">
        <v>88</v>
      </c>
      <c r="B66" s="4">
        <v>2020</v>
      </c>
      <c r="C66" s="3" t="s">
        <v>89</v>
      </c>
      <c r="D66" s="3">
        <v>0.03</v>
      </c>
    </row>
    <row r="67" spans="1:5" ht="39.75" thickBot="1" x14ac:dyDescent="0.3">
      <c r="A67" s="3" t="s">
        <v>16</v>
      </c>
      <c r="B67" s="4">
        <v>2018</v>
      </c>
      <c r="C67" s="3" t="s">
        <v>17</v>
      </c>
      <c r="D67" s="3">
        <v>0.83</v>
      </c>
    </row>
    <row r="68" spans="1:5" x14ac:dyDescent="0.25">
      <c r="D68">
        <f>MIN(D2:D67)</f>
        <v>0.01</v>
      </c>
      <c r="E68" t="s">
        <v>277</v>
      </c>
    </row>
    <row r="69" spans="1:5" x14ac:dyDescent="0.25">
      <c r="D69">
        <f>MAX(D2:D67)</f>
        <v>0.83</v>
      </c>
      <c r="E69" t="s">
        <v>278</v>
      </c>
    </row>
    <row r="70" spans="1:5" x14ac:dyDescent="0.25">
      <c r="D70">
        <f>AVERAGE(D2:D67)</f>
        <v>0.31560606060606061</v>
      </c>
      <c r="E70" t="s">
        <v>279</v>
      </c>
    </row>
    <row r="71" spans="1:5" x14ac:dyDescent="0.25">
      <c r="D71">
        <f>MEDIAN(D2:D67)</f>
        <v>0.26</v>
      </c>
      <c r="E7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abSelected="1" workbookViewId="0">
      <selection activeCell="C50" activeCellId="3" sqref="C24 C27 C45 C50"/>
    </sheetView>
  </sheetViews>
  <sheetFormatPr defaultRowHeight="15" x14ac:dyDescent="0.25"/>
  <cols>
    <col min="2" max="2" width="104" customWidth="1"/>
  </cols>
  <sheetData>
    <row r="1" spans="1:2" ht="15.75" thickBot="1" x14ac:dyDescent="0.3">
      <c r="A1" s="1" t="s">
        <v>50</v>
      </c>
      <c r="B1" s="10" t="s">
        <v>60</v>
      </c>
    </row>
    <row r="2" spans="1:2" ht="27" thickBot="1" x14ac:dyDescent="0.3">
      <c r="A2" s="3" t="s">
        <v>86</v>
      </c>
      <c r="B2" s="3" t="s">
        <v>269</v>
      </c>
    </row>
    <row r="3" spans="1:2" ht="27" thickBot="1" x14ac:dyDescent="0.3">
      <c r="A3" s="3" t="s">
        <v>75</v>
      </c>
      <c r="B3" s="3" t="s">
        <v>168</v>
      </c>
    </row>
    <row r="4" spans="1:2" ht="27" thickBot="1" x14ac:dyDescent="0.3">
      <c r="A4" s="3" t="s">
        <v>75</v>
      </c>
      <c r="B4" s="3" t="s">
        <v>150</v>
      </c>
    </row>
    <row r="5" spans="1:2" ht="27" thickBot="1" x14ac:dyDescent="0.3">
      <c r="A5" s="3" t="s">
        <v>36</v>
      </c>
      <c r="B5" s="3" t="s">
        <v>269</v>
      </c>
    </row>
    <row r="6" spans="1:2" ht="27" thickBot="1" x14ac:dyDescent="0.3">
      <c r="A6" s="3" t="s">
        <v>69</v>
      </c>
      <c r="B6" s="3" t="s">
        <v>166</v>
      </c>
    </row>
    <row r="7" spans="1:2" ht="27" thickBot="1" x14ac:dyDescent="0.3">
      <c r="A7" s="3" t="s">
        <v>69</v>
      </c>
      <c r="B7" s="3" t="s">
        <v>146</v>
      </c>
    </row>
    <row r="8" spans="1:2" ht="27" thickBot="1" x14ac:dyDescent="0.3">
      <c r="A8" s="3" t="s">
        <v>67</v>
      </c>
      <c r="B8" s="3" t="s">
        <v>165</v>
      </c>
    </row>
    <row r="9" spans="1:2" ht="39.75" thickBot="1" x14ac:dyDescent="0.3">
      <c r="A9" s="3" t="s">
        <v>102</v>
      </c>
      <c r="B9" s="3" t="s">
        <v>269</v>
      </c>
    </row>
    <row r="10" spans="1:2" ht="27" thickBot="1" x14ac:dyDescent="0.3">
      <c r="A10" s="3" t="s">
        <v>24</v>
      </c>
      <c r="B10" s="3" t="s">
        <v>269</v>
      </c>
    </row>
    <row r="11" spans="1:2" ht="27" thickBot="1" x14ac:dyDescent="0.3">
      <c r="A11" s="3" t="s">
        <v>26</v>
      </c>
      <c r="B11" s="3" t="s">
        <v>269</v>
      </c>
    </row>
    <row r="12" spans="1:2" ht="27" thickBot="1" x14ac:dyDescent="0.3">
      <c r="A12" s="3" t="s">
        <v>20</v>
      </c>
      <c r="B12" s="3" t="s">
        <v>269</v>
      </c>
    </row>
    <row r="13" spans="1:2" ht="27" thickBot="1" x14ac:dyDescent="0.3">
      <c r="A13" s="3" t="s">
        <v>63</v>
      </c>
      <c r="B13" s="3" t="s">
        <v>269</v>
      </c>
    </row>
    <row r="14" spans="1:2" ht="39.75" thickBot="1" x14ac:dyDescent="0.3">
      <c r="A14" s="3" t="s">
        <v>112</v>
      </c>
      <c r="B14" s="3" t="s">
        <v>269</v>
      </c>
    </row>
    <row r="15" spans="1:2" ht="39.75" thickBot="1" x14ac:dyDescent="0.3">
      <c r="A15" s="3" t="s">
        <v>110</v>
      </c>
      <c r="B15" s="3" t="s">
        <v>270</v>
      </c>
    </row>
    <row r="16" spans="1:2" ht="27" thickBot="1" x14ac:dyDescent="0.3">
      <c r="A16" s="3" t="s">
        <v>46</v>
      </c>
      <c r="B16" s="3" t="s">
        <v>269</v>
      </c>
    </row>
    <row r="17" spans="1:3" ht="27" thickBot="1" x14ac:dyDescent="0.3">
      <c r="A17" s="3" t="s">
        <v>34</v>
      </c>
      <c r="B17" s="3" t="s">
        <v>271</v>
      </c>
    </row>
    <row r="18" spans="1:3" ht="27" thickBot="1" x14ac:dyDescent="0.3">
      <c r="A18" s="3" t="s">
        <v>108</v>
      </c>
      <c r="B18" s="3" t="s">
        <v>272</v>
      </c>
    </row>
    <row r="19" spans="1:3" ht="27" thickBot="1" x14ac:dyDescent="0.3">
      <c r="A19" s="3" t="s">
        <v>30</v>
      </c>
      <c r="B19" s="3" t="s">
        <v>56</v>
      </c>
    </row>
    <row r="20" spans="1:3" ht="27" thickBot="1" x14ac:dyDescent="0.3">
      <c r="A20" s="3" t="s">
        <v>30</v>
      </c>
      <c r="B20" s="12" t="s">
        <v>147</v>
      </c>
    </row>
    <row r="21" spans="1:3" ht="39.75" thickBot="1" x14ac:dyDescent="0.3">
      <c r="A21" s="3" t="s">
        <v>80</v>
      </c>
      <c r="B21" s="3" t="s">
        <v>269</v>
      </c>
    </row>
    <row r="22" spans="1:3" ht="27" thickBot="1" x14ac:dyDescent="0.3">
      <c r="A22" s="3" t="s">
        <v>78</v>
      </c>
      <c r="B22" s="3" t="s">
        <v>271</v>
      </c>
    </row>
    <row r="23" spans="1:3" ht="27" thickBot="1" x14ac:dyDescent="0.3">
      <c r="A23" s="3" t="s">
        <v>118</v>
      </c>
      <c r="B23" s="3" t="s">
        <v>273</v>
      </c>
    </row>
    <row r="24" spans="1:3" ht="39.75" thickBot="1" x14ac:dyDescent="0.3">
      <c r="A24" s="3" t="s">
        <v>118</v>
      </c>
      <c r="B24" s="3" t="s">
        <v>159</v>
      </c>
      <c r="C24" t="s">
        <v>276</v>
      </c>
    </row>
    <row r="25" spans="1:3" ht="27" thickBot="1" x14ac:dyDescent="0.3">
      <c r="A25" s="3" t="s">
        <v>96</v>
      </c>
      <c r="B25" s="3" t="s">
        <v>176</v>
      </c>
    </row>
    <row r="26" spans="1:3" ht="27" thickBot="1" x14ac:dyDescent="0.3">
      <c r="A26" s="3" t="s">
        <v>96</v>
      </c>
      <c r="B26" s="3" t="s">
        <v>156</v>
      </c>
    </row>
    <row r="27" spans="1:3" ht="27" thickBot="1" x14ac:dyDescent="0.3">
      <c r="A27" s="3" t="s">
        <v>38</v>
      </c>
      <c r="B27" s="3" t="s">
        <v>273</v>
      </c>
      <c r="C27" t="s">
        <v>276</v>
      </c>
    </row>
    <row r="28" spans="1:3" ht="27" thickBot="1" x14ac:dyDescent="0.3">
      <c r="A28" s="3" t="s">
        <v>40</v>
      </c>
      <c r="B28" s="3" t="s">
        <v>58</v>
      </c>
    </row>
    <row r="29" spans="1:3" ht="27" thickBot="1" x14ac:dyDescent="0.3">
      <c r="A29" s="3" t="s">
        <v>40</v>
      </c>
      <c r="B29" s="3" t="s">
        <v>149</v>
      </c>
    </row>
    <row r="30" spans="1:3" ht="27" thickBot="1" x14ac:dyDescent="0.3">
      <c r="A30" s="3" t="s">
        <v>104</v>
      </c>
      <c r="B30" s="3" t="s">
        <v>157</v>
      </c>
    </row>
    <row r="31" spans="1:3" ht="15.75" thickBot="1" x14ac:dyDescent="0.3">
      <c r="A31" s="3" t="s">
        <v>106</v>
      </c>
      <c r="B31" s="3" t="s">
        <v>178</v>
      </c>
    </row>
    <row r="32" spans="1:3" ht="27" thickBot="1" x14ac:dyDescent="0.3">
      <c r="A32" s="3" t="s">
        <v>123</v>
      </c>
      <c r="B32" s="3" t="s">
        <v>161</v>
      </c>
    </row>
    <row r="33" spans="1:3" ht="27" thickBot="1" x14ac:dyDescent="0.3">
      <c r="A33" s="3" t="s">
        <v>98</v>
      </c>
      <c r="B33" s="3" t="s">
        <v>177</v>
      </c>
    </row>
    <row r="34" spans="1:3" ht="27" thickBot="1" x14ac:dyDescent="0.3">
      <c r="A34" s="6" t="s">
        <v>77</v>
      </c>
      <c r="B34" s="6" t="s">
        <v>151</v>
      </c>
    </row>
    <row r="35" spans="1:3" ht="27" thickBot="1" x14ac:dyDescent="0.3">
      <c r="A35" s="3" t="s">
        <v>61</v>
      </c>
      <c r="B35" s="3" t="s">
        <v>163</v>
      </c>
    </row>
    <row r="36" spans="1:3" ht="27" thickBot="1" x14ac:dyDescent="0.3">
      <c r="A36" s="3" t="s">
        <v>61</v>
      </c>
      <c r="B36" s="3" t="s">
        <v>145</v>
      </c>
    </row>
    <row r="37" spans="1:3" ht="27" thickBot="1" x14ac:dyDescent="0.3">
      <c r="A37" s="3" t="s">
        <v>82</v>
      </c>
      <c r="B37" s="3" t="s">
        <v>171</v>
      </c>
    </row>
    <row r="38" spans="1:3" ht="27" thickBot="1" x14ac:dyDescent="0.3">
      <c r="A38" s="3" t="s">
        <v>82</v>
      </c>
      <c r="B38" s="3" t="s">
        <v>153</v>
      </c>
    </row>
    <row r="39" spans="1:3" ht="52.5" thickBot="1" x14ac:dyDescent="0.3">
      <c r="A39" s="3" t="s">
        <v>119</v>
      </c>
      <c r="B39" s="3" t="s">
        <v>180</v>
      </c>
    </row>
    <row r="40" spans="1:3" ht="27" thickBot="1" x14ac:dyDescent="0.3">
      <c r="A40" s="3" t="s">
        <v>28</v>
      </c>
      <c r="B40" s="3" t="s">
        <v>55</v>
      </c>
    </row>
    <row r="41" spans="1:3" ht="27" thickBot="1" x14ac:dyDescent="0.3">
      <c r="A41" s="3" t="s">
        <v>28</v>
      </c>
      <c r="B41" s="3" t="s">
        <v>164</v>
      </c>
    </row>
    <row r="42" spans="1:3" ht="27" thickBot="1" x14ac:dyDescent="0.3">
      <c r="A42" s="3" t="s">
        <v>92</v>
      </c>
      <c r="B42" s="3" t="s">
        <v>174</v>
      </c>
    </row>
    <row r="43" spans="1:3" ht="39.75" thickBot="1" x14ac:dyDescent="0.3">
      <c r="A43" s="3" t="s">
        <v>92</v>
      </c>
      <c r="B43" s="3" t="s">
        <v>155</v>
      </c>
    </row>
    <row r="44" spans="1:3" ht="56.25" thickBot="1" x14ac:dyDescent="0.3">
      <c r="A44" s="3" t="s">
        <v>48</v>
      </c>
      <c r="B44" s="17" t="s">
        <v>169</v>
      </c>
    </row>
    <row r="45" spans="1:3" ht="27" thickBot="1" x14ac:dyDescent="0.3">
      <c r="A45" s="3" t="s">
        <v>44</v>
      </c>
      <c r="B45" s="3" t="s">
        <v>170</v>
      </c>
      <c r="C45" t="s">
        <v>276</v>
      </c>
    </row>
    <row r="46" spans="1:3" ht="27" thickBot="1" x14ac:dyDescent="0.3">
      <c r="A46" s="3" t="s">
        <v>44</v>
      </c>
      <c r="B46" s="3" t="s">
        <v>152</v>
      </c>
    </row>
    <row r="47" spans="1:3" ht="27" thickBot="1" x14ac:dyDescent="0.3">
      <c r="A47" s="3" t="s">
        <v>121</v>
      </c>
      <c r="B47" s="3" t="s">
        <v>181</v>
      </c>
    </row>
    <row r="48" spans="1:3" ht="27" thickBot="1" x14ac:dyDescent="0.3">
      <c r="A48" s="3" t="s">
        <v>121</v>
      </c>
      <c r="B48" s="3" t="s">
        <v>160</v>
      </c>
    </row>
    <row r="49" spans="1:3" ht="27" thickBot="1" x14ac:dyDescent="0.3">
      <c r="A49" s="3" t="s">
        <v>73</v>
      </c>
      <c r="B49" s="3" t="s">
        <v>167</v>
      </c>
    </row>
    <row r="50" spans="1:3" ht="27" thickBot="1" x14ac:dyDescent="0.3">
      <c r="A50" s="3" t="s">
        <v>73</v>
      </c>
      <c r="B50" s="3" t="s">
        <v>148</v>
      </c>
      <c r="C50" t="s">
        <v>276</v>
      </c>
    </row>
    <row r="51" spans="1:3" ht="15.75" thickBot="1" x14ac:dyDescent="0.3">
      <c r="A51" s="3" t="s">
        <v>32</v>
      </c>
      <c r="B51" s="3" t="s">
        <v>57</v>
      </c>
    </row>
    <row r="52" spans="1:3" ht="15.75" thickBot="1" x14ac:dyDescent="0.3">
      <c r="A52" s="3" t="s">
        <v>32</v>
      </c>
      <c r="B52" s="3" t="s">
        <v>145</v>
      </c>
    </row>
    <row r="53" spans="1:3" ht="27" thickBot="1" x14ac:dyDescent="0.3">
      <c r="A53" s="3" t="s">
        <v>18</v>
      </c>
      <c r="B53" s="3" t="s">
        <v>162</v>
      </c>
    </row>
    <row r="54" spans="1:3" ht="39.75" thickBot="1" x14ac:dyDescent="0.3">
      <c r="A54" s="3" t="s">
        <v>116</v>
      </c>
      <c r="B54" s="3" t="s">
        <v>179</v>
      </c>
    </row>
    <row r="55" spans="1:3" ht="27" thickBot="1" x14ac:dyDescent="0.3">
      <c r="A55" s="3" t="s">
        <v>116</v>
      </c>
      <c r="B55" s="3" t="s">
        <v>158</v>
      </c>
    </row>
    <row r="56" spans="1:3" ht="27" thickBot="1" x14ac:dyDescent="0.3">
      <c r="A56" s="3" t="s">
        <v>84</v>
      </c>
      <c r="B56" s="3" t="s">
        <v>172</v>
      </c>
    </row>
    <row r="57" spans="1:3" ht="27" thickBot="1" x14ac:dyDescent="0.3">
      <c r="A57" s="3" t="s">
        <v>84</v>
      </c>
      <c r="B57" s="3" t="s">
        <v>54</v>
      </c>
    </row>
    <row r="58" spans="1:3" ht="15.75" thickBot="1" x14ac:dyDescent="0.3">
      <c r="A58" s="3" t="s">
        <v>22</v>
      </c>
      <c r="B58" s="3" t="s">
        <v>271</v>
      </c>
    </row>
    <row r="59" spans="1:3" ht="27" thickBot="1" x14ac:dyDescent="0.3">
      <c r="A59" s="3" t="s">
        <v>71</v>
      </c>
      <c r="B59" s="3" t="s">
        <v>269</v>
      </c>
    </row>
    <row r="60" spans="1:3" ht="39.75" thickBot="1" x14ac:dyDescent="0.3">
      <c r="A60" s="8" t="s">
        <v>94</v>
      </c>
      <c r="B60" s="3" t="s">
        <v>271</v>
      </c>
    </row>
    <row r="61" spans="1:3" ht="39.75" thickBot="1" x14ac:dyDescent="0.3">
      <c r="A61" s="3" t="s">
        <v>90</v>
      </c>
      <c r="B61" s="3" t="s">
        <v>275</v>
      </c>
    </row>
    <row r="62" spans="1:3" ht="27" thickBot="1" x14ac:dyDescent="0.3">
      <c r="A62" s="3" t="s">
        <v>114</v>
      </c>
      <c r="B62" s="3" t="s">
        <v>269</v>
      </c>
    </row>
    <row r="63" spans="1:3" ht="27" thickBot="1" x14ac:dyDescent="0.3">
      <c r="A63" s="3" t="s">
        <v>114</v>
      </c>
      <c r="B63" s="3" t="s">
        <v>269</v>
      </c>
    </row>
    <row r="64" spans="1:3" ht="15.75" thickBot="1" x14ac:dyDescent="0.3">
      <c r="A64" s="3" t="s">
        <v>100</v>
      </c>
      <c r="B64" s="3" t="s">
        <v>274</v>
      </c>
    </row>
    <row r="65" spans="1:2" ht="15.75" thickBot="1" x14ac:dyDescent="0.3">
      <c r="A65" s="3" t="s">
        <v>100</v>
      </c>
      <c r="B65" s="3" t="s">
        <v>274</v>
      </c>
    </row>
    <row r="66" spans="1:2" ht="27" thickBot="1" x14ac:dyDescent="0.3">
      <c r="A66" s="3" t="s">
        <v>42</v>
      </c>
      <c r="B66" s="3" t="s">
        <v>269</v>
      </c>
    </row>
    <row r="67" spans="1:2" ht="27" thickBot="1" x14ac:dyDescent="0.3">
      <c r="A67" s="3" t="s">
        <v>65</v>
      </c>
      <c r="B67" s="3" t="s">
        <v>269</v>
      </c>
    </row>
    <row r="68" spans="1:2" ht="27" thickBot="1" x14ac:dyDescent="0.3">
      <c r="A68" s="3" t="s">
        <v>88</v>
      </c>
      <c r="B68" s="3" t="s">
        <v>173</v>
      </c>
    </row>
    <row r="69" spans="1:2" ht="27" thickBot="1" x14ac:dyDescent="0.3">
      <c r="A69" s="3" t="s">
        <v>16</v>
      </c>
      <c r="B69" s="3"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2" sqref="B2:B29"/>
    </sheetView>
  </sheetViews>
  <sheetFormatPr defaultRowHeight="15" x14ac:dyDescent="0.25"/>
  <cols>
    <col min="1" max="2" width="41.7109375" customWidth="1"/>
  </cols>
  <sheetData>
    <row r="1" spans="1:2" ht="15.75" thickBot="1" x14ac:dyDescent="0.3">
      <c r="A1" s="1" t="s">
        <v>50</v>
      </c>
      <c r="B1" s="1" t="s">
        <v>3</v>
      </c>
    </row>
    <row r="2" spans="1:2" ht="15.75" thickBot="1" x14ac:dyDescent="0.3">
      <c r="A2" s="3" t="s">
        <v>75</v>
      </c>
      <c r="B2" s="20">
        <v>1</v>
      </c>
    </row>
    <row r="3" spans="1:2" ht="15.75" thickBot="1" x14ac:dyDescent="0.3">
      <c r="A3" s="3" t="s">
        <v>36</v>
      </c>
      <c r="B3" s="20">
        <v>2</v>
      </c>
    </row>
    <row r="4" spans="1:2" ht="15.75" thickBot="1" x14ac:dyDescent="0.3">
      <c r="A4" s="3" t="s">
        <v>26</v>
      </c>
      <c r="B4" s="21">
        <v>2</v>
      </c>
    </row>
    <row r="5" spans="1:2" ht="15.75" thickBot="1" x14ac:dyDescent="0.3">
      <c r="A5" s="3" t="s">
        <v>112</v>
      </c>
      <c r="B5" s="4">
        <v>1</v>
      </c>
    </row>
    <row r="6" spans="1:2" ht="15.75" thickBot="1" x14ac:dyDescent="0.3">
      <c r="A6" s="3" t="s">
        <v>46</v>
      </c>
      <c r="B6" s="3">
        <v>4</v>
      </c>
    </row>
    <row r="7" spans="1:2" ht="15.75" thickBot="1" x14ac:dyDescent="0.3">
      <c r="A7" s="3" t="s">
        <v>34</v>
      </c>
      <c r="B7" s="21">
        <v>3</v>
      </c>
    </row>
    <row r="8" spans="1:2" ht="15.75" thickBot="1" x14ac:dyDescent="0.3">
      <c r="A8" s="3" t="s">
        <v>108</v>
      </c>
      <c r="B8" s="4">
        <v>4</v>
      </c>
    </row>
    <row r="9" spans="1:2" ht="15.75" thickBot="1" x14ac:dyDescent="0.3">
      <c r="A9" s="3" t="s">
        <v>78</v>
      </c>
      <c r="B9" s="3">
        <v>1</v>
      </c>
    </row>
    <row r="10" spans="1:2" ht="15.75" thickBot="1" x14ac:dyDescent="0.3">
      <c r="A10" s="3" t="s">
        <v>118</v>
      </c>
      <c r="B10" s="4">
        <v>1</v>
      </c>
    </row>
    <row r="11" spans="1:2" ht="15.75" thickBot="1" x14ac:dyDescent="0.3">
      <c r="A11" s="3" t="s">
        <v>118</v>
      </c>
      <c r="B11" s="4">
        <v>1</v>
      </c>
    </row>
    <row r="12" spans="1:2" ht="15.75" thickBot="1" x14ac:dyDescent="0.3">
      <c r="A12" s="3" t="s">
        <v>96</v>
      </c>
      <c r="B12" s="4">
        <v>3</v>
      </c>
    </row>
    <row r="13" spans="1:2" ht="15.75" thickBot="1" x14ac:dyDescent="0.3">
      <c r="A13" s="3" t="s">
        <v>96</v>
      </c>
      <c r="B13" s="3">
        <v>3</v>
      </c>
    </row>
    <row r="14" spans="1:2" ht="15.75" thickBot="1" x14ac:dyDescent="0.3">
      <c r="A14" s="3" t="s">
        <v>38</v>
      </c>
      <c r="B14" s="21">
        <v>1</v>
      </c>
    </row>
    <row r="15" spans="1:2" ht="15.75" thickBot="1" x14ac:dyDescent="0.3">
      <c r="A15" s="3" t="s">
        <v>40</v>
      </c>
      <c r="B15" s="21">
        <v>1</v>
      </c>
    </row>
    <row r="16" spans="1:2" ht="15.75" thickBot="1" x14ac:dyDescent="0.3">
      <c r="A16" s="3" t="s">
        <v>106</v>
      </c>
      <c r="B16" s="4">
        <v>2</v>
      </c>
    </row>
    <row r="17" spans="1:2" ht="15.75" thickBot="1" x14ac:dyDescent="0.3">
      <c r="A17" s="6" t="s">
        <v>77</v>
      </c>
      <c r="B17" s="6">
        <v>3</v>
      </c>
    </row>
    <row r="18" spans="1:2" ht="15.75" thickBot="1" x14ac:dyDescent="0.3">
      <c r="A18" s="3" t="s">
        <v>82</v>
      </c>
      <c r="B18" s="4">
        <v>1</v>
      </c>
    </row>
    <row r="19" spans="1:2" ht="15.75" thickBot="1" x14ac:dyDescent="0.3">
      <c r="A19" s="3" t="s">
        <v>28</v>
      </c>
      <c r="B19" s="2">
        <v>2</v>
      </c>
    </row>
    <row r="20" spans="1:2" ht="15.75" thickBot="1" x14ac:dyDescent="0.3">
      <c r="A20" s="3" t="s">
        <v>92</v>
      </c>
      <c r="B20" s="3">
        <v>1</v>
      </c>
    </row>
    <row r="21" spans="1:2" ht="15.75" thickBot="1" x14ac:dyDescent="0.3">
      <c r="A21" s="3" t="s">
        <v>121</v>
      </c>
      <c r="B21" s="4">
        <v>1</v>
      </c>
    </row>
    <row r="22" spans="1:2" ht="15.75" thickBot="1" x14ac:dyDescent="0.3">
      <c r="A22" s="3" t="s">
        <v>18</v>
      </c>
      <c r="B22" s="4">
        <v>1</v>
      </c>
    </row>
    <row r="23" spans="1:2" ht="15.75" thickBot="1" x14ac:dyDescent="0.3">
      <c r="A23" s="3" t="s">
        <v>84</v>
      </c>
      <c r="B23" s="6">
        <v>2</v>
      </c>
    </row>
    <row r="24" spans="1:2" ht="15.75" thickBot="1" x14ac:dyDescent="0.3">
      <c r="A24" s="3" t="s">
        <v>22</v>
      </c>
      <c r="B24" s="4">
        <v>2</v>
      </c>
    </row>
    <row r="25" spans="1:2" ht="15.75" thickBot="1" x14ac:dyDescent="0.3">
      <c r="A25" s="3" t="s">
        <v>71</v>
      </c>
      <c r="B25" s="2">
        <v>1</v>
      </c>
    </row>
    <row r="26" spans="1:2" ht="15.75" thickBot="1" x14ac:dyDescent="0.3">
      <c r="A26" s="8" t="s">
        <v>94</v>
      </c>
      <c r="B26" s="9">
        <v>1</v>
      </c>
    </row>
    <row r="27" spans="1:2" ht="15.75" thickBot="1" x14ac:dyDescent="0.3">
      <c r="A27" s="3" t="s">
        <v>90</v>
      </c>
      <c r="B27" s="3">
        <v>2</v>
      </c>
    </row>
    <row r="28" spans="1:2" ht="15.75" thickBot="1" x14ac:dyDescent="0.3">
      <c r="A28" s="3" t="s">
        <v>42</v>
      </c>
      <c r="B28" s="21">
        <v>1</v>
      </c>
    </row>
    <row r="29" spans="1:2" ht="15.75" thickBot="1" x14ac:dyDescent="0.3">
      <c r="A29" s="3" t="s">
        <v>65</v>
      </c>
      <c r="B29" s="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30" workbookViewId="0">
      <selection activeCell="B2" sqref="B2:B48"/>
    </sheetView>
  </sheetViews>
  <sheetFormatPr defaultRowHeight="15" x14ac:dyDescent="0.25"/>
  <sheetData>
    <row r="1" spans="1:2" ht="27" thickBot="1" x14ac:dyDescent="0.3">
      <c r="A1" s="1" t="s">
        <v>50</v>
      </c>
      <c r="B1" s="1" t="s">
        <v>4</v>
      </c>
    </row>
    <row r="2" spans="1:2" ht="27" thickBot="1" x14ac:dyDescent="0.3">
      <c r="A2" s="3" t="s">
        <v>86</v>
      </c>
      <c r="B2" s="20">
        <v>3</v>
      </c>
    </row>
    <row r="3" spans="1:2" ht="27" thickBot="1" x14ac:dyDescent="0.3">
      <c r="A3" s="3" t="s">
        <v>75</v>
      </c>
      <c r="B3" s="20">
        <v>6</v>
      </c>
    </row>
    <row r="4" spans="1:2" ht="27" thickBot="1" x14ac:dyDescent="0.3">
      <c r="A4" s="3" t="s">
        <v>36</v>
      </c>
      <c r="B4" s="20">
        <v>1</v>
      </c>
    </row>
    <row r="5" spans="1:2" ht="27" thickBot="1" x14ac:dyDescent="0.3">
      <c r="A5" s="3" t="s">
        <v>36</v>
      </c>
      <c r="B5" s="20">
        <v>2</v>
      </c>
    </row>
    <row r="6" spans="1:2" ht="27" thickBot="1" x14ac:dyDescent="0.3">
      <c r="A6" s="3" t="s">
        <v>69</v>
      </c>
      <c r="B6" s="20">
        <v>2</v>
      </c>
    </row>
    <row r="7" spans="1:2" ht="27" thickBot="1" x14ac:dyDescent="0.3">
      <c r="A7" s="3" t="s">
        <v>67</v>
      </c>
      <c r="B7" s="23">
        <v>16</v>
      </c>
    </row>
    <row r="8" spans="1:2" ht="39.75" thickBot="1" x14ac:dyDescent="0.3">
      <c r="A8" s="3" t="s">
        <v>102</v>
      </c>
      <c r="B8" s="22">
        <v>8</v>
      </c>
    </row>
    <row r="9" spans="1:2" ht="27" thickBot="1" x14ac:dyDescent="0.3">
      <c r="A9" s="3" t="s">
        <v>24</v>
      </c>
      <c r="B9" s="23">
        <v>3</v>
      </c>
    </row>
    <row r="10" spans="1:2" ht="27" thickBot="1" x14ac:dyDescent="0.3">
      <c r="A10" s="3" t="s">
        <v>26</v>
      </c>
      <c r="B10" s="4">
        <v>3</v>
      </c>
    </row>
    <row r="11" spans="1:2" ht="27" thickBot="1" x14ac:dyDescent="0.3">
      <c r="A11" s="3" t="s">
        <v>20</v>
      </c>
      <c r="B11" s="4">
        <v>4</v>
      </c>
    </row>
    <row r="12" spans="1:2" ht="27" thickBot="1" x14ac:dyDescent="0.3">
      <c r="A12" s="3" t="s">
        <v>20</v>
      </c>
      <c r="B12" s="21">
        <v>5</v>
      </c>
    </row>
    <row r="13" spans="1:2" ht="27" thickBot="1" x14ac:dyDescent="0.3">
      <c r="A13" s="3" t="s">
        <v>63</v>
      </c>
      <c r="B13" s="4">
        <v>2</v>
      </c>
    </row>
    <row r="14" spans="1:2" ht="39.75" thickBot="1" x14ac:dyDescent="0.3">
      <c r="A14" s="3" t="s">
        <v>112</v>
      </c>
      <c r="B14" s="3">
        <v>3</v>
      </c>
    </row>
    <row r="15" spans="1:2" ht="39.75" thickBot="1" x14ac:dyDescent="0.3">
      <c r="A15" s="3" t="s">
        <v>110</v>
      </c>
      <c r="B15" s="3">
        <v>3</v>
      </c>
    </row>
    <row r="16" spans="1:2" ht="27" thickBot="1" x14ac:dyDescent="0.3">
      <c r="A16" s="3" t="s">
        <v>46</v>
      </c>
      <c r="B16" s="6">
        <v>5</v>
      </c>
    </row>
    <row r="17" spans="1:2" ht="27" thickBot="1" x14ac:dyDescent="0.3">
      <c r="A17" s="3" t="s">
        <v>34</v>
      </c>
      <c r="B17" s="21">
        <v>1</v>
      </c>
    </row>
    <row r="18" spans="1:2" ht="27" thickBot="1" x14ac:dyDescent="0.3">
      <c r="A18" s="3" t="s">
        <v>108</v>
      </c>
      <c r="B18" s="3">
        <v>1</v>
      </c>
    </row>
    <row r="19" spans="1:2" ht="27" thickBot="1" x14ac:dyDescent="0.3">
      <c r="A19" s="3" t="s">
        <v>108</v>
      </c>
      <c r="B19" s="21">
        <v>3</v>
      </c>
    </row>
    <row r="20" spans="1:2" ht="39.75" thickBot="1" x14ac:dyDescent="0.3">
      <c r="A20" s="3" t="s">
        <v>80</v>
      </c>
      <c r="B20" s="4">
        <v>1</v>
      </c>
    </row>
    <row r="21" spans="1:2" ht="27" thickBot="1" x14ac:dyDescent="0.3">
      <c r="A21" s="3" t="s">
        <v>78</v>
      </c>
      <c r="B21" s="4">
        <v>3</v>
      </c>
    </row>
    <row r="22" spans="1:2" ht="27" thickBot="1" x14ac:dyDescent="0.3">
      <c r="A22" s="3" t="s">
        <v>118</v>
      </c>
      <c r="B22" s="3">
        <v>1</v>
      </c>
    </row>
    <row r="23" spans="1:2" ht="27" thickBot="1" x14ac:dyDescent="0.3">
      <c r="A23" s="3" t="s">
        <v>96</v>
      </c>
      <c r="B23" s="2">
        <v>4</v>
      </c>
    </row>
    <row r="24" spans="1:2" ht="27" thickBot="1" x14ac:dyDescent="0.3">
      <c r="A24" s="3" t="s">
        <v>38</v>
      </c>
      <c r="B24" s="21">
        <v>3</v>
      </c>
    </row>
    <row r="25" spans="1:2" ht="27" thickBot="1" x14ac:dyDescent="0.3">
      <c r="A25" s="3" t="s">
        <v>40</v>
      </c>
      <c r="B25" s="21">
        <v>2</v>
      </c>
    </row>
    <row r="26" spans="1:2" ht="27" thickBot="1" x14ac:dyDescent="0.3">
      <c r="A26" s="3" t="s">
        <v>104</v>
      </c>
      <c r="B26" s="4">
        <v>5</v>
      </c>
    </row>
    <row r="27" spans="1:2" ht="15.75" thickBot="1" x14ac:dyDescent="0.3">
      <c r="A27" s="3" t="s">
        <v>106</v>
      </c>
      <c r="B27" s="4">
        <v>3</v>
      </c>
    </row>
    <row r="28" spans="1:2" ht="27" thickBot="1" x14ac:dyDescent="0.3">
      <c r="A28" s="3" t="s">
        <v>123</v>
      </c>
      <c r="B28" s="4">
        <v>2</v>
      </c>
    </row>
    <row r="29" spans="1:2" ht="27" thickBot="1" x14ac:dyDescent="0.3">
      <c r="A29" s="3" t="s">
        <v>98</v>
      </c>
      <c r="B29" s="4">
        <v>6</v>
      </c>
    </row>
    <row r="30" spans="1:2" ht="27" thickBot="1" x14ac:dyDescent="0.3">
      <c r="A30" s="6" t="s">
        <v>77</v>
      </c>
      <c r="B30" s="6">
        <v>2</v>
      </c>
    </row>
    <row r="31" spans="1:2" ht="15.75" thickBot="1" x14ac:dyDescent="0.3">
      <c r="A31" s="3" t="s">
        <v>82</v>
      </c>
      <c r="B31" s="4">
        <v>8</v>
      </c>
    </row>
    <row r="32" spans="1:2" ht="52.5" thickBot="1" x14ac:dyDescent="0.3">
      <c r="A32" s="3" t="s">
        <v>119</v>
      </c>
      <c r="B32" s="4">
        <v>11</v>
      </c>
    </row>
    <row r="33" spans="1:2" ht="27" thickBot="1" x14ac:dyDescent="0.3">
      <c r="A33" s="3" t="s">
        <v>28</v>
      </c>
      <c r="B33" s="21">
        <v>2</v>
      </c>
    </row>
    <row r="34" spans="1:2" ht="27" thickBot="1" x14ac:dyDescent="0.3">
      <c r="A34" s="3" t="s">
        <v>92</v>
      </c>
      <c r="B34" s="4">
        <v>1</v>
      </c>
    </row>
    <row r="35" spans="1:2" ht="27" thickBot="1" x14ac:dyDescent="0.3">
      <c r="A35" s="3" t="s">
        <v>121</v>
      </c>
      <c r="B35" s="4">
        <v>2</v>
      </c>
    </row>
    <row r="36" spans="1:2" ht="15.75" thickBot="1" x14ac:dyDescent="0.3">
      <c r="A36" s="3" t="s">
        <v>32</v>
      </c>
      <c r="B36" s="21">
        <v>0</v>
      </c>
    </row>
    <row r="37" spans="1:2" ht="27" thickBot="1" x14ac:dyDescent="0.3">
      <c r="A37" s="3" t="s">
        <v>18</v>
      </c>
      <c r="B37" s="21">
        <v>3</v>
      </c>
    </row>
    <row r="38" spans="1:2" ht="27" thickBot="1" x14ac:dyDescent="0.3">
      <c r="A38" s="3" t="s">
        <v>116</v>
      </c>
      <c r="B38" s="4">
        <v>1</v>
      </c>
    </row>
    <row r="39" spans="1:2" ht="27" thickBot="1" x14ac:dyDescent="0.3">
      <c r="A39" s="3" t="s">
        <v>84</v>
      </c>
      <c r="B39" s="4">
        <v>9</v>
      </c>
    </row>
    <row r="40" spans="1:2" ht="15.75" thickBot="1" x14ac:dyDescent="0.3">
      <c r="A40" s="3" t="s">
        <v>22</v>
      </c>
      <c r="B40" s="21">
        <v>6</v>
      </c>
    </row>
    <row r="41" spans="1:2" ht="27" thickBot="1" x14ac:dyDescent="0.3">
      <c r="A41" s="3" t="s">
        <v>71</v>
      </c>
      <c r="B41" s="21">
        <v>7</v>
      </c>
    </row>
    <row r="42" spans="1:2" ht="27" thickBot="1" x14ac:dyDescent="0.3">
      <c r="A42" s="3" t="s">
        <v>71</v>
      </c>
      <c r="B42" s="21">
        <v>8</v>
      </c>
    </row>
    <row r="43" spans="1:2" ht="39.75" thickBot="1" x14ac:dyDescent="0.3">
      <c r="A43" s="3" t="s">
        <v>90</v>
      </c>
      <c r="B43" s="4">
        <v>3</v>
      </c>
    </row>
    <row r="44" spans="1:2" ht="27" thickBot="1" x14ac:dyDescent="0.3">
      <c r="A44" s="3" t="s">
        <v>114</v>
      </c>
      <c r="B44" s="4">
        <v>3</v>
      </c>
    </row>
    <row r="45" spans="1:2" ht="27" thickBot="1" x14ac:dyDescent="0.3">
      <c r="A45" s="3" t="s">
        <v>42</v>
      </c>
      <c r="B45" s="21">
        <v>1</v>
      </c>
    </row>
    <row r="46" spans="1:2" ht="27" thickBot="1" x14ac:dyDescent="0.3">
      <c r="A46" s="3" t="s">
        <v>65</v>
      </c>
      <c r="B46" s="4">
        <v>6</v>
      </c>
    </row>
    <row r="47" spans="1:2" ht="27" thickBot="1" x14ac:dyDescent="0.3">
      <c r="A47" s="3" t="s">
        <v>88</v>
      </c>
      <c r="B47" s="4">
        <v>2</v>
      </c>
    </row>
    <row r="48" spans="1:2" ht="27" thickBot="1" x14ac:dyDescent="0.3">
      <c r="A48" s="3" t="s">
        <v>16</v>
      </c>
      <c r="B48" s="2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31" workbookViewId="0">
      <selection activeCell="B2" sqref="B2:B49"/>
    </sheetView>
  </sheetViews>
  <sheetFormatPr defaultRowHeight="15" x14ac:dyDescent="0.25"/>
  <sheetData>
    <row r="1" spans="1:2" ht="27" thickBot="1" x14ac:dyDescent="0.3">
      <c r="A1" s="1" t="s">
        <v>50</v>
      </c>
      <c r="B1" s="1" t="s">
        <v>5</v>
      </c>
    </row>
    <row r="2" spans="1:2" ht="27" thickBot="1" x14ac:dyDescent="0.3">
      <c r="A2" s="3" t="s">
        <v>86</v>
      </c>
      <c r="B2" s="23">
        <v>1</v>
      </c>
    </row>
    <row r="3" spans="1:2" ht="27" thickBot="1" x14ac:dyDescent="0.3">
      <c r="A3" s="3" t="s">
        <v>75</v>
      </c>
      <c r="B3" s="23">
        <v>9</v>
      </c>
    </row>
    <row r="4" spans="1:2" ht="27" thickBot="1" x14ac:dyDescent="0.3">
      <c r="A4" s="3" t="s">
        <v>36</v>
      </c>
      <c r="B4" s="20">
        <v>1</v>
      </c>
    </row>
    <row r="5" spans="1:2" ht="27" thickBot="1" x14ac:dyDescent="0.3">
      <c r="A5" s="3" t="s">
        <v>69</v>
      </c>
      <c r="B5" s="20">
        <v>2</v>
      </c>
    </row>
    <row r="6" spans="1:2" ht="27" thickBot="1" x14ac:dyDescent="0.3">
      <c r="A6" s="3" t="s">
        <v>67</v>
      </c>
      <c r="B6" s="20">
        <v>10</v>
      </c>
    </row>
    <row r="7" spans="1:2" ht="27" thickBot="1" x14ac:dyDescent="0.3">
      <c r="A7" s="3" t="s">
        <v>67</v>
      </c>
      <c r="B7" s="20">
        <v>12</v>
      </c>
    </row>
    <row r="8" spans="1:2" ht="39.75" thickBot="1" x14ac:dyDescent="0.3">
      <c r="A8" s="3" t="s">
        <v>102</v>
      </c>
      <c r="B8" s="20">
        <v>1</v>
      </c>
    </row>
    <row r="9" spans="1:2" ht="27" thickBot="1" x14ac:dyDescent="0.3">
      <c r="A9" s="3" t="s">
        <v>24</v>
      </c>
      <c r="B9" s="23">
        <v>4</v>
      </c>
    </row>
    <row r="10" spans="1:2" ht="27" thickBot="1" x14ac:dyDescent="0.3">
      <c r="A10" s="3" t="s">
        <v>26</v>
      </c>
      <c r="B10" s="4">
        <v>1</v>
      </c>
    </row>
    <row r="11" spans="1:2" ht="27" thickBot="1" x14ac:dyDescent="0.3">
      <c r="A11" s="3" t="s">
        <v>20</v>
      </c>
      <c r="B11" s="3">
        <v>2</v>
      </c>
    </row>
    <row r="12" spans="1:2" ht="27" thickBot="1" x14ac:dyDescent="0.3">
      <c r="A12" s="3" t="s">
        <v>20</v>
      </c>
      <c r="B12" s="3">
        <v>3</v>
      </c>
    </row>
    <row r="13" spans="1:2" ht="27" thickBot="1" x14ac:dyDescent="0.3">
      <c r="A13" s="3" t="s">
        <v>63</v>
      </c>
      <c r="B13" s="4">
        <v>5</v>
      </c>
    </row>
    <row r="14" spans="1:2" ht="39.75" thickBot="1" x14ac:dyDescent="0.3">
      <c r="A14" s="3" t="s">
        <v>112</v>
      </c>
      <c r="B14" s="4">
        <v>5</v>
      </c>
    </row>
    <row r="15" spans="1:2" ht="39.75" thickBot="1" x14ac:dyDescent="0.3">
      <c r="A15" s="3" t="s">
        <v>110</v>
      </c>
      <c r="B15" s="4">
        <v>5</v>
      </c>
    </row>
    <row r="16" spans="1:2" ht="27" thickBot="1" x14ac:dyDescent="0.3">
      <c r="A16" s="3" t="s">
        <v>46</v>
      </c>
      <c r="B16" s="4">
        <v>8</v>
      </c>
    </row>
    <row r="17" spans="1:2" ht="27" thickBot="1" x14ac:dyDescent="0.3">
      <c r="A17" s="3" t="s">
        <v>34</v>
      </c>
      <c r="B17" s="6">
        <v>1</v>
      </c>
    </row>
    <row r="18" spans="1:2" ht="27" thickBot="1" x14ac:dyDescent="0.3">
      <c r="A18" s="3" t="s">
        <v>108</v>
      </c>
      <c r="B18" s="3">
        <v>5</v>
      </c>
    </row>
    <row r="19" spans="1:2" ht="39.75" thickBot="1" x14ac:dyDescent="0.3">
      <c r="A19" s="3" t="s">
        <v>80</v>
      </c>
      <c r="B19" s="3">
        <v>7</v>
      </c>
    </row>
    <row r="20" spans="1:2" ht="39.75" thickBot="1" x14ac:dyDescent="0.3">
      <c r="A20" s="3" t="s">
        <v>80</v>
      </c>
      <c r="B20" s="3">
        <v>8</v>
      </c>
    </row>
    <row r="21" spans="1:2" ht="27" thickBot="1" x14ac:dyDescent="0.3">
      <c r="A21" s="3" t="s">
        <v>78</v>
      </c>
      <c r="B21" s="3">
        <v>0</v>
      </c>
    </row>
    <row r="22" spans="1:2" ht="27" thickBot="1" x14ac:dyDescent="0.3">
      <c r="A22" s="3" t="s">
        <v>118</v>
      </c>
      <c r="B22" s="4">
        <v>2</v>
      </c>
    </row>
    <row r="23" spans="1:2" ht="27" thickBot="1" x14ac:dyDescent="0.3">
      <c r="A23" s="3" t="s">
        <v>96</v>
      </c>
      <c r="B23" s="3">
        <v>12</v>
      </c>
    </row>
    <row r="24" spans="1:2" ht="27" thickBot="1" x14ac:dyDescent="0.3">
      <c r="A24" s="3" t="s">
        <v>38</v>
      </c>
      <c r="B24" s="6">
        <v>4</v>
      </c>
    </row>
    <row r="25" spans="1:2" ht="27" thickBot="1" x14ac:dyDescent="0.3">
      <c r="A25" s="3" t="s">
        <v>40</v>
      </c>
      <c r="B25" s="6">
        <v>3</v>
      </c>
    </row>
    <row r="26" spans="1:2" ht="27" thickBot="1" x14ac:dyDescent="0.3">
      <c r="A26" s="3" t="s">
        <v>104</v>
      </c>
      <c r="B26" s="3">
        <v>4</v>
      </c>
    </row>
    <row r="27" spans="1:2" ht="15.75" thickBot="1" x14ac:dyDescent="0.3">
      <c r="A27" s="3" t="s">
        <v>106</v>
      </c>
      <c r="B27" s="4">
        <v>1</v>
      </c>
    </row>
    <row r="28" spans="1:2" ht="27" thickBot="1" x14ac:dyDescent="0.3">
      <c r="A28" s="3" t="s">
        <v>123</v>
      </c>
      <c r="B28" s="4">
        <v>3</v>
      </c>
    </row>
    <row r="29" spans="1:2" ht="27" thickBot="1" x14ac:dyDescent="0.3">
      <c r="A29" s="3" t="s">
        <v>98</v>
      </c>
      <c r="B29" s="4">
        <v>9</v>
      </c>
    </row>
    <row r="30" spans="1:2" ht="27" thickBot="1" x14ac:dyDescent="0.3">
      <c r="A30" s="6" t="s">
        <v>77</v>
      </c>
      <c r="B30" s="6">
        <v>6</v>
      </c>
    </row>
    <row r="31" spans="1:2" ht="15.75" thickBot="1" x14ac:dyDescent="0.3">
      <c r="A31" s="3" t="s">
        <v>82</v>
      </c>
      <c r="B31" s="3">
        <v>1</v>
      </c>
    </row>
    <row r="32" spans="1:2" ht="52.5" thickBot="1" x14ac:dyDescent="0.3">
      <c r="A32" s="3" t="s">
        <v>119</v>
      </c>
      <c r="B32" s="4">
        <v>2</v>
      </c>
    </row>
    <row r="33" spans="1:2" ht="27" thickBot="1" x14ac:dyDescent="0.3">
      <c r="A33" s="3" t="s">
        <v>28</v>
      </c>
      <c r="B33" s="2">
        <v>0</v>
      </c>
    </row>
    <row r="34" spans="1:2" ht="27" thickBot="1" x14ac:dyDescent="0.3">
      <c r="A34" s="3" t="s">
        <v>92</v>
      </c>
      <c r="B34" s="3">
        <v>1</v>
      </c>
    </row>
    <row r="35" spans="1:2" ht="27" thickBot="1" x14ac:dyDescent="0.3">
      <c r="A35" s="3" t="s">
        <v>121</v>
      </c>
      <c r="B35" s="3">
        <v>1</v>
      </c>
    </row>
    <row r="36" spans="1:2" ht="27" thickBot="1" x14ac:dyDescent="0.3">
      <c r="A36" s="3" t="s">
        <v>121</v>
      </c>
      <c r="B36" s="4">
        <v>2</v>
      </c>
    </row>
    <row r="37" spans="1:2" ht="15.75" thickBot="1" x14ac:dyDescent="0.3">
      <c r="A37" s="3" t="s">
        <v>32</v>
      </c>
      <c r="B37" s="3">
        <v>5</v>
      </c>
    </row>
    <row r="38" spans="1:2" ht="15.75" thickBot="1" x14ac:dyDescent="0.3">
      <c r="A38" s="3" t="s">
        <v>32</v>
      </c>
      <c r="B38" s="3">
        <v>4</v>
      </c>
    </row>
    <row r="39" spans="1:2" ht="27" thickBot="1" x14ac:dyDescent="0.3">
      <c r="A39" s="3" t="s">
        <v>18</v>
      </c>
      <c r="B39" s="4">
        <v>0</v>
      </c>
    </row>
    <row r="40" spans="1:2" ht="27" thickBot="1" x14ac:dyDescent="0.3">
      <c r="A40" s="3" t="s">
        <v>116</v>
      </c>
      <c r="B40" s="4">
        <v>2</v>
      </c>
    </row>
    <row r="41" spans="1:2" ht="27" thickBot="1" x14ac:dyDescent="0.3">
      <c r="A41" s="3" t="s">
        <v>84</v>
      </c>
      <c r="B41" s="4">
        <v>1</v>
      </c>
    </row>
    <row r="42" spans="1:2" ht="15.75" thickBot="1" x14ac:dyDescent="0.3">
      <c r="A42" s="3" t="s">
        <v>22</v>
      </c>
      <c r="B42" s="4">
        <v>3</v>
      </c>
    </row>
    <row r="43" spans="1:2" ht="39.75" thickBot="1" x14ac:dyDescent="0.3">
      <c r="A43" s="3" t="s">
        <v>90</v>
      </c>
      <c r="B43" s="3">
        <v>4</v>
      </c>
    </row>
    <row r="44" spans="1:2" ht="27" thickBot="1" x14ac:dyDescent="0.3">
      <c r="A44" s="3" t="s">
        <v>114</v>
      </c>
      <c r="B44" s="3">
        <v>3</v>
      </c>
    </row>
    <row r="45" spans="1:2" ht="15.75" thickBot="1" x14ac:dyDescent="0.3">
      <c r="A45" s="3" t="s">
        <v>100</v>
      </c>
      <c r="B45" s="4">
        <v>1</v>
      </c>
    </row>
    <row r="46" spans="1:2" ht="27" thickBot="1" x14ac:dyDescent="0.3">
      <c r="A46" s="3" t="s">
        <v>42</v>
      </c>
      <c r="B46" s="21">
        <v>6</v>
      </c>
    </row>
    <row r="47" spans="1:2" ht="27" thickBot="1" x14ac:dyDescent="0.3">
      <c r="A47" s="3" t="s">
        <v>65</v>
      </c>
      <c r="B47" s="4">
        <v>4</v>
      </c>
    </row>
    <row r="48" spans="1:2" ht="27" thickBot="1" x14ac:dyDescent="0.3">
      <c r="A48" s="3" t="s">
        <v>88</v>
      </c>
      <c r="B48" s="4">
        <v>6</v>
      </c>
    </row>
    <row r="49" spans="1:2" ht="27" thickBot="1" x14ac:dyDescent="0.3">
      <c r="A49" s="3" t="s">
        <v>16</v>
      </c>
      <c r="B49" s="2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opLeftCell="A11" workbookViewId="0">
      <selection activeCell="B2" sqref="B2:B42"/>
    </sheetView>
  </sheetViews>
  <sheetFormatPr defaultRowHeight="15" x14ac:dyDescent="0.25"/>
  <cols>
    <col min="1" max="1" width="24" customWidth="1"/>
    <col min="2" max="2" width="34.140625" customWidth="1"/>
  </cols>
  <sheetData>
    <row r="1" spans="1:2" ht="15.75" thickBot="1" x14ac:dyDescent="0.3">
      <c r="A1" s="1" t="s">
        <v>50</v>
      </c>
      <c r="B1" s="1" t="s">
        <v>6</v>
      </c>
    </row>
    <row r="2" spans="1:2" ht="15.75" thickBot="1" x14ac:dyDescent="0.3">
      <c r="A2" s="3" t="s">
        <v>86</v>
      </c>
      <c r="B2" s="23">
        <v>3</v>
      </c>
    </row>
    <row r="3" spans="1:2" ht="15.75" thickBot="1" x14ac:dyDescent="0.3">
      <c r="A3" s="3" t="s">
        <v>75</v>
      </c>
      <c r="B3" s="23">
        <v>0</v>
      </c>
    </row>
    <row r="4" spans="1:2" ht="15.75" thickBot="1" x14ac:dyDescent="0.3">
      <c r="A4" s="3" t="s">
        <v>36</v>
      </c>
      <c r="B4" s="23">
        <v>0</v>
      </c>
    </row>
    <row r="5" spans="1:2" ht="15.75" thickBot="1" x14ac:dyDescent="0.3">
      <c r="A5" s="3" t="s">
        <v>69</v>
      </c>
      <c r="B5" s="24">
        <v>0</v>
      </c>
    </row>
    <row r="6" spans="1:2" ht="15.75" thickBot="1" x14ac:dyDescent="0.3">
      <c r="A6" s="3" t="s">
        <v>67</v>
      </c>
      <c r="B6" s="23">
        <v>7</v>
      </c>
    </row>
    <row r="7" spans="1:2" ht="15.75" thickBot="1" x14ac:dyDescent="0.3">
      <c r="A7" s="3" t="s">
        <v>102</v>
      </c>
      <c r="B7" s="20">
        <v>1</v>
      </c>
    </row>
    <row r="8" spans="1:2" ht="15.75" thickBot="1" x14ac:dyDescent="0.3">
      <c r="A8" s="3" t="s">
        <v>24</v>
      </c>
      <c r="B8" s="23">
        <v>0</v>
      </c>
    </row>
    <row r="9" spans="1:2" ht="15.75" thickBot="1" x14ac:dyDescent="0.3">
      <c r="A9" s="3" t="s">
        <v>20</v>
      </c>
      <c r="B9" s="4">
        <v>0</v>
      </c>
    </row>
    <row r="10" spans="1:2" ht="15.75" thickBot="1" x14ac:dyDescent="0.3">
      <c r="A10" s="3" t="s">
        <v>63</v>
      </c>
      <c r="B10" s="3">
        <v>3</v>
      </c>
    </row>
    <row r="11" spans="1:2" ht="15.75" thickBot="1" x14ac:dyDescent="0.3">
      <c r="A11" s="3" t="s">
        <v>112</v>
      </c>
      <c r="B11" s="6">
        <v>4</v>
      </c>
    </row>
    <row r="12" spans="1:2" ht="15.75" thickBot="1" x14ac:dyDescent="0.3">
      <c r="A12" s="3" t="s">
        <v>110</v>
      </c>
      <c r="B12" s="3">
        <v>6</v>
      </c>
    </row>
    <row r="13" spans="1:2" ht="15.75" thickBot="1" x14ac:dyDescent="0.3">
      <c r="A13" s="3" t="s">
        <v>46</v>
      </c>
      <c r="B13" s="3">
        <v>0</v>
      </c>
    </row>
    <row r="14" spans="1:2" ht="15.75" thickBot="1" x14ac:dyDescent="0.3">
      <c r="A14" s="3" t="s">
        <v>34</v>
      </c>
      <c r="B14" s="6">
        <v>1</v>
      </c>
    </row>
    <row r="15" spans="1:2" ht="15.75" thickBot="1" x14ac:dyDescent="0.3">
      <c r="A15" s="3" t="s">
        <v>108</v>
      </c>
      <c r="B15" s="3">
        <v>0</v>
      </c>
    </row>
    <row r="16" spans="1:2" ht="15.75" thickBot="1" x14ac:dyDescent="0.3">
      <c r="A16" s="3" t="s">
        <v>78</v>
      </c>
      <c r="B16" s="3">
        <v>0</v>
      </c>
    </row>
    <row r="17" spans="1:2" ht="15.75" thickBot="1" x14ac:dyDescent="0.3">
      <c r="A17" s="3" t="s">
        <v>118</v>
      </c>
      <c r="B17" s="4">
        <v>0</v>
      </c>
    </row>
    <row r="18" spans="1:2" ht="15.75" thickBot="1" x14ac:dyDescent="0.3">
      <c r="A18" s="3" t="s">
        <v>96</v>
      </c>
      <c r="B18" s="3">
        <v>0</v>
      </c>
    </row>
    <row r="19" spans="1:2" ht="15.75" thickBot="1" x14ac:dyDescent="0.3">
      <c r="A19" s="3" t="s">
        <v>38</v>
      </c>
      <c r="B19" s="6">
        <v>2</v>
      </c>
    </row>
    <row r="20" spans="1:2" ht="15.75" thickBot="1" x14ac:dyDescent="0.3">
      <c r="A20" s="3" t="s">
        <v>40</v>
      </c>
      <c r="B20" s="6">
        <v>3</v>
      </c>
    </row>
    <row r="21" spans="1:2" ht="15.75" thickBot="1" x14ac:dyDescent="0.3">
      <c r="A21" s="3" t="s">
        <v>106</v>
      </c>
      <c r="B21" s="4">
        <v>0</v>
      </c>
    </row>
    <row r="22" spans="1:2" ht="15.75" thickBot="1" x14ac:dyDescent="0.3">
      <c r="A22" s="3" t="s">
        <v>123</v>
      </c>
      <c r="B22" s="4">
        <v>0</v>
      </c>
    </row>
    <row r="23" spans="1:2" ht="15.75" thickBot="1" x14ac:dyDescent="0.3">
      <c r="A23" s="6" t="s">
        <v>77</v>
      </c>
      <c r="B23" s="6">
        <v>11</v>
      </c>
    </row>
    <row r="24" spans="1:2" ht="15.75" thickBot="1" x14ac:dyDescent="0.3">
      <c r="A24" s="3" t="s">
        <v>82</v>
      </c>
      <c r="B24" s="4">
        <v>0</v>
      </c>
    </row>
    <row r="25" spans="1:2" ht="27" thickBot="1" x14ac:dyDescent="0.3">
      <c r="A25" s="3" t="s">
        <v>119</v>
      </c>
      <c r="B25" s="4">
        <v>0</v>
      </c>
    </row>
    <row r="26" spans="1:2" ht="15.75" thickBot="1" x14ac:dyDescent="0.3">
      <c r="A26" s="3" t="s">
        <v>28</v>
      </c>
      <c r="B26" s="2">
        <v>0</v>
      </c>
    </row>
    <row r="27" spans="1:2" ht="15.75" thickBot="1" x14ac:dyDescent="0.3">
      <c r="A27" s="3" t="s">
        <v>92</v>
      </c>
      <c r="B27" s="4">
        <v>1</v>
      </c>
    </row>
    <row r="28" spans="1:2" ht="15.75" thickBot="1" x14ac:dyDescent="0.3">
      <c r="A28" s="3" t="s">
        <v>121</v>
      </c>
      <c r="B28" s="4">
        <v>1</v>
      </c>
    </row>
    <row r="29" spans="1:2" ht="15.75" thickBot="1" x14ac:dyDescent="0.3">
      <c r="A29" s="3" t="s">
        <v>121</v>
      </c>
      <c r="B29" s="4">
        <v>2</v>
      </c>
    </row>
    <row r="30" spans="1:2" ht="15.75" thickBot="1" x14ac:dyDescent="0.3">
      <c r="A30" s="3" t="s">
        <v>32</v>
      </c>
      <c r="B30" s="3">
        <v>0</v>
      </c>
    </row>
    <row r="31" spans="1:2" ht="15.75" thickBot="1" x14ac:dyDescent="0.3">
      <c r="A31" s="3" t="s">
        <v>18</v>
      </c>
      <c r="B31" s="4">
        <v>0</v>
      </c>
    </row>
    <row r="32" spans="1:2" ht="15.75" thickBot="1" x14ac:dyDescent="0.3">
      <c r="A32" s="3" t="s">
        <v>116</v>
      </c>
      <c r="B32" s="3">
        <v>2</v>
      </c>
    </row>
    <row r="33" spans="1:2" ht="15.75" thickBot="1" x14ac:dyDescent="0.3">
      <c r="A33" s="3" t="s">
        <v>84</v>
      </c>
      <c r="B33" s="3">
        <v>0</v>
      </c>
    </row>
    <row r="34" spans="1:2" ht="15.75" thickBot="1" x14ac:dyDescent="0.3">
      <c r="A34" s="3" t="s">
        <v>22</v>
      </c>
      <c r="B34" s="4">
        <v>0</v>
      </c>
    </row>
    <row r="35" spans="1:2" ht="15.75" thickBot="1" x14ac:dyDescent="0.3">
      <c r="A35" s="8" t="s">
        <v>94</v>
      </c>
      <c r="B35" s="8">
        <v>0</v>
      </c>
    </row>
    <row r="36" spans="1:2" ht="15.75" thickBot="1" x14ac:dyDescent="0.3">
      <c r="A36" s="3" t="s">
        <v>90</v>
      </c>
      <c r="B36" s="4">
        <v>1</v>
      </c>
    </row>
    <row r="37" spans="1:2" ht="15.75" thickBot="1" x14ac:dyDescent="0.3">
      <c r="A37" s="3" t="s">
        <v>90</v>
      </c>
      <c r="B37" s="4">
        <v>2</v>
      </c>
    </row>
    <row r="38" spans="1:2" ht="15.75" thickBot="1" x14ac:dyDescent="0.3">
      <c r="A38" s="3" t="s">
        <v>114</v>
      </c>
      <c r="B38" s="3">
        <v>0</v>
      </c>
    </row>
    <row r="39" spans="1:2" ht="15.75" thickBot="1" x14ac:dyDescent="0.3">
      <c r="A39" s="3" t="s">
        <v>42</v>
      </c>
      <c r="B39" s="21">
        <v>0</v>
      </c>
    </row>
    <row r="40" spans="1:2" ht="15.75" thickBot="1" x14ac:dyDescent="0.3">
      <c r="A40" s="3" t="s">
        <v>65</v>
      </c>
      <c r="B40" s="3">
        <v>0</v>
      </c>
    </row>
    <row r="41" spans="1:2" ht="15.75" thickBot="1" x14ac:dyDescent="0.3">
      <c r="A41" s="3" t="s">
        <v>88</v>
      </c>
      <c r="B41" s="3">
        <v>3</v>
      </c>
    </row>
    <row r="42" spans="1:2" ht="15.75" thickBot="1" x14ac:dyDescent="0.3">
      <c r="A42" s="3" t="s">
        <v>16</v>
      </c>
      <c r="B42" s="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38" workbookViewId="0">
      <selection activeCell="B2" sqref="B2:B54"/>
    </sheetView>
  </sheetViews>
  <sheetFormatPr defaultRowHeight="15" x14ac:dyDescent="0.25"/>
  <cols>
    <col min="2" max="2" width="22.85546875" customWidth="1"/>
  </cols>
  <sheetData>
    <row r="1" spans="1:2" ht="15.75" thickBot="1" x14ac:dyDescent="0.3">
      <c r="A1" s="1" t="s">
        <v>50</v>
      </c>
      <c r="B1" s="1" t="s">
        <v>0</v>
      </c>
    </row>
    <row r="2" spans="1:2" ht="27" thickBot="1" x14ac:dyDescent="0.3">
      <c r="A2" s="3" t="s">
        <v>86</v>
      </c>
      <c r="B2" s="20">
        <v>3</v>
      </c>
    </row>
    <row r="3" spans="1:2" ht="27" thickBot="1" x14ac:dyDescent="0.3">
      <c r="A3" s="3" t="s">
        <v>75</v>
      </c>
      <c r="B3" s="20">
        <v>15</v>
      </c>
    </row>
    <row r="4" spans="1:2" ht="27" thickBot="1" x14ac:dyDescent="0.3">
      <c r="A4" s="3" t="s">
        <v>36</v>
      </c>
      <c r="B4" s="20">
        <v>7</v>
      </c>
    </row>
    <row r="5" spans="1:2" ht="27" thickBot="1" x14ac:dyDescent="0.3">
      <c r="A5" s="3" t="s">
        <v>69</v>
      </c>
      <c r="B5" s="20">
        <v>3</v>
      </c>
    </row>
    <row r="6" spans="1:2" ht="27" thickBot="1" x14ac:dyDescent="0.3">
      <c r="A6" s="3" t="s">
        <v>67</v>
      </c>
      <c r="B6" s="20">
        <v>66.7</v>
      </c>
    </row>
    <row r="7" spans="1:2" ht="39.75" thickBot="1" x14ac:dyDescent="0.3">
      <c r="A7" s="3" t="s">
        <v>102</v>
      </c>
      <c r="B7" s="20">
        <v>19.588235294117649</v>
      </c>
    </row>
    <row r="8" spans="1:2" ht="27" thickBot="1" x14ac:dyDescent="0.3">
      <c r="A8" s="3" t="s">
        <v>24</v>
      </c>
      <c r="B8" s="20">
        <v>2.3333333333333335</v>
      </c>
    </row>
    <row r="9" spans="1:2" ht="27" thickBot="1" x14ac:dyDescent="0.3">
      <c r="A9" s="3" t="s">
        <v>26</v>
      </c>
      <c r="B9" s="21">
        <v>49.607142857142854</v>
      </c>
    </row>
    <row r="10" spans="1:2" ht="27" thickBot="1" x14ac:dyDescent="0.3">
      <c r="A10" s="3" t="s">
        <v>20</v>
      </c>
      <c r="B10" s="21">
        <v>8.1558441558441555</v>
      </c>
    </row>
    <row r="11" spans="1:2" ht="27" thickBot="1" x14ac:dyDescent="0.3">
      <c r="A11" s="3" t="s">
        <v>63</v>
      </c>
      <c r="B11" s="3">
        <v>14</v>
      </c>
    </row>
    <row r="12" spans="1:2" ht="39.75" thickBot="1" x14ac:dyDescent="0.3">
      <c r="A12" s="3" t="s">
        <v>112</v>
      </c>
      <c r="B12" s="3">
        <v>2.9384615384615387</v>
      </c>
    </row>
    <row r="13" spans="1:2" ht="39.75" thickBot="1" x14ac:dyDescent="0.3">
      <c r="A13" s="3" t="s">
        <v>110</v>
      </c>
      <c r="B13" s="3">
        <v>96.65</v>
      </c>
    </row>
    <row r="14" spans="1:2" ht="27" thickBot="1" x14ac:dyDescent="0.3">
      <c r="A14" s="3" t="s">
        <v>46</v>
      </c>
      <c r="B14" s="3">
        <v>62.43</v>
      </c>
    </row>
    <row r="15" spans="1:2" ht="27" thickBot="1" x14ac:dyDescent="0.3">
      <c r="A15" s="3" t="s">
        <v>34</v>
      </c>
      <c r="B15" s="21">
        <v>16.911764705882351</v>
      </c>
    </row>
    <row r="16" spans="1:2" ht="27" thickBot="1" x14ac:dyDescent="0.3">
      <c r="A16" s="3" t="s">
        <v>108</v>
      </c>
      <c r="B16" s="3">
        <v>7.9130434782608692</v>
      </c>
    </row>
    <row r="17" spans="1:2" ht="27" thickBot="1" x14ac:dyDescent="0.3">
      <c r="A17" s="3" t="s">
        <v>30</v>
      </c>
      <c r="B17" s="21">
        <v>14</v>
      </c>
    </row>
    <row r="18" spans="1:2" ht="39.75" thickBot="1" x14ac:dyDescent="0.3">
      <c r="A18" s="3" t="s">
        <v>80</v>
      </c>
      <c r="B18" s="3">
        <v>6.6</v>
      </c>
    </row>
    <row r="19" spans="1:2" ht="27" thickBot="1" x14ac:dyDescent="0.3">
      <c r="A19" s="3" t="s">
        <v>78</v>
      </c>
      <c r="B19" s="3">
        <v>31</v>
      </c>
    </row>
    <row r="20" spans="1:2" ht="27" thickBot="1" x14ac:dyDescent="0.3">
      <c r="A20" s="3" t="s">
        <v>118</v>
      </c>
      <c r="B20" s="3">
        <v>129.71428571428572</v>
      </c>
    </row>
    <row r="21" spans="1:2" ht="27" thickBot="1" x14ac:dyDescent="0.3">
      <c r="A21" s="3" t="s">
        <v>96</v>
      </c>
      <c r="B21" s="3" t="s">
        <v>14</v>
      </c>
    </row>
    <row r="22" spans="1:2" ht="27" thickBot="1" x14ac:dyDescent="0.3">
      <c r="A22" s="3" t="s">
        <v>38</v>
      </c>
      <c r="B22" s="21">
        <v>3</v>
      </c>
    </row>
    <row r="23" spans="1:2" ht="27" thickBot="1" x14ac:dyDescent="0.3">
      <c r="A23" s="3" t="s">
        <v>40</v>
      </c>
      <c r="B23" s="21">
        <v>131.39393939393941</v>
      </c>
    </row>
    <row r="24" spans="1:2" ht="27" thickBot="1" x14ac:dyDescent="0.3">
      <c r="A24" s="3" t="s">
        <v>104</v>
      </c>
      <c r="B24" s="3">
        <v>19.475000000000001</v>
      </c>
    </row>
    <row r="25" spans="1:2" ht="15.75" thickBot="1" x14ac:dyDescent="0.3">
      <c r="A25" s="3" t="s">
        <v>106</v>
      </c>
      <c r="B25" s="3">
        <v>4</v>
      </c>
    </row>
    <row r="26" spans="1:2" ht="27" thickBot="1" x14ac:dyDescent="0.3">
      <c r="A26" s="3" t="s">
        <v>123</v>
      </c>
      <c r="B26" s="4">
        <v>16.333333333333332</v>
      </c>
    </row>
    <row r="27" spans="1:2" ht="27" thickBot="1" x14ac:dyDescent="0.3">
      <c r="A27" s="3" t="s">
        <v>98</v>
      </c>
      <c r="B27" s="3">
        <v>24.694444444444443</v>
      </c>
    </row>
    <row r="28" spans="1:2" ht="27" thickBot="1" x14ac:dyDescent="0.3">
      <c r="A28" s="6" t="s">
        <v>77</v>
      </c>
      <c r="B28" s="6">
        <v>6</v>
      </c>
    </row>
    <row r="29" spans="1:2" ht="27" thickBot="1" x14ac:dyDescent="0.3">
      <c r="A29" s="3" t="s">
        <v>61</v>
      </c>
      <c r="B29" s="3">
        <v>4.094736842105263</v>
      </c>
    </row>
    <row r="30" spans="1:2" ht="15.75" thickBot="1" x14ac:dyDescent="0.3">
      <c r="A30" s="3" t="s">
        <v>82</v>
      </c>
      <c r="B30" s="3">
        <v>40.19</v>
      </c>
    </row>
    <row r="31" spans="1:2" ht="15.75" thickBot="1" x14ac:dyDescent="0.3">
      <c r="A31" s="3" t="s">
        <v>82</v>
      </c>
      <c r="B31" s="3">
        <v>87.32</v>
      </c>
    </row>
    <row r="32" spans="1:2" ht="52.5" thickBot="1" x14ac:dyDescent="0.3">
      <c r="A32" s="3" t="s">
        <v>119</v>
      </c>
      <c r="B32" s="3" t="s">
        <v>12</v>
      </c>
    </row>
    <row r="33" spans="1:2" ht="27" thickBot="1" x14ac:dyDescent="0.3">
      <c r="A33" s="3" t="s">
        <v>28</v>
      </c>
      <c r="B33" s="21">
        <v>8.3168539325842694</v>
      </c>
    </row>
    <row r="34" spans="1:2" ht="27" thickBot="1" x14ac:dyDescent="0.3">
      <c r="A34" s="3" t="s">
        <v>92</v>
      </c>
      <c r="B34" s="3">
        <v>3935.063492063492</v>
      </c>
    </row>
    <row r="35" spans="1:2" ht="27" thickBot="1" x14ac:dyDescent="0.3">
      <c r="A35" s="3" t="s">
        <v>48</v>
      </c>
      <c r="B35" s="3" t="s">
        <v>14</v>
      </c>
    </row>
    <row r="36" spans="1:2" ht="27" thickBot="1" x14ac:dyDescent="0.3">
      <c r="A36" s="3" t="s">
        <v>44</v>
      </c>
      <c r="B36" s="3">
        <v>66.67</v>
      </c>
    </row>
    <row r="37" spans="1:2" ht="27" thickBot="1" x14ac:dyDescent="0.3">
      <c r="A37" s="3" t="s">
        <v>44</v>
      </c>
      <c r="B37" s="3">
        <v>66.67</v>
      </c>
    </row>
    <row r="38" spans="1:2" ht="27" thickBot="1" x14ac:dyDescent="0.3">
      <c r="A38" s="3" t="s">
        <v>44</v>
      </c>
      <c r="B38" s="3">
        <v>233.33</v>
      </c>
    </row>
    <row r="39" spans="1:2" ht="27" thickBot="1" x14ac:dyDescent="0.3">
      <c r="A39" s="3" t="s">
        <v>121</v>
      </c>
      <c r="B39" s="3">
        <v>118</v>
      </c>
    </row>
    <row r="40" spans="1:2" ht="27" thickBot="1" x14ac:dyDescent="0.3">
      <c r="A40" s="3" t="s">
        <v>73</v>
      </c>
      <c r="B40" s="2">
        <v>2</v>
      </c>
    </row>
    <row r="41" spans="1:2" ht="15.75" thickBot="1" x14ac:dyDescent="0.3">
      <c r="A41" s="3" t="s">
        <v>32</v>
      </c>
      <c r="B41" s="21">
        <v>2</v>
      </c>
    </row>
    <row r="42" spans="1:2" ht="27" thickBot="1" x14ac:dyDescent="0.3">
      <c r="A42" s="3" t="s">
        <v>18</v>
      </c>
      <c r="B42" s="4">
        <v>14.87</v>
      </c>
    </row>
    <row r="43" spans="1:2" ht="27" thickBot="1" x14ac:dyDescent="0.3">
      <c r="A43" s="3" t="s">
        <v>116</v>
      </c>
      <c r="B43" s="3">
        <v>2</v>
      </c>
    </row>
    <row r="44" spans="1:2" ht="27" thickBot="1" x14ac:dyDescent="0.3">
      <c r="A44" s="3" t="s">
        <v>84</v>
      </c>
      <c r="B44" s="3">
        <v>906.375</v>
      </c>
    </row>
    <row r="45" spans="1:2" ht="15.75" thickBot="1" x14ac:dyDescent="0.3">
      <c r="A45" s="3" t="s">
        <v>22</v>
      </c>
      <c r="B45" s="3">
        <v>16</v>
      </c>
    </row>
    <row r="46" spans="1:2" ht="27" thickBot="1" x14ac:dyDescent="0.3">
      <c r="A46" s="3" t="s">
        <v>71</v>
      </c>
      <c r="B46" s="3">
        <v>4.5986394557823127</v>
      </c>
    </row>
    <row r="47" spans="1:2" ht="39.75" thickBot="1" x14ac:dyDescent="0.3">
      <c r="A47" s="8" t="s">
        <v>94</v>
      </c>
      <c r="B47" s="8">
        <v>20</v>
      </c>
    </row>
    <row r="48" spans="1:2" ht="39.75" thickBot="1" x14ac:dyDescent="0.3">
      <c r="A48" s="3" t="s">
        <v>90</v>
      </c>
      <c r="B48" s="3">
        <v>65</v>
      </c>
    </row>
    <row r="49" spans="1:2" ht="27" thickBot="1" x14ac:dyDescent="0.3">
      <c r="A49" s="3" t="s">
        <v>114</v>
      </c>
      <c r="B49" s="3">
        <v>2.7888999008919724</v>
      </c>
    </row>
    <row r="50" spans="1:2" ht="15.75" thickBot="1" x14ac:dyDescent="0.3">
      <c r="A50" s="3" t="s">
        <v>100</v>
      </c>
      <c r="B50" s="3">
        <v>7.9189189189189193</v>
      </c>
    </row>
    <row r="51" spans="1:2" ht="27" thickBot="1" x14ac:dyDescent="0.3">
      <c r="A51" s="3" t="s">
        <v>42</v>
      </c>
      <c r="B51" s="21">
        <v>20</v>
      </c>
    </row>
    <row r="52" spans="1:2" ht="27" thickBot="1" x14ac:dyDescent="0.3">
      <c r="A52" s="3" t="s">
        <v>65</v>
      </c>
      <c r="B52" s="2">
        <v>397.89</v>
      </c>
    </row>
    <row r="53" spans="1:2" ht="27" thickBot="1" x14ac:dyDescent="0.3">
      <c r="A53" s="3" t="s">
        <v>88</v>
      </c>
      <c r="B53" s="3">
        <v>25.425925925925927</v>
      </c>
    </row>
    <row r="54" spans="1:2" ht="27" thickBot="1" x14ac:dyDescent="0.3">
      <c r="A54" s="3" t="s">
        <v>16</v>
      </c>
      <c r="B54" s="2">
        <v>2</v>
      </c>
    </row>
    <row r="55" spans="1:2" x14ac:dyDescent="0.25">
      <c r="B55">
        <f>MIN(B2:B54)</f>
        <v>2</v>
      </c>
    </row>
    <row r="56" spans="1:2" x14ac:dyDescent="0.25">
      <c r="B56">
        <f>MAX(B2:B54)</f>
        <v>3935.063492063492</v>
      </c>
    </row>
    <row r="57" spans="1:2" x14ac:dyDescent="0.25">
      <c r="B57">
        <f>AVERAGE(B2:B54)</f>
        <v>136.19922590577494</v>
      </c>
    </row>
    <row r="58" spans="1:2" x14ac:dyDescent="0.25">
      <c r="B58">
        <f>MEDIAN(B2:B54)</f>
        <v>16.166666666666664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topLeftCell="A34" workbookViewId="0">
      <selection activeCell="B2" sqref="B2:B57"/>
    </sheetView>
  </sheetViews>
  <sheetFormatPr defaultRowHeight="15" x14ac:dyDescent="0.25"/>
  <cols>
    <col min="2" max="2" width="33.5703125" customWidth="1"/>
  </cols>
  <sheetData>
    <row r="1" spans="1:2" ht="15.75" thickBot="1" x14ac:dyDescent="0.3">
      <c r="A1" s="1" t="s">
        <v>50</v>
      </c>
      <c r="B1" s="1" t="s">
        <v>2</v>
      </c>
    </row>
    <row r="2" spans="1:2" ht="27" thickBot="1" x14ac:dyDescent="0.3">
      <c r="A2" s="3" t="s">
        <v>86</v>
      </c>
      <c r="B2" s="20">
        <v>114</v>
      </c>
    </row>
    <row r="3" spans="1:2" ht="27" thickBot="1" x14ac:dyDescent="0.3">
      <c r="A3" s="3" t="s">
        <v>75</v>
      </c>
      <c r="B3" s="20">
        <v>190</v>
      </c>
    </row>
    <row r="4" spans="1:2" ht="27" thickBot="1" x14ac:dyDescent="0.3">
      <c r="A4" s="3" t="s">
        <v>36</v>
      </c>
      <c r="B4" s="22">
        <v>70</v>
      </c>
    </row>
    <row r="5" spans="1:2" ht="27" thickBot="1" x14ac:dyDescent="0.3">
      <c r="A5" s="3" t="s">
        <v>69</v>
      </c>
      <c r="B5" s="20">
        <v>419</v>
      </c>
    </row>
    <row r="6" spans="1:2" ht="27" thickBot="1" x14ac:dyDescent="0.3">
      <c r="A6" s="3" t="s">
        <v>69</v>
      </c>
      <c r="B6" s="20">
        <v>447</v>
      </c>
    </row>
    <row r="7" spans="1:2" ht="27" thickBot="1" x14ac:dyDescent="0.3">
      <c r="A7" s="3" t="s">
        <v>67</v>
      </c>
      <c r="B7" s="20">
        <v>110</v>
      </c>
    </row>
    <row r="8" spans="1:2" ht="39.75" thickBot="1" x14ac:dyDescent="0.3">
      <c r="A8" s="3" t="s">
        <v>102</v>
      </c>
      <c r="B8" s="20">
        <v>17</v>
      </c>
    </row>
    <row r="9" spans="1:2" ht="27" thickBot="1" x14ac:dyDescent="0.3">
      <c r="A9" s="3" t="s">
        <v>24</v>
      </c>
      <c r="B9" s="23">
        <v>102</v>
      </c>
    </row>
    <row r="10" spans="1:2" ht="27" thickBot="1" x14ac:dyDescent="0.3">
      <c r="A10" s="3" t="s">
        <v>26</v>
      </c>
      <c r="B10" s="4">
        <v>84</v>
      </c>
    </row>
    <row r="11" spans="1:2" ht="27" thickBot="1" x14ac:dyDescent="0.3">
      <c r="A11" s="3" t="s">
        <v>20</v>
      </c>
      <c r="B11" s="4">
        <v>77</v>
      </c>
    </row>
    <row r="12" spans="1:2" ht="27" thickBot="1" x14ac:dyDescent="0.3">
      <c r="A12" s="3" t="s">
        <v>63</v>
      </c>
      <c r="B12" s="3">
        <v>164</v>
      </c>
    </row>
    <row r="13" spans="1:2" ht="39.75" thickBot="1" x14ac:dyDescent="0.3">
      <c r="A13" s="3" t="s">
        <v>112</v>
      </c>
      <c r="B13" s="3">
        <v>130</v>
      </c>
    </row>
    <row r="14" spans="1:2" ht="39.75" thickBot="1" x14ac:dyDescent="0.3">
      <c r="A14" s="3" t="s">
        <v>110</v>
      </c>
      <c r="B14" s="3">
        <v>20</v>
      </c>
    </row>
    <row r="15" spans="1:2" ht="27" thickBot="1" x14ac:dyDescent="0.3">
      <c r="A15" s="3" t="s">
        <v>46</v>
      </c>
      <c r="B15" s="3">
        <v>58</v>
      </c>
    </row>
    <row r="16" spans="1:2" ht="27" thickBot="1" x14ac:dyDescent="0.3">
      <c r="A16" s="3" t="s">
        <v>34</v>
      </c>
      <c r="B16" s="6">
        <v>68</v>
      </c>
    </row>
    <row r="17" spans="1:2" ht="27" thickBot="1" x14ac:dyDescent="0.3">
      <c r="A17" s="3" t="s">
        <v>108</v>
      </c>
      <c r="B17" s="3">
        <v>92</v>
      </c>
    </row>
    <row r="18" spans="1:2" ht="27" thickBot="1" x14ac:dyDescent="0.3">
      <c r="A18" s="3" t="s">
        <v>30</v>
      </c>
      <c r="B18" s="21">
        <v>87</v>
      </c>
    </row>
    <row r="19" spans="1:2" ht="39.75" thickBot="1" x14ac:dyDescent="0.3">
      <c r="A19" s="3" t="s">
        <v>80</v>
      </c>
      <c r="B19" s="3">
        <v>84</v>
      </c>
    </row>
    <row r="20" spans="1:2" ht="27" thickBot="1" x14ac:dyDescent="0.3">
      <c r="A20" s="3" t="s">
        <v>78</v>
      </c>
      <c r="B20" s="4">
        <v>146</v>
      </c>
    </row>
    <row r="21" spans="1:2" ht="27" thickBot="1" x14ac:dyDescent="0.3">
      <c r="A21" s="3" t="s">
        <v>118</v>
      </c>
      <c r="B21" s="3">
        <v>7</v>
      </c>
    </row>
    <row r="22" spans="1:2" ht="27" thickBot="1" x14ac:dyDescent="0.3">
      <c r="A22" s="3" t="s">
        <v>96</v>
      </c>
      <c r="B22" s="3">
        <v>1150</v>
      </c>
    </row>
    <row r="23" spans="1:2" ht="27" thickBot="1" x14ac:dyDescent="0.3">
      <c r="A23" s="3" t="s">
        <v>38</v>
      </c>
      <c r="B23" s="3">
        <v>114</v>
      </c>
    </row>
    <row r="24" spans="1:2" ht="27" thickBot="1" x14ac:dyDescent="0.3">
      <c r="A24" s="3" t="s">
        <v>40</v>
      </c>
      <c r="B24" s="3">
        <v>33</v>
      </c>
    </row>
    <row r="25" spans="1:2" ht="27" thickBot="1" x14ac:dyDescent="0.3">
      <c r="A25" s="3" t="s">
        <v>104</v>
      </c>
      <c r="B25" s="3">
        <v>40</v>
      </c>
    </row>
    <row r="26" spans="1:2" ht="15.75" thickBot="1" x14ac:dyDescent="0.3">
      <c r="A26" s="3" t="s">
        <v>106</v>
      </c>
      <c r="B26" s="3">
        <v>102</v>
      </c>
    </row>
    <row r="27" spans="1:2" ht="27" thickBot="1" x14ac:dyDescent="0.3">
      <c r="A27" s="3" t="s">
        <v>123</v>
      </c>
      <c r="B27" s="4">
        <v>3</v>
      </c>
    </row>
    <row r="28" spans="1:2" ht="27" thickBot="1" x14ac:dyDescent="0.3">
      <c r="A28" s="3" t="s">
        <v>98</v>
      </c>
      <c r="B28" s="3">
        <v>72</v>
      </c>
    </row>
    <row r="29" spans="1:2" ht="27" thickBot="1" x14ac:dyDescent="0.3">
      <c r="A29" s="6" t="s">
        <v>77</v>
      </c>
      <c r="B29" s="6">
        <v>78</v>
      </c>
    </row>
    <row r="30" spans="1:2" ht="27" thickBot="1" x14ac:dyDescent="0.3">
      <c r="A30" s="3" t="s">
        <v>61</v>
      </c>
      <c r="B30" s="4">
        <v>95</v>
      </c>
    </row>
    <row r="31" spans="1:2" ht="15.75" thickBot="1" x14ac:dyDescent="0.3">
      <c r="A31" s="3" t="s">
        <v>82</v>
      </c>
      <c r="B31" s="3">
        <v>213</v>
      </c>
    </row>
    <row r="32" spans="1:2" ht="15.75" thickBot="1" x14ac:dyDescent="0.3">
      <c r="A32" s="3" t="s">
        <v>82</v>
      </c>
      <c r="B32" s="3">
        <v>1091</v>
      </c>
    </row>
    <row r="33" spans="1:2" ht="52.5" thickBot="1" x14ac:dyDescent="0.3">
      <c r="A33" s="3" t="s">
        <v>119</v>
      </c>
      <c r="B33" s="3">
        <v>129</v>
      </c>
    </row>
    <row r="34" spans="1:2" ht="52.5" thickBot="1" x14ac:dyDescent="0.3">
      <c r="A34" s="3" t="s">
        <v>119</v>
      </c>
      <c r="B34" s="4">
        <v>109</v>
      </c>
    </row>
    <row r="35" spans="1:2" ht="27" thickBot="1" x14ac:dyDescent="0.3">
      <c r="A35" s="3" t="s">
        <v>28</v>
      </c>
      <c r="B35" s="3">
        <v>445</v>
      </c>
    </row>
    <row r="36" spans="1:2" ht="27" thickBot="1" x14ac:dyDescent="0.3">
      <c r="A36" s="3" t="s">
        <v>92</v>
      </c>
      <c r="B36" s="3">
        <v>63</v>
      </c>
    </row>
    <row r="37" spans="1:2" ht="27" thickBot="1" x14ac:dyDescent="0.3">
      <c r="A37" s="3" t="s">
        <v>44</v>
      </c>
      <c r="B37" s="6">
        <v>3</v>
      </c>
    </row>
    <row r="38" spans="1:2" ht="27" thickBot="1" x14ac:dyDescent="0.3">
      <c r="A38" s="3" t="s">
        <v>44</v>
      </c>
      <c r="B38" s="6">
        <v>3</v>
      </c>
    </row>
    <row r="39" spans="1:2" ht="27" thickBot="1" x14ac:dyDescent="0.3">
      <c r="A39" s="3" t="s">
        <v>121</v>
      </c>
      <c r="B39" s="4">
        <v>150</v>
      </c>
    </row>
    <row r="40" spans="1:2" ht="27" thickBot="1" x14ac:dyDescent="0.3">
      <c r="A40" s="3" t="s">
        <v>73</v>
      </c>
      <c r="B40" s="6">
        <v>83</v>
      </c>
    </row>
    <row r="41" spans="1:2" ht="15.75" thickBot="1" x14ac:dyDescent="0.3">
      <c r="A41" s="3" t="s">
        <v>32</v>
      </c>
      <c r="B41" s="3">
        <v>48</v>
      </c>
    </row>
    <row r="42" spans="1:2" ht="27" thickBot="1" x14ac:dyDescent="0.3">
      <c r="A42" s="3" t="s">
        <v>18</v>
      </c>
      <c r="B42" s="21">
        <v>39</v>
      </c>
    </row>
    <row r="43" spans="1:2" ht="27" thickBot="1" x14ac:dyDescent="0.3">
      <c r="A43" s="3" t="s">
        <v>116</v>
      </c>
      <c r="B43" s="3">
        <v>648</v>
      </c>
    </row>
    <row r="44" spans="1:2" ht="27" thickBot="1" x14ac:dyDescent="0.3">
      <c r="A44" s="3" t="s">
        <v>84</v>
      </c>
      <c r="B44" s="3">
        <v>56</v>
      </c>
    </row>
    <row r="45" spans="1:2" ht="15.75" thickBot="1" x14ac:dyDescent="0.3">
      <c r="A45" s="3" t="s">
        <v>22</v>
      </c>
      <c r="B45" s="21">
        <v>33</v>
      </c>
    </row>
    <row r="46" spans="1:2" ht="15.75" thickBot="1" x14ac:dyDescent="0.3">
      <c r="A46" s="3" t="s">
        <v>22</v>
      </c>
      <c r="B46" s="21">
        <v>52</v>
      </c>
    </row>
    <row r="47" spans="1:2" ht="27" thickBot="1" x14ac:dyDescent="0.3">
      <c r="A47" s="3" t="s">
        <v>71</v>
      </c>
      <c r="B47" s="3">
        <v>147</v>
      </c>
    </row>
    <row r="48" spans="1:2" ht="39.75" thickBot="1" x14ac:dyDescent="0.3">
      <c r="A48" s="8" t="s">
        <v>94</v>
      </c>
      <c r="B48" s="8">
        <v>49968</v>
      </c>
    </row>
    <row r="49" spans="1:2" ht="39.75" thickBot="1" x14ac:dyDescent="0.3">
      <c r="A49" s="3" t="s">
        <v>90</v>
      </c>
      <c r="B49" s="4">
        <v>101</v>
      </c>
    </row>
    <row r="50" spans="1:2" ht="27" thickBot="1" x14ac:dyDescent="0.3">
      <c r="A50" s="3" t="s">
        <v>114</v>
      </c>
      <c r="B50" s="3">
        <v>1009</v>
      </c>
    </row>
    <row r="51" spans="1:2" ht="15.75" thickBot="1" x14ac:dyDescent="0.3">
      <c r="A51" s="3" t="s">
        <v>100</v>
      </c>
      <c r="B51" s="3">
        <v>74</v>
      </c>
    </row>
    <row r="52" spans="1:2" ht="15.75" thickBot="1" x14ac:dyDescent="0.3">
      <c r="A52" s="3" t="s">
        <v>100</v>
      </c>
      <c r="B52" s="3">
        <v>74</v>
      </c>
    </row>
    <row r="53" spans="1:2" ht="27" thickBot="1" x14ac:dyDescent="0.3">
      <c r="A53" s="3" t="s">
        <v>42</v>
      </c>
      <c r="B53" s="21">
        <v>81</v>
      </c>
    </row>
    <row r="54" spans="1:2" ht="27" thickBot="1" x14ac:dyDescent="0.3">
      <c r="A54" s="3" t="s">
        <v>42</v>
      </c>
      <c r="B54" s="4">
        <v>81</v>
      </c>
    </row>
    <row r="55" spans="1:2" ht="27" thickBot="1" x14ac:dyDescent="0.3">
      <c r="A55" s="3" t="s">
        <v>65</v>
      </c>
      <c r="B55" s="3">
        <v>91</v>
      </c>
    </row>
    <row r="56" spans="1:2" ht="27" thickBot="1" x14ac:dyDescent="0.3">
      <c r="A56" s="3" t="s">
        <v>88</v>
      </c>
      <c r="B56" s="3">
        <v>54</v>
      </c>
    </row>
    <row r="57" spans="1:2" ht="27" thickBot="1" x14ac:dyDescent="0.3">
      <c r="A57" s="3" t="s">
        <v>16</v>
      </c>
      <c r="B57" s="4">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B40" activeCellId="2" sqref="B26 B37 B40"/>
    </sheetView>
  </sheetViews>
  <sheetFormatPr defaultRowHeight="15" x14ac:dyDescent="0.25"/>
  <cols>
    <col min="1" max="2" width="20.42578125" customWidth="1"/>
  </cols>
  <sheetData>
    <row r="1" spans="1:2" ht="27" thickBot="1" x14ac:dyDescent="0.3">
      <c r="A1" s="1" t="s">
        <v>50</v>
      </c>
      <c r="B1" s="1" t="s">
        <v>1</v>
      </c>
    </row>
    <row r="2" spans="1:2" ht="15.75" thickBot="1" x14ac:dyDescent="0.3">
      <c r="A2" s="3" t="s">
        <v>86</v>
      </c>
      <c r="B2" s="20">
        <v>1</v>
      </c>
    </row>
    <row r="3" spans="1:2" ht="15.75" thickBot="1" x14ac:dyDescent="0.3">
      <c r="A3" s="3" t="s">
        <v>75</v>
      </c>
      <c r="B3" s="20">
        <v>1</v>
      </c>
    </row>
    <row r="4" spans="1:2" ht="15.75" thickBot="1" x14ac:dyDescent="0.3">
      <c r="A4" s="3" t="s">
        <v>36</v>
      </c>
      <c r="B4" s="20">
        <v>1</v>
      </c>
    </row>
    <row r="5" spans="1:2" ht="15.75" thickBot="1" x14ac:dyDescent="0.3">
      <c r="A5" s="3" t="s">
        <v>69</v>
      </c>
      <c r="B5" s="20">
        <v>1</v>
      </c>
    </row>
    <row r="6" spans="1:2" ht="15.75" thickBot="1" x14ac:dyDescent="0.3">
      <c r="A6" s="3" t="s">
        <v>67</v>
      </c>
      <c r="B6" s="20">
        <v>1</v>
      </c>
    </row>
    <row r="7" spans="1:2" ht="15.75" thickBot="1" x14ac:dyDescent="0.3">
      <c r="A7" s="3" t="s">
        <v>102</v>
      </c>
      <c r="B7" s="20">
        <v>1</v>
      </c>
    </row>
    <row r="8" spans="1:2" ht="15.75" thickBot="1" x14ac:dyDescent="0.3">
      <c r="A8" s="3" t="s">
        <v>24</v>
      </c>
      <c r="B8" s="20">
        <v>1</v>
      </c>
    </row>
    <row r="9" spans="1:2" ht="15.75" thickBot="1" x14ac:dyDescent="0.3">
      <c r="A9" s="3" t="s">
        <v>26</v>
      </c>
      <c r="B9" s="21">
        <v>1</v>
      </c>
    </row>
    <row r="10" spans="1:2" ht="15.75" thickBot="1" x14ac:dyDescent="0.3">
      <c r="A10" s="3" t="s">
        <v>20</v>
      </c>
      <c r="B10" s="21">
        <v>1</v>
      </c>
    </row>
    <row r="11" spans="1:2" ht="15.75" thickBot="1" x14ac:dyDescent="0.3">
      <c r="A11" s="3" t="s">
        <v>63</v>
      </c>
      <c r="B11" s="3">
        <v>1</v>
      </c>
    </row>
    <row r="12" spans="1:2" ht="15.75" thickBot="1" x14ac:dyDescent="0.3">
      <c r="A12" s="3" t="s">
        <v>112</v>
      </c>
      <c r="B12" s="3">
        <v>1</v>
      </c>
    </row>
    <row r="13" spans="1:2" ht="15.75" thickBot="1" x14ac:dyDescent="0.3">
      <c r="A13" s="3" t="s">
        <v>110</v>
      </c>
      <c r="B13" s="3">
        <v>1</v>
      </c>
    </row>
    <row r="14" spans="1:2" ht="15.75" thickBot="1" x14ac:dyDescent="0.3">
      <c r="A14" s="3" t="s">
        <v>46</v>
      </c>
      <c r="B14" s="3">
        <v>1</v>
      </c>
    </row>
    <row r="15" spans="1:2" ht="15.75" thickBot="1" x14ac:dyDescent="0.3">
      <c r="A15" s="3" t="s">
        <v>34</v>
      </c>
      <c r="B15" s="21">
        <v>1</v>
      </c>
    </row>
    <row r="16" spans="1:2" ht="15.75" thickBot="1" x14ac:dyDescent="0.3">
      <c r="A16" s="3" t="s">
        <v>108</v>
      </c>
      <c r="B16" s="3">
        <v>1</v>
      </c>
    </row>
    <row r="17" spans="1:7" ht="15.75" thickBot="1" x14ac:dyDescent="0.3">
      <c r="A17" s="3" t="s">
        <v>30</v>
      </c>
      <c r="B17" s="21">
        <v>1</v>
      </c>
    </row>
    <row r="18" spans="1:7" ht="15.75" thickBot="1" x14ac:dyDescent="0.3">
      <c r="A18" s="3" t="s">
        <v>80</v>
      </c>
      <c r="B18" s="3">
        <v>1</v>
      </c>
    </row>
    <row r="19" spans="1:7" ht="15.75" thickBot="1" x14ac:dyDescent="0.3">
      <c r="A19" s="3" t="s">
        <v>78</v>
      </c>
      <c r="B19" s="3">
        <v>1</v>
      </c>
    </row>
    <row r="20" spans="1:7" ht="15.75" thickBot="1" x14ac:dyDescent="0.3">
      <c r="A20" s="3" t="s">
        <v>118</v>
      </c>
      <c r="B20" s="3">
        <v>1</v>
      </c>
    </row>
    <row r="21" spans="1:7" ht="15.75" thickBot="1" x14ac:dyDescent="0.3">
      <c r="A21" s="3" t="s">
        <v>96</v>
      </c>
      <c r="B21" s="3">
        <v>1</v>
      </c>
    </row>
    <row r="22" spans="1:7" ht="15.75" thickBot="1" x14ac:dyDescent="0.3">
      <c r="A22" s="3" t="s">
        <v>38</v>
      </c>
      <c r="B22" s="21">
        <v>1</v>
      </c>
    </row>
    <row r="23" spans="1:7" ht="15.75" thickBot="1" x14ac:dyDescent="0.3">
      <c r="A23" s="3" t="s">
        <v>40</v>
      </c>
      <c r="B23" s="21">
        <v>1</v>
      </c>
    </row>
    <row r="24" spans="1:7" ht="15.75" thickBot="1" x14ac:dyDescent="0.3">
      <c r="A24" s="3" t="s">
        <v>104</v>
      </c>
      <c r="B24" s="3">
        <v>1</v>
      </c>
    </row>
    <row r="25" spans="1:7" ht="15.75" thickBot="1" x14ac:dyDescent="0.3">
      <c r="A25" s="3" t="s">
        <v>106</v>
      </c>
      <c r="B25" s="3">
        <v>1</v>
      </c>
    </row>
    <row r="26" spans="1:7" ht="15.75" thickBot="1" x14ac:dyDescent="0.3">
      <c r="A26" s="3" t="s">
        <v>123</v>
      </c>
      <c r="B26" s="3">
        <v>0</v>
      </c>
    </row>
    <row r="27" spans="1:7" ht="15.75" thickBot="1" x14ac:dyDescent="0.3">
      <c r="A27" s="3" t="s">
        <v>98</v>
      </c>
      <c r="B27" s="3">
        <v>1</v>
      </c>
    </row>
    <row r="28" spans="1:7" ht="15.75" thickBot="1" x14ac:dyDescent="0.3">
      <c r="A28" s="6" t="s">
        <v>77</v>
      </c>
      <c r="B28" s="6">
        <v>1</v>
      </c>
    </row>
    <row r="29" spans="1:7" ht="15.75" thickBot="1" x14ac:dyDescent="0.3">
      <c r="A29" s="3" t="s">
        <v>61</v>
      </c>
      <c r="B29" s="3">
        <v>1</v>
      </c>
    </row>
    <row r="30" spans="1:7" ht="15.75" thickBot="1" x14ac:dyDescent="0.3">
      <c r="A30" s="3" t="s">
        <v>82</v>
      </c>
      <c r="B30" s="3">
        <v>1</v>
      </c>
    </row>
    <row r="31" spans="1:7" ht="27" thickBot="1" x14ac:dyDescent="0.3">
      <c r="A31" s="3" t="s">
        <v>119</v>
      </c>
      <c r="B31" s="3">
        <v>1</v>
      </c>
    </row>
    <row r="32" spans="1:7" ht="15.75" thickBot="1" x14ac:dyDescent="0.3">
      <c r="A32" s="3" t="s">
        <v>28</v>
      </c>
      <c r="B32" s="21">
        <v>1</v>
      </c>
      <c r="G32">
        <f>47*2</f>
        <v>94</v>
      </c>
    </row>
    <row r="33" spans="1:2" ht="15.75" thickBot="1" x14ac:dyDescent="0.3">
      <c r="A33" s="3" t="s">
        <v>92</v>
      </c>
      <c r="B33" s="3">
        <v>1</v>
      </c>
    </row>
    <row r="34" spans="1:2" ht="15.75" thickBot="1" x14ac:dyDescent="0.3">
      <c r="A34" s="3" t="s">
        <v>48</v>
      </c>
      <c r="B34" s="3" t="s">
        <v>14</v>
      </c>
    </row>
    <row r="35" spans="1:2" ht="15.75" thickBot="1" x14ac:dyDescent="0.3">
      <c r="A35" s="3" t="s">
        <v>44</v>
      </c>
      <c r="B35" s="3">
        <v>1</v>
      </c>
    </row>
    <row r="36" spans="1:2" ht="15.75" thickBot="1" x14ac:dyDescent="0.3">
      <c r="A36" s="3" t="s">
        <v>121</v>
      </c>
      <c r="B36" s="3">
        <v>1</v>
      </c>
    </row>
    <row r="37" spans="1:2" ht="15.75" thickBot="1" x14ac:dyDescent="0.3">
      <c r="A37" s="3" t="s">
        <v>73</v>
      </c>
      <c r="B37" s="6">
        <v>0</v>
      </c>
    </row>
    <row r="38" spans="1:2" ht="15.75" thickBot="1" x14ac:dyDescent="0.3">
      <c r="A38" s="3" t="s">
        <v>32</v>
      </c>
      <c r="B38" s="21">
        <v>1</v>
      </c>
    </row>
    <row r="39" spans="1:2" ht="15.75" thickBot="1" x14ac:dyDescent="0.3">
      <c r="A39" s="3" t="s">
        <v>18</v>
      </c>
      <c r="B39" s="21">
        <v>1</v>
      </c>
    </row>
    <row r="40" spans="1:2" ht="15.75" thickBot="1" x14ac:dyDescent="0.3">
      <c r="A40" s="3" t="s">
        <v>116</v>
      </c>
      <c r="B40" s="3">
        <v>0</v>
      </c>
    </row>
    <row r="41" spans="1:2" ht="15.75" thickBot="1" x14ac:dyDescent="0.3">
      <c r="A41" s="3" t="s">
        <v>84</v>
      </c>
      <c r="B41" s="3">
        <v>1</v>
      </c>
    </row>
    <row r="42" spans="1:2" ht="15.75" thickBot="1" x14ac:dyDescent="0.3">
      <c r="A42" s="3" t="s">
        <v>22</v>
      </c>
      <c r="B42" s="21">
        <v>1</v>
      </c>
    </row>
    <row r="43" spans="1:2" ht="15.75" thickBot="1" x14ac:dyDescent="0.3">
      <c r="A43" s="3" t="s">
        <v>71</v>
      </c>
      <c r="B43" s="3">
        <v>1</v>
      </c>
    </row>
    <row r="44" spans="1:2" ht="15.75" thickBot="1" x14ac:dyDescent="0.3">
      <c r="A44" s="8" t="s">
        <v>94</v>
      </c>
      <c r="B44" s="8" t="s">
        <v>14</v>
      </c>
    </row>
    <row r="45" spans="1:2" ht="15.75" thickBot="1" x14ac:dyDescent="0.3">
      <c r="A45" s="3" t="s">
        <v>90</v>
      </c>
      <c r="B45" s="3">
        <v>1</v>
      </c>
    </row>
    <row r="46" spans="1:2" ht="15.75" thickBot="1" x14ac:dyDescent="0.3">
      <c r="A46" s="3" t="s">
        <v>114</v>
      </c>
      <c r="B46" s="3">
        <v>1</v>
      </c>
    </row>
    <row r="47" spans="1:2" ht="15.75" thickBot="1" x14ac:dyDescent="0.3">
      <c r="A47" s="3" t="s">
        <v>100</v>
      </c>
      <c r="B47" s="3">
        <v>1</v>
      </c>
    </row>
    <row r="48" spans="1:2" ht="15.75" thickBot="1" x14ac:dyDescent="0.3">
      <c r="A48" s="3" t="s">
        <v>42</v>
      </c>
      <c r="B48" s="21">
        <v>1</v>
      </c>
    </row>
    <row r="49" spans="1:2" ht="15.75" thickBot="1" x14ac:dyDescent="0.3">
      <c r="A49" s="3" t="s">
        <v>65</v>
      </c>
      <c r="B49" s="3">
        <v>1</v>
      </c>
    </row>
    <row r="50" spans="1:2" ht="15.75" thickBot="1" x14ac:dyDescent="0.3">
      <c r="A50" s="3" t="s">
        <v>88</v>
      </c>
      <c r="B50" s="3">
        <v>1</v>
      </c>
    </row>
    <row r="51" spans="1:2" ht="15.75" thickBot="1" x14ac:dyDescent="0.3">
      <c r="A51" s="3" t="s">
        <v>16</v>
      </c>
      <c r="B51" s="2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cite_reason</vt:lpstr>
      <vt:lpstr>rfx</vt:lpstr>
      <vt:lpstr>L1_slopes</vt:lpstr>
      <vt:lpstr>L2_slopes</vt:lpstr>
      <vt:lpstr>cross_lev_int</vt:lpstr>
      <vt:lpstr>n</vt:lpstr>
      <vt:lpstr>L2N</vt:lpstr>
      <vt:lpstr>missing_dat</vt:lpstr>
      <vt:lpstr>icc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2022-11-08T00:29:11Z</dcterms:created>
  <dcterms:modified xsi:type="dcterms:W3CDTF">2022-11-11T00:43:28Z</dcterms:modified>
</cp:coreProperties>
</file>