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tTiming" sheetId="2" r:id="rId1"/>
    <sheet name="RetainedConfig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B13" i="2"/>
  <c r="B4" i="2"/>
  <c r="B5" i="2"/>
  <c r="C28" i="2"/>
  <c r="C26" i="2"/>
  <c r="B6" i="2" l="1"/>
  <c r="B11" i="2" s="1"/>
  <c r="B16" i="2" s="1"/>
  <c r="A24" i="2"/>
  <c r="A26" i="2" l="1"/>
  <c r="B26" i="2" s="1"/>
  <c r="B22" i="2" l="1"/>
  <c r="A28" i="2"/>
  <c r="B28" i="2" s="1"/>
  <c r="C24" i="2" l="1"/>
  <c r="B24" i="2" s="1"/>
  <c r="D24" i="2" s="1"/>
</calcChain>
</file>

<file path=xl/sharedStrings.xml><?xml version="1.0" encoding="utf-8"?>
<sst xmlns="http://schemas.openxmlformats.org/spreadsheetml/2006/main" count="85" uniqueCount="34">
  <si>
    <t>Fosc</t>
  </si>
  <si>
    <t>BRP</t>
  </si>
  <si>
    <t>Sync Seg</t>
  </si>
  <si>
    <t>Bus speed</t>
  </si>
  <si>
    <t>MHz</t>
  </si>
  <si>
    <t>kHz</t>
  </si>
  <si>
    <t>PRSEG</t>
  </si>
  <si>
    <t>PHSEG1</t>
  </si>
  <si>
    <t>PHSEG2</t>
  </si>
  <si>
    <t>TQ</t>
  </si>
  <si>
    <t>µs</t>
  </si>
  <si>
    <t>Sync</t>
  </si>
  <si>
    <t>PropSeg</t>
  </si>
  <si>
    <t>PS1</t>
  </si>
  <si>
    <t>PS2</t>
  </si>
  <si>
    <t>dec</t>
  </si>
  <si>
    <t>Bit time</t>
  </si>
  <si>
    <t>PropSeg + PS1</t>
  </si>
  <si>
    <t>&gt;</t>
  </si>
  <si>
    <t>SJW</t>
  </si>
  <si>
    <t>TDELAY</t>
  </si>
  <si>
    <r>
      <t>T</t>
    </r>
    <r>
      <rPr>
        <vertAlign val="subscript"/>
        <sz val="11"/>
        <color theme="1"/>
        <rFont val="Calibri"/>
        <family val="2"/>
        <scheme val="minor"/>
      </rPr>
      <t>DELAY</t>
    </r>
  </si>
  <si>
    <t>%</t>
  </si>
  <si>
    <t>Typically, the sampling of the bit should take place at
about 60-70% of the bit time.</t>
  </si>
  <si>
    <t>1 to 8 TQ</t>
  </si>
  <si>
    <t>2 to 8 TQ</t>
  </si>
  <si>
    <t>Bit sampling position</t>
  </si>
  <si>
    <t>Typically 1 or 2 TQ</t>
  </si>
  <si>
    <t>1 to 4 TQ</t>
  </si>
  <si>
    <t>0 to 63</t>
  </si>
  <si>
    <t>fixed at 1</t>
  </si>
  <si>
    <t>&gt;=</t>
  </si>
  <si>
    <t>User input</t>
  </si>
  <si>
    <t>Values for CNF1..3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</si>
</sst>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761999</xdr:colOff>
      <xdr:row>1</xdr:row>
      <xdr:rowOff>110773</xdr:rowOff>
    </xdr:from>
    <xdr:to>
      <xdr:col>14</xdr:col>
      <xdr:colOff>83404</xdr:colOff>
      <xdr:row>12</xdr:row>
      <xdr:rowOff>57150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49" y="301273"/>
          <a:ext cx="2521805" cy="20418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256691</xdr:colOff>
      <xdr:row>2</xdr:row>
      <xdr:rowOff>19050</xdr:rowOff>
    </xdr:from>
    <xdr:to>
      <xdr:col>23</xdr:col>
      <xdr:colOff>342900</xdr:colOff>
      <xdr:row>17</xdr:row>
      <xdr:rowOff>96458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7891" y="400050"/>
          <a:ext cx="5572609" cy="2934908"/>
        </a:xfrm>
        <a:prstGeom prst="rect">
          <a:avLst/>
        </a:prstGeom>
      </xdr:spPr>
    </xdr:pic>
    <xdr:clientData/>
  </xdr:twoCellAnchor>
  <xdr:twoCellAnchor editAs="oneCell">
    <xdr:from>
      <xdr:col>23</xdr:col>
      <xdr:colOff>400050</xdr:colOff>
      <xdr:row>25</xdr:row>
      <xdr:rowOff>85725</xdr:rowOff>
    </xdr:from>
    <xdr:to>
      <xdr:col>30</xdr:col>
      <xdr:colOff>104279</xdr:colOff>
      <xdr:row>28</xdr:row>
      <xdr:rowOff>190415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16150" y="4924425"/>
          <a:ext cx="3971429" cy="6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504825</xdr:colOff>
      <xdr:row>19</xdr:row>
      <xdr:rowOff>171450</xdr:rowOff>
    </xdr:from>
    <xdr:to>
      <xdr:col>28</xdr:col>
      <xdr:colOff>494807</xdr:colOff>
      <xdr:row>25</xdr:row>
      <xdr:rowOff>61716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0925" y="3829050"/>
          <a:ext cx="3037982" cy="1071366"/>
        </a:xfrm>
        <a:prstGeom prst="rect">
          <a:avLst/>
        </a:prstGeom>
      </xdr:spPr>
    </xdr:pic>
    <xdr:clientData/>
  </xdr:twoCellAnchor>
  <xdr:twoCellAnchor editAs="oneCell">
    <xdr:from>
      <xdr:col>23</xdr:col>
      <xdr:colOff>466726</xdr:colOff>
      <xdr:row>10</xdr:row>
      <xdr:rowOff>66675</xdr:rowOff>
    </xdr:from>
    <xdr:to>
      <xdr:col>28</xdr:col>
      <xdr:colOff>466726</xdr:colOff>
      <xdr:row>19</xdr:row>
      <xdr:rowOff>9845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54326" y="2009775"/>
          <a:ext cx="3048000" cy="1695770"/>
        </a:xfrm>
        <a:prstGeom prst="rect">
          <a:avLst/>
        </a:prstGeom>
      </xdr:spPr>
    </xdr:pic>
    <xdr:clientData/>
  </xdr:twoCellAnchor>
  <xdr:twoCellAnchor editAs="oneCell">
    <xdr:from>
      <xdr:col>29</xdr:col>
      <xdr:colOff>314325</xdr:colOff>
      <xdr:row>2</xdr:row>
      <xdr:rowOff>152400</xdr:rowOff>
    </xdr:from>
    <xdr:to>
      <xdr:col>34</xdr:col>
      <xdr:colOff>285233</xdr:colOff>
      <xdr:row>21</xdr:row>
      <xdr:rowOff>77145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9525" y="533400"/>
          <a:ext cx="3018908" cy="3582345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571501</xdr:colOff>
      <xdr:row>2</xdr:row>
      <xdr:rowOff>161925</xdr:rowOff>
    </xdr:from>
    <xdr:to>
      <xdr:col>29</xdr:col>
      <xdr:colOff>95251</xdr:colOff>
      <xdr:row>9</xdr:row>
      <xdr:rowOff>71023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59101" y="542925"/>
          <a:ext cx="3181350" cy="124259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30</xdr:row>
      <xdr:rowOff>171450</xdr:rowOff>
    </xdr:from>
    <xdr:to>
      <xdr:col>6</xdr:col>
      <xdr:colOff>514350</xdr:colOff>
      <xdr:row>42</xdr:row>
      <xdr:rowOff>186413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5962650"/>
          <a:ext cx="4962525" cy="2300963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30</xdr:row>
      <xdr:rowOff>95250</xdr:rowOff>
    </xdr:from>
    <xdr:to>
      <xdr:col>15</xdr:col>
      <xdr:colOff>201087</xdr:colOff>
      <xdr:row>44</xdr:row>
      <xdr:rowOff>66675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43500" y="5886450"/>
          <a:ext cx="4696887" cy="263842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30</xdr:row>
      <xdr:rowOff>28575</xdr:rowOff>
    </xdr:from>
    <xdr:to>
      <xdr:col>23</xdr:col>
      <xdr:colOff>152400</xdr:colOff>
      <xdr:row>45</xdr:row>
      <xdr:rowOff>29605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4575" y="5819775"/>
          <a:ext cx="4733925" cy="2858530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133351</xdr:colOff>
      <xdr:row>17</xdr:row>
      <xdr:rowOff>161924</xdr:rowOff>
    </xdr:from>
    <xdr:to>
      <xdr:col>18</xdr:col>
      <xdr:colOff>276225</xdr:colOff>
      <xdr:row>28</xdr:row>
      <xdr:rowOff>166716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53451" y="3400424"/>
          <a:ext cx="3190874" cy="2176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P1" sqref="P1"/>
    </sheetView>
  </sheetViews>
  <sheetFormatPr baseColWidth="10" defaultColWidth="9.140625" defaultRowHeight="15" x14ac:dyDescent="0.25"/>
  <cols>
    <col min="1" max="1" width="23.42578125" style="2" customWidth="1"/>
    <col min="2" max="2" width="10.7109375" style="2" customWidth="1"/>
    <col min="3" max="4" width="9.140625" style="2"/>
    <col min="5" max="5" width="5.5703125" style="2" customWidth="1"/>
    <col min="6" max="6" width="9.140625" style="2"/>
    <col min="7" max="7" width="8" style="2" customWidth="1"/>
    <col min="8" max="8" width="7.5703125" style="2" customWidth="1"/>
    <col min="9" max="9" width="8.28515625" style="2" customWidth="1"/>
    <col min="10" max="10" width="9.42578125" style="2" customWidth="1"/>
    <col min="11" max="16384" width="9.140625" style="2"/>
  </cols>
  <sheetData>
    <row r="1" spans="1:9" x14ac:dyDescent="0.25">
      <c r="A1" s="2" t="s">
        <v>0</v>
      </c>
      <c r="B1" s="3">
        <v>8</v>
      </c>
      <c r="C1" s="2" t="s">
        <v>4</v>
      </c>
      <c r="G1" s="11" t="s">
        <v>32</v>
      </c>
      <c r="H1" s="11"/>
      <c r="I1" s="11"/>
    </row>
    <row r="2" spans="1:9" x14ac:dyDescent="0.25">
      <c r="A2" s="2" t="s">
        <v>3</v>
      </c>
      <c r="B2" s="3">
        <v>500</v>
      </c>
      <c r="C2" s="2" t="s">
        <v>5</v>
      </c>
      <c r="G2" s="12" t="s">
        <v>33</v>
      </c>
      <c r="H2" s="12"/>
      <c r="I2" s="12"/>
    </row>
    <row r="3" spans="1:9" x14ac:dyDescent="0.25">
      <c r="A3" s="2" t="s">
        <v>1</v>
      </c>
      <c r="B3" s="10">
        <v>0</v>
      </c>
      <c r="C3" s="2" t="s">
        <v>15</v>
      </c>
      <c r="D3" s="2" t="s">
        <v>29</v>
      </c>
    </row>
    <row r="4" spans="1:9" x14ac:dyDescent="0.25">
      <c r="A4" s="2" t="s">
        <v>9</v>
      </c>
      <c r="B4" s="2">
        <f>2*(B3+1)/B1</f>
        <v>0.25</v>
      </c>
      <c r="C4" s="2" t="s">
        <v>10</v>
      </c>
    </row>
    <row r="5" spans="1:9" x14ac:dyDescent="0.25">
      <c r="A5" s="2" t="s">
        <v>16</v>
      </c>
      <c r="B5" s="2">
        <f>1000/B2</f>
        <v>2</v>
      </c>
      <c r="C5" s="2" t="s">
        <v>10</v>
      </c>
    </row>
    <row r="6" spans="1:9" x14ac:dyDescent="0.25">
      <c r="A6" s="2" t="s">
        <v>16</v>
      </c>
      <c r="B6" s="2">
        <f>B5/B4</f>
        <v>8</v>
      </c>
      <c r="C6" s="2" t="s">
        <v>9</v>
      </c>
    </row>
    <row r="8" spans="1:9" x14ac:dyDescent="0.25">
      <c r="A8" s="2" t="s">
        <v>11</v>
      </c>
      <c r="B8" s="2">
        <v>1</v>
      </c>
      <c r="C8" s="2" t="s">
        <v>9</v>
      </c>
      <c r="D8" s="2" t="s">
        <v>30</v>
      </c>
    </row>
    <row r="9" spans="1:9" x14ac:dyDescent="0.25">
      <c r="A9" s="2" t="s">
        <v>12</v>
      </c>
      <c r="B9" s="3">
        <v>2</v>
      </c>
      <c r="C9" s="2" t="s">
        <v>9</v>
      </c>
      <c r="D9" s="2" t="s">
        <v>24</v>
      </c>
    </row>
    <row r="10" spans="1:9" x14ac:dyDescent="0.25">
      <c r="A10" s="2" t="s">
        <v>13</v>
      </c>
      <c r="B10" s="3">
        <v>2</v>
      </c>
      <c r="C10" s="2" t="s">
        <v>9</v>
      </c>
      <c r="D10" s="2" t="s">
        <v>24</v>
      </c>
    </row>
    <row r="11" spans="1:9" x14ac:dyDescent="0.25">
      <c r="A11" s="2" t="s">
        <v>14</v>
      </c>
      <c r="B11" s="6">
        <f>B6-B8-B9-B10</f>
        <v>3</v>
      </c>
      <c r="C11" s="2" t="s">
        <v>9</v>
      </c>
      <c r="D11" s="2" t="s">
        <v>25</v>
      </c>
    </row>
    <row r="13" spans="1:9" x14ac:dyDescent="0.25">
      <c r="A13" s="2" t="s">
        <v>2</v>
      </c>
      <c r="B13" s="4">
        <f>B8</f>
        <v>1</v>
      </c>
      <c r="C13" s="2" t="s">
        <v>15</v>
      </c>
    </row>
    <row r="14" spans="1:9" x14ac:dyDescent="0.25">
      <c r="A14" s="2" t="s">
        <v>6</v>
      </c>
      <c r="B14" s="9">
        <f>B9-1</f>
        <v>1</v>
      </c>
      <c r="C14" s="2" t="s">
        <v>15</v>
      </c>
    </row>
    <row r="15" spans="1:9" x14ac:dyDescent="0.25">
      <c r="A15" s="2" t="s">
        <v>7</v>
      </c>
      <c r="B15" s="9">
        <f>B10-1</f>
        <v>1</v>
      </c>
      <c r="C15" s="2" t="s">
        <v>15</v>
      </c>
    </row>
    <row r="16" spans="1:9" x14ac:dyDescent="0.25">
      <c r="A16" s="2" t="s">
        <v>8</v>
      </c>
      <c r="B16" s="9">
        <f>B11-1</f>
        <v>2</v>
      </c>
      <c r="C16" s="2" t="s">
        <v>15</v>
      </c>
    </row>
    <row r="18" spans="1:4" x14ac:dyDescent="0.25">
      <c r="A18" s="2" t="s">
        <v>19</v>
      </c>
      <c r="B18" s="10">
        <v>2</v>
      </c>
      <c r="C18" s="2" t="s">
        <v>9</v>
      </c>
      <c r="D18" s="2" t="s">
        <v>28</v>
      </c>
    </row>
    <row r="19" spans="1:4" ht="18" x14ac:dyDescent="0.25">
      <c r="A19" s="2" t="s">
        <v>21</v>
      </c>
      <c r="B19" s="3">
        <v>1</v>
      </c>
      <c r="C19" s="2" t="s">
        <v>9</v>
      </c>
      <c r="D19" s="2" t="s">
        <v>27</v>
      </c>
    </row>
    <row r="22" spans="1:4" x14ac:dyDescent="0.25">
      <c r="A22" s="4" t="s">
        <v>26</v>
      </c>
      <c r="B22" s="7">
        <f>(B8+B9+B10)*100/B6</f>
        <v>62.5</v>
      </c>
      <c r="C22" s="2" t="s">
        <v>22</v>
      </c>
      <c r="D22" s="2" t="s">
        <v>23</v>
      </c>
    </row>
    <row r="23" spans="1:4" x14ac:dyDescent="0.25">
      <c r="A23" s="4" t="s">
        <v>17</v>
      </c>
      <c r="B23" s="8" t="s">
        <v>31</v>
      </c>
      <c r="C23" s="5" t="s">
        <v>14</v>
      </c>
    </row>
    <row r="24" spans="1:4" x14ac:dyDescent="0.25">
      <c r="A24" s="4">
        <f>B9+B10</f>
        <v>4</v>
      </c>
      <c r="B24" s="7" t="str">
        <f>IF(A24&gt;=C24,"&gt;=","&lt;")</f>
        <v>&gt;=</v>
      </c>
      <c r="C24" s="5">
        <f>B11</f>
        <v>3</v>
      </c>
      <c r="D24" s="2" t="b">
        <f>B23=B24</f>
        <v>1</v>
      </c>
    </row>
    <row r="25" spans="1:4" ht="18" x14ac:dyDescent="0.25">
      <c r="A25" s="4" t="s">
        <v>17</v>
      </c>
      <c r="B25" s="8" t="s">
        <v>31</v>
      </c>
      <c r="C25" s="2" t="s">
        <v>21</v>
      </c>
    </row>
    <row r="26" spans="1:4" x14ac:dyDescent="0.25">
      <c r="A26" s="4">
        <f>A24</f>
        <v>4</v>
      </c>
      <c r="B26" s="7" t="str">
        <f>IF(A26&gt;=C26,"&gt;=","&lt;")</f>
        <v>&gt;=</v>
      </c>
      <c r="C26" s="5">
        <f>B19</f>
        <v>1</v>
      </c>
    </row>
    <row r="27" spans="1:4" x14ac:dyDescent="0.25">
      <c r="A27" s="4" t="s">
        <v>14</v>
      </c>
      <c r="B27" s="8" t="s">
        <v>18</v>
      </c>
      <c r="C27" s="5" t="s">
        <v>19</v>
      </c>
    </row>
    <row r="28" spans="1:4" x14ac:dyDescent="0.25">
      <c r="A28" s="4">
        <f>B11</f>
        <v>3</v>
      </c>
      <c r="B28" s="7" t="str">
        <f>IF(A28&gt;C28,"&gt;","&lt;=")</f>
        <v>&gt;</v>
      </c>
      <c r="C28" s="5">
        <f>B18</f>
        <v>2</v>
      </c>
    </row>
  </sheetData>
  <mergeCells count="2">
    <mergeCell ref="G1:I1"/>
    <mergeCell ref="G2:I2"/>
  </mergeCells>
  <conditionalFormatting sqref="B22">
    <cfRule type="cellIs" dxfId="3" priority="5" operator="between">
      <formula>60</formula>
      <formula>70</formula>
    </cfRule>
  </conditionalFormatting>
  <conditionalFormatting sqref="B26">
    <cfRule type="cellIs" dxfId="2" priority="3" operator="equal">
      <formula>$B$25</formula>
    </cfRule>
  </conditionalFormatting>
  <conditionalFormatting sqref="B24">
    <cfRule type="cellIs" dxfId="1" priority="2" operator="equal">
      <formula>$B$23</formula>
    </cfRule>
  </conditionalFormatting>
  <conditionalFormatting sqref="B28">
    <cfRule type="cellIs" dxfId="0" priority="1" operator="equal">
      <formula>$B$27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P9" sqref="P9"/>
    </sheetView>
  </sheetViews>
  <sheetFormatPr baseColWidth="10" defaultRowHeight="15" x14ac:dyDescent="0.25"/>
  <cols>
    <col min="2" max="2" width="11.42578125" style="1"/>
    <col min="6" max="18" width="11.140625" customWidth="1"/>
  </cols>
  <sheetData>
    <row r="1" spans="1:4" ht="21.75" customHeight="1" x14ac:dyDescent="0.25"/>
    <row r="2" spans="1:4" x14ac:dyDescent="0.25">
      <c r="A2" t="s">
        <v>0</v>
      </c>
      <c r="B2" s="1" t="s">
        <v>4</v>
      </c>
      <c r="C2">
        <v>16</v>
      </c>
      <c r="D2">
        <v>8</v>
      </c>
    </row>
    <row r="3" spans="1:4" x14ac:dyDescent="0.25">
      <c r="A3" t="s">
        <v>3</v>
      </c>
      <c r="B3" s="1" t="s">
        <v>5</v>
      </c>
      <c r="C3">
        <v>500</v>
      </c>
      <c r="D3">
        <v>500</v>
      </c>
    </row>
    <row r="4" spans="1:4" x14ac:dyDescent="0.25">
      <c r="A4" t="s">
        <v>1</v>
      </c>
      <c r="B4" s="1" t="s">
        <v>15</v>
      </c>
      <c r="C4">
        <v>0</v>
      </c>
      <c r="D4">
        <v>0</v>
      </c>
    </row>
    <row r="5" spans="1:4" x14ac:dyDescent="0.25">
      <c r="A5" t="s">
        <v>9</v>
      </c>
      <c r="B5" s="1" t="s">
        <v>10</v>
      </c>
      <c r="C5">
        <v>0.125</v>
      </c>
      <c r="D5">
        <v>0.25</v>
      </c>
    </row>
    <row r="6" spans="1:4" x14ac:dyDescent="0.25">
      <c r="A6" t="s">
        <v>16</v>
      </c>
      <c r="B6" s="1" t="s">
        <v>10</v>
      </c>
      <c r="C6">
        <v>2</v>
      </c>
      <c r="D6">
        <v>2</v>
      </c>
    </row>
    <row r="7" spans="1:4" x14ac:dyDescent="0.25">
      <c r="A7" t="s">
        <v>16</v>
      </c>
      <c r="B7" s="1" t="s">
        <v>9</v>
      </c>
      <c r="C7">
        <v>16</v>
      </c>
      <c r="D7">
        <v>8</v>
      </c>
    </row>
    <row r="9" spans="1:4" x14ac:dyDescent="0.25">
      <c r="A9" t="s">
        <v>11</v>
      </c>
      <c r="B9" s="1" t="s">
        <v>9</v>
      </c>
      <c r="C9">
        <v>1</v>
      </c>
      <c r="D9">
        <v>1</v>
      </c>
    </row>
    <row r="10" spans="1:4" x14ac:dyDescent="0.25">
      <c r="A10" t="s">
        <v>12</v>
      </c>
      <c r="B10" s="1" t="s">
        <v>9</v>
      </c>
      <c r="C10">
        <v>4</v>
      </c>
      <c r="D10">
        <v>2</v>
      </c>
    </row>
    <row r="11" spans="1:4" x14ac:dyDescent="0.25">
      <c r="A11" t="s">
        <v>13</v>
      </c>
      <c r="B11" s="1" t="s">
        <v>9</v>
      </c>
      <c r="C11">
        <v>5</v>
      </c>
      <c r="D11">
        <v>2</v>
      </c>
    </row>
    <row r="12" spans="1:4" x14ac:dyDescent="0.25">
      <c r="A12" t="s">
        <v>14</v>
      </c>
      <c r="B12" s="1" t="s">
        <v>9</v>
      </c>
      <c r="C12">
        <v>6</v>
      </c>
      <c r="D12">
        <v>3</v>
      </c>
    </row>
    <row r="14" spans="1:4" x14ac:dyDescent="0.25">
      <c r="A14" t="s">
        <v>2</v>
      </c>
      <c r="B14" s="1" t="s">
        <v>15</v>
      </c>
      <c r="C14">
        <v>1</v>
      </c>
      <c r="D14">
        <v>1</v>
      </c>
    </row>
    <row r="15" spans="1:4" x14ac:dyDescent="0.25">
      <c r="A15" t="s">
        <v>6</v>
      </c>
      <c r="B15" s="1" t="s">
        <v>15</v>
      </c>
      <c r="C15">
        <v>3</v>
      </c>
      <c r="D15">
        <v>1</v>
      </c>
    </row>
    <row r="16" spans="1:4" x14ac:dyDescent="0.25">
      <c r="A16" t="s">
        <v>7</v>
      </c>
      <c r="B16" s="1" t="s">
        <v>15</v>
      </c>
      <c r="C16">
        <v>4</v>
      </c>
      <c r="D16">
        <v>1</v>
      </c>
    </row>
    <row r="17" spans="1:4" x14ac:dyDescent="0.25">
      <c r="A17" t="s">
        <v>8</v>
      </c>
      <c r="B17" s="1" t="s">
        <v>15</v>
      </c>
      <c r="C17">
        <v>5</v>
      </c>
      <c r="D17">
        <v>2</v>
      </c>
    </row>
    <row r="19" spans="1:4" x14ac:dyDescent="0.25">
      <c r="A19" t="s">
        <v>19</v>
      </c>
      <c r="B19" s="1" t="s">
        <v>9</v>
      </c>
      <c r="C19">
        <v>4</v>
      </c>
      <c r="D19">
        <v>2</v>
      </c>
    </row>
    <row r="20" spans="1:4" x14ac:dyDescent="0.25">
      <c r="A20" t="s">
        <v>20</v>
      </c>
      <c r="B20" s="1" t="s">
        <v>9</v>
      </c>
      <c r="C20">
        <v>1</v>
      </c>
      <c r="D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BitTiming</vt:lpstr>
      <vt:lpstr>RetainedConfigs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2021-07-21T13:31:33Z</dcterms:modified>
</cp:coreProperties>
</file>