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300. 특강\행사\190120-190201 MURD 과정 사후관리 국내 재초청 심화교육(MURD Follow-up Retraining Program in Korea)\연수설문\rawdata\"/>
    </mc:Choice>
  </mc:AlternateContent>
  <bookViews>
    <workbookView xWindow="0" yWindow="0" windowWidth="21885" windowHeight="8445"/>
  </bookViews>
  <sheets>
    <sheet name="만족도_raw data" sheetId="1" r:id="rId1"/>
    <sheet name="강의평가_raw data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5대분야">[1]Sheet2!$C$2:$C$7</definedName>
    <definedName name="_xlnm._FilterDatabase" localSheetId="0" hidden="1">'만족도_raw data'!$BA$4:$CG$17</definedName>
    <definedName name="대분류">[2]Sheet2!$I$4:$I$6</definedName>
    <definedName name="마일리지_요율">#REF!</definedName>
    <definedName name="분야">[2]Sheet2!$F$4:$F$12</definedName>
    <definedName name="사업유형">[2]Sheet2!$E$4:$E$13</definedName>
    <definedName name="소관부처">[2]Sheet2!$A$4:$A$54</definedName>
    <definedName name="원조구분">[2]Sheet2!$B$4:$B$6</definedName>
    <definedName name="주중_근무_종료일">#REF!</definedName>
    <definedName name="중점">[2]Sheet2!$G$4:$G$6</definedName>
    <definedName name="지역">[3]Sheet2!$A$2:$A$9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25" i="2" l="1"/>
  <c r="AW25" i="2"/>
  <c r="AV25" i="2"/>
  <c r="AU25" i="2"/>
  <c r="AT25" i="2"/>
  <c r="AS25" i="2"/>
  <c r="AQ25" i="2"/>
  <c r="AP25" i="2"/>
  <c r="AO25" i="2"/>
  <c r="AN25" i="2"/>
  <c r="AM25" i="2"/>
  <c r="AL25" i="2"/>
  <c r="AJ25" i="2"/>
  <c r="AI25" i="2"/>
  <c r="AH25" i="2"/>
  <c r="AG25" i="2"/>
  <c r="AF25" i="2"/>
  <c r="AE25" i="2"/>
  <c r="AC25" i="2"/>
  <c r="AB25" i="2"/>
  <c r="AA25" i="2"/>
  <c r="Z25" i="2"/>
  <c r="Y25" i="2"/>
  <c r="X25" i="2"/>
  <c r="V25" i="2"/>
  <c r="U25" i="2"/>
  <c r="T25" i="2"/>
  <c r="S25" i="2"/>
  <c r="R25" i="2"/>
  <c r="Q25" i="2"/>
  <c r="O25" i="2"/>
  <c r="N25" i="2"/>
  <c r="M25" i="2"/>
  <c r="L25" i="2"/>
  <c r="K25" i="2"/>
  <c r="J25" i="2"/>
  <c r="H25" i="2"/>
  <c r="G25" i="2"/>
  <c r="F25" i="2"/>
  <c r="E25" i="2"/>
  <c r="D25" i="2"/>
  <c r="C25" i="2"/>
  <c r="AX24" i="2"/>
  <c r="AW24" i="2"/>
  <c r="AV24" i="2"/>
  <c r="AU24" i="2"/>
  <c r="AT24" i="2"/>
  <c r="AS24" i="2"/>
  <c r="AQ24" i="2"/>
  <c r="AP24" i="2"/>
  <c r="AO24" i="2"/>
  <c r="AN24" i="2"/>
  <c r="AM24" i="2"/>
  <c r="AL24" i="2"/>
  <c r="AJ24" i="2"/>
  <c r="AI24" i="2"/>
  <c r="AH24" i="2"/>
  <c r="AG24" i="2"/>
  <c r="AF24" i="2"/>
  <c r="AE24" i="2"/>
  <c r="AC24" i="2"/>
  <c r="AB24" i="2"/>
  <c r="AA24" i="2"/>
  <c r="Z24" i="2"/>
  <c r="Y24" i="2"/>
  <c r="X24" i="2"/>
  <c r="V24" i="2"/>
  <c r="U24" i="2"/>
  <c r="T24" i="2"/>
  <c r="S24" i="2"/>
  <c r="R24" i="2"/>
  <c r="Q24" i="2"/>
  <c r="O24" i="2"/>
  <c r="N24" i="2"/>
  <c r="M24" i="2"/>
  <c r="L24" i="2"/>
  <c r="K24" i="2"/>
  <c r="J24" i="2"/>
  <c r="H24" i="2"/>
  <c r="G24" i="2"/>
  <c r="F24" i="2"/>
  <c r="E24" i="2"/>
  <c r="D24" i="2"/>
  <c r="C24" i="2"/>
  <c r="AX23" i="2"/>
  <c r="AW23" i="2"/>
  <c r="AV23" i="2"/>
  <c r="AU23" i="2"/>
  <c r="AT23" i="2"/>
  <c r="AS23" i="2"/>
  <c r="AQ23" i="2"/>
  <c r="AP23" i="2"/>
  <c r="AO23" i="2"/>
  <c r="AN23" i="2"/>
  <c r="AM23" i="2"/>
  <c r="AL23" i="2"/>
  <c r="AJ23" i="2"/>
  <c r="AI23" i="2"/>
  <c r="AH23" i="2"/>
  <c r="AG23" i="2"/>
  <c r="AF23" i="2"/>
  <c r="AE23" i="2"/>
  <c r="AC23" i="2"/>
  <c r="AB23" i="2"/>
  <c r="AA23" i="2"/>
  <c r="Z23" i="2"/>
  <c r="Y23" i="2"/>
  <c r="X23" i="2"/>
  <c r="V23" i="2"/>
  <c r="U23" i="2"/>
  <c r="T23" i="2"/>
  <c r="S23" i="2"/>
  <c r="R23" i="2"/>
  <c r="Q23" i="2"/>
  <c r="O23" i="2"/>
  <c r="N23" i="2"/>
  <c r="M23" i="2"/>
  <c r="L23" i="2"/>
  <c r="K23" i="2"/>
  <c r="J23" i="2"/>
  <c r="H23" i="2"/>
  <c r="G23" i="2"/>
  <c r="F23" i="2"/>
  <c r="E23" i="2"/>
  <c r="D23" i="2"/>
  <c r="C23" i="2"/>
  <c r="AX22" i="2"/>
  <c r="AW22" i="2"/>
  <c r="AV22" i="2"/>
  <c r="AU22" i="2"/>
  <c r="AT22" i="2"/>
  <c r="AS22" i="2"/>
  <c r="AQ22" i="2"/>
  <c r="AP22" i="2"/>
  <c r="AO22" i="2"/>
  <c r="AN22" i="2"/>
  <c r="AM22" i="2"/>
  <c r="AL22" i="2"/>
  <c r="AJ22" i="2"/>
  <c r="AI22" i="2"/>
  <c r="AH22" i="2"/>
  <c r="AG22" i="2"/>
  <c r="AF22" i="2"/>
  <c r="AE22" i="2"/>
  <c r="AC22" i="2"/>
  <c r="AB22" i="2"/>
  <c r="AA22" i="2"/>
  <c r="Z22" i="2"/>
  <c r="Y22" i="2"/>
  <c r="X22" i="2"/>
  <c r="V22" i="2"/>
  <c r="U22" i="2"/>
  <c r="T22" i="2"/>
  <c r="S22" i="2"/>
  <c r="R22" i="2"/>
  <c r="Q22" i="2"/>
  <c r="O22" i="2"/>
  <c r="N22" i="2"/>
  <c r="M22" i="2"/>
  <c r="L22" i="2"/>
  <c r="K22" i="2"/>
  <c r="J22" i="2"/>
  <c r="H22" i="2"/>
  <c r="G22" i="2"/>
  <c r="F22" i="2"/>
  <c r="E22" i="2"/>
  <c r="D22" i="2"/>
  <c r="C22" i="2"/>
  <c r="AX21" i="2"/>
  <c r="AW21" i="2"/>
  <c r="AV21" i="2"/>
  <c r="AU21" i="2"/>
  <c r="AT21" i="2"/>
  <c r="AS21" i="2"/>
  <c r="AQ21" i="2"/>
  <c r="AP21" i="2"/>
  <c r="AO21" i="2"/>
  <c r="AN21" i="2"/>
  <c r="AM21" i="2"/>
  <c r="AL21" i="2"/>
  <c r="AJ21" i="2"/>
  <c r="AI21" i="2"/>
  <c r="AH21" i="2"/>
  <c r="AG21" i="2"/>
  <c r="AF21" i="2"/>
  <c r="AE21" i="2"/>
  <c r="AC21" i="2"/>
  <c r="AB21" i="2"/>
  <c r="AA21" i="2"/>
  <c r="Z21" i="2"/>
  <c r="Y21" i="2"/>
  <c r="X21" i="2"/>
  <c r="V21" i="2"/>
  <c r="U21" i="2"/>
  <c r="T21" i="2"/>
  <c r="S21" i="2"/>
  <c r="R21" i="2"/>
  <c r="Q21" i="2"/>
  <c r="O21" i="2"/>
  <c r="N21" i="2"/>
  <c r="M21" i="2"/>
  <c r="L21" i="2"/>
  <c r="K21" i="2"/>
  <c r="J21" i="2"/>
  <c r="H21" i="2"/>
  <c r="G21" i="2"/>
  <c r="F21" i="2"/>
  <c r="E21" i="2"/>
  <c r="D21" i="2"/>
  <c r="C21" i="2"/>
  <c r="AZ18" i="2"/>
  <c r="AZ17" i="2"/>
  <c r="AX17" i="2"/>
  <c r="AW17" i="2"/>
  <c r="AV17" i="2"/>
  <c r="AU17" i="2"/>
  <c r="AT17" i="2"/>
  <c r="AS17" i="2"/>
  <c r="AQ17" i="2"/>
  <c r="AP17" i="2"/>
  <c r="AO17" i="2"/>
  <c r="AN17" i="2"/>
  <c r="AM17" i="2"/>
  <c r="AL17" i="2"/>
  <c r="AJ17" i="2"/>
  <c r="AI17" i="2"/>
  <c r="AH17" i="2"/>
  <c r="AG17" i="2"/>
  <c r="AF17" i="2"/>
  <c r="AE17" i="2"/>
  <c r="AK18" i="2" s="1"/>
  <c r="AC17" i="2"/>
  <c r="AB17" i="2"/>
  <c r="AA17" i="2"/>
  <c r="Z17" i="2"/>
  <c r="Y17" i="2"/>
  <c r="X17" i="2"/>
  <c r="V17" i="2"/>
  <c r="U17" i="2"/>
  <c r="T17" i="2"/>
  <c r="S17" i="2"/>
  <c r="R17" i="2"/>
  <c r="Q17" i="2"/>
  <c r="O17" i="2"/>
  <c r="N17" i="2"/>
  <c r="M17" i="2"/>
  <c r="L17" i="2"/>
  <c r="K17" i="2"/>
  <c r="J17" i="2"/>
  <c r="H17" i="2"/>
  <c r="G17" i="2"/>
  <c r="F17" i="2"/>
  <c r="E17" i="2"/>
  <c r="D17" i="2"/>
  <c r="C17" i="2"/>
  <c r="I18" i="2" s="1"/>
  <c r="AS2" i="2"/>
  <c r="AL2" i="2"/>
  <c r="AE2" i="2"/>
  <c r="X2" i="2"/>
  <c r="Q2" i="2"/>
  <c r="J2" i="2"/>
  <c r="C2" i="2"/>
  <c r="P18" i="2" l="1"/>
  <c r="W18" i="2"/>
  <c r="AD17" i="2"/>
  <c r="AR18" i="2"/>
  <c r="AY18" i="2"/>
  <c r="P17" i="2"/>
  <c r="AR17" i="2"/>
  <c r="W17" i="2"/>
  <c r="AY17" i="2"/>
  <c r="AD18" i="2"/>
  <c r="I17" i="2"/>
  <c r="AK17" i="2"/>
  <c r="AY24" i="1" l="1"/>
  <c r="AX24" i="1"/>
  <c r="AW24" i="1"/>
  <c r="AV24" i="1"/>
  <c r="AU24" i="1"/>
  <c r="AT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N24" i="1"/>
  <c r="M24" i="1"/>
  <c r="AY23" i="1"/>
  <c r="AY32" i="1" s="1"/>
  <c r="AX23" i="1"/>
  <c r="AX32" i="1" s="1"/>
  <c r="AW23" i="1"/>
  <c r="AW32" i="1" s="1"/>
  <c r="AV23" i="1"/>
  <c r="AV32" i="1" s="1"/>
  <c r="AU23" i="1"/>
  <c r="AU32" i="1" s="1"/>
  <c r="AT23" i="1"/>
  <c r="AT32" i="1" s="1"/>
  <c r="AJ23" i="1"/>
  <c r="AJ32" i="1" s="1"/>
  <c r="AI23" i="1"/>
  <c r="AI32" i="1" s="1"/>
  <c r="AH23" i="1"/>
  <c r="AH32" i="1" s="1"/>
  <c r="AG23" i="1"/>
  <c r="AG32" i="1" s="1"/>
  <c r="AE23" i="1"/>
  <c r="AE32" i="1" s="1"/>
  <c r="AD23" i="1"/>
  <c r="AD32" i="1" s="1"/>
  <c r="AC23" i="1"/>
  <c r="AC32" i="1" s="1"/>
  <c r="AB23" i="1"/>
  <c r="AB32" i="1" s="1"/>
  <c r="AA23" i="1"/>
  <c r="AA32" i="1" s="1"/>
  <c r="Z23" i="1"/>
  <c r="Z32" i="1" s="1"/>
  <c r="Y23" i="1"/>
  <c r="Y32" i="1" s="1"/>
  <c r="X23" i="1"/>
  <c r="X32" i="1" s="1"/>
  <c r="N23" i="1"/>
  <c r="N32" i="1" s="1"/>
  <c r="M23" i="1"/>
  <c r="M32" i="1" s="1"/>
  <c r="AY22" i="1"/>
  <c r="AY31" i="1" s="1"/>
  <c r="AX22" i="1"/>
  <c r="AX31" i="1" s="1"/>
  <c r="AW22" i="1"/>
  <c r="AW31" i="1" s="1"/>
  <c r="AV22" i="1"/>
  <c r="AV31" i="1" s="1"/>
  <c r="AU22" i="1"/>
  <c r="AU31" i="1" s="1"/>
  <c r="AT22" i="1"/>
  <c r="AT31" i="1" s="1"/>
  <c r="AJ22" i="1"/>
  <c r="AJ31" i="1" s="1"/>
  <c r="AI22" i="1"/>
  <c r="AI31" i="1" s="1"/>
  <c r="AH22" i="1"/>
  <c r="AH31" i="1" s="1"/>
  <c r="AG22" i="1"/>
  <c r="AG31" i="1" s="1"/>
  <c r="AE22" i="1"/>
  <c r="AE31" i="1" s="1"/>
  <c r="AD22" i="1"/>
  <c r="AD31" i="1" s="1"/>
  <c r="AC22" i="1"/>
  <c r="AC31" i="1" s="1"/>
  <c r="AB22" i="1"/>
  <c r="AB31" i="1" s="1"/>
  <c r="AA22" i="1"/>
  <c r="AA31" i="1" s="1"/>
  <c r="Z22" i="1"/>
  <c r="Z31" i="1" s="1"/>
  <c r="Y22" i="1"/>
  <c r="Y31" i="1" s="1"/>
  <c r="X22" i="1"/>
  <c r="X31" i="1" s="1"/>
  <c r="N22" i="1"/>
  <c r="N31" i="1" s="1"/>
  <c r="M22" i="1"/>
  <c r="M31" i="1" s="1"/>
  <c r="AY21" i="1"/>
  <c r="AY30" i="1" s="1"/>
  <c r="AX21" i="1"/>
  <c r="AX30" i="1" s="1"/>
  <c r="AW21" i="1"/>
  <c r="AW30" i="1" s="1"/>
  <c r="AV21" i="1"/>
  <c r="AV30" i="1" s="1"/>
  <c r="AU21" i="1"/>
  <c r="AU30" i="1" s="1"/>
  <c r="AT21" i="1"/>
  <c r="AT30" i="1" s="1"/>
  <c r="AJ21" i="1"/>
  <c r="AJ30" i="1" s="1"/>
  <c r="AI21" i="1"/>
  <c r="AI30" i="1" s="1"/>
  <c r="AH21" i="1"/>
  <c r="AH30" i="1" s="1"/>
  <c r="AG21" i="1"/>
  <c r="AG30" i="1" s="1"/>
  <c r="AE21" i="1"/>
  <c r="AE30" i="1" s="1"/>
  <c r="AD21" i="1"/>
  <c r="AD30" i="1" s="1"/>
  <c r="AC21" i="1"/>
  <c r="AC30" i="1" s="1"/>
  <c r="AB21" i="1"/>
  <c r="AB30" i="1" s="1"/>
  <c r="AA21" i="1"/>
  <c r="AA30" i="1" s="1"/>
  <c r="Z21" i="1"/>
  <c r="Z30" i="1" s="1"/>
  <c r="Y21" i="1"/>
  <c r="Y30" i="1" s="1"/>
  <c r="X21" i="1"/>
  <c r="X30" i="1" s="1"/>
  <c r="N21" i="1"/>
  <c r="N30" i="1" s="1"/>
  <c r="M21" i="1"/>
  <c r="M30" i="1" s="1"/>
  <c r="AY20" i="1"/>
  <c r="AY29" i="1" s="1"/>
  <c r="AX20" i="1"/>
  <c r="AX29" i="1" s="1"/>
  <c r="AW20" i="1"/>
  <c r="AW29" i="1" s="1"/>
  <c r="AV20" i="1"/>
  <c r="AV29" i="1" s="1"/>
  <c r="AU20" i="1"/>
  <c r="AU29" i="1" s="1"/>
  <c r="AT20" i="1"/>
  <c r="AT29" i="1" s="1"/>
  <c r="AJ20" i="1"/>
  <c r="AJ29" i="1" s="1"/>
  <c r="AI20" i="1"/>
  <c r="AI29" i="1" s="1"/>
  <c r="AH20" i="1"/>
  <c r="AH29" i="1" s="1"/>
  <c r="AG20" i="1"/>
  <c r="AG29" i="1" s="1"/>
  <c r="AF20" i="1"/>
  <c r="AE20" i="1"/>
  <c r="AE29" i="1" s="1"/>
  <c r="AD20" i="1"/>
  <c r="AD29" i="1" s="1"/>
  <c r="AC20" i="1"/>
  <c r="AC29" i="1" s="1"/>
  <c r="AB20" i="1"/>
  <c r="AB29" i="1" s="1"/>
  <c r="AA20" i="1"/>
  <c r="AA29" i="1" s="1"/>
  <c r="Z20" i="1"/>
  <c r="Z29" i="1" s="1"/>
  <c r="Y20" i="1"/>
  <c r="Y29" i="1" s="1"/>
  <c r="X20" i="1"/>
  <c r="X29" i="1" s="1"/>
  <c r="N20" i="1"/>
  <c r="N29" i="1" s="1"/>
  <c r="M20" i="1"/>
  <c r="M29" i="1" s="1"/>
  <c r="AY19" i="1"/>
  <c r="AX19" i="1"/>
  <c r="AX28" i="1" s="1"/>
  <c r="AX33" i="1" s="1"/>
  <c r="AW19" i="1"/>
  <c r="AV19" i="1"/>
  <c r="AV28" i="1" s="1"/>
  <c r="AV33" i="1" s="1"/>
  <c r="AU19" i="1"/>
  <c r="AT19" i="1"/>
  <c r="AT28" i="1" s="1"/>
  <c r="AT33" i="1" s="1"/>
  <c r="AJ19" i="1"/>
  <c r="AI19" i="1"/>
  <c r="AI28" i="1" s="1"/>
  <c r="AI33" i="1" s="1"/>
  <c r="AH19" i="1"/>
  <c r="AG19" i="1"/>
  <c r="AG28" i="1" s="1"/>
  <c r="AG33" i="1" s="1"/>
  <c r="AF19" i="1"/>
  <c r="AF25" i="1" s="1"/>
  <c r="AE19" i="1"/>
  <c r="AE28" i="1" s="1"/>
  <c r="AD19" i="1"/>
  <c r="AC19" i="1"/>
  <c r="AC28" i="1" s="1"/>
  <c r="AC33" i="1" s="1"/>
  <c r="AB19" i="1"/>
  <c r="AA19" i="1"/>
  <c r="AA28" i="1" s="1"/>
  <c r="Z19" i="1"/>
  <c r="Y19" i="1"/>
  <c r="Y28" i="1" s="1"/>
  <c r="Y33" i="1" s="1"/>
  <c r="X19" i="1"/>
  <c r="N19" i="1"/>
  <c r="N28" i="1" s="1"/>
  <c r="M19" i="1"/>
  <c r="CC17" i="1"/>
  <c r="CE17" i="1" s="1"/>
  <c r="BZ17" i="1"/>
  <c r="CA17" i="1" s="1"/>
  <c r="BW17" i="1"/>
  <c r="BY17" i="1" s="1"/>
  <c r="BR17" i="1"/>
  <c r="BS17" i="1" s="1"/>
  <c r="BP17" i="1"/>
  <c r="BO17" i="1"/>
  <c r="BQ17" i="1" s="1"/>
  <c r="BN17" i="1"/>
  <c r="BL17" i="1"/>
  <c r="BH17" i="1"/>
  <c r="BG17" i="1"/>
  <c r="BI17" i="1" s="1"/>
  <c r="BF17" i="1"/>
  <c r="BD17" i="1"/>
  <c r="BE17" i="1" s="1"/>
  <c r="BB17" i="1"/>
  <c r="BJ17" i="1" s="1"/>
  <c r="BA17" i="1"/>
  <c r="G17" i="1"/>
  <c r="CD16" i="1"/>
  <c r="CC16" i="1"/>
  <c r="CE16" i="1" s="1"/>
  <c r="BZ16" i="1"/>
  <c r="CA16" i="1" s="1"/>
  <c r="BW16" i="1"/>
  <c r="BX16" i="1" s="1"/>
  <c r="BR16" i="1"/>
  <c r="BS16" i="1" s="1"/>
  <c r="BO16" i="1"/>
  <c r="BQ16" i="1" s="1"/>
  <c r="BL16" i="1"/>
  <c r="BN16" i="1" s="1"/>
  <c r="BG16" i="1"/>
  <c r="BI16" i="1" s="1"/>
  <c r="BD16" i="1"/>
  <c r="BA16" i="1"/>
  <c r="BB16" i="1" s="1"/>
  <c r="G16" i="1"/>
  <c r="CC15" i="1"/>
  <c r="CE15" i="1" s="1"/>
  <c r="BZ15" i="1"/>
  <c r="CB15" i="1" s="1"/>
  <c r="BX15" i="1"/>
  <c r="BW15" i="1"/>
  <c r="BY15" i="1" s="1"/>
  <c r="BT15" i="1"/>
  <c r="BR15" i="1"/>
  <c r="BS15" i="1" s="1"/>
  <c r="BO15" i="1"/>
  <c r="BP15" i="1" s="1"/>
  <c r="BL15" i="1"/>
  <c r="BG15" i="1"/>
  <c r="BH15" i="1" s="1"/>
  <c r="BE15" i="1"/>
  <c r="BD15" i="1"/>
  <c r="BF15" i="1" s="1"/>
  <c r="BB15" i="1"/>
  <c r="BA15" i="1"/>
  <c r="G15" i="1"/>
  <c r="CD14" i="1"/>
  <c r="CC14" i="1"/>
  <c r="CE14" i="1" s="1"/>
  <c r="CA14" i="1"/>
  <c r="BZ14" i="1"/>
  <c r="CB14" i="1" s="1"/>
  <c r="BX14" i="1"/>
  <c r="BW14" i="1"/>
  <c r="BS14" i="1"/>
  <c r="BR14" i="1"/>
  <c r="BT14" i="1" s="1"/>
  <c r="BP14" i="1"/>
  <c r="BO14" i="1"/>
  <c r="BQ14" i="1" s="1"/>
  <c r="BN14" i="1"/>
  <c r="BL14" i="1"/>
  <c r="BH14" i="1"/>
  <c r="BG14" i="1"/>
  <c r="BI14" i="1" s="1"/>
  <c r="BF14" i="1"/>
  <c r="BD14" i="1"/>
  <c r="BE14" i="1" s="1"/>
  <c r="BA14" i="1"/>
  <c r="BB14" i="1" s="1"/>
  <c r="G14" i="1"/>
  <c r="CC13" i="1"/>
  <c r="CE13" i="1" s="1"/>
  <c r="BZ13" i="1"/>
  <c r="CA13" i="1" s="1"/>
  <c r="BX13" i="1"/>
  <c r="BW13" i="1"/>
  <c r="BY13" i="1" s="1"/>
  <c r="BR13" i="1"/>
  <c r="BP13" i="1"/>
  <c r="BO13" i="1"/>
  <c r="BQ13" i="1" s="1"/>
  <c r="BN13" i="1"/>
  <c r="BL13" i="1"/>
  <c r="BG13" i="1"/>
  <c r="BH13" i="1" s="1"/>
  <c r="BE13" i="1"/>
  <c r="BD13" i="1"/>
  <c r="BF13" i="1" s="1"/>
  <c r="BA13" i="1"/>
  <c r="G13" i="1"/>
  <c r="CC12" i="1"/>
  <c r="CD12" i="1" s="1"/>
  <c r="BZ12" i="1"/>
  <c r="CB12" i="1" s="1"/>
  <c r="BX12" i="1"/>
  <c r="BW12" i="1"/>
  <c r="BR12" i="1"/>
  <c r="BS12" i="1" s="1"/>
  <c r="BO12" i="1"/>
  <c r="BQ12" i="1" s="1"/>
  <c r="BN12" i="1"/>
  <c r="BL12" i="1"/>
  <c r="BH12" i="1"/>
  <c r="BG12" i="1"/>
  <c r="BI12" i="1" s="1"/>
  <c r="BD12" i="1"/>
  <c r="BE12" i="1" s="1"/>
  <c r="BB12" i="1"/>
  <c r="BA12" i="1"/>
  <c r="BC12" i="1" s="1"/>
  <c r="G12" i="1"/>
  <c r="CC11" i="1"/>
  <c r="CE11" i="1" s="1"/>
  <c r="CB11" i="1"/>
  <c r="BZ11" i="1"/>
  <c r="CA11" i="1" s="1"/>
  <c r="BW11" i="1"/>
  <c r="BX11" i="1" s="1"/>
  <c r="BR11" i="1"/>
  <c r="BO11" i="1"/>
  <c r="BP11" i="1" s="1"/>
  <c r="BL11" i="1"/>
  <c r="BN11" i="1" s="1"/>
  <c r="BG11" i="1"/>
  <c r="BH11" i="1" s="1"/>
  <c r="BE11" i="1"/>
  <c r="BD11" i="1"/>
  <c r="BF11" i="1" s="1"/>
  <c r="BA11" i="1"/>
  <c r="G11" i="1"/>
  <c r="CC10" i="1"/>
  <c r="CD10" i="1" s="1"/>
  <c r="BZ10" i="1"/>
  <c r="CB10" i="1" s="1"/>
  <c r="BW10" i="1"/>
  <c r="BS10" i="1"/>
  <c r="BR10" i="1"/>
  <c r="BT10" i="1" s="1"/>
  <c r="BO10" i="1"/>
  <c r="BL10" i="1"/>
  <c r="BN10" i="1" s="1"/>
  <c r="BG10" i="1"/>
  <c r="BF10" i="1"/>
  <c r="BD10" i="1"/>
  <c r="BE10" i="1" s="1"/>
  <c r="BA10" i="1"/>
  <c r="BB10" i="1" s="1"/>
  <c r="G10" i="1"/>
  <c r="CC9" i="1"/>
  <c r="BZ9" i="1"/>
  <c r="CA9" i="1" s="1"/>
  <c r="BX9" i="1"/>
  <c r="BW9" i="1"/>
  <c r="BY9" i="1" s="1"/>
  <c r="BT9" i="1"/>
  <c r="BR9" i="1"/>
  <c r="BS9" i="1" s="1"/>
  <c r="BO9" i="1"/>
  <c r="BP9" i="1" s="1"/>
  <c r="BL9" i="1"/>
  <c r="BM9" i="1" s="1"/>
  <c r="BH9" i="1"/>
  <c r="BG9" i="1"/>
  <c r="BI9" i="1" s="1"/>
  <c r="BD9" i="1"/>
  <c r="BF9" i="1" s="1"/>
  <c r="BA9" i="1"/>
  <c r="G9" i="1"/>
  <c r="CD8" i="1"/>
  <c r="CC8" i="1"/>
  <c r="CE8" i="1" s="1"/>
  <c r="CA8" i="1"/>
  <c r="BZ8" i="1"/>
  <c r="CB8" i="1" s="1"/>
  <c r="BW8" i="1"/>
  <c r="BR8" i="1"/>
  <c r="BT8" i="1" s="1"/>
  <c r="BO8" i="1"/>
  <c r="BN8" i="1"/>
  <c r="BL8" i="1"/>
  <c r="BG8" i="1"/>
  <c r="BD8" i="1"/>
  <c r="BE8" i="1" s="1"/>
  <c r="BB8" i="1"/>
  <c r="BA8" i="1"/>
  <c r="BC8" i="1" s="1"/>
  <c r="G8" i="1"/>
  <c r="CC7" i="1"/>
  <c r="CB7" i="1"/>
  <c r="BZ7" i="1"/>
  <c r="CA7" i="1" s="1"/>
  <c r="BW7" i="1"/>
  <c r="BX7" i="1" s="1"/>
  <c r="BR7" i="1"/>
  <c r="BS7" i="1" s="1"/>
  <c r="BP7" i="1"/>
  <c r="BO7" i="1"/>
  <c r="BQ7" i="1" s="1"/>
  <c r="BM7" i="1"/>
  <c r="BU7" i="1" s="1"/>
  <c r="BL7" i="1"/>
  <c r="BG7" i="1"/>
  <c r="BH7" i="1" s="1"/>
  <c r="BD7" i="1"/>
  <c r="BF7" i="1" s="1"/>
  <c r="BA7" i="1"/>
  <c r="G7" i="1"/>
  <c r="CC6" i="1"/>
  <c r="CD6" i="1" s="1"/>
  <c r="BZ6" i="1"/>
  <c r="CA6" i="1" s="1"/>
  <c r="BW6" i="1"/>
  <c r="BR6" i="1"/>
  <c r="BT6" i="1" s="1"/>
  <c r="BO6" i="1"/>
  <c r="BQ6" i="1" s="1"/>
  <c r="BL6" i="1"/>
  <c r="BG6" i="1"/>
  <c r="BI6" i="1" s="1"/>
  <c r="BD6" i="1"/>
  <c r="BE6" i="1" s="1"/>
  <c r="BB6" i="1"/>
  <c r="BA6" i="1"/>
  <c r="BC6" i="1" s="1"/>
  <c r="G6" i="1"/>
  <c r="CC5" i="1"/>
  <c r="CE5" i="1" s="1"/>
  <c r="BZ5" i="1"/>
  <c r="CA5" i="1" s="1"/>
  <c r="BX5" i="1"/>
  <c r="BW5" i="1"/>
  <c r="BY5" i="1" s="1"/>
  <c r="BR5" i="1"/>
  <c r="BS5" i="1" s="1"/>
  <c r="BP5" i="1"/>
  <c r="BO5" i="1"/>
  <c r="BQ5" i="1" s="1"/>
  <c r="BL5" i="1"/>
  <c r="BH5" i="1"/>
  <c r="BG5" i="1"/>
  <c r="BI5" i="1" s="1"/>
  <c r="BD5" i="1"/>
  <c r="BF5" i="1" s="1"/>
  <c r="BA5" i="1"/>
  <c r="G5" i="1"/>
  <c r="BU9" i="1" l="1"/>
  <c r="BN5" i="1"/>
  <c r="CE6" i="1"/>
  <c r="BI7" i="1"/>
  <c r="BY7" i="1"/>
  <c r="BQ9" i="1"/>
  <c r="BC10" i="1"/>
  <c r="CE10" i="1"/>
  <c r="BQ11" i="1"/>
  <c r="BY11" i="1"/>
  <c r="CG11" i="1"/>
  <c r="BT12" i="1"/>
  <c r="CE12" i="1"/>
  <c r="BI13" i="1"/>
  <c r="BC14" i="1"/>
  <c r="BK14" i="1" s="1"/>
  <c r="BI15" i="1"/>
  <c r="BQ15" i="1"/>
  <c r="BM5" i="1"/>
  <c r="BU5" i="1" s="1"/>
  <c r="CB6" i="1"/>
  <c r="BT7" i="1"/>
  <c r="BF8" i="1"/>
  <c r="BS8" i="1"/>
  <c r="CB9" i="1"/>
  <c r="CA10" i="1"/>
  <c r="BI11" i="1"/>
  <c r="CB13" i="1"/>
  <c r="CG13" i="1" s="1"/>
  <c r="CD15" i="1"/>
  <c r="BC16" i="1"/>
  <c r="BX17" i="1"/>
  <c r="CD17" i="1"/>
  <c r="BH16" i="1"/>
  <c r="BP16" i="1"/>
  <c r="BT16" i="1"/>
  <c r="BV16" i="1" s="1"/>
  <c r="BM6" i="1"/>
  <c r="BY6" i="1"/>
  <c r="CG6" i="1" s="1"/>
  <c r="CE7" i="1"/>
  <c r="CG7" i="1" s="1"/>
  <c r="CD7" i="1"/>
  <c r="CE9" i="1"/>
  <c r="CG9" i="1" s="1"/>
  <c r="CD9" i="1"/>
  <c r="BS11" i="1"/>
  <c r="BT11" i="1"/>
  <c r="BS13" i="1"/>
  <c r="BT13" i="1"/>
  <c r="BE5" i="1"/>
  <c r="CB5" i="1"/>
  <c r="CG5" i="1"/>
  <c r="BH6" i="1"/>
  <c r="BN6" i="1"/>
  <c r="BS6" i="1"/>
  <c r="BX6" i="1"/>
  <c r="CF6" i="1" s="1"/>
  <c r="BC7" i="1"/>
  <c r="BK7" i="1" s="1"/>
  <c r="BB7" i="1"/>
  <c r="CF7" i="1"/>
  <c r="BI8" i="1"/>
  <c r="BH8" i="1"/>
  <c r="BJ8" i="1" s="1"/>
  <c r="BK9" i="1"/>
  <c r="BC9" i="1"/>
  <c r="BB9" i="1"/>
  <c r="CF9" i="1"/>
  <c r="BI10" i="1"/>
  <c r="BH10" i="1"/>
  <c r="BC11" i="1"/>
  <c r="BK11" i="1" s="1"/>
  <c r="BB11" i="1"/>
  <c r="BJ11" i="1" s="1"/>
  <c r="BV14" i="1"/>
  <c r="BC5" i="1"/>
  <c r="BK5" i="1" s="1"/>
  <c r="BT5" i="1"/>
  <c r="BV5" i="1" s="1"/>
  <c r="BJ6" i="1"/>
  <c r="BQ8" i="1"/>
  <c r="BV8" i="1" s="1"/>
  <c r="BP8" i="1"/>
  <c r="BY8" i="1"/>
  <c r="CG8" i="1" s="1"/>
  <c r="BX8" i="1"/>
  <c r="CF8" i="1" s="1"/>
  <c r="BJ10" i="1"/>
  <c r="BQ10" i="1"/>
  <c r="BV10" i="1" s="1"/>
  <c r="BP10" i="1"/>
  <c r="BY10" i="1"/>
  <c r="CG10" i="1" s="1"/>
  <c r="BX10" i="1"/>
  <c r="CF10" i="1" s="1"/>
  <c r="BB5" i="1"/>
  <c r="BJ5" i="1" s="1"/>
  <c r="CD5" i="1"/>
  <c r="CF5" i="1" s="1"/>
  <c r="BF6" i="1"/>
  <c r="BK6" i="1"/>
  <c r="BP6" i="1"/>
  <c r="BV6" i="1"/>
  <c r="BE7" i="1"/>
  <c r="BV7" i="1"/>
  <c r="BN7" i="1"/>
  <c r="BK8" i="1"/>
  <c r="BE9" i="1"/>
  <c r="BV9" i="1"/>
  <c r="BN9" i="1"/>
  <c r="BK10" i="1"/>
  <c r="BV11" i="1"/>
  <c r="BV13" i="1"/>
  <c r="BJ12" i="1"/>
  <c r="BC13" i="1"/>
  <c r="BK13" i="1" s="1"/>
  <c r="BM8" i="1"/>
  <c r="BM10" i="1"/>
  <c r="BU10" i="1" s="1"/>
  <c r="CD11" i="1"/>
  <c r="CF11" i="1" s="1"/>
  <c r="BF12" i="1"/>
  <c r="BK12" i="1"/>
  <c r="BP12" i="1"/>
  <c r="BV12" i="1"/>
  <c r="CA12" i="1"/>
  <c r="BB13" i="1"/>
  <c r="BJ13" i="1" s="1"/>
  <c r="CD13" i="1"/>
  <c r="BM15" i="1"/>
  <c r="BU15" i="1" s="1"/>
  <c r="BE16" i="1"/>
  <c r="BJ16" i="1" s="1"/>
  <c r="CF17" i="1"/>
  <c r="BM11" i="1"/>
  <c r="BU11" i="1" s="1"/>
  <c r="BM12" i="1"/>
  <c r="BU12" i="1" s="1"/>
  <c r="BY12" i="1"/>
  <c r="CG12" i="1" s="1"/>
  <c r="CF12" i="1"/>
  <c r="BM13" i="1"/>
  <c r="BU13" i="1" s="1"/>
  <c r="CF13" i="1"/>
  <c r="BM14" i="1"/>
  <c r="BU14" i="1" s="1"/>
  <c r="BY14" i="1"/>
  <c r="CG14" i="1" s="1"/>
  <c r="CF14" i="1"/>
  <c r="BN15" i="1"/>
  <c r="BF16" i="1"/>
  <c r="BK16" i="1" s="1"/>
  <c r="BM16" i="1"/>
  <c r="BU16" i="1" s="1"/>
  <c r="BM17" i="1"/>
  <c r="BU17" i="1" s="1"/>
  <c r="CB17" i="1"/>
  <c r="CG17" i="1" s="1"/>
  <c r="M25" i="1"/>
  <c r="M28" i="1"/>
  <c r="M33" i="1" s="1"/>
  <c r="Z25" i="1"/>
  <c r="Z28" i="1"/>
  <c r="Z33" i="1" s="1"/>
  <c r="AD25" i="1"/>
  <c r="AD28" i="1"/>
  <c r="AD33" i="1" s="1"/>
  <c r="AH28" i="1"/>
  <c r="AH33" i="1" s="1"/>
  <c r="AH25" i="1"/>
  <c r="AH34" i="1" s="1"/>
  <c r="AH35" i="1" s="1"/>
  <c r="AU28" i="1"/>
  <c r="AU33" i="1" s="1"/>
  <c r="AU25" i="1"/>
  <c r="AU34" i="1" s="1"/>
  <c r="AU35" i="1" s="1"/>
  <c r="AY28" i="1"/>
  <c r="AY33" i="1" s="1"/>
  <c r="AY25" i="1"/>
  <c r="AY34" i="1" s="1"/>
  <c r="AY35" i="1" s="1"/>
  <c r="N33" i="1"/>
  <c r="AA33" i="1"/>
  <c r="AE33" i="1"/>
  <c r="BJ14" i="1"/>
  <c r="BC15" i="1"/>
  <c r="BK15" i="1" s="1"/>
  <c r="BJ15" i="1"/>
  <c r="BV15" i="1"/>
  <c r="CG15" i="1"/>
  <c r="CA15" i="1"/>
  <c r="CF15" i="1" s="1"/>
  <c r="CB16" i="1"/>
  <c r="CF16" i="1"/>
  <c r="BT17" i="1"/>
  <c r="BV17" i="1" s="1"/>
  <c r="X28" i="1"/>
  <c r="X33" i="1" s="1"/>
  <c r="X25" i="1"/>
  <c r="X34" i="1" s="1"/>
  <c r="X35" i="1" s="1"/>
  <c r="AB28" i="1"/>
  <c r="AB33" i="1" s="1"/>
  <c r="AB25" i="1"/>
  <c r="AB34" i="1" s="1"/>
  <c r="AB35" i="1" s="1"/>
  <c r="AJ28" i="1"/>
  <c r="AJ33" i="1" s="1"/>
  <c r="AJ25" i="1"/>
  <c r="AJ34" i="1" s="1"/>
  <c r="AJ35" i="1" s="1"/>
  <c r="AW28" i="1"/>
  <c r="AW33" i="1" s="1"/>
  <c r="AW25" i="1"/>
  <c r="AW34" i="1" s="1"/>
  <c r="AW35" i="1" s="1"/>
  <c r="N25" i="1"/>
  <c r="AA25" i="1"/>
  <c r="AE25" i="1"/>
  <c r="AE34" i="1" s="1"/>
  <c r="AE35" i="1" s="1"/>
  <c r="AI25" i="1"/>
  <c r="AI34" i="1" s="1"/>
  <c r="AI35" i="1" s="1"/>
  <c r="AV25" i="1"/>
  <c r="AV34" i="1" s="1"/>
  <c r="AV35" i="1" s="1"/>
  <c r="BY16" i="1"/>
  <c r="CG16" i="1" s="1"/>
  <c r="BC17" i="1"/>
  <c r="BK17" i="1" s="1"/>
  <c r="Y25" i="1"/>
  <c r="Y34" i="1" s="1"/>
  <c r="Y35" i="1" s="1"/>
  <c r="AC25" i="1"/>
  <c r="AC34" i="1" s="1"/>
  <c r="AC35" i="1" s="1"/>
  <c r="AG25" i="1"/>
  <c r="AG34" i="1" s="1"/>
  <c r="AG35" i="1" s="1"/>
  <c r="AT25" i="1"/>
  <c r="AT34" i="1" s="1"/>
  <c r="AT35" i="1" s="1"/>
  <c r="AX25" i="1"/>
  <c r="AX34" i="1" s="1"/>
  <c r="AX35" i="1" s="1"/>
  <c r="BU8" i="1" l="1"/>
  <c r="BJ9" i="1"/>
  <c r="BJ7" i="1"/>
  <c r="BU6" i="1"/>
  <c r="AD34" i="1"/>
  <c r="AD35" i="1" s="1"/>
  <c r="M34" i="1"/>
  <c r="M35" i="1" s="1"/>
  <c r="AA34" i="1"/>
  <c r="AA35" i="1" s="1"/>
  <c r="N34" i="1"/>
  <c r="N35" i="1" s="1"/>
  <c r="Z34" i="1"/>
  <c r="Z35" i="1" s="1"/>
</calcChain>
</file>

<file path=xl/sharedStrings.xml><?xml version="1.0" encoding="utf-8"?>
<sst xmlns="http://schemas.openxmlformats.org/spreadsheetml/2006/main" count="473" uniqueCount="199">
  <si>
    <t>다국가연수</t>
    <phoneticPr fontId="2" type="noConversion"/>
  </si>
  <si>
    <t>연수생 사전 설문지</t>
    <phoneticPr fontId="2" type="noConversion"/>
  </si>
  <si>
    <t>연수생 사후 설문지</t>
    <phoneticPr fontId="2" type="noConversion"/>
  </si>
  <si>
    <t>T검정을 위한 합계</t>
    <phoneticPr fontId="2" type="noConversion"/>
  </si>
  <si>
    <t>성과지표</t>
    <phoneticPr fontId="2" type="noConversion"/>
  </si>
  <si>
    <t>설문유형</t>
    <phoneticPr fontId="2" type="noConversion"/>
  </si>
  <si>
    <t>성과관리 
과정 No.</t>
    <phoneticPr fontId="2" type="noConversion"/>
  </si>
  <si>
    <t>과정명</t>
    <phoneticPr fontId="2" type="noConversion"/>
  </si>
  <si>
    <t>성명</t>
    <phoneticPr fontId="2" type="noConversion"/>
  </si>
  <si>
    <t>국가명</t>
    <phoneticPr fontId="2" type="noConversion"/>
  </si>
  <si>
    <t>국가코드</t>
    <phoneticPr fontId="2" type="noConversion"/>
  </si>
  <si>
    <t>기관</t>
    <phoneticPr fontId="2" type="noConversion"/>
  </si>
  <si>
    <t>직책</t>
    <phoneticPr fontId="2" type="noConversion"/>
  </si>
  <si>
    <t>근무연수</t>
    <phoneticPr fontId="2" type="noConversion"/>
  </si>
  <si>
    <t>생년</t>
    <phoneticPr fontId="2" type="noConversion"/>
  </si>
  <si>
    <t>성별</t>
    <phoneticPr fontId="2" type="noConversion"/>
  </si>
  <si>
    <t>연수 안내의 적절성</t>
    <phoneticPr fontId="2" type="noConversion"/>
  </si>
  <si>
    <t>학습내용 A</t>
    <phoneticPr fontId="2" type="noConversion"/>
  </si>
  <si>
    <t>학습내용 B</t>
    <phoneticPr fontId="2" type="noConversion"/>
  </si>
  <si>
    <t>학습내용 C</t>
    <phoneticPr fontId="2" type="noConversion"/>
  </si>
  <si>
    <t>연수과정 만족도</t>
    <phoneticPr fontId="2" type="noConversion"/>
  </si>
  <si>
    <t>연수운영 만족도</t>
    <phoneticPr fontId="2" type="noConversion"/>
  </si>
  <si>
    <t>연수시설 만족도</t>
    <phoneticPr fontId="2" type="noConversion"/>
  </si>
  <si>
    <t>통역여부</t>
    <phoneticPr fontId="2" type="noConversion"/>
  </si>
  <si>
    <t>교재 및 매체 적절성</t>
    <phoneticPr fontId="2" type="noConversion"/>
  </si>
  <si>
    <t>강사 역량</t>
    <phoneticPr fontId="2" type="noConversion"/>
  </si>
  <si>
    <t>통역 전문성</t>
    <phoneticPr fontId="2" type="noConversion"/>
  </si>
  <si>
    <t>국별보고/액션플랜 기획 적절성</t>
    <phoneticPr fontId="2" type="noConversion"/>
  </si>
  <si>
    <t>국별보고/액션플랜 세션 효과성</t>
    <phoneticPr fontId="2" type="noConversion"/>
  </si>
  <si>
    <t xml:space="preserve">설문상세 </t>
    <phoneticPr fontId="2" type="noConversion"/>
  </si>
  <si>
    <t>다국가</t>
    <phoneticPr fontId="2" type="noConversion"/>
  </si>
  <si>
    <t>301-500</t>
    <phoneticPr fontId="2" type="noConversion"/>
  </si>
  <si>
    <t>국문</t>
    <phoneticPr fontId="2" type="noConversion"/>
  </si>
  <si>
    <t>First middle Last name</t>
    <phoneticPr fontId="2" type="noConversion"/>
  </si>
  <si>
    <t>(자동입력)</t>
    <phoneticPr fontId="2" type="noConversion"/>
  </si>
  <si>
    <t>1/2/3/4</t>
    <phoneticPr fontId="2" type="noConversion"/>
  </si>
  <si>
    <t>yyyy</t>
    <phoneticPr fontId="2" type="noConversion"/>
  </si>
  <si>
    <t>남:1 / 여:2</t>
    <phoneticPr fontId="2" type="noConversion"/>
  </si>
  <si>
    <t>사전준비기간</t>
    <phoneticPr fontId="2" type="noConversion"/>
  </si>
  <si>
    <t>사전 안내제공</t>
    <phoneticPr fontId="2" type="noConversion"/>
  </si>
  <si>
    <t>인지적</t>
    <phoneticPr fontId="2" type="noConversion"/>
  </si>
  <si>
    <t>기술적</t>
    <phoneticPr fontId="2" type="noConversion"/>
  </si>
  <si>
    <t>태도적</t>
    <phoneticPr fontId="2" type="noConversion"/>
  </si>
  <si>
    <t>맞춤형 구성</t>
    <phoneticPr fontId="2" type="noConversion"/>
  </si>
  <si>
    <t>이해도</t>
    <phoneticPr fontId="2" type="noConversion"/>
  </si>
  <si>
    <t>교육방법</t>
    <phoneticPr fontId="2" type="noConversion"/>
  </si>
  <si>
    <t>문화고려</t>
    <phoneticPr fontId="2" type="noConversion"/>
  </si>
  <si>
    <t>원활한 운영</t>
    <phoneticPr fontId="2" type="noConversion"/>
  </si>
  <si>
    <t>응급상황 대처</t>
    <phoneticPr fontId="2" type="noConversion"/>
  </si>
  <si>
    <t>강의실</t>
    <phoneticPr fontId="2" type="noConversion"/>
  </si>
  <si>
    <t>편의시설</t>
    <phoneticPr fontId="2" type="noConversion"/>
  </si>
  <si>
    <t>강사 전문성</t>
    <phoneticPr fontId="2" type="noConversion"/>
  </si>
  <si>
    <t>강의 전달방법</t>
    <phoneticPr fontId="2" type="noConversion"/>
  </si>
  <si>
    <t>주제-목표연계</t>
    <phoneticPr fontId="2" type="noConversion"/>
  </si>
  <si>
    <t>시간만족도</t>
    <phoneticPr fontId="2" type="noConversion"/>
  </si>
  <si>
    <t>사전안내만족도</t>
    <phoneticPr fontId="2" type="noConversion"/>
  </si>
  <si>
    <t>피드백제공</t>
    <phoneticPr fontId="2" type="noConversion"/>
  </si>
  <si>
    <t>이해도제고</t>
    <phoneticPr fontId="2" type="noConversion"/>
  </si>
  <si>
    <t>실무능력제고</t>
    <phoneticPr fontId="2" type="noConversion"/>
  </si>
  <si>
    <t>구분</t>
    <phoneticPr fontId="2" type="noConversion"/>
  </si>
  <si>
    <t>합계</t>
    <phoneticPr fontId="2" type="noConversion"/>
  </si>
  <si>
    <t>서울시립대학교 국토개발정책 과정 사후관리 국내 재초청 심화교육</t>
    <phoneticPr fontId="2" type="noConversion"/>
  </si>
  <si>
    <t>Dana PHAL</t>
  </si>
  <si>
    <t>캄보디아</t>
    <phoneticPr fontId="2" type="noConversion"/>
  </si>
  <si>
    <t>Alejandro CEBALLOS JARABA</t>
  </si>
  <si>
    <t>콜롬비아</t>
    <phoneticPr fontId="2" type="noConversion"/>
  </si>
  <si>
    <t>Jacqueline Yamileth RIVERA AYALA</t>
  </si>
  <si>
    <t>엘살바도르</t>
    <phoneticPr fontId="2" type="noConversion"/>
  </si>
  <si>
    <t>Edward AGBODJAN</t>
  </si>
  <si>
    <t>가나</t>
    <phoneticPr fontId="2" type="noConversion"/>
  </si>
  <si>
    <t>Mercy Wairimu KIMANI</t>
  </si>
  <si>
    <t>케냐</t>
    <phoneticPr fontId="2" type="noConversion"/>
  </si>
  <si>
    <t>Khin Ohnmar MYINT THEIN</t>
  </si>
  <si>
    <t>미얀마</t>
    <phoneticPr fontId="2" type="noConversion"/>
  </si>
  <si>
    <t>Hnin Ei Mon</t>
  </si>
  <si>
    <t>Iqbal AHMED</t>
  </si>
  <si>
    <t>파키스탄</t>
    <phoneticPr fontId="2" type="noConversion"/>
  </si>
  <si>
    <t>Laura LOZADA ACOSTA</t>
  </si>
  <si>
    <t>페루</t>
    <phoneticPr fontId="2" type="noConversion"/>
  </si>
  <si>
    <t>Carmen ZANA CARBAJAL</t>
  </si>
  <si>
    <t>Joz Carlos Gabrillo ORDILLANO</t>
  </si>
  <si>
    <t>필리핀</t>
    <phoneticPr fontId="2" type="noConversion"/>
  </si>
  <si>
    <t>Jean Bosco Alpha MBARUSHIMANA</t>
  </si>
  <si>
    <t>르완다</t>
    <phoneticPr fontId="2" type="noConversion"/>
  </si>
  <si>
    <t>Peeter Hewage Chinthaka Sampath RATHNASIRI</t>
  </si>
  <si>
    <t>스리랑카</t>
    <phoneticPr fontId="2" type="noConversion"/>
  </si>
  <si>
    <t>답</t>
    <phoneticPr fontId="2" type="noConversion"/>
  </si>
  <si>
    <t>빈도</t>
    <phoneticPr fontId="2" type="noConversion"/>
  </si>
  <si>
    <t>t-검정: 쌍체 비교</t>
  </si>
  <si>
    <t>변수 1</t>
  </si>
  <si>
    <t>변수 2</t>
  </si>
  <si>
    <t>평균</t>
  </si>
  <si>
    <t>분산</t>
  </si>
  <si>
    <t>관측수</t>
  </si>
  <si>
    <t>무응답</t>
    <phoneticPr fontId="2" type="noConversion"/>
  </si>
  <si>
    <t>피어슨 상관 계수</t>
  </si>
  <si>
    <t>유효인원</t>
    <phoneticPr fontId="2" type="noConversion"/>
  </si>
  <si>
    <t>가설 평균차</t>
  </si>
  <si>
    <t>자유도</t>
  </si>
  <si>
    <t>점수화</t>
    <phoneticPr fontId="2" type="noConversion"/>
  </si>
  <si>
    <t>t 통계량</t>
  </si>
  <si>
    <t>P(T&lt;=t) 단측 검정</t>
  </si>
  <si>
    <t>P(T&lt;=t) 단측 검정</t>
    <phoneticPr fontId="2" type="noConversion"/>
  </si>
  <si>
    <t>t 기각치 단측 검정</t>
  </si>
  <si>
    <t>P(T&lt;=t) 양측 검정</t>
  </si>
  <si>
    <t>P(T&lt;=t) 양측 검정</t>
    <phoneticPr fontId="2" type="noConversion"/>
  </si>
  <si>
    <t>t 기각치 양측 검정</t>
  </si>
  <si>
    <t>척도점수</t>
    <phoneticPr fontId="2" type="noConversion"/>
  </si>
  <si>
    <t>100점환산</t>
    <phoneticPr fontId="2" type="noConversion"/>
  </si>
  <si>
    <t>적합성</t>
  </si>
  <si>
    <t>강사
전문성</t>
  </si>
  <si>
    <t>강의
교재</t>
  </si>
  <si>
    <t>강사영어구사력</t>
  </si>
  <si>
    <t>참여도
제고능력</t>
  </si>
  <si>
    <t>강의
시간</t>
  </si>
  <si>
    <t>연수생</t>
    <phoneticPr fontId="12" type="noConversion"/>
  </si>
  <si>
    <t>Q1-1.1) Preparatory period for applying and selecting participants was appropriate.</t>
    <phoneticPr fontId="2" type="noConversion"/>
  </si>
  <si>
    <t>Q1-2. 2) I received a detailed guide on how to apply for a program and the content of the program.</t>
    <phoneticPr fontId="2" type="noConversion"/>
  </si>
  <si>
    <t>Q2-1-1. 1)
Cognitive
knowledge</t>
    <phoneticPr fontId="2" type="noConversion"/>
  </si>
  <si>
    <t>Q2-1-2. 2)
Technical
skill</t>
    <phoneticPr fontId="2" type="noConversion"/>
  </si>
  <si>
    <t>Q2-1-3. 3)
Attitude</t>
    <phoneticPr fontId="2" type="noConversion"/>
  </si>
  <si>
    <t>Q2-2-1. 1)
Cognitive
knowledge</t>
    <phoneticPr fontId="2" type="noConversion"/>
  </si>
  <si>
    <t>Q2-2-2. 2)
Technical
skill</t>
    <phoneticPr fontId="2" type="noConversion"/>
  </si>
  <si>
    <t>Q2-2-3. 3)
Attitude</t>
    <phoneticPr fontId="2" type="noConversion"/>
  </si>
  <si>
    <t>Q2-3-1. 1)
Cognitive
knowledge</t>
    <phoneticPr fontId="2" type="noConversion"/>
  </si>
  <si>
    <t>Q2-3-2. 2)
Technical
skill</t>
    <phoneticPr fontId="2" type="noConversion"/>
  </si>
  <si>
    <t>Q2-3-3. 3)
Attitude</t>
    <phoneticPr fontId="2" type="noConversion"/>
  </si>
  <si>
    <t xml:space="preserve">Q1-1. 1) The content of the course was tailored to the circumstances and needs of the participants’ country. </t>
    <phoneticPr fontId="2" type="noConversion"/>
  </si>
  <si>
    <t>Q1-2. 2) The content and level of the course were appropriate to understand.</t>
    <phoneticPr fontId="2" type="noConversion"/>
  </si>
  <si>
    <t>Q1-3. 3) The education methods of the course (lecture, practice/ discussion, field learning, etc.) were appropriate to understand the content.</t>
    <phoneticPr fontId="2" type="noConversion"/>
  </si>
  <si>
    <t>Q1-4. 4) The training institute tried to consider the culture and religion of the participants’country.</t>
    <phoneticPr fontId="2" type="noConversion"/>
  </si>
  <si>
    <t>Q1-5. 5) The staff managed the program process smoothly (schedule management, lecture preparation, support for participants, etc.).</t>
    <phoneticPr fontId="2" type="noConversion"/>
  </si>
  <si>
    <t xml:space="preserve">Q1-6. 6) The staff responded properly to accidents such as emergency  situations. </t>
    <phoneticPr fontId="2" type="noConversion"/>
  </si>
  <si>
    <t>Q1-7. 7) Classrooms and laboratories were convenient to use.</t>
    <phoneticPr fontId="2" type="noConversion"/>
  </si>
  <si>
    <t>Q1-8. 8) Program amenities (rest lounges, restaurants, accommodations, etc.) were convenient to use.</t>
    <phoneticPr fontId="2" type="noConversion"/>
  </si>
  <si>
    <t xml:space="preserve">Q2-1. 2-1. Was there any interpreter in the course that you attended?   </t>
    <phoneticPr fontId="2" type="noConversion"/>
  </si>
  <si>
    <t>Q2-2-1. 1) The teaching and learning medium used in the course was appropriate (eg. materials, videos, practice equipment, etc.).</t>
    <phoneticPr fontId="2" type="noConversion"/>
  </si>
  <si>
    <t>Q2-2-2. 2) Instructors consisted of those with a high level of practical experience and expertise in the field.</t>
    <phoneticPr fontId="2" type="noConversion"/>
  </si>
  <si>
    <t>Q2-2-3. 3) Instructors communicated with participants to deliver the training content in a systematic, proficient manner.</t>
    <phoneticPr fontId="2" type="noConversion"/>
  </si>
  <si>
    <t>Q2-2-4. 4) Interpreting was easy to understand (If you answered ② in 2-1, you do not have to answer).</t>
    <phoneticPr fontId="2" type="noConversion"/>
  </si>
  <si>
    <t>Q3-1-1. 1)
Cognitive
knowledge</t>
    <phoneticPr fontId="2" type="noConversion"/>
  </si>
  <si>
    <t>Q3-1-2. 2)
Technical
skill</t>
    <phoneticPr fontId="2" type="noConversion"/>
  </si>
  <si>
    <t>Q3-1-3. 3)
Attitude</t>
    <phoneticPr fontId="2" type="noConversion"/>
  </si>
  <si>
    <t>Q3-2-1. 1)
Cognitive
knowledge</t>
    <phoneticPr fontId="2" type="noConversion"/>
  </si>
  <si>
    <t>Q3-2-2. 2)
Technical
skill</t>
    <phoneticPr fontId="2" type="noConversion"/>
  </si>
  <si>
    <t>Q3-2-3. 3)
Attitude</t>
    <phoneticPr fontId="2" type="noConversion"/>
  </si>
  <si>
    <t>Q3-3-1. 1)
Cognitive
knowledge</t>
    <phoneticPr fontId="2" type="noConversion"/>
  </si>
  <si>
    <t>Q3-3-2. 2)
Technical
skill</t>
    <phoneticPr fontId="2" type="noConversion"/>
  </si>
  <si>
    <t>Q3-3-3. 3)
Attitude</t>
    <phoneticPr fontId="2" type="noConversion"/>
  </si>
  <si>
    <t>Q4-1. 1) The topic of the Country Report/ Action Plan was linked to the objectives of the course.</t>
    <phoneticPr fontId="2" type="noConversion"/>
  </si>
  <si>
    <t>Q4-2. 2) The time of the Country Report/ Action Plan session was sufficient.</t>
    <phoneticPr fontId="2" type="noConversion"/>
  </si>
  <si>
    <t>Q4-3. 3) There was enough advance notice for Action Plan preparation and announcement.</t>
    <phoneticPr fontId="2" type="noConversion"/>
  </si>
  <si>
    <t>Q4-4. 4) The person in charge of the Country Report/ Action Plan session provided enough feedback.</t>
    <phoneticPr fontId="2" type="noConversion"/>
  </si>
  <si>
    <t>Q4-5. 5) The Country Report/ Action Plan  session helped to understand the content of the program.</t>
    <phoneticPr fontId="2" type="noConversion"/>
  </si>
  <si>
    <t>Q4-6. 6) Preparing an Action Plan helped to improve practical skills in the field.</t>
    <phoneticPr fontId="2" type="noConversion"/>
  </si>
  <si>
    <t>1-1. The lecture was relevant to the training objectives.</t>
    <phoneticPr fontId="12" type="noConversion"/>
  </si>
  <si>
    <t xml:space="preserve">1-2. The lecturer was knowledgeable. </t>
    <phoneticPr fontId="2" type="noConversion"/>
  </si>
  <si>
    <t>1-3. The material was useful.</t>
    <phoneticPr fontId="2" type="noConversion"/>
  </si>
  <si>
    <t>1-4. The lecturer's English proficiency (translation skill)* 
was good enough.</t>
    <phoneticPr fontId="2" type="noConversion"/>
  </si>
  <si>
    <t>1-5. Class participation and interaction were encouraged.</t>
    <phoneticPr fontId="2" type="noConversion"/>
  </si>
  <si>
    <t>1-6. Adequate time was allocated for the lecture.</t>
    <phoneticPr fontId="2" type="noConversion"/>
  </si>
  <si>
    <t>2-1. The lecture was relevant to the training objectives.</t>
    <phoneticPr fontId="12" type="noConversion"/>
  </si>
  <si>
    <t xml:space="preserve">2-2. The lecturer was knowledgeable. </t>
    <phoneticPr fontId="2" type="noConversion"/>
  </si>
  <si>
    <t>2-3. The material was useful.</t>
    <phoneticPr fontId="2" type="noConversion"/>
  </si>
  <si>
    <t>2-4. The lecturer's English proficiency (translation skill)* 
was good enough.</t>
    <phoneticPr fontId="2" type="noConversion"/>
  </si>
  <si>
    <t>2-5. Class participation and interaction were encouraged.</t>
    <phoneticPr fontId="2" type="noConversion"/>
  </si>
  <si>
    <t>2-6. Adequate time was allocated for the lecture.</t>
    <phoneticPr fontId="2" type="noConversion"/>
  </si>
  <si>
    <t>3-1. The lecture was relevant to the training objectives.</t>
    <phoneticPr fontId="12" type="noConversion"/>
  </si>
  <si>
    <t xml:space="preserve">3-2. The lecturer was knowledgeable. </t>
    <phoneticPr fontId="2" type="noConversion"/>
  </si>
  <si>
    <t>3-3. The material was useful.</t>
    <phoneticPr fontId="2" type="noConversion"/>
  </si>
  <si>
    <t xml:space="preserve">3-4. The lecturer's English proficiency (translation skill)* </t>
    <phoneticPr fontId="2" type="noConversion"/>
  </si>
  <si>
    <t>3-5. Class participation and interaction were encouraged.</t>
    <phoneticPr fontId="2" type="noConversion"/>
  </si>
  <si>
    <t>3-6. Adequate time was allocated for the lecture.</t>
    <phoneticPr fontId="2" type="noConversion"/>
  </si>
  <si>
    <t>4-1. The lecture was relevant to the training objectives.</t>
    <phoneticPr fontId="12" type="noConversion"/>
  </si>
  <si>
    <t xml:space="preserve">4-2. The lecturer was knowledgeable. </t>
    <phoneticPr fontId="2" type="noConversion"/>
  </si>
  <si>
    <t>4-3. The material was useful.</t>
    <phoneticPr fontId="2" type="noConversion"/>
  </si>
  <si>
    <t>4-4. The lecturer's English proficiency (translation skill)* 
was good enough.</t>
    <phoneticPr fontId="2" type="noConversion"/>
  </si>
  <si>
    <t>4-5. Class participation and interaction were encouraged.</t>
    <phoneticPr fontId="2" type="noConversion"/>
  </si>
  <si>
    <t>4-6. Adequate time was allocated for the lecture.</t>
    <phoneticPr fontId="2" type="noConversion"/>
  </si>
  <si>
    <t>5-1. The lecture was relevant to the training objectives.</t>
    <phoneticPr fontId="12" type="noConversion"/>
  </si>
  <si>
    <t xml:space="preserve">5-2. The lecturer was knowledgeable. </t>
    <phoneticPr fontId="2" type="noConversion"/>
  </si>
  <si>
    <t>5-3. The material was useful.</t>
    <phoneticPr fontId="2" type="noConversion"/>
  </si>
  <si>
    <t>6-3. The material was useful.</t>
    <phoneticPr fontId="2" type="noConversion"/>
  </si>
  <si>
    <t>7-3. The material was useful.</t>
    <phoneticPr fontId="2" type="noConversion"/>
  </si>
  <si>
    <t>7-1. The lecture was relevant to the training objectives.</t>
    <phoneticPr fontId="12" type="noConversion"/>
  </si>
  <si>
    <t>6-1. The lecture was relevant to the training objectives.</t>
    <phoneticPr fontId="12" type="noConversion"/>
  </si>
  <si>
    <t xml:space="preserve">6-2. The lecturer was knowledgeable. </t>
    <phoneticPr fontId="2" type="noConversion"/>
  </si>
  <si>
    <t xml:space="preserve">7-2. The lecturer was knowledgeable. </t>
    <phoneticPr fontId="2" type="noConversion"/>
  </si>
  <si>
    <t>5-4. The lecturer's English proficiency (translation skill)* 
was good enough.</t>
    <phoneticPr fontId="2" type="noConversion"/>
  </si>
  <si>
    <t>6-4. The lecturer's English proficiency (translation skill)* 
was good enough.</t>
    <phoneticPr fontId="2" type="noConversion"/>
  </si>
  <si>
    <t>7-4. The lecturer's English proficiency (translation skill)* 
was good enough.</t>
    <phoneticPr fontId="2" type="noConversion"/>
  </si>
  <si>
    <t>7-5. Class participation and interaction were encouraged.</t>
    <phoneticPr fontId="2" type="noConversion"/>
  </si>
  <si>
    <t>6-5. Class participation and interaction were encouraged.</t>
    <phoneticPr fontId="2" type="noConversion"/>
  </si>
  <si>
    <t>5-5. Class participation and interaction were encouraged.</t>
    <phoneticPr fontId="2" type="noConversion"/>
  </si>
  <si>
    <t>5-6. Adequate time was allocated for the lecture.</t>
    <phoneticPr fontId="2" type="noConversion"/>
  </si>
  <si>
    <t>6-6. Adequate time was allocated for the lecture.</t>
    <phoneticPr fontId="2" type="noConversion"/>
  </si>
  <si>
    <t>7-6. Adequate time was allocated for the lecture.</t>
    <phoneticPr fontId="2" type="noConversion"/>
  </si>
  <si>
    <t>여</t>
  </si>
  <si>
    <t>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</si>
</sst>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_);[Red]\(0\)"/>
    <numFmt numFmtId="165" formatCode="0_ "/>
    <numFmt numFmtId="166" formatCode="0.000_ "/>
    <numFmt numFmtId="167" formatCode="0.00_);[Red]\(0.00\)"/>
    <numFmt numFmtId="168" formatCode="##\-#"/>
  </numFmts>
  <fonts count="13">
    <font>
      <sz val="11"/>
      <color theme="1"/>
      <name val="Calibri"/>
      <family val="2"/>
      <charset val="129"/>
      <scheme val="minor"/>
    </font>
    <font>
      <b/>
      <sz val="9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9"/>
      <name val="Calibri"/>
      <family val="2"/>
      <charset val="129"/>
      <scheme val="minor"/>
    </font>
    <font>
      <sz val="9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9"/>
      <name val="Calibri Light"/>
      <family val="3"/>
      <charset val="129"/>
      <scheme val="major"/>
    </font>
    <font>
      <sz val="9"/>
      <color theme="1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1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 diagonalUp="1" diagonalDown="1">
      <left/>
      <right/>
      <top/>
      <bottom/>
      <diagonal style="dotted">
        <color auto="1"/>
      </diagonal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9" fillId="0" borderId="0"/>
  </cellStyleXfs>
  <cellXfs count="10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3" xfId="1" applyFont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shrinkToFit="1"/>
    </xf>
    <xf numFmtId="0" fontId="4" fillId="5" borderId="7" xfId="1" applyFont="1" applyFill="1" applyBorder="1" applyAlignment="1">
      <alignment horizontal="center" vertical="center" shrinkToFit="1"/>
    </xf>
    <xf numFmtId="0" fontId="4" fillId="6" borderId="7" xfId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 shrinkToFit="1"/>
    </xf>
    <xf numFmtId="0" fontId="4" fillId="5" borderId="7" xfId="1" applyFont="1" applyFill="1" applyBorder="1" applyAlignment="1">
      <alignment horizontal="center" vertical="center"/>
    </xf>
    <xf numFmtId="164" fontId="4" fillId="6" borderId="7" xfId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5" borderId="3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5" borderId="8" xfId="0" applyFont="1" applyFill="1" applyBorder="1" applyAlignment="1">
      <alignment vertical="center" shrinkToFit="1"/>
    </xf>
    <xf numFmtId="0" fontId="4" fillId="6" borderId="8" xfId="0" applyFont="1" applyFill="1" applyBorder="1" applyAlignment="1">
      <alignment vertical="center" shrinkToFit="1"/>
    </xf>
    <xf numFmtId="0" fontId="4" fillId="7" borderId="8" xfId="0" applyFont="1" applyFill="1" applyBorder="1" applyAlignment="1">
      <alignment vertical="center" shrinkToFit="1"/>
    </xf>
    <xf numFmtId="0" fontId="4" fillId="0" borderId="0" xfId="1" applyFont="1"/>
    <xf numFmtId="0" fontId="4" fillId="5" borderId="0" xfId="1" applyFont="1" applyFill="1" applyAlignment="1">
      <alignment horizontal="center"/>
    </xf>
    <xf numFmtId="0" fontId="4" fillId="5" borderId="0" xfId="1" applyFont="1" applyFill="1"/>
    <xf numFmtId="0" fontId="4" fillId="0" borderId="0" xfId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0" xfId="1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165" fontId="4" fillId="5" borderId="0" xfId="0" applyNumberFormat="1" applyFont="1" applyFill="1" applyBorder="1" applyAlignment="1">
      <alignment horizontal="center" vertical="center"/>
    </xf>
    <xf numFmtId="165" fontId="4" fillId="5" borderId="11" xfId="0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165" fontId="4" fillId="6" borderId="12" xfId="0" applyNumberFormat="1" applyFont="1" applyFill="1" applyBorder="1" applyAlignment="1">
      <alignment horizontal="center" vertical="center"/>
    </xf>
    <xf numFmtId="165" fontId="4" fillId="6" borderId="0" xfId="0" applyNumberFormat="1" applyFont="1" applyFill="1" applyBorder="1" applyAlignment="1">
      <alignment horizontal="center" vertical="center"/>
    </xf>
    <xf numFmtId="165" fontId="4" fillId="6" borderId="11" xfId="0" applyNumberFormat="1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165" fontId="4" fillId="7" borderId="0" xfId="0" applyNumberFormat="1" applyFont="1" applyFill="1" applyAlignment="1">
      <alignment horizontal="center" vertical="center"/>
    </xf>
    <xf numFmtId="165" fontId="4" fillId="7" borderId="9" xfId="0" applyNumberFormat="1" applyFont="1" applyFill="1" applyBorder="1" applyAlignment="1">
      <alignment horizontal="center" vertical="center"/>
    </xf>
    <xf numFmtId="165" fontId="4" fillId="7" borderId="1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8" fillId="0" borderId="15" xfId="0" applyFont="1" applyFill="1" applyBorder="1" applyAlignment="1">
      <alignment vertical="center"/>
    </xf>
    <xf numFmtId="167" fontId="1" fillId="5" borderId="0" xfId="0" applyNumberFormat="1" applyFont="1" applyFill="1">
      <alignment vertical="center"/>
    </xf>
    <xf numFmtId="167" fontId="1" fillId="5" borderId="0" xfId="0" applyNumberFormat="1" applyFont="1" applyFill="1" applyAlignment="1">
      <alignment horizontal="center" vertical="center"/>
    </xf>
    <xf numFmtId="167" fontId="1" fillId="0" borderId="0" xfId="0" applyNumberFormat="1" applyFont="1" applyFill="1" applyAlignment="1">
      <alignment horizontal="center" vertical="center"/>
    </xf>
    <xf numFmtId="167" fontId="1" fillId="0" borderId="0" xfId="0" applyNumberFormat="1" applyFont="1">
      <alignment vertical="center"/>
    </xf>
    <xf numFmtId="167" fontId="1" fillId="0" borderId="0" xfId="0" applyNumberFormat="1" applyFont="1" applyAlignment="1">
      <alignment horizontal="center" vertical="center"/>
    </xf>
    <xf numFmtId="167" fontId="1" fillId="6" borderId="0" xfId="0" applyNumberFormat="1" applyFont="1" applyFill="1">
      <alignment vertical="center"/>
    </xf>
    <xf numFmtId="167" fontId="1" fillId="6" borderId="0" xfId="0" applyNumberFormat="1" applyFont="1" applyFill="1" applyAlignment="1">
      <alignment horizontal="center" vertical="center"/>
    </xf>
    <xf numFmtId="0" fontId="10" fillId="0" borderId="0" xfId="2" applyFont="1"/>
    <xf numFmtId="0" fontId="10" fillId="0" borderId="0" xfId="2" applyFont="1" applyFill="1"/>
    <xf numFmtId="0" fontId="11" fillId="0" borderId="0" xfId="2" applyFont="1"/>
    <xf numFmtId="0" fontId="11" fillId="0" borderId="0" xfId="2" applyFont="1" applyFill="1"/>
    <xf numFmtId="0" fontId="10" fillId="8" borderId="0" xfId="2" applyFont="1" applyFill="1"/>
    <xf numFmtId="0" fontId="10" fillId="9" borderId="0" xfId="2" applyFont="1" applyFill="1"/>
    <xf numFmtId="0" fontId="10" fillId="10" borderId="0" xfId="2" applyFont="1" applyFill="1"/>
    <xf numFmtId="0" fontId="10" fillId="2" borderId="0" xfId="2" applyFont="1" applyFill="1"/>
    <xf numFmtId="49" fontId="10" fillId="8" borderId="0" xfId="2" applyNumberFormat="1" applyFont="1" applyFill="1" applyAlignment="1"/>
    <xf numFmtId="168" fontId="10" fillId="8" borderId="0" xfId="2" applyNumberFormat="1" applyFont="1" applyFill="1" applyAlignment="1"/>
    <xf numFmtId="0" fontId="6" fillId="3" borderId="0" xfId="1" applyFont="1" applyFill="1" applyAlignment="1">
      <alignment horizontal="left"/>
    </xf>
    <xf numFmtId="164" fontId="6" fillId="3" borderId="0" xfId="1" applyNumberFormat="1" applyFont="1" applyFill="1" applyAlignment="1">
      <alignment horizontal="left"/>
    </xf>
    <xf numFmtId="49" fontId="6" fillId="4" borderId="2" xfId="1" applyNumberFormat="1" applyFont="1" applyFill="1" applyBorder="1" applyAlignment="1">
      <alignment horizontal="left" vertical="center"/>
    </xf>
    <xf numFmtId="49" fontId="6" fillId="3" borderId="2" xfId="1" applyNumberFormat="1" applyFont="1" applyFill="1" applyBorder="1" applyAlignment="1">
      <alignment horizontal="left" vertical="center"/>
    </xf>
    <xf numFmtId="49" fontId="6" fillId="5" borderId="2" xfId="1" applyNumberFormat="1" applyFont="1" applyFill="1" applyBorder="1" applyAlignment="1">
      <alignment horizontal="left" vertical="center"/>
    </xf>
    <xf numFmtId="0" fontId="4" fillId="0" borderId="3" xfId="1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5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 shrinkToFit="1"/>
    </xf>
    <xf numFmtId="0" fontId="4" fillId="5" borderId="4" xfId="0" applyFont="1" applyFill="1" applyBorder="1" applyAlignment="1">
      <alignment vertical="center" shrinkToFit="1"/>
    </xf>
    <xf numFmtId="0" fontId="4" fillId="5" borderId="6" xfId="0" applyFont="1" applyFill="1" applyBorder="1" applyAlignment="1">
      <alignment vertical="center" shrinkToFit="1"/>
    </xf>
    <xf numFmtId="0" fontId="4" fillId="5" borderId="5" xfId="0" applyFont="1" applyFill="1" applyBorder="1" applyAlignment="1">
      <alignment vertical="center" shrinkToFit="1"/>
    </xf>
    <xf numFmtId="0" fontId="4" fillId="6" borderId="4" xfId="0" applyFont="1" applyFill="1" applyBorder="1" applyAlignment="1">
      <alignment vertical="center" shrinkToFit="1"/>
    </xf>
    <xf numFmtId="0" fontId="4" fillId="6" borderId="6" xfId="0" applyFont="1" applyFill="1" applyBorder="1" applyAlignment="1">
      <alignment vertical="center" shrinkToFit="1"/>
    </xf>
    <xf numFmtId="0" fontId="4" fillId="6" borderId="5" xfId="0" applyFont="1" applyFill="1" applyBorder="1" applyAlignment="1">
      <alignment vertical="center" shrinkToFit="1"/>
    </xf>
    <xf numFmtId="0" fontId="4" fillId="7" borderId="4" xfId="0" applyFont="1" applyFill="1" applyBorder="1" applyAlignment="1">
      <alignment vertical="center" shrinkToFit="1"/>
    </xf>
    <xf numFmtId="0" fontId="4" fillId="7" borderId="6" xfId="0" applyFont="1" applyFill="1" applyBorder="1" applyAlignment="1">
      <alignment vertical="center" shrinkToFit="1"/>
    </xf>
    <xf numFmtId="0" fontId="4" fillId="7" borderId="3" xfId="0" applyFont="1" applyFill="1" applyBorder="1" applyAlignment="1">
      <alignment vertical="center" shrinkToFit="1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44053;&#49884;&#54788;\AppData\Local\Microsoft\Windows\Temporary%20Internet%20Files\Content.IE5\1QW34F7E\&#48148;&#53461;&#54868;&#47732;\&#48148;&#53461;&#54868;&#47732;%20&#51088;&#47308;%20&#47784;&#51020;\2015&#45380;%20&#44228;&#54925;\2015&#45380;%20&#49884;&#54665;&#44228;&#54925;\&#49688;&#51221;%20&#51089;&#50629;\(140416&#50696;&#49328;&#54016;&#50836;&#52397;)%2015&#45380;%20&#49884;&#54665;&#44228;&#54925;_&#49345;&#48152;&#44592;(&#50669;&#47049;&#44060;&#48156;&#48512;%20&#48276;&#48516;&#50556;%20&#51077;&#47141;)_0430(&#44284;&#51221;&#47749;%20&#49688;&#51221;%20,&#50640;&#53104;&#46020;&#47476;%201&#44284;&#51221;%20&#51228;&#50808;,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KOICA\AppData\Local\Microsoft\Windows\Temporary%20Internet%20Files\Content.IE5\7LRK1TLO\&#44608;&#51648;&#55148;\2017\2017%20&#44544;&#47196;&#48268;&#50672;&#49688;%20&#49324;&#50629;&#44228;&#54925;\3.%20(&#50577;&#49885;)%20&#49884;&#54665;&#44228;&#54925;%20&#52509;&#44292;&#54364;_&#45796;&#44397;&#44032;,%20&#44277;&#46041;%20&#48143;%20&#49437;&#49324;%20&#44228;&#49549;&#44284;&#51221;_1602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Admin\AppData\Local\Microsoft\Windows\Temporary%20Internet%20Files\Content.IE5\2QQA9GPN\2014&#45380;%20&#49884;&#54665;&#44228;&#54925;\2014%20&#50641;&#49472;&#52509;&#44292;&#54364;_&#49688;&#51221;(5.15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0120_&#49436;&#50872;&#49884;&#47549;&#45824;%20&#49324;&#54980;&#44288;&#47532;%20&#50672;&#49688;\12.%20&#49444;&#47928;&#54217;&#44032;\&#49444;&#47928;&#48516;&#49437;&#54028;&#51068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skstation\iudp_basic\0120_&#49436;&#50872;&#49884;&#47549;&#45824;%20&#49324;&#54980;&#44288;&#47532;%20&#50672;&#49688;\7.%20&#44368;&#51116;,&#44053;&#51032;&#51088;&#47308;\&#44368;&#51116;&#51228;&#51089;&#54028;&#510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"/>
      <sheetName val="지역"/>
      <sheetName val="사업유형"/>
      <sheetName val="5대분야"/>
      <sheetName val="범분야"/>
      <sheetName val="초청연수인원"/>
      <sheetName val="자료"/>
      <sheetName val="자료 (분과회의 후 수정)"/>
      <sheetName val="분과회의 참고자료"/>
      <sheetName val="Sheet2"/>
      <sheetName val="Sheet3"/>
      <sheetName val="자료_(분과회의_후_수정)"/>
      <sheetName val="분과회의_참고자료"/>
      <sheetName val="아세안_신규사업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>
        <row r="2">
          <cell r="B2" t="str">
            <v>프로젝트</v>
          </cell>
          <cell r="C2" t="str">
            <v>교육</v>
          </cell>
        </row>
        <row r="3">
          <cell r="C3" t="str">
            <v>보건</v>
          </cell>
        </row>
        <row r="4">
          <cell r="C4" t="str">
            <v>공공행정</v>
          </cell>
        </row>
        <row r="5">
          <cell r="C5" t="str">
            <v>농림수산</v>
          </cell>
        </row>
        <row r="6">
          <cell r="C6" t="str">
            <v>산업에너지</v>
          </cell>
        </row>
        <row r="7">
          <cell r="C7" t="str">
            <v>기타</v>
          </cell>
        </row>
      </sheetData>
      <sheetData sheetId="10" refreshError="1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양식"/>
      <sheetName val="Sheet2"/>
      <sheetName val="Sheet3"/>
    </sheetNames>
    <sheetDataSet>
      <sheetData sheetId="0"/>
      <sheetData sheetId="1">
        <row r="4">
          <cell r="A4" t="str">
            <v>국무조정실</v>
          </cell>
          <cell r="B4" t="str">
            <v>양자무상</v>
          </cell>
          <cell r="E4" t="str">
            <v>프로젝트</v>
          </cell>
          <cell r="F4" t="str">
            <v>교육</v>
          </cell>
          <cell r="G4" t="str">
            <v>중점</v>
          </cell>
          <cell r="I4" t="str">
            <v>국제기구</v>
          </cell>
        </row>
        <row r="5">
          <cell r="A5" t="str">
            <v>기획재정부</v>
          </cell>
          <cell r="B5" t="str">
            <v>다자성양자</v>
          </cell>
          <cell r="E5" t="str">
            <v>프로그램</v>
          </cell>
          <cell r="F5" t="str">
            <v>보건</v>
          </cell>
          <cell r="G5" t="str">
            <v>비중점</v>
          </cell>
          <cell r="I5" t="str">
            <v>NGO</v>
          </cell>
        </row>
        <row r="6">
          <cell r="A6" t="str">
            <v>교육부</v>
          </cell>
          <cell r="B6" t="str">
            <v>다자</v>
          </cell>
          <cell r="E6" t="str">
            <v>개발컨설팅</v>
          </cell>
          <cell r="F6" t="str">
            <v>농림수산</v>
          </cell>
          <cell r="G6" t="str">
            <v>기타</v>
          </cell>
          <cell r="I6" t="str">
            <v>PPP_네트워크_교육기관</v>
          </cell>
        </row>
        <row r="7">
          <cell r="A7" t="str">
            <v>미래창조과학부</v>
          </cell>
          <cell r="E7" t="str">
            <v>초청연수</v>
          </cell>
          <cell r="F7" t="str">
            <v>공공행정</v>
          </cell>
        </row>
        <row r="8">
          <cell r="A8" t="str">
            <v>외교부</v>
          </cell>
          <cell r="E8" t="str">
            <v>장학지원</v>
          </cell>
          <cell r="F8" t="str">
            <v>교통</v>
          </cell>
        </row>
        <row r="9">
          <cell r="A9" t="str">
            <v>통일부</v>
          </cell>
          <cell r="E9" t="str">
            <v>봉사단파견</v>
          </cell>
          <cell r="F9" t="str">
            <v>산업에너지</v>
          </cell>
        </row>
        <row r="10">
          <cell r="A10" t="str">
            <v>법무부</v>
          </cell>
          <cell r="E10" t="str">
            <v>기타기술협력(현지·국내 워크샵 등)</v>
          </cell>
          <cell r="F10" t="str">
            <v>환경</v>
          </cell>
        </row>
        <row r="11">
          <cell r="A11" t="str">
            <v>국방부</v>
          </cell>
          <cell r="E11" t="str">
            <v>민관협력(NGO, 기업 등을 통한 협력)</v>
          </cell>
          <cell r="F11" t="str">
            <v>인도적지원</v>
          </cell>
        </row>
        <row r="12">
          <cell r="A12" t="str">
            <v>행정자치부</v>
          </cell>
          <cell r="E12" t="str">
            <v>행정비용</v>
          </cell>
          <cell r="F12" t="str">
            <v>기타</v>
          </cell>
        </row>
        <row r="13">
          <cell r="A13" t="str">
            <v>문화체육관광부</v>
          </cell>
          <cell r="E13" t="str">
            <v>기타</v>
          </cell>
        </row>
        <row r="14">
          <cell r="A14" t="str">
            <v>농림축산식품부</v>
          </cell>
        </row>
        <row r="15">
          <cell r="A15" t="str">
            <v>산업통상자원부</v>
          </cell>
        </row>
        <row r="16">
          <cell r="A16" t="str">
            <v>보건복지부</v>
          </cell>
        </row>
        <row r="17">
          <cell r="A17" t="str">
            <v>환경부</v>
          </cell>
        </row>
        <row r="18">
          <cell r="A18" t="str">
            <v>고용노동부</v>
          </cell>
        </row>
        <row r="19">
          <cell r="A19" t="str">
            <v>여성가족부</v>
          </cell>
        </row>
        <row r="20">
          <cell r="A20" t="str">
            <v>국토교통부</v>
          </cell>
        </row>
        <row r="21">
          <cell r="A21" t="str">
            <v>해양수산부</v>
          </cell>
        </row>
        <row r="22">
          <cell r="A22" t="str">
            <v>국민안전처</v>
          </cell>
        </row>
        <row r="23">
          <cell r="A23" t="str">
            <v>인사혁신처</v>
          </cell>
        </row>
        <row r="24">
          <cell r="A24" t="str">
            <v>법제처</v>
          </cell>
        </row>
        <row r="25">
          <cell r="A25" t="str">
            <v>국가보훈처</v>
          </cell>
        </row>
        <row r="26">
          <cell r="A26" t="str">
            <v>식품의약품안전처</v>
          </cell>
        </row>
        <row r="27">
          <cell r="A27" t="str">
            <v>국세청</v>
          </cell>
        </row>
        <row r="28">
          <cell r="A28" t="str">
            <v>관세청</v>
          </cell>
        </row>
        <row r="29">
          <cell r="A29" t="str">
            <v>조달청</v>
          </cell>
        </row>
        <row r="30">
          <cell r="A30" t="str">
            <v>통계청</v>
          </cell>
        </row>
        <row r="31">
          <cell r="A31" t="str">
            <v>검찰청</v>
          </cell>
        </row>
        <row r="32">
          <cell r="A32" t="str">
            <v>병무청</v>
          </cell>
        </row>
        <row r="33">
          <cell r="A33" t="str">
            <v>방위사업청</v>
          </cell>
        </row>
        <row r="34">
          <cell r="A34" t="str">
            <v>경찰청</v>
          </cell>
        </row>
        <row r="35">
          <cell r="A35" t="str">
            <v>문화재청</v>
          </cell>
        </row>
        <row r="36">
          <cell r="A36" t="str">
            <v>농촌진흥청</v>
          </cell>
        </row>
        <row r="37">
          <cell r="A37" t="str">
            <v>산림청</v>
          </cell>
        </row>
        <row r="38">
          <cell r="A38" t="str">
            <v>중소기업청</v>
          </cell>
        </row>
        <row r="39">
          <cell r="A39" t="str">
            <v>특허청</v>
          </cell>
        </row>
        <row r="40">
          <cell r="A40" t="str">
            <v>기상청</v>
          </cell>
        </row>
        <row r="41">
          <cell r="A41" t="str">
            <v>도시건설청</v>
          </cell>
        </row>
        <row r="42">
          <cell r="A42" t="str">
            <v>새만금개발청</v>
          </cell>
        </row>
        <row r="43">
          <cell r="A43" t="str">
            <v>감사원</v>
          </cell>
        </row>
        <row r="44">
          <cell r="A44" t="str">
            <v>헌법재판소</v>
          </cell>
        </row>
        <row r="45">
          <cell r="A45" t="str">
            <v>방송통신위원회</v>
          </cell>
        </row>
        <row r="46">
          <cell r="A46" t="str">
            <v>공정거래위원회</v>
          </cell>
        </row>
        <row r="47">
          <cell r="A47" t="str">
            <v>금융위원회</v>
          </cell>
        </row>
        <row r="48">
          <cell r="A48" t="str">
            <v>국민권익위원회</v>
          </cell>
        </row>
        <row r="49">
          <cell r="A49" t="str">
            <v>원자력안전위원회</v>
          </cell>
        </row>
        <row r="50">
          <cell r="A50" t="str">
            <v>국가인권위원회</v>
          </cell>
        </row>
        <row r="51">
          <cell r="A51" t="str">
            <v>중앙선거관리위원회</v>
          </cell>
        </row>
        <row r="52">
          <cell r="A52" t="str">
            <v>한국국제협력단</v>
          </cell>
        </row>
        <row r="53">
          <cell r="A53" t="str">
            <v>한국수출입은행</v>
          </cell>
        </row>
        <row r="54">
          <cell r="A54" t="str">
            <v>지방자치단체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표"/>
      <sheetName val="아시아태평양"/>
      <sheetName val="아프리카"/>
      <sheetName val="중남미"/>
      <sheetName val="중동CIS"/>
      <sheetName val="글로벌연수"/>
      <sheetName val="국제기구협력"/>
      <sheetName val="기타"/>
      <sheetName val="EACP"/>
      <sheetName val="다국가예산표시(예시)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>
        <row r="2">
          <cell r="A2" t="str">
            <v>아시아</v>
          </cell>
        </row>
        <row r="3">
          <cell r="A3" t="str">
            <v>아프리카</v>
          </cell>
        </row>
        <row r="4">
          <cell r="A4" t="str">
            <v>중남미</v>
          </cell>
        </row>
        <row r="5">
          <cell r="A5" t="str">
            <v>중동 · CIS</v>
          </cell>
        </row>
        <row r="6">
          <cell r="A6" t="str">
            <v>오세아니아</v>
          </cell>
        </row>
        <row r="7">
          <cell r="A7" t="str">
            <v>기타(다지역)</v>
          </cell>
        </row>
        <row r="8">
          <cell r="A8" t="str">
            <v>기타(지역미지정)</v>
          </cell>
        </row>
        <row r="9">
          <cell r="A9" t="str">
            <v>국제기구</v>
          </cell>
        </row>
      </sheetData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종료"/>
      <sheetName val="연차"/>
      <sheetName val="빈도분석결과"/>
      <sheetName val="다국가연수_raw data"/>
      <sheetName val="(참고자료)수원국목록"/>
      <sheetName val="(월별제출)과정종료"/>
    </sheetNames>
    <sheetDataSet>
      <sheetData sheetId="0"/>
      <sheetData sheetId="1"/>
      <sheetData sheetId="2"/>
      <sheetData sheetId="3"/>
      <sheetData sheetId="4">
        <row r="5">
          <cell r="D5" t="str">
            <v>국가</v>
          </cell>
          <cell r="E5" t="str">
            <v>지역</v>
          </cell>
          <cell r="F5" t="str">
            <v>ODA코드</v>
          </cell>
        </row>
        <row r="6">
          <cell r="D6" t="str">
            <v>DR콩고</v>
          </cell>
          <cell r="E6" t="str">
            <v>아프리카</v>
          </cell>
          <cell r="F6">
            <v>235</v>
          </cell>
        </row>
        <row r="7">
          <cell r="D7" t="str">
            <v>가나</v>
          </cell>
          <cell r="E7" t="str">
            <v>아프리카</v>
          </cell>
          <cell r="F7">
            <v>241</v>
          </cell>
        </row>
        <row r="8">
          <cell r="D8" t="str">
            <v>가봉</v>
          </cell>
          <cell r="E8" t="str">
            <v>아프리카</v>
          </cell>
          <cell r="F8">
            <v>239</v>
          </cell>
        </row>
        <row r="9">
          <cell r="D9" t="str">
            <v>가이아나</v>
          </cell>
          <cell r="E9" t="str">
            <v>중남미</v>
          </cell>
          <cell r="F9">
            <v>446</v>
          </cell>
        </row>
        <row r="10">
          <cell r="D10" t="str">
            <v>감비아</v>
          </cell>
          <cell r="E10" t="str">
            <v>아프리카</v>
          </cell>
          <cell r="F10">
            <v>240</v>
          </cell>
        </row>
        <row r="11">
          <cell r="D11" t="str">
            <v>과테말라</v>
          </cell>
          <cell r="E11" t="str">
            <v>중남미</v>
          </cell>
          <cell r="F11">
            <v>347</v>
          </cell>
        </row>
        <row r="12">
          <cell r="D12" t="str">
            <v>그레나다</v>
          </cell>
          <cell r="E12" t="str">
            <v>중남미</v>
          </cell>
          <cell r="F12">
            <v>381</v>
          </cell>
        </row>
        <row r="13">
          <cell r="D13" t="str">
            <v>기니</v>
          </cell>
          <cell r="E13" t="str">
            <v>아프리카</v>
          </cell>
          <cell r="F13">
            <v>243</v>
          </cell>
        </row>
        <row r="14">
          <cell r="D14" t="str">
            <v>기니비사우</v>
          </cell>
          <cell r="E14" t="str">
            <v>아프리카</v>
          </cell>
          <cell r="F14">
            <v>244</v>
          </cell>
        </row>
        <row r="15">
          <cell r="D15" t="str">
            <v>나미비아</v>
          </cell>
          <cell r="E15" t="str">
            <v>아프리카</v>
          </cell>
          <cell r="F15">
            <v>275</v>
          </cell>
        </row>
        <row r="16">
          <cell r="D16" t="str">
            <v>나우루</v>
          </cell>
          <cell r="E16" t="str">
            <v>아시아</v>
          </cell>
          <cell r="F16">
            <v>845</v>
          </cell>
        </row>
        <row r="17">
          <cell r="D17" t="str">
            <v>나이지리아</v>
          </cell>
          <cell r="E17" t="str">
            <v>아프리카</v>
          </cell>
          <cell r="F17">
            <v>261</v>
          </cell>
        </row>
        <row r="18">
          <cell r="D18" t="str">
            <v>남수단</v>
          </cell>
          <cell r="E18" t="str">
            <v>아프리카</v>
          </cell>
          <cell r="F18">
            <v>279</v>
          </cell>
        </row>
        <row r="19">
          <cell r="D19" t="str">
            <v>남아프리카공화국</v>
          </cell>
          <cell r="E19" t="str">
            <v>아프리카</v>
          </cell>
          <cell r="F19">
            <v>218</v>
          </cell>
        </row>
        <row r="20">
          <cell r="D20" t="str">
            <v>네팔</v>
          </cell>
          <cell r="E20" t="str">
            <v>아시아</v>
          </cell>
          <cell r="F20">
            <v>660</v>
          </cell>
        </row>
        <row r="21">
          <cell r="D21" t="str">
            <v>니우에</v>
          </cell>
          <cell r="E21" t="str">
            <v>아시아</v>
          </cell>
          <cell r="F21">
            <v>856</v>
          </cell>
        </row>
        <row r="22">
          <cell r="D22" t="str">
            <v>니제르</v>
          </cell>
          <cell r="E22" t="str">
            <v>아프리카</v>
          </cell>
          <cell r="F22">
            <v>260</v>
          </cell>
        </row>
        <row r="23">
          <cell r="D23" t="str">
            <v>니카라과</v>
          </cell>
          <cell r="E23" t="str">
            <v>중남미</v>
          </cell>
          <cell r="F23">
            <v>364</v>
          </cell>
        </row>
        <row r="24">
          <cell r="D24" t="str">
            <v>도미니카 공화국</v>
          </cell>
          <cell r="E24" t="str">
            <v>중남미</v>
          </cell>
          <cell r="F24">
            <v>340</v>
          </cell>
        </row>
        <row r="25">
          <cell r="D25" t="str">
            <v>도미니카연방</v>
          </cell>
          <cell r="E25" t="str">
            <v>중남미</v>
          </cell>
          <cell r="F25">
            <v>378</v>
          </cell>
        </row>
        <row r="26">
          <cell r="D26" t="str">
            <v>동티모르</v>
          </cell>
          <cell r="E26" t="str">
            <v>아시아</v>
          </cell>
          <cell r="F26">
            <v>765</v>
          </cell>
        </row>
        <row r="27">
          <cell r="D27" t="str">
            <v>라오스</v>
          </cell>
          <cell r="E27" t="str">
            <v>아시아</v>
          </cell>
          <cell r="F27">
            <v>745</v>
          </cell>
        </row>
        <row r="28">
          <cell r="D28" t="str">
            <v>라이베리아</v>
          </cell>
          <cell r="E28" t="str">
            <v>아프리카</v>
          </cell>
          <cell r="F28">
            <v>251</v>
          </cell>
        </row>
        <row r="29">
          <cell r="D29" t="str">
            <v>레바논</v>
          </cell>
          <cell r="E29" t="str">
            <v>중동CIS</v>
          </cell>
          <cell r="F29">
            <v>555</v>
          </cell>
        </row>
        <row r="30">
          <cell r="D30" t="str">
            <v>레소토</v>
          </cell>
          <cell r="E30" t="str">
            <v>아프리카</v>
          </cell>
          <cell r="F30">
            <v>249</v>
          </cell>
        </row>
        <row r="31">
          <cell r="D31" t="str">
            <v>르완다</v>
          </cell>
          <cell r="E31" t="str">
            <v>아프리카</v>
          </cell>
          <cell r="F31">
            <v>266</v>
          </cell>
        </row>
        <row r="32">
          <cell r="D32" t="str">
            <v>리비아</v>
          </cell>
          <cell r="E32" t="str">
            <v>아프리카</v>
          </cell>
          <cell r="F32">
            <v>133</v>
          </cell>
        </row>
        <row r="33">
          <cell r="D33" t="str">
            <v>마다가스카르</v>
          </cell>
          <cell r="E33" t="str">
            <v>아프리카</v>
          </cell>
          <cell r="F33">
            <v>252</v>
          </cell>
        </row>
        <row r="34">
          <cell r="D34" t="str">
            <v>마셜제도</v>
          </cell>
          <cell r="E34" t="str">
            <v>아시아</v>
          </cell>
          <cell r="F34">
            <v>859</v>
          </cell>
        </row>
        <row r="35">
          <cell r="D35" t="str">
            <v>마이크로네시아</v>
          </cell>
          <cell r="E35" t="str">
            <v>아시아</v>
          </cell>
          <cell r="F35">
            <v>860</v>
          </cell>
        </row>
        <row r="36">
          <cell r="D36" t="str">
            <v>마케도니아</v>
          </cell>
          <cell r="E36" t="str">
            <v>기타</v>
          </cell>
          <cell r="F36">
            <v>66</v>
          </cell>
        </row>
        <row r="37">
          <cell r="D37" t="str">
            <v>말라위</v>
          </cell>
          <cell r="E37" t="str">
            <v>아프리카</v>
          </cell>
          <cell r="F37">
            <v>253</v>
          </cell>
        </row>
        <row r="38">
          <cell r="D38" t="str">
            <v>말레이시아</v>
          </cell>
          <cell r="E38" t="str">
            <v>아시아</v>
          </cell>
          <cell r="F38">
            <v>751</v>
          </cell>
        </row>
        <row r="39">
          <cell r="D39" t="str">
            <v>말리</v>
          </cell>
          <cell r="E39" t="str">
            <v>아프리카</v>
          </cell>
          <cell r="F39">
            <v>255</v>
          </cell>
        </row>
        <row r="40">
          <cell r="D40" t="str">
            <v>멕시코</v>
          </cell>
          <cell r="E40" t="str">
            <v>중남미</v>
          </cell>
          <cell r="F40">
            <v>358</v>
          </cell>
        </row>
        <row r="41">
          <cell r="D41" t="str">
            <v>모로코</v>
          </cell>
          <cell r="E41" t="str">
            <v>중동CIS</v>
          </cell>
          <cell r="F41">
            <v>136</v>
          </cell>
        </row>
        <row r="42">
          <cell r="D42" t="str">
            <v>모리셔스</v>
          </cell>
          <cell r="E42" t="str">
            <v>아프리카</v>
          </cell>
          <cell r="F42">
            <v>257</v>
          </cell>
        </row>
        <row r="43">
          <cell r="D43" t="str">
            <v>모리타니아</v>
          </cell>
          <cell r="E43" t="str">
            <v>아프리카</v>
          </cell>
          <cell r="F43">
            <v>256</v>
          </cell>
        </row>
        <row r="44">
          <cell r="D44" t="str">
            <v>모잠비크</v>
          </cell>
          <cell r="E44" t="str">
            <v>아프리카</v>
          </cell>
          <cell r="F44">
            <v>259</v>
          </cell>
        </row>
        <row r="45">
          <cell r="D45" t="str">
            <v>몬테네그로</v>
          </cell>
          <cell r="E45" t="str">
            <v>기타</v>
          </cell>
          <cell r="F45">
            <v>65</v>
          </cell>
        </row>
        <row r="46">
          <cell r="D46" t="str">
            <v>몬트세라트</v>
          </cell>
          <cell r="E46" t="str">
            <v>중남미</v>
          </cell>
          <cell r="F46">
            <v>385</v>
          </cell>
        </row>
        <row r="47">
          <cell r="D47" t="str">
            <v>몰도바</v>
          </cell>
          <cell r="E47" t="str">
            <v>중동CIS</v>
          </cell>
          <cell r="F47">
            <v>93</v>
          </cell>
        </row>
        <row r="48">
          <cell r="D48" t="str">
            <v>몰디브</v>
          </cell>
          <cell r="E48" t="str">
            <v>아시아</v>
          </cell>
          <cell r="F48">
            <v>655</v>
          </cell>
        </row>
        <row r="49">
          <cell r="D49" t="str">
            <v>몽골</v>
          </cell>
          <cell r="E49" t="str">
            <v>아시아</v>
          </cell>
          <cell r="F49">
            <v>753</v>
          </cell>
        </row>
        <row r="50">
          <cell r="D50" t="str">
            <v>미얀마</v>
          </cell>
          <cell r="E50" t="str">
            <v>아시아</v>
          </cell>
          <cell r="F50">
            <v>635</v>
          </cell>
        </row>
        <row r="51">
          <cell r="D51" t="str">
            <v>바누아투</v>
          </cell>
          <cell r="E51" t="str">
            <v>아시아</v>
          </cell>
          <cell r="F51">
            <v>854</v>
          </cell>
        </row>
        <row r="52">
          <cell r="D52" t="str">
            <v>방글라데시</v>
          </cell>
          <cell r="E52" t="str">
            <v>아시아</v>
          </cell>
          <cell r="F52">
            <v>666</v>
          </cell>
        </row>
        <row r="53">
          <cell r="D53" t="str">
            <v>베냉</v>
          </cell>
          <cell r="E53" t="str">
            <v>아프리카</v>
          </cell>
          <cell r="F53">
            <v>236</v>
          </cell>
        </row>
        <row r="54">
          <cell r="D54" t="str">
            <v>베네수엘라</v>
          </cell>
          <cell r="E54" t="str">
            <v>중남미</v>
          </cell>
          <cell r="F54">
            <v>463</v>
          </cell>
        </row>
        <row r="55">
          <cell r="D55" t="str">
            <v>베트남</v>
          </cell>
          <cell r="E55" t="str">
            <v>아시아</v>
          </cell>
          <cell r="F55">
            <v>769</v>
          </cell>
        </row>
        <row r="56">
          <cell r="D56" t="str">
            <v>벨라루스</v>
          </cell>
          <cell r="E56" t="str">
            <v>기타</v>
          </cell>
          <cell r="F56">
            <v>86</v>
          </cell>
        </row>
        <row r="57">
          <cell r="D57" t="str">
            <v>벨리즈</v>
          </cell>
          <cell r="E57" t="str">
            <v>중남미</v>
          </cell>
          <cell r="F57">
            <v>352</v>
          </cell>
        </row>
        <row r="58">
          <cell r="D58" t="str">
            <v>보스니아</v>
          </cell>
          <cell r="E58" t="str">
            <v>기타</v>
          </cell>
          <cell r="F58">
            <v>64</v>
          </cell>
        </row>
        <row r="59">
          <cell r="D59" t="str">
            <v>보츠와나</v>
          </cell>
          <cell r="E59" t="str">
            <v>아프리카</v>
          </cell>
          <cell r="F59">
            <v>227</v>
          </cell>
        </row>
        <row r="60">
          <cell r="D60" t="str">
            <v>볼리비아</v>
          </cell>
          <cell r="E60" t="str">
            <v>중남미</v>
          </cell>
          <cell r="F60">
            <v>428</v>
          </cell>
        </row>
        <row r="61">
          <cell r="D61" t="str">
            <v>부룬디</v>
          </cell>
          <cell r="E61" t="str">
            <v>아프리카</v>
          </cell>
          <cell r="F61">
            <v>228</v>
          </cell>
        </row>
        <row r="62">
          <cell r="D62" t="str">
            <v>부르키나파소</v>
          </cell>
          <cell r="E62" t="str">
            <v>아프리카</v>
          </cell>
          <cell r="F62">
            <v>287</v>
          </cell>
        </row>
        <row r="63">
          <cell r="D63" t="str">
            <v>부탄</v>
          </cell>
          <cell r="E63" t="str">
            <v>아시아</v>
          </cell>
          <cell r="F63">
            <v>630</v>
          </cell>
        </row>
        <row r="64">
          <cell r="D64" t="str">
            <v>북한</v>
          </cell>
          <cell r="E64" t="str">
            <v>아시아</v>
          </cell>
          <cell r="F64">
            <v>740</v>
          </cell>
        </row>
        <row r="65">
          <cell r="D65" t="str">
            <v>브라질</v>
          </cell>
          <cell r="E65" t="str">
            <v>중남미</v>
          </cell>
          <cell r="F65">
            <v>431</v>
          </cell>
        </row>
        <row r="66">
          <cell r="D66" t="str">
            <v>사모아</v>
          </cell>
          <cell r="E66" t="str">
            <v>아시아</v>
          </cell>
          <cell r="F66">
            <v>880</v>
          </cell>
        </row>
        <row r="67">
          <cell r="D67" t="str">
            <v>상투메프린시페</v>
          </cell>
          <cell r="E67" t="str">
            <v>아프리카</v>
          </cell>
          <cell r="F67">
            <v>268</v>
          </cell>
        </row>
        <row r="68">
          <cell r="D68" t="str">
            <v>세네갈</v>
          </cell>
          <cell r="E68" t="str">
            <v>아프리카</v>
          </cell>
          <cell r="F68">
            <v>269</v>
          </cell>
        </row>
        <row r="69">
          <cell r="D69" t="str">
            <v>세르비아</v>
          </cell>
          <cell r="E69" t="str">
            <v>중동CIS</v>
          </cell>
          <cell r="F69">
            <v>63</v>
          </cell>
        </row>
        <row r="70">
          <cell r="D70" t="str">
            <v>세이셸</v>
          </cell>
          <cell r="E70" t="str">
            <v>아프리카</v>
          </cell>
          <cell r="F70">
            <v>270</v>
          </cell>
        </row>
        <row r="71">
          <cell r="D71" t="str">
            <v>세인트 루시아</v>
          </cell>
          <cell r="E71" t="str">
            <v>중남미</v>
          </cell>
          <cell r="F71">
            <v>383</v>
          </cell>
        </row>
        <row r="72">
          <cell r="D72" t="str">
            <v>세인트 빈센트 그레나딘</v>
          </cell>
          <cell r="E72" t="str">
            <v>중남미</v>
          </cell>
          <cell r="F72">
            <v>384</v>
          </cell>
        </row>
        <row r="73">
          <cell r="D73" t="str">
            <v>세인트헬레나</v>
          </cell>
          <cell r="E73" t="str">
            <v>기타</v>
          </cell>
          <cell r="F73">
            <v>276</v>
          </cell>
        </row>
        <row r="74">
          <cell r="D74" t="str">
            <v>소말리아</v>
          </cell>
          <cell r="E74" t="str">
            <v>아프리카</v>
          </cell>
          <cell r="F74">
            <v>273</v>
          </cell>
        </row>
        <row r="75">
          <cell r="D75" t="str">
            <v>솔로몬군도</v>
          </cell>
          <cell r="E75" t="str">
            <v>아시아</v>
          </cell>
          <cell r="F75">
            <v>866</v>
          </cell>
        </row>
        <row r="76">
          <cell r="D76" t="str">
            <v>수단</v>
          </cell>
          <cell r="E76" t="str">
            <v>아프리카</v>
          </cell>
          <cell r="F76">
            <v>278</v>
          </cell>
        </row>
        <row r="77">
          <cell r="D77" t="str">
            <v>수리남</v>
          </cell>
          <cell r="E77" t="str">
            <v>중남미</v>
          </cell>
          <cell r="F77">
            <v>457</v>
          </cell>
        </row>
        <row r="78">
          <cell r="D78" t="str">
            <v>스리랑카</v>
          </cell>
          <cell r="E78" t="str">
            <v>아시아</v>
          </cell>
          <cell r="F78">
            <v>640</v>
          </cell>
        </row>
        <row r="79">
          <cell r="D79" t="str">
            <v>스와질란드</v>
          </cell>
          <cell r="E79" t="str">
            <v>아프리카</v>
          </cell>
          <cell r="F79">
            <v>280</v>
          </cell>
        </row>
        <row r="80">
          <cell r="D80" t="str">
            <v>시리아</v>
          </cell>
          <cell r="E80" t="str">
            <v>중동CIS</v>
          </cell>
          <cell r="F80">
            <v>573</v>
          </cell>
        </row>
        <row r="81">
          <cell r="D81" t="str">
            <v>시에라리온</v>
          </cell>
          <cell r="E81" t="str">
            <v>아프리카</v>
          </cell>
          <cell r="F81">
            <v>272</v>
          </cell>
        </row>
        <row r="82">
          <cell r="D82" t="str">
            <v>아르메니아</v>
          </cell>
          <cell r="E82" t="str">
            <v>중동CIS</v>
          </cell>
          <cell r="F82">
            <v>610</v>
          </cell>
        </row>
        <row r="83">
          <cell r="D83" t="str">
            <v>아르헨티나</v>
          </cell>
          <cell r="E83" t="str">
            <v>중남미</v>
          </cell>
          <cell r="F83">
            <v>425</v>
          </cell>
        </row>
        <row r="84">
          <cell r="D84" t="str">
            <v>아이티</v>
          </cell>
          <cell r="E84" t="str">
            <v>중남미</v>
          </cell>
          <cell r="F84">
            <v>349</v>
          </cell>
        </row>
        <row r="85">
          <cell r="D85" t="str">
            <v>아제르바이잔</v>
          </cell>
          <cell r="E85" t="str">
            <v>중동CIS</v>
          </cell>
          <cell r="F85">
            <v>611</v>
          </cell>
        </row>
        <row r="86">
          <cell r="D86" t="str">
            <v>아프가니스탄</v>
          </cell>
          <cell r="E86" t="str">
            <v>아시아</v>
          </cell>
          <cell r="F86">
            <v>625</v>
          </cell>
        </row>
        <row r="87">
          <cell r="D87" t="str">
            <v>알바니아</v>
          </cell>
          <cell r="E87" t="str">
            <v>기타</v>
          </cell>
          <cell r="F87">
            <v>71</v>
          </cell>
        </row>
        <row r="88">
          <cell r="D88" t="str">
            <v>알제리</v>
          </cell>
          <cell r="E88" t="str">
            <v>중동CIS</v>
          </cell>
          <cell r="F88">
            <v>130</v>
          </cell>
        </row>
        <row r="89">
          <cell r="D89" t="str">
            <v>앙골라</v>
          </cell>
          <cell r="E89" t="str">
            <v>아프리카</v>
          </cell>
          <cell r="F89">
            <v>225</v>
          </cell>
        </row>
        <row r="90">
          <cell r="D90" t="str">
            <v>앤티가바부다</v>
          </cell>
          <cell r="E90" t="str">
            <v>중남미</v>
          </cell>
          <cell r="F90" t="e">
            <v>#N/A</v>
          </cell>
        </row>
        <row r="91">
          <cell r="D91" t="str">
            <v>에리트레아</v>
          </cell>
          <cell r="E91" t="str">
            <v>아프리카</v>
          </cell>
          <cell r="F91">
            <v>271</v>
          </cell>
        </row>
        <row r="92">
          <cell r="D92" t="str">
            <v>에콰도르</v>
          </cell>
          <cell r="E92" t="str">
            <v>중남미</v>
          </cell>
          <cell r="F92">
            <v>440</v>
          </cell>
        </row>
        <row r="93">
          <cell r="D93" t="str">
            <v>에티오피아</v>
          </cell>
          <cell r="E93" t="str">
            <v>아프리카</v>
          </cell>
          <cell r="F93">
            <v>238</v>
          </cell>
        </row>
        <row r="94">
          <cell r="D94" t="str">
            <v>엘살바도르</v>
          </cell>
          <cell r="E94" t="str">
            <v>중남미</v>
          </cell>
          <cell r="F94">
            <v>342</v>
          </cell>
        </row>
        <row r="95">
          <cell r="D95" t="str">
            <v>예멘</v>
          </cell>
          <cell r="E95" t="str">
            <v>중동CIS</v>
          </cell>
          <cell r="F95">
            <v>580</v>
          </cell>
        </row>
        <row r="96">
          <cell r="D96" t="str">
            <v>온두라스</v>
          </cell>
          <cell r="E96" t="str">
            <v>중남미</v>
          </cell>
          <cell r="F96">
            <v>351</v>
          </cell>
        </row>
        <row r="97">
          <cell r="D97" t="str">
            <v>요르단</v>
          </cell>
          <cell r="E97" t="str">
            <v>중동CIS</v>
          </cell>
          <cell r="F97">
            <v>549</v>
          </cell>
        </row>
        <row r="98">
          <cell r="D98" t="str">
            <v>우간다</v>
          </cell>
          <cell r="E98" t="str">
            <v>아프리카</v>
          </cell>
          <cell r="F98">
            <v>285</v>
          </cell>
        </row>
        <row r="99">
          <cell r="D99" t="str">
            <v>우루과이</v>
          </cell>
          <cell r="E99" t="str">
            <v>중남미</v>
          </cell>
          <cell r="F99">
            <v>460</v>
          </cell>
        </row>
        <row r="100">
          <cell r="D100" t="str">
            <v>우즈베키스탄</v>
          </cell>
          <cell r="E100" t="str">
            <v>중동CIS</v>
          </cell>
          <cell r="F100">
            <v>617</v>
          </cell>
        </row>
        <row r="101">
          <cell r="D101" t="str">
            <v>우크라이나</v>
          </cell>
          <cell r="E101" t="str">
            <v>중동CIS</v>
          </cell>
          <cell r="F101">
            <v>85</v>
          </cell>
        </row>
        <row r="102">
          <cell r="D102" t="str">
            <v>왈리스푸트나</v>
          </cell>
          <cell r="E102" t="str">
            <v>기타</v>
          </cell>
          <cell r="F102">
            <v>876</v>
          </cell>
        </row>
        <row r="103">
          <cell r="D103" t="str">
            <v>이라크</v>
          </cell>
          <cell r="E103" t="str">
            <v>중동CIS</v>
          </cell>
          <cell r="F103">
            <v>543</v>
          </cell>
        </row>
        <row r="104">
          <cell r="D104" t="str">
            <v>이라크(KRG)</v>
          </cell>
          <cell r="E104" t="str">
            <v>중동CIS</v>
          </cell>
          <cell r="F104">
            <v>543</v>
          </cell>
        </row>
        <row r="105">
          <cell r="D105" t="str">
            <v>이란</v>
          </cell>
          <cell r="E105" t="str">
            <v>중동CIS</v>
          </cell>
          <cell r="F105">
            <v>540</v>
          </cell>
        </row>
        <row r="106">
          <cell r="D106" t="str">
            <v>이집트</v>
          </cell>
          <cell r="E106" t="str">
            <v>중동CIS</v>
          </cell>
          <cell r="F106">
            <v>142</v>
          </cell>
        </row>
        <row r="107">
          <cell r="D107" t="str">
            <v>인도</v>
          </cell>
          <cell r="E107" t="str">
            <v>아시아</v>
          </cell>
          <cell r="F107">
            <v>645</v>
          </cell>
        </row>
        <row r="108">
          <cell r="D108" t="str">
            <v>인도네시아</v>
          </cell>
          <cell r="E108" t="str">
            <v>아시아</v>
          </cell>
          <cell r="F108">
            <v>738</v>
          </cell>
        </row>
        <row r="109">
          <cell r="D109" t="str">
            <v>자메이카</v>
          </cell>
          <cell r="E109" t="str">
            <v>중남미</v>
          </cell>
          <cell r="F109">
            <v>354</v>
          </cell>
        </row>
        <row r="110">
          <cell r="D110" t="str">
            <v>잠비아</v>
          </cell>
          <cell r="E110" t="str">
            <v>아프리카</v>
          </cell>
          <cell r="F110">
            <v>288</v>
          </cell>
        </row>
        <row r="111">
          <cell r="D111" t="str">
            <v>적도기니</v>
          </cell>
          <cell r="E111" t="str">
            <v>아프리카</v>
          </cell>
          <cell r="F111">
            <v>245</v>
          </cell>
        </row>
        <row r="112">
          <cell r="D112" t="str">
            <v>조지아</v>
          </cell>
          <cell r="E112" t="str">
            <v>중동CIS</v>
          </cell>
          <cell r="F112">
            <v>612</v>
          </cell>
        </row>
        <row r="113">
          <cell r="D113" t="str">
            <v>중국</v>
          </cell>
          <cell r="E113" t="str">
            <v>아시아</v>
          </cell>
          <cell r="F113">
            <v>730</v>
          </cell>
        </row>
        <row r="114">
          <cell r="D114" t="str">
            <v>중앙아프리카공화국</v>
          </cell>
          <cell r="E114" t="str">
            <v>아프리카</v>
          </cell>
          <cell r="F114">
            <v>231</v>
          </cell>
        </row>
        <row r="115">
          <cell r="D115" t="str">
            <v>지부티</v>
          </cell>
          <cell r="E115" t="str">
            <v>아프리카</v>
          </cell>
          <cell r="F115">
            <v>274</v>
          </cell>
        </row>
        <row r="116">
          <cell r="D116" t="str">
            <v>짐바브웨</v>
          </cell>
          <cell r="E116" t="str">
            <v>아프리카</v>
          </cell>
          <cell r="F116">
            <v>265</v>
          </cell>
        </row>
        <row r="117">
          <cell r="D117" t="str">
            <v>차드</v>
          </cell>
          <cell r="E117" t="str">
            <v>아프리카</v>
          </cell>
          <cell r="F117">
            <v>232</v>
          </cell>
        </row>
        <row r="118">
          <cell r="D118" t="str">
            <v>칠레</v>
          </cell>
          <cell r="E118" t="str">
            <v>중남미</v>
          </cell>
          <cell r="F118">
            <v>434</v>
          </cell>
        </row>
        <row r="119">
          <cell r="D119" t="str">
            <v>카메룬</v>
          </cell>
          <cell r="E119" t="str">
            <v>아프리카</v>
          </cell>
          <cell r="F119">
            <v>229</v>
          </cell>
        </row>
        <row r="120">
          <cell r="D120" t="str">
            <v>카보베르데</v>
          </cell>
          <cell r="E120" t="str">
            <v>아프리카</v>
          </cell>
          <cell r="F120">
            <v>230</v>
          </cell>
        </row>
        <row r="121">
          <cell r="D121" t="str">
            <v>카자흐스탄</v>
          </cell>
          <cell r="E121" t="str">
            <v>중동CIS</v>
          </cell>
          <cell r="F121">
            <v>613</v>
          </cell>
        </row>
        <row r="122">
          <cell r="D122" t="str">
            <v>캄보디아</v>
          </cell>
          <cell r="E122" t="str">
            <v>아시아</v>
          </cell>
          <cell r="F122">
            <v>728</v>
          </cell>
        </row>
        <row r="123">
          <cell r="D123" t="str">
            <v>케냐</v>
          </cell>
          <cell r="E123" t="str">
            <v>아프리카</v>
          </cell>
          <cell r="F123">
            <v>248</v>
          </cell>
        </row>
        <row r="124">
          <cell r="D124" t="str">
            <v>코모로</v>
          </cell>
          <cell r="E124" t="str">
            <v>아프리카</v>
          </cell>
          <cell r="F124">
            <v>233</v>
          </cell>
        </row>
        <row r="125">
          <cell r="D125" t="str">
            <v>코소보</v>
          </cell>
          <cell r="E125" t="str">
            <v>기타</v>
          </cell>
          <cell r="F125" t="e">
            <v>#N/A</v>
          </cell>
        </row>
        <row r="126">
          <cell r="D126" t="str">
            <v>코스타리카</v>
          </cell>
          <cell r="E126" t="str">
            <v>중남미</v>
          </cell>
          <cell r="F126">
            <v>336</v>
          </cell>
        </row>
        <row r="127">
          <cell r="D127" t="str">
            <v>코트디부아르</v>
          </cell>
          <cell r="E127" t="str">
            <v>아프리카</v>
          </cell>
          <cell r="F127">
            <v>247</v>
          </cell>
        </row>
        <row r="128">
          <cell r="D128" t="str">
            <v>콜롬비아</v>
          </cell>
          <cell r="E128" t="str">
            <v>중남미</v>
          </cell>
          <cell r="F128">
            <v>437</v>
          </cell>
        </row>
        <row r="129">
          <cell r="D129" t="str">
            <v>콩고공화국</v>
          </cell>
          <cell r="E129" t="str">
            <v>아프리카</v>
          </cell>
          <cell r="F129">
            <v>234</v>
          </cell>
        </row>
        <row r="130">
          <cell r="D130" t="str">
            <v>쿠바</v>
          </cell>
          <cell r="E130" t="str">
            <v>중남미</v>
          </cell>
          <cell r="F130">
            <v>338</v>
          </cell>
        </row>
        <row r="131">
          <cell r="D131" t="str">
            <v>쿡제도</v>
          </cell>
          <cell r="E131" t="str">
            <v>아시아</v>
          </cell>
          <cell r="F131">
            <v>831</v>
          </cell>
        </row>
        <row r="132">
          <cell r="D132" t="str">
            <v>키르기즈스탄</v>
          </cell>
          <cell r="E132" t="str">
            <v>중동CIS</v>
          </cell>
          <cell r="F132">
            <v>614</v>
          </cell>
        </row>
        <row r="133">
          <cell r="D133" t="str">
            <v>키리바시</v>
          </cell>
          <cell r="E133" t="str">
            <v>아시아</v>
          </cell>
          <cell r="F133">
            <v>836</v>
          </cell>
        </row>
        <row r="134">
          <cell r="D134" t="str">
            <v>타지키스탄</v>
          </cell>
          <cell r="E134" t="str">
            <v>중동CIS</v>
          </cell>
          <cell r="F134">
            <v>615</v>
          </cell>
        </row>
        <row r="135">
          <cell r="D135" t="str">
            <v>탄자니아</v>
          </cell>
          <cell r="E135" t="str">
            <v>아프리카</v>
          </cell>
          <cell r="F135">
            <v>282</v>
          </cell>
        </row>
        <row r="136">
          <cell r="D136" t="str">
            <v>태국</v>
          </cell>
          <cell r="E136" t="str">
            <v>아시아</v>
          </cell>
          <cell r="F136">
            <v>764</v>
          </cell>
        </row>
        <row r="137">
          <cell r="D137" t="str">
            <v>터키</v>
          </cell>
          <cell r="E137" t="str">
            <v>중동CIS</v>
          </cell>
          <cell r="F137">
            <v>55</v>
          </cell>
        </row>
        <row r="138">
          <cell r="D138" t="str">
            <v>토고</v>
          </cell>
          <cell r="E138" t="str">
            <v>아프리카</v>
          </cell>
          <cell r="F138">
            <v>283</v>
          </cell>
        </row>
        <row r="139">
          <cell r="D139" t="str">
            <v>토켈라우군도</v>
          </cell>
          <cell r="E139" t="str">
            <v>아시아</v>
          </cell>
          <cell r="F139">
            <v>868</v>
          </cell>
        </row>
        <row r="140">
          <cell r="D140" t="str">
            <v>통가</v>
          </cell>
          <cell r="E140" t="str">
            <v>아시아</v>
          </cell>
          <cell r="F140">
            <v>870</v>
          </cell>
        </row>
        <row r="141">
          <cell r="D141" t="str">
            <v>투르크메니스탄</v>
          </cell>
          <cell r="E141" t="str">
            <v>중동CIS</v>
          </cell>
          <cell r="F141">
            <v>616</v>
          </cell>
        </row>
        <row r="142">
          <cell r="D142" t="str">
            <v>투발루</v>
          </cell>
          <cell r="E142" t="str">
            <v>아시아</v>
          </cell>
          <cell r="F142">
            <v>872</v>
          </cell>
        </row>
        <row r="143">
          <cell r="D143" t="str">
            <v>튀니지</v>
          </cell>
          <cell r="E143" t="str">
            <v>중동CIS</v>
          </cell>
          <cell r="F143">
            <v>139</v>
          </cell>
        </row>
        <row r="144">
          <cell r="D144" t="str">
            <v>파나마</v>
          </cell>
          <cell r="E144" t="str">
            <v>중남미</v>
          </cell>
          <cell r="F144">
            <v>366</v>
          </cell>
        </row>
        <row r="145">
          <cell r="D145" t="str">
            <v>파라과이</v>
          </cell>
          <cell r="E145" t="str">
            <v>중남미</v>
          </cell>
          <cell r="F145">
            <v>451</v>
          </cell>
        </row>
        <row r="146">
          <cell r="D146" t="str">
            <v>파키스탄</v>
          </cell>
          <cell r="E146" t="str">
            <v>아시아</v>
          </cell>
          <cell r="F146">
            <v>665</v>
          </cell>
        </row>
        <row r="147">
          <cell r="D147" t="str">
            <v>파푸아뉴기니</v>
          </cell>
          <cell r="E147" t="str">
            <v>아시아</v>
          </cell>
          <cell r="F147">
            <v>862</v>
          </cell>
        </row>
        <row r="148">
          <cell r="D148" t="str">
            <v>팔라우</v>
          </cell>
          <cell r="E148" t="str">
            <v>아시아</v>
          </cell>
          <cell r="F148">
            <v>861</v>
          </cell>
        </row>
        <row r="149">
          <cell r="D149" t="str">
            <v>팔레스타인</v>
          </cell>
          <cell r="E149" t="str">
            <v>중동CIS</v>
          </cell>
          <cell r="F149">
            <v>550</v>
          </cell>
        </row>
        <row r="150">
          <cell r="D150" t="str">
            <v>페루</v>
          </cell>
          <cell r="E150" t="str">
            <v>중남미</v>
          </cell>
          <cell r="F150">
            <v>454</v>
          </cell>
        </row>
        <row r="151">
          <cell r="D151" t="str">
            <v>피지</v>
          </cell>
          <cell r="E151" t="str">
            <v>아시아</v>
          </cell>
          <cell r="F151">
            <v>832</v>
          </cell>
        </row>
        <row r="152">
          <cell r="D152" t="str">
            <v>필리핀</v>
          </cell>
          <cell r="E152" t="str">
            <v>아시아</v>
          </cell>
          <cell r="F152">
            <v>755</v>
          </cell>
        </row>
      </sheetData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과정안내"/>
      <sheetName val="강의정보_출력"/>
      <sheetName val="교재표지_출력"/>
      <sheetName val="강의목차_출력"/>
      <sheetName val="강의간지_출력"/>
      <sheetName val="강의평가서_간지뒤,강의내용앞 (2018)"/>
      <sheetName val="통역사 평가지(해당없을시삭제)"/>
      <sheetName val="평가계산시트_미출력"/>
      <sheetName val="강의평가결과(송부용)"/>
    </sheetNames>
    <sheetDataSet>
      <sheetData sheetId="0"/>
      <sheetData sheetId="1">
        <row r="1">
          <cell r="B1" t="str">
            <v>KOICA-UOS Follow-up Training for Master’s Degree Program in Urban and Regional Development</v>
          </cell>
        </row>
        <row r="7">
          <cell r="C7" t="str">
            <v>국제협력 사업실행팀 수자원개발 및 관리사례</v>
          </cell>
        </row>
        <row r="8">
          <cell r="C8" t="str">
            <v>국제협력 사업실행팀 수처리시설건설사례 세미나</v>
          </cell>
        </row>
        <row r="9">
          <cell r="C9" t="str">
            <v>민간투자사업제도와 적격성조사</v>
          </cell>
        </row>
        <row r="10">
          <cell r="C10" t="str">
            <v>도로교통시설과 도로정책</v>
          </cell>
        </row>
        <row r="11">
          <cell r="C11" t="str">
            <v>한국의 공공투자관리시스템</v>
          </cell>
        </row>
        <row r="12">
          <cell r="C12" t="str">
            <v>상암미디어시티 개발사례</v>
          </cell>
        </row>
        <row r="13">
          <cell r="C13" t="str">
            <v>국제협력사업실습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5"/>
  <sheetViews>
    <sheetView tabSelected="1" workbookViewId="0">
      <pane ySplit="4" topLeftCell="A5" activePane="bottomLeft" state="frozen"/>
      <selection pane="bottomLeft" activeCell="A3" sqref="A3"/>
    </sheetView>
  </sheetViews>
  <sheetFormatPr defaultColWidth="9" defaultRowHeight="12"/>
  <cols>
    <col min="1" max="1" width="10.42578125" style="8" bestFit="1" customWidth="1"/>
    <col min="2" max="4" width="10.42578125" style="8" customWidth="1"/>
    <col min="5" max="5" width="14.7109375" style="8" bestFit="1" customWidth="1"/>
    <col min="6" max="10" width="10.42578125" style="7" customWidth="1"/>
    <col min="11" max="11" width="10.42578125" style="50" customWidth="1"/>
    <col min="12" max="12" width="10.42578125" style="7" customWidth="1"/>
    <col min="13" max="23" width="9" style="7" customWidth="1"/>
    <col min="24" max="51" width="9" style="7"/>
    <col min="52" max="52" width="9" style="8"/>
    <col min="53" max="61" width="5.5703125" style="7" customWidth="1"/>
    <col min="62" max="63" width="5.5703125" style="7" hidden="1" customWidth="1"/>
    <col min="64" max="72" width="5.5703125" style="7" customWidth="1"/>
    <col min="73" max="74" width="5.5703125" style="7" hidden="1" customWidth="1"/>
    <col min="75" max="83" width="5.5703125" style="7" customWidth="1"/>
    <col min="84" max="85" width="4.5703125" style="7" hidden="1" customWidth="1"/>
    <col min="86" max="16384" width="9" style="8"/>
  </cols>
  <sheetData>
    <row r="1" spans="1:85" ht="12.75" thickBo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5"/>
      <c r="L1" s="4"/>
      <c r="M1" s="6" t="s">
        <v>1</v>
      </c>
      <c r="N1" s="6" t="s">
        <v>1</v>
      </c>
      <c r="O1" s="6" t="s">
        <v>1</v>
      </c>
      <c r="P1" s="6" t="s">
        <v>1</v>
      </c>
      <c r="Q1" s="6" t="s">
        <v>1</v>
      </c>
      <c r="R1" s="6" t="s">
        <v>1</v>
      </c>
      <c r="S1" s="6" t="s">
        <v>1</v>
      </c>
      <c r="T1" s="6" t="s">
        <v>1</v>
      </c>
      <c r="U1" s="6" t="s">
        <v>1</v>
      </c>
      <c r="V1" s="6" t="s">
        <v>1</v>
      </c>
      <c r="W1" s="6" t="s">
        <v>1</v>
      </c>
      <c r="X1" s="6" t="s">
        <v>2</v>
      </c>
      <c r="Y1" s="6" t="s">
        <v>2</v>
      </c>
      <c r="Z1" s="6" t="s">
        <v>2</v>
      </c>
      <c r="AA1" s="6" t="s">
        <v>2</v>
      </c>
      <c r="AB1" s="6" t="s">
        <v>2</v>
      </c>
      <c r="AC1" s="6" t="s">
        <v>2</v>
      </c>
      <c r="AD1" s="6" t="s">
        <v>2</v>
      </c>
      <c r="AE1" s="6" t="s">
        <v>2</v>
      </c>
      <c r="AF1" s="6" t="s">
        <v>2</v>
      </c>
      <c r="AG1" s="6" t="s">
        <v>2</v>
      </c>
      <c r="AH1" s="6" t="s">
        <v>2</v>
      </c>
      <c r="AI1" s="6" t="s">
        <v>2</v>
      </c>
      <c r="AJ1" s="6" t="s">
        <v>2</v>
      </c>
      <c r="AK1" s="6" t="s">
        <v>2</v>
      </c>
      <c r="AL1" s="6" t="s">
        <v>2</v>
      </c>
      <c r="AM1" s="6" t="s">
        <v>2</v>
      </c>
      <c r="AN1" s="6" t="s">
        <v>2</v>
      </c>
      <c r="AO1" s="6" t="s">
        <v>2</v>
      </c>
      <c r="AP1" s="6" t="s">
        <v>2</v>
      </c>
      <c r="AQ1" s="6" t="s">
        <v>2</v>
      </c>
      <c r="AR1" s="6" t="s">
        <v>2</v>
      </c>
      <c r="AS1" s="6" t="s">
        <v>2</v>
      </c>
      <c r="AT1" s="6" t="s">
        <v>2</v>
      </c>
      <c r="AU1" s="6" t="s">
        <v>2</v>
      </c>
      <c r="AV1" s="6" t="s">
        <v>2</v>
      </c>
      <c r="AW1" s="6" t="s">
        <v>2</v>
      </c>
      <c r="AX1" s="6" t="s">
        <v>2</v>
      </c>
      <c r="AY1" s="6" t="s">
        <v>2</v>
      </c>
    </row>
    <row r="2" spans="1:85" s="6" customFormat="1">
      <c r="A2" s="76"/>
      <c r="B2" s="76"/>
      <c r="C2" s="76"/>
      <c r="D2" s="76"/>
      <c r="E2" s="76"/>
      <c r="F2" s="76"/>
      <c r="G2" s="76"/>
      <c r="H2" s="76"/>
      <c r="I2" s="76"/>
      <c r="J2" s="76"/>
      <c r="K2" s="77"/>
      <c r="L2" s="76"/>
      <c r="M2" s="78" t="s">
        <v>116</v>
      </c>
      <c r="N2" s="78" t="s">
        <v>117</v>
      </c>
      <c r="O2" s="78" t="s">
        <v>118</v>
      </c>
      <c r="P2" s="78" t="s">
        <v>119</v>
      </c>
      <c r="Q2" s="78" t="s">
        <v>120</v>
      </c>
      <c r="R2" s="78" t="s">
        <v>121</v>
      </c>
      <c r="S2" s="78" t="s">
        <v>122</v>
      </c>
      <c r="T2" s="78" t="s">
        <v>123</v>
      </c>
      <c r="U2" s="78" t="s">
        <v>124</v>
      </c>
      <c r="V2" s="78" t="s">
        <v>125</v>
      </c>
      <c r="W2" s="78" t="s">
        <v>126</v>
      </c>
      <c r="X2" s="79" t="s">
        <v>127</v>
      </c>
      <c r="Y2" s="79" t="s">
        <v>128</v>
      </c>
      <c r="Z2" s="79" t="s">
        <v>129</v>
      </c>
      <c r="AA2" s="79" t="s">
        <v>130</v>
      </c>
      <c r="AB2" s="79" t="s">
        <v>131</v>
      </c>
      <c r="AC2" s="79" t="s">
        <v>132</v>
      </c>
      <c r="AD2" s="79" t="s">
        <v>133</v>
      </c>
      <c r="AE2" s="79" t="s">
        <v>134</v>
      </c>
      <c r="AF2" s="79" t="s">
        <v>135</v>
      </c>
      <c r="AG2" s="79" t="s">
        <v>136</v>
      </c>
      <c r="AH2" s="79" t="s">
        <v>137</v>
      </c>
      <c r="AI2" s="79" t="s">
        <v>138</v>
      </c>
      <c r="AJ2" s="79" t="s">
        <v>139</v>
      </c>
      <c r="AK2" s="79" t="s">
        <v>140</v>
      </c>
      <c r="AL2" s="79" t="s">
        <v>141</v>
      </c>
      <c r="AM2" s="79" t="s">
        <v>142</v>
      </c>
      <c r="AN2" s="79" t="s">
        <v>143</v>
      </c>
      <c r="AO2" s="79" t="s">
        <v>144</v>
      </c>
      <c r="AP2" s="79" t="s">
        <v>145</v>
      </c>
      <c r="AQ2" s="79" t="s">
        <v>146</v>
      </c>
      <c r="AR2" s="79" t="s">
        <v>147</v>
      </c>
      <c r="AS2" s="79" t="s">
        <v>148</v>
      </c>
      <c r="AT2" s="80" t="s">
        <v>149</v>
      </c>
      <c r="AU2" s="80" t="s">
        <v>150</v>
      </c>
      <c r="AV2" s="80" t="s">
        <v>151</v>
      </c>
      <c r="AW2" s="80" t="s">
        <v>152</v>
      </c>
      <c r="AX2" s="80" t="s">
        <v>153</v>
      </c>
      <c r="AY2" s="80" t="s">
        <v>154</v>
      </c>
      <c r="BB2" s="6" t="s">
        <v>3</v>
      </c>
    </row>
    <row r="3" spans="1:85" ht="24" customHeight="1">
      <c r="A3" s="9" t="s">
        <v>4</v>
      </c>
      <c r="B3" s="10" t="s">
        <v>5</v>
      </c>
      <c r="C3" s="11" t="s">
        <v>6</v>
      </c>
      <c r="D3" s="9" t="s">
        <v>7</v>
      </c>
      <c r="E3" s="9" t="s">
        <v>8</v>
      </c>
      <c r="F3" s="9" t="s">
        <v>9</v>
      </c>
      <c r="G3" s="10" t="s">
        <v>10</v>
      </c>
      <c r="H3" s="9" t="s">
        <v>11</v>
      </c>
      <c r="I3" s="9" t="s">
        <v>12</v>
      </c>
      <c r="J3" s="9" t="s">
        <v>13</v>
      </c>
      <c r="K3" s="12" t="s">
        <v>14</v>
      </c>
      <c r="L3" s="9" t="s">
        <v>15</v>
      </c>
      <c r="M3" s="81" t="s">
        <v>16</v>
      </c>
      <c r="N3" s="81" t="s">
        <v>16</v>
      </c>
      <c r="O3" s="82" t="s">
        <v>17</v>
      </c>
      <c r="P3" s="82" t="s">
        <v>17</v>
      </c>
      <c r="Q3" s="82" t="s">
        <v>17</v>
      </c>
      <c r="R3" s="82" t="s">
        <v>18</v>
      </c>
      <c r="S3" s="82" t="s">
        <v>18</v>
      </c>
      <c r="T3" s="82" t="s">
        <v>18</v>
      </c>
      <c r="U3" s="82" t="s">
        <v>19</v>
      </c>
      <c r="V3" s="82" t="s">
        <v>19</v>
      </c>
      <c r="W3" s="82" t="s">
        <v>19</v>
      </c>
      <c r="X3" s="82" t="s">
        <v>20</v>
      </c>
      <c r="Y3" s="82" t="s">
        <v>20</v>
      </c>
      <c r="Z3" s="82" t="s">
        <v>20</v>
      </c>
      <c r="AA3" s="82" t="s">
        <v>21</v>
      </c>
      <c r="AB3" s="82" t="s">
        <v>21</v>
      </c>
      <c r="AC3" s="82" t="s">
        <v>21</v>
      </c>
      <c r="AD3" s="82" t="s">
        <v>22</v>
      </c>
      <c r="AE3" s="82" t="s">
        <v>22</v>
      </c>
      <c r="AF3" s="83" t="s">
        <v>23</v>
      </c>
      <c r="AG3" s="84" t="s">
        <v>24</v>
      </c>
      <c r="AH3" s="82" t="s">
        <v>25</v>
      </c>
      <c r="AI3" s="82" t="s">
        <v>25</v>
      </c>
      <c r="AJ3" s="83" t="s">
        <v>26</v>
      </c>
      <c r="AK3" s="82" t="s">
        <v>17</v>
      </c>
      <c r="AL3" s="82" t="s">
        <v>17</v>
      </c>
      <c r="AM3" s="82" t="s">
        <v>17</v>
      </c>
      <c r="AN3" s="82" t="s">
        <v>18</v>
      </c>
      <c r="AO3" s="82" t="s">
        <v>18</v>
      </c>
      <c r="AP3" s="82" t="s">
        <v>18</v>
      </c>
      <c r="AQ3" s="82" t="s">
        <v>19</v>
      </c>
      <c r="AR3" s="82" t="s">
        <v>19</v>
      </c>
      <c r="AS3" s="82" t="s">
        <v>19</v>
      </c>
      <c r="AT3" s="85" t="s">
        <v>27</v>
      </c>
      <c r="AU3" s="85" t="s">
        <v>27</v>
      </c>
      <c r="AV3" s="85" t="s">
        <v>27</v>
      </c>
      <c r="AW3" s="85" t="s">
        <v>28</v>
      </c>
      <c r="AX3" s="85" t="s">
        <v>28</v>
      </c>
      <c r="AY3" s="85" t="s">
        <v>28</v>
      </c>
      <c r="BA3" s="85" t="s">
        <v>17</v>
      </c>
      <c r="BB3" s="85" t="s">
        <v>17</v>
      </c>
      <c r="BC3" s="85" t="s">
        <v>17</v>
      </c>
      <c r="BD3" s="85" t="s">
        <v>17</v>
      </c>
      <c r="BE3" s="85" t="s">
        <v>17</v>
      </c>
      <c r="BF3" s="85" t="s">
        <v>17</v>
      </c>
      <c r="BG3" s="85" t="s">
        <v>17</v>
      </c>
      <c r="BH3" s="85" t="s">
        <v>17</v>
      </c>
      <c r="BI3" s="85" t="s">
        <v>17</v>
      </c>
      <c r="BJ3" s="85"/>
      <c r="BK3" s="85"/>
      <c r="BL3" s="86" t="s">
        <v>18</v>
      </c>
      <c r="BM3" s="86" t="s">
        <v>18</v>
      </c>
      <c r="BN3" s="86" t="s">
        <v>18</v>
      </c>
      <c r="BO3" s="86" t="s">
        <v>18</v>
      </c>
      <c r="BP3" s="86" t="s">
        <v>18</v>
      </c>
      <c r="BQ3" s="86" t="s">
        <v>18</v>
      </c>
      <c r="BR3" s="86" t="s">
        <v>18</v>
      </c>
      <c r="BS3" s="86" t="s">
        <v>18</v>
      </c>
      <c r="BT3" s="86" t="s">
        <v>18</v>
      </c>
      <c r="BU3" s="87"/>
      <c r="BV3" s="88"/>
      <c r="BW3" s="89" t="s">
        <v>19</v>
      </c>
      <c r="BX3" s="89" t="s">
        <v>19</v>
      </c>
      <c r="BY3" s="89" t="s">
        <v>19</v>
      </c>
      <c r="BZ3" s="89" t="s">
        <v>19</v>
      </c>
      <c r="CA3" s="89" t="s">
        <v>19</v>
      </c>
      <c r="CB3" s="89" t="s">
        <v>19</v>
      </c>
      <c r="CC3" s="89" t="s">
        <v>19</v>
      </c>
      <c r="CD3" s="89" t="s">
        <v>19</v>
      </c>
      <c r="CE3" s="89" t="s">
        <v>19</v>
      </c>
      <c r="CF3" s="89"/>
      <c r="CG3" s="89"/>
    </row>
    <row r="4" spans="1:85" s="22" customFormat="1" ht="16.5" customHeight="1">
      <c r="A4" s="13" t="s">
        <v>29</v>
      </c>
      <c r="B4" s="14" t="s">
        <v>30</v>
      </c>
      <c r="C4" s="14" t="s">
        <v>31</v>
      </c>
      <c r="D4" s="15" t="s">
        <v>32</v>
      </c>
      <c r="E4" s="16" t="s">
        <v>33</v>
      </c>
      <c r="F4" s="15" t="s">
        <v>32</v>
      </c>
      <c r="G4" s="17" t="s">
        <v>34</v>
      </c>
      <c r="H4" s="15" t="s">
        <v>35</v>
      </c>
      <c r="I4" s="15" t="s">
        <v>35</v>
      </c>
      <c r="J4" s="15">
        <v>0</v>
      </c>
      <c r="K4" s="18" t="s">
        <v>36</v>
      </c>
      <c r="L4" s="15" t="s">
        <v>37</v>
      </c>
      <c r="M4" s="13" t="s">
        <v>38</v>
      </c>
      <c r="N4" s="19" t="s">
        <v>39</v>
      </c>
      <c r="O4" s="20" t="s">
        <v>40</v>
      </c>
      <c r="P4" s="19" t="s">
        <v>41</v>
      </c>
      <c r="Q4" s="19" t="s">
        <v>42</v>
      </c>
      <c r="R4" s="19" t="s">
        <v>40</v>
      </c>
      <c r="S4" s="19" t="s">
        <v>41</v>
      </c>
      <c r="T4" s="19" t="s">
        <v>42</v>
      </c>
      <c r="U4" s="19" t="s">
        <v>40</v>
      </c>
      <c r="V4" s="19" t="s">
        <v>41</v>
      </c>
      <c r="W4" s="19" t="s">
        <v>42</v>
      </c>
      <c r="X4" s="19" t="s">
        <v>43</v>
      </c>
      <c r="Y4" s="19" t="s">
        <v>44</v>
      </c>
      <c r="Z4" s="19" t="s">
        <v>45</v>
      </c>
      <c r="AA4" s="19" t="s">
        <v>46</v>
      </c>
      <c r="AB4" s="19" t="s">
        <v>47</v>
      </c>
      <c r="AC4" s="19" t="s">
        <v>48</v>
      </c>
      <c r="AD4" s="19" t="s">
        <v>49</v>
      </c>
      <c r="AE4" s="19" t="s">
        <v>50</v>
      </c>
      <c r="AF4" s="83"/>
      <c r="AG4" s="84"/>
      <c r="AH4" s="19" t="s">
        <v>51</v>
      </c>
      <c r="AI4" s="19" t="s">
        <v>52</v>
      </c>
      <c r="AJ4" s="83"/>
      <c r="AK4" s="20" t="s">
        <v>40</v>
      </c>
      <c r="AL4" s="19" t="s">
        <v>41</v>
      </c>
      <c r="AM4" s="19" t="s">
        <v>42</v>
      </c>
      <c r="AN4" s="19" t="s">
        <v>40</v>
      </c>
      <c r="AO4" s="19" t="s">
        <v>41</v>
      </c>
      <c r="AP4" s="19" t="s">
        <v>42</v>
      </c>
      <c r="AQ4" s="19" t="s">
        <v>40</v>
      </c>
      <c r="AR4" s="19" t="s">
        <v>41</v>
      </c>
      <c r="AS4" s="19" t="s">
        <v>42</v>
      </c>
      <c r="AT4" s="21" t="s">
        <v>53</v>
      </c>
      <c r="AU4" s="21" t="s">
        <v>54</v>
      </c>
      <c r="AV4" s="21" t="s">
        <v>55</v>
      </c>
      <c r="AW4" s="21" t="s">
        <v>56</v>
      </c>
      <c r="AX4" s="21" t="s">
        <v>57</v>
      </c>
      <c r="AY4" s="21" t="s">
        <v>58</v>
      </c>
      <c r="BA4" s="23" t="s">
        <v>59</v>
      </c>
      <c r="BB4" s="23" t="s">
        <v>40</v>
      </c>
      <c r="BC4" s="90"/>
      <c r="BD4" s="23" t="s">
        <v>59</v>
      </c>
      <c r="BE4" s="91" t="s">
        <v>41</v>
      </c>
      <c r="BF4" s="92"/>
      <c r="BG4" s="23" t="s">
        <v>59</v>
      </c>
      <c r="BH4" s="91" t="s">
        <v>42</v>
      </c>
      <c r="BI4" s="92"/>
      <c r="BJ4" s="91" t="s">
        <v>60</v>
      </c>
      <c r="BK4" s="93"/>
      <c r="BL4" s="24" t="s">
        <v>59</v>
      </c>
      <c r="BM4" s="94" t="s">
        <v>40</v>
      </c>
      <c r="BN4" s="95"/>
      <c r="BO4" s="24" t="s">
        <v>59</v>
      </c>
      <c r="BP4" s="94" t="s">
        <v>41</v>
      </c>
      <c r="BQ4" s="95"/>
      <c r="BR4" s="24" t="s">
        <v>59</v>
      </c>
      <c r="BS4" s="94" t="s">
        <v>42</v>
      </c>
      <c r="BT4" s="95"/>
      <c r="BU4" s="94" t="s">
        <v>60</v>
      </c>
      <c r="BV4" s="96"/>
      <c r="BW4" s="25" t="s">
        <v>59</v>
      </c>
      <c r="BX4" s="97" t="s">
        <v>40</v>
      </c>
      <c r="BY4" s="98"/>
      <c r="BZ4" s="25" t="s">
        <v>59</v>
      </c>
      <c r="CA4" s="97" t="s">
        <v>41</v>
      </c>
      <c r="CB4" s="98"/>
      <c r="CC4" s="25" t="s">
        <v>59</v>
      </c>
      <c r="CD4" s="97" t="s">
        <v>42</v>
      </c>
      <c r="CE4" s="98"/>
      <c r="CF4" s="99" t="s">
        <v>60</v>
      </c>
      <c r="CG4" s="99"/>
    </row>
    <row r="5" spans="1:85">
      <c r="A5" s="26">
        <v>1</v>
      </c>
      <c r="B5" s="27">
        <v>2</v>
      </c>
      <c r="C5" s="28"/>
      <c r="D5" s="26" t="s">
        <v>61</v>
      </c>
      <c r="E5" s="26" t="s">
        <v>62</v>
      </c>
      <c r="F5" s="29" t="s">
        <v>63</v>
      </c>
      <c r="G5" s="27">
        <f>VLOOKUP(F5,'[4](참고자료)수원국목록'!$D$5:$F$152,3,FALSE)</f>
        <v>728</v>
      </c>
      <c r="H5" s="29">
        <v>1</v>
      </c>
      <c r="I5" s="29">
        <v>4</v>
      </c>
      <c r="J5" s="29">
        <v>6</v>
      </c>
      <c r="K5" s="30">
        <v>1987</v>
      </c>
      <c r="L5" s="29" t="s">
        <v>197</v>
      </c>
      <c r="M5" s="31">
        <v>5</v>
      </c>
      <c r="N5" s="7">
        <v>4</v>
      </c>
      <c r="O5" s="7">
        <v>3</v>
      </c>
      <c r="P5" s="7">
        <v>2</v>
      </c>
      <c r="Q5" s="7">
        <v>3</v>
      </c>
      <c r="R5" s="7">
        <v>2</v>
      </c>
      <c r="S5" s="7">
        <v>1</v>
      </c>
      <c r="T5" s="7">
        <v>2</v>
      </c>
      <c r="U5" s="7">
        <v>2</v>
      </c>
      <c r="V5" s="7">
        <v>2</v>
      </c>
      <c r="W5" s="7">
        <v>3</v>
      </c>
      <c r="X5" s="7">
        <v>3</v>
      </c>
      <c r="Y5" s="7">
        <v>3</v>
      </c>
      <c r="Z5" s="7">
        <v>3</v>
      </c>
      <c r="AA5" s="7">
        <v>4</v>
      </c>
      <c r="AB5" s="7">
        <v>4</v>
      </c>
      <c r="AC5" s="7">
        <v>4</v>
      </c>
      <c r="AD5" s="7">
        <v>4</v>
      </c>
      <c r="AE5" s="7">
        <v>3</v>
      </c>
      <c r="AF5" s="32">
        <v>1</v>
      </c>
      <c r="AG5" s="7">
        <v>3</v>
      </c>
      <c r="AH5" s="7">
        <v>4</v>
      </c>
      <c r="AI5" s="7">
        <v>3</v>
      </c>
      <c r="AJ5" s="32">
        <v>4</v>
      </c>
      <c r="AK5" s="7">
        <v>2</v>
      </c>
      <c r="AL5" s="7">
        <v>2</v>
      </c>
      <c r="AM5" s="7">
        <v>2</v>
      </c>
      <c r="AN5" s="7">
        <v>2</v>
      </c>
      <c r="AO5" s="7">
        <v>1</v>
      </c>
      <c r="AP5" s="7">
        <v>2</v>
      </c>
      <c r="AQ5" s="7">
        <v>3</v>
      </c>
      <c r="AR5" s="7">
        <v>3</v>
      </c>
      <c r="AS5" s="7">
        <v>3</v>
      </c>
      <c r="AT5" s="33">
        <v>4</v>
      </c>
      <c r="AU5" s="33">
        <v>3</v>
      </c>
      <c r="AV5" s="33">
        <v>3</v>
      </c>
      <c r="AW5" s="33">
        <v>3</v>
      </c>
      <c r="AX5" s="33">
        <v>3</v>
      </c>
      <c r="AY5" s="33">
        <v>3</v>
      </c>
      <c r="BA5" s="34" t="str">
        <f>IF(OR(O5=0,AK5=0),"무효","유효값")</f>
        <v>유효값</v>
      </c>
      <c r="BB5" s="35">
        <f>IF($BA5="유효값",O5,"")</f>
        <v>3</v>
      </c>
      <c r="BC5" s="35">
        <f>IF($BA5="유효값",AK5,"")</f>
        <v>2</v>
      </c>
      <c r="BD5" s="34" t="str">
        <f>IF(OR(P5=0,AL5=0),"무효","유효값")</f>
        <v>유효값</v>
      </c>
      <c r="BE5" s="35">
        <f>IF($BD5="유효값",P5,"")</f>
        <v>2</v>
      </c>
      <c r="BF5" s="35">
        <f>IF($BD5="유효값",AL5,"")</f>
        <v>2</v>
      </c>
      <c r="BG5" s="34" t="str">
        <f>IF(OR(Q5=0,AM5=0),"무효","유효값")</f>
        <v>유효값</v>
      </c>
      <c r="BH5" s="35">
        <f>IF($BG5="유효값",Q5,"")</f>
        <v>3</v>
      </c>
      <c r="BI5" s="36">
        <f>IF($BG5="유효값",AM5,"")</f>
        <v>2</v>
      </c>
      <c r="BJ5" s="35">
        <f>IF(AND($BA5="유효값",BD5="유효값",BG5="유효값"),(BB5+BE5+BH5),"")</f>
        <v>8</v>
      </c>
      <c r="BK5" s="35">
        <f>IF(AND($BA5="유효값",BD5="유효값",BG5="유효값"),(BC5+BF5+BI5),"")</f>
        <v>6</v>
      </c>
      <c r="BL5" s="37" t="str">
        <f>IF(OR(R5=0,AN5=0),"무효","유효값")</f>
        <v>유효값</v>
      </c>
      <c r="BM5" s="38">
        <f>IF($BL5="유효값",R5,"")</f>
        <v>2</v>
      </c>
      <c r="BN5" s="39">
        <f>IF($BL5="유효값",AN5,"")</f>
        <v>2</v>
      </c>
      <c r="BO5" s="37" t="str">
        <f>IF(OR(S5=0,AO5=0),"무효","유효값")</f>
        <v>유효값</v>
      </c>
      <c r="BP5" s="39">
        <f>IF($BO5="유효값",S5,"")</f>
        <v>1</v>
      </c>
      <c r="BQ5" s="39">
        <f>IF($BO5="유효값",AO5,"")</f>
        <v>1</v>
      </c>
      <c r="BR5" s="37" t="str">
        <f>IF(OR(T5=0,AP5=0),"무효","유효값")</f>
        <v>유효값</v>
      </c>
      <c r="BS5" s="39">
        <f>IF($BR5="유효값",T5,"")</f>
        <v>2</v>
      </c>
      <c r="BT5" s="40">
        <f>IF($BR5="유효값",AP5,"")</f>
        <v>2</v>
      </c>
      <c r="BU5" s="39">
        <f>IF(AND($BL5="유효값",BO5="유효값",BR5="유효값"),(BM5+BP5+BS5),"")</f>
        <v>5</v>
      </c>
      <c r="BV5" s="39">
        <f>IF(AND($BL5="유효값",BO5="유효값",BR5="유효값"),(BN5+BQ5+BT5),"")</f>
        <v>5</v>
      </c>
      <c r="BW5" s="41" t="str">
        <f>IF(OR(U5=0,AQ5=0),"무효","유효값")</f>
        <v>유효값</v>
      </c>
      <c r="BX5" s="42">
        <f>IF($BW5="유효값",U5,"")</f>
        <v>2</v>
      </c>
      <c r="BY5" s="42">
        <f>IF($BW5="유효값",AQ5,"")</f>
        <v>3</v>
      </c>
      <c r="BZ5" s="41" t="str">
        <f>IF(OR(V5=0,AR5=0),"무효","유효값")</f>
        <v>유효값</v>
      </c>
      <c r="CA5" s="42">
        <f>IF($BZ5="유효값",V5,"")</f>
        <v>2</v>
      </c>
      <c r="CB5" s="42">
        <f>IF($BZ5="유효값",AR5,"")</f>
        <v>3</v>
      </c>
      <c r="CC5" s="41" t="str">
        <f>IF(OR(W5=0,AS5=0),"무효","유효값")</f>
        <v>유효값</v>
      </c>
      <c r="CD5" s="42">
        <f>IF($CC5="유효값",W5,"")</f>
        <v>3</v>
      </c>
      <c r="CE5" s="43">
        <f>IF($CC5="유효값",AS5,"")</f>
        <v>3</v>
      </c>
      <c r="CF5" s="42">
        <f>IF(AND($BW5="유효값",BZ5="유효값",CC5="유효값"),(BX5+CA5+CD5),"")</f>
        <v>7</v>
      </c>
      <c r="CG5" s="44">
        <f>IF(AND($BW5="유효값",BZ5="유효값",CC5="유효값"),(BY5+CB5+CE5),"")</f>
        <v>9</v>
      </c>
    </row>
    <row r="6" spans="1:85">
      <c r="A6" s="26">
        <v>2</v>
      </c>
      <c r="B6" s="27">
        <v>2</v>
      </c>
      <c r="C6" s="28"/>
      <c r="D6" s="26" t="s">
        <v>61</v>
      </c>
      <c r="E6" s="26" t="s">
        <v>64</v>
      </c>
      <c r="F6" s="29" t="s">
        <v>65</v>
      </c>
      <c r="G6" s="27">
        <f>VLOOKUP(F6,'[4](참고자료)수원국목록'!$D$5:$F$152,3,FALSE)</f>
        <v>437</v>
      </c>
      <c r="H6" s="29">
        <v>1</v>
      </c>
      <c r="I6" s="29">
        <v>4</v>
      </c>
      <c r="J6" s="29">
        <v>5</v>
      </c>
      <c r="K6" s="30">
        <v>1987</v>
      </c>
      <c r="L6" s="29" t="s">
        <v>198</v>
      </c>
      <c r="M6" s="31">
        <v>5</v>
      </c>
      <c r="N6" s="7">
        <v>5</v>
      </c>
      <c r="O6" s="7">
        <v>3</v>
      </c>
      <c r="P6" s="7">
        <v>3</v>
      </c>
      <c r="Q6" s="7">
        <v>5</v>
      </c>
      <c r="R6" s="7">
        <v>3</v>
      </c>
      <c r="S6" s="7">
        <v>3</v>
      </c>
      <c r="T6" s="7">
        <v>4</v>
      </c>
      <c r="U6" s="7">
        <v>2</v>
      </c>
      <c r="V6" s="7">
        <v>4</v>
      </c>
      <c r="W6" s="7">
        <v>5</v>
      </c>
      <c r="X6" s="7">
        <v>4</v>
      </c>
      <c r="Y6" s="7">
        <v>5</v>
      </c>
      <c r="Z6" s="7">
        <v>5</v>
      </c>
      <c r="AA6" s="7">
        <v>3</v>
      </c>
      <c r="AB6" s="7">
        <v>4</v>
      </c>
      <c r="AC6" s="7">
        <v>5</v>
      </c>
      <c r="AD6" s="7">
        <v>5</v>
      </c>
      <c r="AE6" s="7">
        <v>3</v>
      </c>
      <c r="AF6" s="32">
        <v>1</v>
      </c>
      <c r="AG6" s="7">
        <v>5</v>
      </c>
      <c r="AH6" s="7">
        <v>5</v>
      </c>
      <c r="AI6" s="7">
        <v>5</v>
      </c>
      <c r="AJ6" s="32">
        <v>5</v>
      </c>
      <c r="AK6" s="7">
        <v>4</v>
      </c>
      <c r="AL6" s="7">
        <v>3</v>
      </c>
      <c r="AM6" s="7">
        <v>4</v>
      </c>
      <c r="AN6" s="7">
        <v>4</v>
      </c>
      <c r="AO6" s="7">
        <v>3</v>
      </c>
      <c r="AP6" s="7">
        <v>4</v>
      </c>
      <c r="AQ6" s="7">
        <v>5</v>
      </c>
      <c r="AR6" s="7">
        <v>4</v>
      </c>
      <c r="AS6" s="7">
        <v>4</v>
      </c>
      <c r="AT6" s="33">
        <v>4</v>
      </c>
      <c r="AU6" s="33">
        <v>3</v>
      </c>
      <c r="AV6" s="33">
        <v>3</v>
      </c>
      <c r="AW6" s="33">
        <v>5</v>
      </c>
      <c r="AX6" s="33">
        <v>5</v>
      </c>
      <c r="AY6" s="33">
        <v>5</v>
      </c>
      <c r="BA6" s="34" t="str">
        <f t="shared" ref="BA6:BA17" si="0">IF(OR(O6=0,AK6=0),"무효","유효값")</f>
        <v>유효값</v>
      </c>
      <c r="BB6" s="35">
        <f t="shared" ref="BB6:BB17" si="1">IF($BA6="유효값",O6,"")</f>
        <v>3</v>
      </c>
      <c r="BC6" s="35">
        <f t="shared" ref="BC6:BC17" si="2">IF($BA6="유효값",AK6,"")</f>
        <v>4</v>
      </c>
      <c r="BD6" s="34" t="str">
        <f t="shared" ref="BD6:BD17" si="3">IF(OR(P6=0,AL6=0),"무효","유효값")</f>
        <v>유효값</v>
      </c>
      <c r="BE6" s="35">
        <f t="shared" ref="BE6:BE17" si="4">IF($BD6="유효값",P6,"")</f>
        <v>3</v>
      </c>
      <c r="BF6" s="35">
        <f t="shared" ref="BF6:BF17" si="5">IF($BD6="유효값",AL6,"")</f>
        <v>3</v>
      </c>
      <c r="BG6" s="34" t="str">
        <f t="shared" ref="BG6:BG17" si="6">IF(OR(Q6=0,AM6=0),"무효","유효값")</f>
        <v>유효값</v>
      </c>
      <c r="BH6" s="35">
        <f t="shared" ref="BH6:BH17" si="7">IF($BG6="유효값",Q6,"")</f>
        <v>5</v>
      </c>
      <c r="BI6" s="36">
        <f t="shared" ref="BI6:BI17" si="8">IF($BG6="유효값",AM6,"")</f>
        <v>4</v>
      </c>
      <c r="BJ6" s="35">
        <f t="shared" ref="BJ6:BJ17" si="9">IF(AND($BA6="유효값",BD6="유효값",BG6="유효값"),(BB6+BE6+BH6),"")</f>
        <v>11</v>
      </c>
      <c r="BK6" s="35">
        <f t="shared" ref="BK6:BK17" si="10">IF(AND($BA6="유효값",BD6="유효값",BG6="유효값"),(BC6+BF6+BI6),"")</f>
        <v>11</v>
      </c>
      <c r="BL6" s="37" t="str">
        <f t="shared" ref="BL6:BL17" si="11">IF(OR(R6=0,AN6=0),"무효","유효값")</f>
        <v>유효값</v>
      </c>
      <c r="BM6" s="38">
        <f t="shared" ref="BM6:BM17" si="12">IF($BL6="유효값",R6,"")</f>
        <v>3</v>
      </c>
      <c r="BN6" s="39">
        <f t="shared" ref="BN6:BN17" si="13">IF($BL6="유효값",AN6,"")</f>
        <v>4</v>
      </c>
      <c r="BO6" s="37" t="str">
        <f t="shared" ref="BO6:BO17" si="14">IF(OR(S6=0,AO6=0),"무효","유효값")</f>
        <v>유효값</v>
      </c>
      <c r="BP6" s="39">
        <f t="shared" ref="BP6:BP17" si="15">IF($BO6="유효값",S6,"")</f>
        <v>3</v>
      </c>
      <c r="BQ6" s="39">
        <f t="shared" ref="BQ6:BQ17" si="16">IF($BO6="유효값",AO6,"")</f>
        <v>3</v>
      </c>
      <c r="BR6" s="37" t="str">
        <f t="shared" ref="BR6:BR17" si="17">IF(OR(T6=0,AP6=0),"무효","유효값")</f>
        <v>유효값</v>
      </c>
      <c r="BS6" s="39">
        <f t="shared" ref="BS6:BS17" si="18">IF($BR6="유효값",T6,"")</f>
        <v>4</v>
      </c>
      <c r="BT6" s="40">
        <f t="shared" ref="BT6:BT17" si="19">IF($BR6="유효값",AP6,"")</f>
        <v>4</v>
      </c>
      <c r="BU6" s="39">
        <f t="shared" ref="BU6:BU17" si="20">IF(AND($BL6="유효값",BO6="유효값",BR6="유효값"),(BM6+BP6+BS6),"")</f>
        <v>10</v>
      </c>
      <c r="BV6" s="39">
        <f t="shared" ref="BV6:BV17" si="21">IF(AND($BL6="유효값",BO6="유효값",BR6="유효값"),(BN6+BQ6+BT6),"")</f>
        <v>11</v>
      </c>
      <c r="BW6" s="41" t="str">
        <f t="shared" ref="BW6:BW17" si="22">IF(OR(U6=0,AQ6=0),"무효","유효값")</f>
        <v>유효값</v>
      </c>
      <c r="BX6" s="42">
        <f t="shared" ref="BX6:BX17" si="23">IF($BW6="유효값",U6,"")</f>
        <v>2</v>
      </c>
      <c r="BY6" s="42">
        <f t="shared" ref="BY6:BY17" si="24">IF($BW6="유효값",AQ6,"")</f>
        <v>5</v>
      </c>
      <c r="BZ6" s="41" t="str">
        <f t="shared" ref="BZ6:BZ17" si="25">IF(OR(V6=0,AR6=0),"무효","유효값")</f>
        <v>유효값</v>
      </c>
      <c r="CA6" s="42">
        <f t="shared" ref="CA6:CA17" si="26">IF($BZ6="유효값",V6,"")</f>
        <v>4</v>
      </c>
      <c r="CB6" s="42">
        <f t="shared" ref="CB6:CB17" si="27">IF($BZ6="유효값",AR6,"")</f>
        <v>4</v>
      </c>
      <c r="CC6" s="41" t="str">
        <f t="shared" ref="CC6:CC17" si="28">IF(OR(W6=0,AS6=0),"무효","유효값")</f>
        <v>유효값</v>
      </c>
      <c r="CD6" s="42">
        <f t="shared" ref="CD6:CD17" si="29">IF($CC6="유효값",W6,"")</f>
        <v>5</v>
      </c>
      <c r="CE6" s="44">
        <f t="shared" ref="CE6:CE17" si="30">IF($CC6="유효값",AS6,"")</f>
        <v>4</v>
      </c>
      <c r="CF6" s="42">
        <f t="shared" ref="CF6:CF17" si="31">IF(AND($BW6="유효값",BZ6="유효값",CC6="유효값"),(BX6+CA6+CD6),"")</f>
        <v>11</v>
      </c>
      <c r="CG6" s="44">
        <f t="shared" ref="CG6:CG17" si="32">IF(AND($BW6="유효값",BZ6="유효값",CC6="유효값"),(BY6+CB6+CE6),"")</f>
        <v>13</v>
      </c>
    </row>
    <row r="7" spans="1:85">
      <c r="A7" s="26">
        <v>3</v>
      </c>
      <c r="B7" s="27">
        <v>2</v>
      </c>
      <c r="C7" s="28"/>
      <c r="D7" s="26" t="s">
        <v>61</v>
      </c>
      <c r="E7" s="26" t="s">
        <v>66</v>
      </c>
      <c r="F7" s="29" t="s">
        <v>67</v>
      </c>
      <c r="G7" s="27">
        <f>VLOOKUP(F7,'[4](참고자료)수원국목록'!$D$5:$F$152,3,FALSE)</f>
        <v>342</v>
      </c>
      <c r="H7" s="29">
        <v>1</v>
      </c>
      <c r="I7" s="29">
        <v>4</v>
      </c>
      <c r="J7" s="29">
        <v>3</v>
      </c>
      <c r="K7" s="30">
        <v>1987</v>
      </c>
      <c r="L7" s="29" t="s">
        <v>197</v>
      </c>
      <c r="M7" s="31">
        <v>4</v>
      </c>
      <c r="N7" s="7">
        <v>4</v>
      </c>
      <c r="O7" s="7">
        <v>4</v>
      </c>
      <c r="P7" s="7">
        <v>3</v>
      </c>
      <c r="Q7" s="7">
        <v>5</v>
      </c>
      <c r="R7" s="7">
        <v>5</v>
      </c>
      <c r="S7" s="7">
        <v>5</v>
      </c>
      <c r="T7" s="7">
        <v>5</v>
      </c>
      <c r="U7" s="7">
        <v>4</v>
      </c>
      <c r="V7" s="7">
        <v>5</v>
      </c>
      <c r="W7" s="7">
        <v>4</v>
      </c>
      <c r="X7" s="7">
        <v>4</v>
      </c>
      <c r="Y7" s="7">
        <v>5</v>
      </c>
      <c r="Z7" s="7">
        <v>4</v>
      </c>
      <c r="AA7" s="7">
        <v>3</v>
      </c>
      <c r="AB7" s="7">
        <v>3</v>
      </c>
      <c r="AC7" s="7">
        <v>5</v>
      </c>
      <c r="AD7" s="7">
        <v>5</v>
      </c>
      <c r="AE7" s="7">
        <v>5</v>
      </c>
      <c r="AF7" s="32">
        <v>1</v>
      </c>
      <c r="AG7" s="7">
        <v>5</v>
      </c>
      <c r="AH7" s="7">
        <v>5</v>
      </c>
      <c r="AI7" s="7">
        <v>4</v>
      </c>
      <c r="AJ7" s="32">
        <v>5</v>
      </c>
      <c r="AK7" s="7">
        <v>5</v>
      </c>
      <c r="AL7" s="7">
        <v>3</v>
      </c>
      <c r="AM7" s="7">
        <v>4</v>
      </c>
      <c r="AN7" s="7">
        <v>4</v>
      </c>
      <c r="AO7" s="7">
        <v>3</v>
      </c>
      <c r="AP7" s="7">
        <v>4</v>
      </c>
      <c r="AQ7" s="7">
        <v>3</v>
      </c>
      <c r="AR7" s="7">
        <v>3</v>
      </c>
      <c r="AS7" s="7">
        <v>3</v>
      </c>
      <c r="AT7" s="33">
        <v>3</v>
      </c>
      <c r="AU7" s="33">
        <v>2</v>
      </c>
      <c r="AV7" s="33">
        <v>3</v>
      </c>
      <c r="AW7" s="33">
        <v>4</v>
      </c>
      <c r="AX7" s="33">
        <v>5</v>
      </c>
      <c r="AY7" s="33">
        <v>5</v>
      </c>
      <c r="BA7" s="34" t="str">
        <f t="shared" si="0"/>
        <v>유효값</v>
      </c>
      <c r="BB7" s="35">
        <f t="shared" si="1"/>
        <v>4</v>
      </c>
      <c r="BC7" s="35">
        <f t="shared" si="2"/>
        <v>5</v>
      </c>
      <c r="BD7" s="34" t="str">
        <f t="shared" si="3"/>
        <v>유효값</v>
      </c>
      <c r="BE7" s="35">
        <f t="shared" si="4"/>
        <v>3</v>
      </c>
      <c r="BF7" s="35">
        <f t="shared" si="5"/>
        <v>3</v>
      </c>
      <c r="BG7" s="34" t="str">
        <f t="shared" si="6"/>
        <v>유효값</v>
      </c>
      <c r="BH7" s="35">
        <f t="shared" si="7"/>
        <v>5</v>
      </c>
      <c r="BI7" s="36">
        <f t="shared" si="8"/>
        <v>4</v>
      </c>
      <c r="BJ7" s="35">
        <f t="shared" si="9"/>
        <v>12</v>
      </c>
      <c r="BK7" s="35">
        <f t="shared" si="10"/>
        <v>12</v>
      </c>
      <c r="BL7" s="37" t="str">
        <f t="shared" si="11"/>
        <v>유효값</v>
      </c>
      <c r="BM7" s="38">
        <f t="shared" si="12"/>
        <v>5</v>
      </c>
      <c r="BN7" s="39">
        <f t="shared" si="13"/>
        <v>4</v>
      </c>
      <c r="BO7" s="37" t="str">
        <f t="shared" si="14"/>
        <v>유효값</v>
      </c>
      <c r="BP7" s="39">
        <f t="shared" si="15"/>
        <v>5</v>
      </c>
      <c r="BQ7" s="39">
        <f t="shared" si="16"/>
        <v>3</v>
      </c>
      <c r="BR7" s="37" t="str">
        <f t="shared" si="17"/>
        <v>유효값</v>
      </c>
      <c r="BS7" s="39">
        <f t="shared" si="18"/>
        <v>5</v>
      </c>
      <c r="BT7" s="40">
        <f t="shared" si="19"/>
        <v>4</v>
      </c>
      <c r="BU7" s="39">
        <f t="shared" si="20"/>
        <v>15</v>
      </c>
      <c r="BV7" s="39">
        <f t="shared" si="21"/>
        <v>11</v>
      </c>
      <c r="BW7" s="41" t="str">
        <f t="shared" si="22"/>
        <v>유효값</v>
      </c>
      <c r="BX7" s="42">
        <f t="shared" si="23"/>
        <v>4</v>
      </c>
      <c r="BY7" s="42">
        <f t="shared" si="24"/>
        <v>3</v>
      </c>
      <c r="BZ7" s="41" t="str">
        <f t="shared" si="25"/>
        <v>유효값</v>
      </c>
      <c r="CA7" s="42">
        <f t="shared" si="26"/>
        <v>5</v>
      </c>
      <c r="CB7" s="42">
        <f t="shared" si="27"/>
        <v>3</v>
      </c>
      <c r="CC7" s="41" t="str">
        <f t="shared" si="28"/>
        <v>유효값</v>
      </c>
      <c r="CD7" s="42">
        <f t="shared" si="29"/>
        <v>4</v>
      </c>
      <c r="CE7" s="44">
        <f t="shared" si="30"/>
        <v>3</v>
      </c>
      <c r="CF7" s="42">
        <f t="shared" si="31"/>
        <v>13</v>
      </c>
      <c r="CG7" s="44">
        <f t="shared" si="32"/>
        <v>9</v>
      </c>
    </row>
    <row r="8" spans="1:85">
      <c r="A8" s="26">
        <v>4</v>
      </c>
      <c r="B8" s="27">
        <v>2</v>
      </c>
      <c r="C8" s="28"/>
      <c r="D8" s="26" t="s">
        <v>61</v>
      </c>
      <c r="E8" s="26" t="s">
        <v>68</v>
      </c>
      <c r="F8" s="29" t="s">
        <v>69</v>
      </c>
      <c r="G8" s="27">
        <f>VLOOKUP(F8,'[4](참고자료)수원국목록'!$D$5:$F$152,3,FALSE)</f>
        <v>241</v>
      </c>
      <c r="H8" s="29">
        <v>1</v>
      </c>
      <c r="I8" s="29">
        <v>3</v>
      </c>
      <c r="J8" s="29">
        <v>8</v>
      </c>
      <c r="K8" s="30">
        <v>1981</v>
      </c>
      <c r="L8" s="29" t="s">
        <v>198</v>
      </c>
      <c r="M8" s="31">
        <v>5</v>
      </c>
      <c r="N8" s="7">
        <v>4</v>
      </c>
      <c r="O8" s="7">
        <v>5</v>
      </c>
      <c r="P8" s="7">
        <v>3</v>
      </c>
      <c r="Q8" s="7">
        <v>4</v>
      </c>
      <c r="R8" s="7">
        <v>1</v>
      </c>
      <c r="S8" s="7">
        <v>3</v>
      </c>
      <c r="T8" s="7">
        <v>2</v>
      </c>
      <c r="U8" s="7">
        <v>4</v>
      </c>
      <c r="V8" s="7">
        <v>3</v>
      </c>
      <c r="W8" s="7">
        <v>3</v>
      </c>
      <c r="X8" s="7">
        <v>4</v>
      </c>
      <c r="Y8" s="7">
        <v>5</v>
      </c>
      <c r="Z8" s="7">
        <v>5</v>
      </c>
      <c r="AA8" s="7">
        <v>5</v>
      </c>
      <c r="AB8" s="7">
        <v>5</v>
      </c>
      <c r="AC8" s="7">
        <v>5</v>
      </c>
      <c r="AD8" s="7">
        <v>5</v>
      </c>
      <c r="AE8" s="7">
        <v>5</v>
      </c>
      <c r="AF8" s="32">
        <v>1</v>
      </c>
      <c r="AG8" s="7">
        <v>5</v>
      </c>
      <c r="AH8" s="7">
        <v>5</v>
      </c>
      <c r="AI8" s="7">
        <v>5</v>
      </c>
      <c r="AJ8" s="32">
        <v>5</v>
      </c>
      <c r="AK8" s="7">
        <v>5</v>
      </c>
      <c r="AL8" s="7">
        <v>3</v>
      </c>
      <c r="AM8" s="7">
        <v>5</v>
      </c>
      <c r="AN8" s="7">
        <v>4</v>
      </c>
      <c r="AO8" s="7">
        <v>3</v>
      </c>
      <c r="AP8" s="7">
        <v>3</v>
      </c>
      <c r="AQ8" s="7">
        <v>5</v>
      </c>
      <c r="AR8" s="7">
        <v>3</v>
      </c>
      <c r="AS8" s="7">
        <v>5</v>
      </c>
      <c r="AT8" s="33">
        <v>5</v>
      </c>
      <c r="AU8" s="33">
        <v>3</v>
      </c>
      <c r="AV8" s="33">
        <v>4</v>
      </c>
      <c r="AW8" s="33">
        <v>5</v>
      </c>
      <c r="AX8" s="33">
        <v>4</v>
      </c>
      <c r="AY8" s="33">
        <v>5</v>
      </c>
      <c r="BA8" s="34" t="str">
        <f t="shared" si="0"/>
        <v>유효값</v>
      </c>
      <c r="BB8" s="35">
        <f t="shared" si="1"/>
        <v>5</v>
      </c>
      <c r="BC8" s="35">
        <f t="shared" si="2"/>
        <v>5</v>
      </c>
      <c r="BD8" s="34" t="str">
        <f t="shared" si="3"/>
        <v>유효값</v>
      </c>
      <c r="BE8" s="35">
        <f t="shared" si="4"/>
        <v>3</v>
      </c>
      <c r="BF8" s="35">
        <f t="shared" si="5"/>
        <v>3</v>
      </c>
      <c r="BG8" s="34" t="str">
        <f t="shared" si="6"/>
        <v>유효값</v>
      </c>
      <c r="BH8" s="35">
        <f t="shared" si="7"/>
        <v>4</v>
      </c>
      <c r="BI8" s="36">
        <f t="shared" si="8"/>
        <v>5</v>
      </c>
      <c r="BJ8" s="35">
        <f t="shared" si="9"/>
        <v>12</v>
      </c>
      <c r="BK8" s="35">
        <f t="shared" si="10"/>
        <v>13</v>
      </c>
      <c r="BL8" s="37" t="str">
        <f t="shared" si="11"/>
        <v>유효값</v>
      </c>
      <c r="BM8" s="38">
        <f t="shared" si="12"/>
        <v>1</v>
      </c>
      <c r="BN8" s="39">
        <f t="shared" si="13"/>
        <v>4</v>
      </c>
      <c r="BO8" s="37" t="str">
        <f t="shared" si="14"/>
        <v>유효값</v>
      </c>
      <c r="BP8" s="39">
        <f t="shared" si="15"/>
        <v>3</v>
      </c>
      <c r="BQ8" s="39">
        <f t="shared" si="16"/>
        <v>3</v>
      </c>
      <c r="BR8" s="37" t="str">
        <f t="shared" si="17"/>
        <v>유효값</v>
      </c>
      <c r="BS8" s="39">
        <f t="shared" si="18"/>
        <v>2</v>
      </c>
      <c r="BT8" s="40">
        <f t="shared" si="19"/>
        <v>3</v>
      </c>
      <c r="BU8" s="39">
        <f t="shared" si="20"/>
        <v>6</v>
      </c>
      <c r="BV8" s="39">
        <f t="shared" si="21"/>
        <v>10</v>
      </c>
      <c r="BW8" s="41" t="str">
        <f t="shared" si="22"/>
        <v>유효값</v>
      </c>
      <c r="BX8" s="42">
        <f t="shared" si="23"/>
        <v>4</v>
      </c>
      <c r="BY8" s="42">
        <f t="shared" si="24"/>
        <v>5</v>
      </c>
      <c r="BZ8" s="41" t="str">
        <f t="shared" si="25"/>
        <v>유효값</v>
      </c>
      <c r="CA8" s="42">
        <f t="shared" si="26"/>
        <v>3</v>
      </c>
      <c r="CB8" s="42">
        <f t="shared" si="27"/>
        <v>3</v>
      </c>
      <c r="CC8" s="41" t="str">
        <f t="shared" si="28"/>
        <v>유효값</v>
      </c>
      <c r="CD8" s="42">
        <f t="shared" si="29"/>
        <v>3</v>
      </c>
      <c r="CE8" s="44">
        <f t="shared" si="30"/>
        <v>5</v>
      </c>
      <c r="CF8" s="42">
        <f t="shared" si="31"/>
        <v>10</v>
      </c>
      <c r="CG8" s="44">
        <f t="shared" si="32"/>
        <v>13</v>
      </c>
    </row>
    <row r="9" spans="1:85">
      <c r="A9" s="26">
        <v>5</v>
      </c>
      <c r="B9" s="27">
        <v>2</v>
      </c>
      <c r="C9" s="28"/>
      <c r="D9" s="26" t="s">
        <v>61</v>
      </c>
      <c r="E9" s="26" t="s">
        <v>70</v>
      </c>
      <c r="F9" s="29" t="s">
        <v>71</v>
      </c>
      <c r="G9" s="27">
        <f>VLOOKUP(F9,'[4](참고자료)수원국목록'!$D$5:$F$152,3,FALSE)</f>
        <v>248</v>
      </c>
      <c r="H9" s="29">
        <v>1</v>
      </c>
      <c r="I9" s="29">
        <v>2</v>
      </c>
      <c r="J9" s="29">
        <v>13</v>
      </c>
      <c r="K9" s="30">
        <v>1976</v>
      </c>
      <c r="L9" s="29" t="s">
        <v>197</v>
      </c>
      <c r="M9" s="31">
        <v>4</v>
      </c>
      <c r="N9" s="7">
        <v>5</v>
      </c>
      <c r="O9" s="7">
        <v>2</v>
      </c>
      <c r="P9" s="7">
        <v>2</v>
      </c>
      <c r="Q9" s="45">
        <v>5</v>
      </c>
      <c r="R9" s="7">
        <v>2</v>
      </c>
      <c r="S9" s="7">
        <v>2</v>
      </c>
      <c r="T9" s="7">
        <v>5</v>
      </c>
      <c r="U9" s="7">
        <v>2</v>
      </c>
      <c r="V9" s="7">
        <v>2</v>
      </c>
      <c r="W9" s="7">
        <v>5</v>
      </c>
      <c r="X9" s="7">
        <v>5</v>
      </c>
      <c r="Y9" s="7">
        <v>5</v>
      </c>
      <c r="Z9" s="7">
        <v>5</v>
      </c>
      <c r="AA9" s="7">
        <v>5</v>
      </c>
      <c r="AB9" s="7">
        <v>5</v>
      </c>
      <c r="AC9" s="7">
        <v>5</v>
      </c>
      <c r="AD9" s="7">
        <v>4</v>
      </c>
      <c r="AE9" s="7">
        <v>4</v>
      </c>
      <c r="AF9" s="32"/>
      <c r="AG9" s="7">
        <v>5</v>
      </c>
      <c r="AH9" s="7">
        <v>5</v>
      </c>
      <c r="AI9" s="7">
        <v>5</v>
      </c>
      <c r="AJ9" s="32">
        <v>5</v>
      </c>
      <c r="AK9" s="7">
        <v>5</v>
      </c>
      <c r="AL9" s="7">
        <v>5</v>
      </c>
      <c r="AM9" s="7">
        <v>5</v>
      </c>
      <c r="AN9" s="7">
        <v>4</v>
      </c>
      <c r="AO9" s="7">
        <v>4</v>
      </c>
      <c r="AP9" s="7">
        <v>4</v>
      </c>
      <c r="AQ9" s="7">
        <v>4</v>
      </c>
      <c r="AR9" s="7">
        <v>4</v>
      </c>
      <c r="AS9" s="7">
        <v>4</v>
      </c>
      <c r="AT9" s="33">
        <v>5</v>
      </c>
      <c r="AU9" s="33">
        <v>5</v>
      </c>
      <c r="AV9" s="33">
        <v>5</v>
      </c>
      <c r="AW9" s="33">
        <v>5</v>
      </c>
      <c r="AX9" s="33">
        <v>5</v>
      </c>
      <c r="AY9" s="33">
        <v>5</v>
      </c>
      <c r="BA9" s="34" t="str">
        <f t="shared" si="0"/>
        <v>유효값</v>
      </c>
      <c r="BB9" s="35">
        <f t="shared" si="1"/>
        <v>2</v>
      </c>
      <c r="BC9" s="35">
        <f t="shared" si="2"/>
        <v>5</v>
      </c>
      <c r="BD9" s="34" t="str">
        <f t="shared" si="3"/>
        <v>유효값</v>
      </c>
      <c r="BE9" s="35">
        <f t="shared" si="4"/>
        <v>2</v>
      </c>
      <c r="BF9" s="35">
        <f t="shared" si="5"/>
        <v>5</v>
      </c>
      <c r="BG9" s="34" t="str">
        <f t="shared" si="6"/>
        <v>유효값</v>
      </c>
      <c r="BH9" s="35">
        <f t="shared" si="7"/>
        <v>5</v>
      </c>
      <c r="BI9" s="36">
        <f t="shared" si="8"/>
        <v>5</v>
      </c>
      <c r="BJ9" s="35">
        <f t="shared" si="9"/>
        <v>9</v>
      </c>
      <c r="BK9" s="35">
        <f t="shared" si="10"/>
        <v>15</v>
      </c>
      <c r="BL9" s="37" t="str">
        <f t="shared" si="11"/>
        <v>유효값</v>
      </c>
      <c r="BM9" s="38">
        <f t="shared" si="12"/>
        <v>2</v>
      </c>
      <c r="BN9" s="39">
        <f t="shared" si="13"/>
        <v>4</v>
      </c>
      <c r="BO9" s="37" t="str">
        <f t="shared" si="14"/>
        <v>유효값</v>
      </c>
      <c r="BP9" s="39">
        <f t="shared" si="15"/>
        <v>2</v>
      </c>
      <c r="BQ9" s="39">
        <f t="shared" si="16"/>
        <v>4</v>
      </c>
      <c r="BR9" s="37" t="str">
        <f t="shared" si="17"/>
        <v>유효값</v>
      </c>
      <c r="BS9" s="39">
        <f t="shared" si="18"/>
        <v>5</v>
      </c>
      <c r="BT9" s="40">
        <f t="shared" si="19"/>
        <v>4</v>
      </c>
      <c r="BU9" s="39">
        <f t="shared" si="20"/>
        <v>9</v>
      </c>
      <c r="BV9" s="39">
        <f t="shared" si="21"/>
        <v>12</v>
      </c>
      <c r="BW9" s="41" t="str">
        <f t="shared" si="22"/>
        <v>유효값</v>
      </c>
      <c r="BX9" s="42">
        <f t="shared" si="23"/>
        <v>2</v>
      </c>
      <c r="BY9" s="42">
        <f t="shared" si="24"/>
        <v>4</v>
      </c>
      <c r="BZ9" s="41" t="str">
        <f t="shared" si="25"/>
        <v>유효값</v>
      </c>
      <c r="CA9" s="42">
        <f t="shared" si="26"/>
        <v>2</v>
      </c>
      <c r="CB9" s="42">
        <f t="shared" si="27"/>
        <v>4</v>
      </c>
      <c r="CC9" s="41" t="str">
        <f t="shared" si="28"/>
        <v>유효값</v>
      </c>
      <c r="CD9" s="42">
        <f t="shared" si="29"/>
        <v>5</v>
      </c>
      <c r="CE9" s="44">
        <f t="shared" si="30"/>
        <v>4</v>
      </c>
      <c r="CF9" s="42">
        <f t="shared" si="31"/>
        <v>9</v>
      </c>
      <c r="CG9" s="44">
        <f t="shared" si="32"/>
        <v>12</v>
      </c>
    </row>
    <row r="10" spans="1:85">
      <c r="A10" s="26">
        <v>6</v>
      </c>
      <c r="B10" s="27">
        <v>2</v>
      </c>
      <c r="C10" s="28"/>
      <c r="D10" s="26" t="s">
        <v>61</v>
      </c>
      <c r="E10" s="26" t="s">
        <v>72</v>
      </c>
      <c r="F10" s="29" t="s">
        <v>73</v>
      </c>
      <c r="G10" s="27">
        <f>VLOOKUP(F10,'[4](참고자료)수원국목록'!$D$5:$F$152,3,FALSE)</f>
        <v>635</v>
      </c>
      <c r="H10" s="29">
        <v>1</v>
      </c>
      <c r="I10" s="29">
        <v>3</v>
      </c>
      <c r="J10" s="29">
        <v>15</v>
      </c>
      <c r="K10" s="30">
        <v>1978</v>
      </c>
      <c r="L10" s="29" t="s">
        <v>197</v>
      </c>
      <c r="M10" s="31">
        <v>5</v>
      </c>
      <c r="N10" s="7">
        <v>5</v>
      </c>
      <c r="O10" s="7">
        <v>3</v>
      </c>
      <c r="P10" s="7">
        <v>3</v>
      </c>
      <c r="Q10" s="7">
        <v>4</v>
      </c>
      <c r="R10" s="7">
        <v>3</v>
      </c>
      <c r="S10" s="7">
        <v>3</v>
      </c>
      <c r="T10" s="7">
        <v>3</v>
      </c>
      <c r="U10" s="7">
        <v>3</v>
      </c>
      <c r="V10" s="7">
        <v>3</v>
      </c>
      <c r="W10" s="7">
        <v>3</v>
      </c>
      <c r="X10" s="7">
        <v>4</v>
      </c>
      <c r="Y10" s="7">
        <v>4</v>
      </c>
      <c r="Z10" s="7">
        <v>4</v>
      </c>
      <c r="AA10" s="7">
        <v>4</v>
      </c>
      <c r="AB10" s="7">
        <v>4</v>
      </c>
      <c r="AC10" s="7">
        <v>4</v>
      </c>
      <c r="AD10" s="7">
        <v>5</v>
      </c>
      <c r="AE10" s="7">
        <v>4</v>
      </c>
      <c r="AF10" s="32">
        <v>2</v>
      </c>
      <c r="AG10" s="7">
        <v>4</v>
      </c>
      <c r="AH10" s="7">
        <v>4</v>
      </c>
      <c r="AI10" s="7">
        <v>4</v>
      </c>
      <c r="AJ10" s="32">
        <v>4</v>
      </c>
      <c r="AK10" s="7">
        <v>3</v>
      </c>
      <c r="AL10" s="7">
        <v>3</v>
      </c>
      <c r="AM10" s="7">
        <v>3</v>
      </c>
      <c r="AN10" s="7">
        <v>2</v>
      </c>
      <c r="AO10" s="7">
        <v>2</v>
      </c>
      <c r="AP10" s="7">
        <v>1</v>
      </c>
      <c r="AQ10" s="7">
        <v>3</v>
      </c>
      <c r="AR10" s="7">
        <v>3</v>
      </c>
      <c r="AS10" s="7">
        <v>3</v>
      </c>
      <c r="AT10" s="33">
        <v>4</v>
      </c>
      <c r="AU10" s="33">
        <v>2</v>
      </c>
      <c r="AV10" s="33">
        <v>4</v>
      </c>
      <c r="AW10" s="33">
        <v>4</v>
      </c>
      <c r="AX10" s="33">
        <v>4</v>
      </c>
      <c r="AY10" s="33">
        <v>3</v>
      </c>
      <c r="BA10" s="34" t="str">
        <f t="shared" si="0"/>
        <v>유효값</v>
      </c>
      <c r="BB10" s="35">
        <f t="shared" si="1"/>
        <v>3</v>
      </c>
      <c r="BC10" s="35">
        <f t="shared" si="2"/>
        <v>3</v>
      </c>
      <c r="BD10" s="34" t="str">
        <f t="shared" si="3"/>
        <v>유효값</v>
      </c>
      <c r="BE10" s="35">
        <f t="shared" si="4"/>
        <v>3</v>
      </c>
      <c r="BF10" s="35">
        <f t="shared" si="5"/>
        <v>3</v>
      </c>
      <c r="BG10" s="34" t="str">
        <f t="shared" si="6"/>
        <v>유효값</v>
      </c>
      <c r="BH10" s="35">
        <f t="shared" si="7"/>
        <v>4</v>
      </c>
      <c r="BI10" s="36">
        <f t="shared" si="8"/>
        <v>3</v>
      </c>
      <c r="BJ10" s="35">
        <f t="shared" si="9"/>
        <v>10</v>
      </c>
      <c r="BK10" s="35">
        <f t="shared" si="10"/>
        <v>9</v>
      </c>
      <c r="BL10" s="37" t="str">
        <f t="shared" si="11"/>
        <v>유효값</v>
      </c>
      <c r="BM10" s="38">
        <f t="shared" si="12"/>
        <v>3</v>
      </c>
      <c r="BN10" s="39">
        <f t="shared" si="13"/>
        <v>2</v>
      </c>
      <c r="BO10" s="37" t="str">
        <f t="shared" si="14"/>
        <v>유효값</v>
      </c>
      <c r="BP10" s="39">
        <f t="shared" si="15"/>
        <v>3</v>
      </c>
      <c r="BQ10" s="39">
        <f t="shared" si="16"/>
        <v>2</v>
      </c>
      <c r="BR10" s="37" t="str">
        <f t="shared" si="17"/>
        <v>유효값</v>
      </c>
      <c r="BS10" s="39">
        <f t="shared" si="18"/>
        <v>3</v>
      </c>
      <c r="BT10" s="40">
        <f t="shared" si="19"/>
        <v>1</v>
      </c>
      <c r="BU10" s="39">
        <f t="shared" si="20"/>
        <v>9</v>
      </c>
      <c r="BV10" s="39">
        <f t="shared" si="21"/>
        <v>5</v>
      </c>
      <c r="BW10" s="41" t="str">
        <f t="shared" si="22"/>
        <v>유효값</v>
      </c>
      <c r="BX10" s="42">
        <f t="shared" si="23"/>
        <v>3</v>
      </c>
      <c r="BY10" s="42">
        <f t="shared" si="24"/>
        <v>3</v>
      </c>
      <c r="BZ10" s="41" t="str">
        <f t="shared" si="25"/>
        <v>유효값</v>
      </c>
      <c r="CA10" s="42">
        <f t="shared" si="26"/>
        <v>3</v>
      </c>
      <c r="CB10" s="42">
        <f t="shared" si="27"/>
        <v>3</v>
      </c>
      <c r="CC10" s="41" t="str">
        <f t="shared" si="28"/>
        <v>유효값</v>
      </c>
      <c r="CD10" s="42">
        <f t="shared" si="29"/>
        <v>3</v>
      </c>
      <c r="CE10" s="44">
        <f t="shared" si="30"/>
        <v>3</v>
      </c>
      <c r="CF10" s="42">
        <f t="shared" si="31"/>
        <v>9</v>
      </c>
      <c r="CG10" s="44">
        <f t="shared" si="32"/>
        <v>9</v>
      </c>
    </row>
    <row r="11" spans="1:85">
      <c r="A11" s="26">
        <v>7</v>
      </c>
      <c r="B11" s="27">
        <v>2</v>
      </c>
      <c r="C11" s="28"/>
      <c r="D11" s="26" t="s">
        <v>61</v>
      </c>
      <c r="E11" s="26" t="s">
        <v>74</v>
      </c>
      <c r="F11" s="29" t="s">
        <v>73</v>
      </c>
      <c r="G11" s="27">
        <f>VLOOKUP(F11,'[4](참고자료)수원국목록'!$D$5:$F$152,3,FALSE)</f>
        <v>635</v>
      </c>
      <c r="H11" s="29">
        <v>1</v>
      </c>
      <c r="I11" s="29">
        <v>3</v>
      </c>
      <c r="J11" s="29">
        <v>9</v>
      </c>
      <c r="K11" s="30">
        <v>1985</v>
      </c>
      <c r="L11" s="29" t="s">
        <v>197</v>
      </c>
      <c r="M11" s="31">
        <v>5</v>
      </c>
      <c r="N11" s="7">
        <v>4</v>
      </c>
      <c r="O11" s="7">
        <v>2</v>
      </c>
      <c r="P11" s="7">
        <v>2</v>
      </c>
      <c r="Q11" s="7">
        <v>4</v>
      </c>
      <c r="R11" s="7">
        <v>2</v>
      </c>
      <c r="S11" s="7">
        <v>1</v>
      </c>
      <c r="T11" s="7">
        <v>3</v>
      </c>
      <c r="U11" s="7">
        <v>2</v>
      </c>
      <c r="V11" s="7">
        <v>2</v>
      </c>
      <c r="W11" s="7">
        <v>4</v>
      </c>
      <c r="X11" s="7">
        <v>5</v>
      </c>
      <c r="Y11" s="7">
        <v>4</v>
      </c>
      <c r="Z11" s="7">
        <v>5</v>
      </c>
      <c r="AA11" s="7">
        <v>5</v>
      </c>
      <c r="AB11" s="7">
        <v>4</v>
      </c>
      <c r="AC11" s="7">
        <v>4</v>
      </c>
      <c r="AD11" s="7">
        <v>4</v>
      </c>
      <c r="AE11" s="7">
        <v>4</v>
      </c>
      <c r="AF11" s="32"/>
      <c r="AG11" s="7">
        <v>5</v>
      </c>
      <c r="AH11" s="7">
        <v>5</v>
      </c>
      <c r="AI11" s="7">
        <v>5</v>
      </c>
      <c r="AJ11" s="32">
        <v>4</v>
      </c>
      <c r="AK11" s="7">
        <v>5</v>
      </c>
      <c r="AL11" s="7">
        <v>3</v>
      </c>
      <c r="AM11" s="7">
        <v>4</v>
      </c>
      <c r="AN11" s="7">
        <v>5</v>
      </c>
      <c r="AO11" s="7">
        <v>3</v>
      </c>
      <c r="AP11" s="7">
        <v>4</v>
      </c>
      <c r="AQ11" s="7">
        <v>4</v>
      </c>
      <c r="AR11" s="7">
        <v>3</v>
      </c>
      <c r="AS11" s="7">
        <v>4</v>
      </c>
      <c r="AT11" s="33">
        <v>4</v>
      </c>
      <c r="AU11" s="33">
        <v>4</v>
      </c>
      <c r="AV11" s="33">
        <v>5</v>
      </c>
      <c r="AW11" s="33">
        <v>5</v>
      </c>
      <c r="AX11" s="33">
        <v>4</v>
      </c>
      <c r="AY11" s="33">
        <v>4</v>
      </c>
      <c r="BA11" s="34" t="str">
        <f t="shared" si="0"/>
        <v>유효값</v>
      </c>
      <c r="BB11" s="35">
        <f t="shared" si="1"/>
        <v>2</v>
      </c>
      <c r="BC11" s="35">
        <f t="shared" si="2"/>
        <v>5</v>
      </c>
      <c r="BD11" s="34" t="str">
        <f t="shared" si="3"/>
        <v>유효값</v>
      </c>
      <c r="BE11" s="35">
        <f t="shared" si="4"/>
        <v>2</v>
      </c>
      <c r="BF11" s="35">
        <f t="shared" si="5"/>
        <v>3</v>
      </c>
      <c r="BG11" s="34" t="str">
        <f t="shared" si="6"/>
        <v>유효값</v>
      </c>
      <c r="BH11" s="35">
        <f t="shared" si="7"/>
        <v>4</v>
      </c>
      <c r="BI11" s="36">
        <f t="shared" si="8"/>
        <v>4</v>
      </c>
      <c r="BJ11" s="35">
        <f t="shared" si="9"/>
        <v>8</v>
      </c>
      <c r="BK11" s="35">
        <f t="shared" si="10"/>
        <v>12</v>
      </c>
      <c r="BL11" s="37" t="str">
        <f t="shared" si="11"/>
        <v>유효값</v>
      </c>
      <c r="BM11" s="38">
        <f t="shared" si="12"/>
        <v>2</v>
      </c>
      <c r="BN11" s="39">
        <f t="shared" si="13"/>
        <v>5</v>
      </c>
      <c r="BO11" s="37" t="str">
        <f t="shared" si="14"/>
        <v>유효값</v>
      </c>
      <c r="BP11" s="39">
        <f t="shared" si="15"/>
        <v>1</v>
      </c>
      <c r="BQ11" s="39">
        <f t="shared" si="16"/>
        <v>3</v>
      </c>
      <c r="BR11" s="37" t="str">
        <f t="shared" si="17"/>
        <v>유효값</v>
      </c>
      <c r="BS11" s="39">
        <f t="shared" si="18"/>
        <v>3</v>
      </c>
      <c r="BT11" s="40">
        <f t="shared" si="19"/>
        <v>4</v>
      </c>
      <c r="BU11" s="39">
        <f t="shared" si="20"/>
        <v>6</v>
      </c>
      <c r="BV11" s="39">
        <f t="shared" si="21"/>
        <v>12</v>
      </c>
      <c r="BW11" s="41" t="str">
        <f t="shared" si="22"/>
        <v>유효값</v>
      </c>
      <c r="BX11" s="42">
        <f t="shared" si="23"/>
        <v>2</v>
      </c>
      <c r="BY11" s="42">
        <f t="shared" si="24"/>
        <v>4</v>
      </c>
      <c r="BZ11" s="41" t="str">
        <f t="shared" si="25"/>
        <v>유효값</v>
      </c>
      <c r="CA11" s="42">
        <f t="shared" si="26"/>
        <v>2</v>
      </c>
      <c r="CB11" s="42">
        <f t="shared" si="27"/>
        <v>3</v>
      </c>
      <c r="CC11" s="41" t="str">
        <f t="shared" si="28"/>
        <v>유효값</v>
      </c>
      <c r="CD11" s="42">
        <f t="shared" si="29"/>
        <v>4</v>
      </c>
      <c r="CE11" s="44">
        <f t="shared" si="30"/>
        <v>4</v>
      </c>
      <c r="CF11" s="42">
        <f t="shared" si="31"/>
        <v>8</v>
      </c>
      <c r="CG11" s="44">
        <f t="shared" si="32"/>
        <v>11</v>
      </c>
    </row>
    <row r="12" spans="1:85">
      <c r="A12" s="26">
        <v>8</v>
      </c>
      <c r="B12" s="27">
        <v>2</v>
      </c>
      <c r="C12" s="28"/>
      <c r="D12" s="26" t="s">
        <v>61</v>
      </c>
      <c r="E12" s="26" t="s">
        <v>75</v>
      </c>
      <c r="F12" s="29" t="s">
        <v>76</v>
      </c>
      <c r="G12" s="27">
        <f>VLOOKUP(F12,'[4](참고자료)수원국목록'!$D$5:$F$152,3,FALSE)</f>
        <v>665</v>
      </c>
      <c r="H12" s="29">
        <v>1</v>
      </c>
      <c r="I12" s="29">
        <v>3</v>
      </c>
      <c r="J12" s="29">
        <v>17</v>
      </c>
      <c r="K12" s="30">
        <v>1976</v>
      </c>
      <c r="L12" s="29" t="s">
        <v>198</v>
      </c>
      <c r="M12" s="31">
        <v>5</v>
      </c>
      <c r="N12" s="7">
        <v>5</v>
      </c>
      <c r="O12" s="7">
        <v>5</v>
      </c>
      <c r="P12" s="7">
        <v>5</v>
      </c>
      <c r="Q12" s="7">
        <v>4</v>
      </c>
      <c r="R12" s="7">
        <v>5</v>
      </c>
      <c r="S12" s="7">
        <v>5</v>
      </c>
      <c r="T12" s="7">
        <v>4</v>
      </c>
      <c r="U12" s="7">
        <v>5</v>
      </c>
      <c r="V12" s="7">
        <v>5</v>
      </c>
      <c r="W12" s="7">
        <v>4</v>
      </c>
      <c r="X12" s="7">
        <v>5</v>
      </c>
      <c r="Y12" s="7">
        <v>5</v>
      </c>
      <c r="Z12" s="7">
        <v>5</v>
      </c>
      <c r="AA12" s="7">
        <v>5</v>
      </c>
      <c r="AB12" s="7">
        <v>5</v>
      </c>
      <c r="AC12" s="7">
        <v>5</v>
      </c>
      <c r="AD12" s="7">
        <v>5</v>
      </c>
      <c r="AE12" s="7">
        <v>4</v>
      </c>
      <c r="AF12" s="32">
        <v>1</v>
      </c>
      <c r="AG12" s="7">
        <v>5</v>
      </c>
      <c r="AH12" s="7">
        <v>5</v>
      </c>
      <c r="AI12" s="7">
        <v>5</v>
      </c>
      <c r="AJ12" s="32">
        <v>5</v>
      </c>
      <c r="AK12" s="7">
        <v>5</v>
      </c>
      <c r="AL12" s="7">
        <v>5</v>
      </c>
      <c r="AM12" s="7">
        <v>5</v>
      </c>
      <c r="AN12" s="7">
        <v>5</v>
      </c>
      <c r="AO12" s="7">
        <v>5</v>
      </c>
      <c r="AP12" s="7">
        <v>5</v>
      </c>
      <c r="AQ12" s="7">
        <v>5</v>
      </c>
      <c r="AR12" s="7">
        <v>5</v>
      </c>
      <c r="AS12" s="7">
        <v>4</v>
      </c>
      <c r="AT12" s="33">
        <v>5</v>
      </c>
      <c r="AU12" s="33">
        <v>5</v>
      </c>
      <c r="AV12" s="33">
        <v>5</v>
      </c>
      <c r="AW12" s="33">
        <v>5</v>
      </c>
      <c r="AX12" s="33">
        <v>5</v>
      </c>
      <c r="AY12" s="33">
        <v>5</v>
      </c>
      <c r="BA12" s="34" t="str">
        <f t="shared" si="0"/>
        <v>유효값</v>
      </c>
      <c r="BB12" s="35">
        <f t="shared" si="1"/>
        <v>5</v>
      </c>
      <c r="BC12" s="35">
        <f t="shared" si="2"/>
        <v>5</v>
      </c>
      <c r="BD12" s="34" t="str">
        <f t="shared" si="3"/>
        <v>유효값</v>
      </c>
      <c r="BE12" s="35">
        <f t="shared" si="4"/>
        <v>5</v>
      </c>
      <c r="BF12" s="35">
        <f t="shared" si="5"/>
        <v>5</v>
      </c>
      <c r="BG12" s="34" t="str">
        <f t="shared" si="6"/>
        <v>유효값</v>
      </c>
      <c r="BH12" s="35">
        <f t="shared" si="7"/>
        <v>4</v>
      </c>
      <c r="BI12" s="36">
        <f t="shared" si="8"/>
        <v>5</v>
      </c>
      <c r="BJ12" s="35">
        <f t="shared" si="9"/>
        <v>14</v>
      </c>
      <c r="BK12" s="35">
        <f t="shared" si="10"/>
        <v>15</v>
      </c>
      <c r="BL12" s="37" t="str">
        <f t="shared" si="11"/>
        <v>유효값</v>
      </c>
      <c r="BM12" s="38">
        <f t="shared" si="12"/>
        <v>5</v>
      </c>
      <c r="BN12" s="39">
        <f t="shared" si="13"/>
        <v>5</v>
      </c>
      <c r="BO12" s="37" t="str">
        <f t="shared" si="14"/>
        <v>유효값</v>
      </c>
      <c r="BP12" s="39">
        <f t="shared" si="15"/>
        <v>5</v>
      </c>
      <c r="BQ12" s="39">
        <f t="shared" si="16"/>
        <v>5</v>
      </c>
      <c r="BR12" s="37" t="str">
        <f t="shared" si="17"/>
        <v>유효값</v>
      </c>
      <c r="BS12" s="39">
        <f t="shared" si="18"/>
        <v>4</v>
      </c>
      <c r="BT12" s="40">
        <f t="shared" si="19"/>
        <v>5</v>
      </c>
      <c r="BU12" s="39">
        <f t="shared" si="20"/>
        <v>14</v>
      </c>
      <c r="BV12" s="39">
        <f t="shared" si="21"/>
        <v>15</v>
      </c>
      <c r="BW12" s="41" t="str">
        <f t="shared" si="22"/>
        <v>유효값</v>
      </c>
      <c r="BX12" s="42">
        <f t="shared" si="23"/>
        <v>5</v>
      </c>
      <c r="BY12" s="42">
        <f t="shared" si="24"/>
        <v>5</v>
      </c>
      <c r="BZ12" s="41" t="str">
        <f t="shared" si="25"/>
        <v>유효값</v>
      </c>
      <c r="CA12" s="42">
        <f t="shared" si="26"/>
        <v>5</v>
      </c>
      <c r="CB12" s="42">
        <f t="shared" si="27"/>
        <v>5</v>
      </c>
      <c r="CC12" s="41" t="str">
        <f t="shared" si="28"/>
        <v>유효값</v>
      </c>
      <c r="CD12" s="42">
        <f t="shared" si="29"/>
        <v>4</v>
      </c>
      <c r="CE12" s="44">
        <f t="shared" si="30"/>
        <v>4</v>
      </c>
      <c r="CF12" s="42">
        <f t="shared" si="31"/>
        <v>14</v>
      </c>
      <c r="CG12" s="44">
        <f t="shared" si="32"/>
        <v>14</v>
      </c>
    </row>
    <row r="13" spans="1:85">
      <c r="A13" s="26">
        <v>9</v>
      </c>
      <c r="B13" s="27">
        <v>2</v>
      </c>
      <c r="C13" s="28"/>
      <c r="D13" s="26" t="s">
        <v>61</v>
      </c>
      <c r="E13" s="26" t="s">
        <v>77</v>
      </c>
      <c r="F13" s="29" t="s">
        <v>78</v>
      </c>
      <c r="G13" s="27">
        <f>VLOOKUP(F13,'[4](참고자료)수원국목록'!$D$5:$F$152,3,FALSE)</f>
        <v>454</v>
      </c>
      <c r="H13" s="29">
        <v>4</v>
      </c>
      <c r="I13" s="29">
        <v>4</v>
      </c>
      <c r="J13" s="29">
        <v>3</v>
      </c>
      <c r="K13" s="30">
        <v>1988</v>
      </c>
      <c r="L13" s="29" t="s">
        <v>197</v>
      </c>
      <c r="M13" s="31">
        <v>4</v>
      </c>
      <c r="N13" s="7">
        <v>4</v>
      </c>
      <c r="O13" s="7">
        <v>4</v>
      </c>
      <c r="P13" s="7">
        <v>4</v>
      </c>
      <c r="Q13" s="7">
        <v>5</v>
      </c>
      <c r="R13" s="7">
        <v>4</v>
      </c>
      <c r="S13" s="7">
        <v>3</v>
      </c>
      <c r="T13" s="7">
        <v>4</v>
      </c>
      <c r="U13" s="7">
        <v>3</v>
      </c>
      <c r="V13" s="7">
        <v>3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7">
        <v>4</v>
      </c>
      <c r="AC13" s="7">
        <v>3</v>
      </c>
      <c r="AD13" s="7">
        <v>4</v>
      </c>
      <c r="AE13" s="7">
        <v>4</v>
      </c>
      <c r="AF13" s="32">
        <v>1</v>
      </c>
      <c r="AG13" s="7">
        <v>4</v>
      </c>
      <c r="AH13" s="7">
        <v>4</v>
      </c>
      <c r="AI13" s="7">
        <v>5</v>
      </c>
      <c r="AJ13" s="32"/>
      <c r="AK13" s="7">
        <v>4</v>
      </c>
      <c r="AL13" s="7">
        <v>4</v>
      </c>
      <c r="AM13" s="7">
        <v>4</v>
      </c>
      <c r="AN13" s="7">
        <v>4</v>
      </c>
      <c r="AO13" s="7">
        <v>4</v>
      </c>
      <c r="AP13" s="7">
        <v>4</v>
      </c>
      <c r="AQ13" s="7">
        <v>3</v>
      </c>
      <c r="AR13" s="7">
        <v>3</v>
      </c>
      <c r="AS13" s="7">
        <v>4</v>
      </c>
      <c r="AT13" s="33">
        <v>4</v>
      </c>
      <c r="AU13" s="33">
        <v>2</v>
      </c>
      <c r="AV13" s="33">
        <v>2</v>
      </c>
      <c r="AW13" s="33">
        <v>4</v>
      </c>
      <c r="AX13" s="33">
        <v>4</v>
      </c>
      <c r="AY13" s="33">
        <v>4</v>
      </c>
      <c r="BA13" s="34" t="str">
        <f t="shared" si="0"/>
        <v>유효값</v>
      </c>
      <c r="BB13" s="35">
        <f t="shared" si="1"/>
        <v>4</v>
      </c>
      <c r="BC13" s="35">
        <f t="shared" si="2"/>
        <v>4</v>
      </c>
      <c r="BD13" s="34" t="str">
        <f t="shared" si="3"/>
        <v>유효값</v>
      </c>
      <c r="BE13" s="35">
        <f t="shared" si="4"/>
        <v>4</v>
      </c>
      <c r="BF13" s="35">
        <f t="shared" si="5"/>
        <v>4</v>
      </c>
      <c r="BG13" s="34" t="str">
        <f t="shared" si="6"/>
        <v>유효값</v>
      </c>
      <c r="BH13" s="35">
        <f t="shared" si="7"/>
        <v>5</v>
      </c>
      <c r="BI13" s="36">
        <f t="shared" si="8"/>
        <v>4</v>
      </c>
      <c r="BJ13" s="35">
        <f t="shared" si="9"/>
        <v>13</v>
      </c>
      <c r="BK13" s="35">
        <f t="shared" si="10"/>
        <v>12</v>
      </c>
      <c r="BL13" s="37" t="str">
        <f t="shared" si="11"/>
        <v>유효값</v>
      </c>
      <c r="BM13" s="38">
        <f t="shared" si="12"/>
        <v>4</v>
      </c>
      <c r="BN13" s="39">
        <f t="shared" si="13"/>
        <v>4</v>
      </c>
      <c r="BO13" s="37" t="str">
        <f t="shared" si="14"/>
        <v>유효값</v>
      </c>
      <c r="BP13" s="39">
        <f t="shared" si="15"/>
        <v>3</v>
      </c>
      <c r="BQ13" s="39">
        <f t="shared" si="16"/>
        <v>4</v>
      </c>
      <c r="BR13" s="37" t="str">
        <f t="shared" si="17"/>
        <v>유효값</v>
      </c>
      <c r="BS13" s="39">
        <f t="shared" si="18"/>
        <v>4</v>
      </c>
      <c r="BT13" s="40">
        <f t="shared" si="19"/>
        <v>4</v>
      </c>
      <c r="BU13" s="39">
        <f t="shared" si="20"/>
        <v>11</v>
      </c>
      <c r="BV13" s="39">
        <f t="shared" si="21"/>
        <v>12</v>
      </c>
      <c r="BW13" s="41" t="str">
        <f t="shared" si="22"/>
        <v>유효값</v>
      </c>
      <c r="BX13" s="42">
        <f t="shared" si="23"/>
        <v>3</v>
      </c>
      <c r="BY13" s="42">
        <f t="shared" si="24"/>
        <v>3</v>
      </c>
      <c r="BZ13" s="41" t="str">
        <f t="shared" si="25"/>
        <v>유효값</v>
      </c>
      <c r="CA13" s="42">
        <f t="shared" si="26"/>
        <v>3</v>
      </c>
      <c r="CB13" s="42">
        <f t="shared" si="27"/>
        <v>3</v>
      </c>
      <c r="CC13" s="41" t="str">
        <f t="shared" si="28"/>
        <v>유효값</v>
      </c>
      <c r="CD13" s="42">
        <f t="shared" si="29"/>
        <v>4</v>
      </c>
      <c r="CE13" s="44">
        <f t="shared" si="30"/>
        <v>4</v>
      </c>
      <c r="CF13" s="42">
        <f t="shared" si="31"/>
        <v>10</v>
      </c>
      <c r="CG13" s="44">
        <f t="shared" si="32"/>
        <v>10</v>
      </c>
    </row>
    <row r="14" spans="1:85">
      <c r="A14" s="26">
        <v>10</v>
      </c>
      <c r="B14" s="27">
        <v>2</v>
      </c>
      <c r="C14" s="28"/>
      <c r="D14" s="26" t="s">
        <v>61</v>
      </c>
      <c r="E14" s="26" t="s">
        <v>79</v>
      </c>
      <c r="F14" s="29" t="s">
        <v>78</v>
      </c>
      <c r="G14" s="27">
        <f>VLOOKUP(F14,'[4](참고자료)수원국목록'!$D$5:$F$152,3,FALSE)</f>
        <v>454</v>
      </c>
      <c r="H14" s="29">
        <v>3</v>
      </c>
      <c r="I14" s="29">
        <v>3</v>
      </c>
      <c r="J14" s="29">
        <v>5</v>
      </c>
      <c r="K14" s="30">
        <v>1985</v>
      </c>
      <c r="L14" s="29" t="s">
        <v>197</v>
      </c>
      <c r="M14" s="31">
        <v>5</v>
      </c>
      <c r="N14" s="7">
        <v>5</v>
      </c>
      <c r="O14" s="7">
        <v>5</v>
      </c>
      <c r="P14" s="7">
        <v>4</v>
      </c>
      <c r="Q14" s="7">
        <v>5</v>
      </c>
      <c r="R14" s="7">
        <v>5</v>
      </c>
      <c r="S14" s="7">
        <v>4</v>
      </c>
      <c r="T14" s="7">
        <v>5</v>
      </c>
      <c r="U14" s="7">
        <v>5</v>
      </c>
      <c r="V14" s="7">
        <v>4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5</v>
      </c>
      <c r="AD14" s="7">
        <v>5</v>
      </c>
      <c r="AE14" s="7">
        <v>5</v>
      </c>
      <c r="AF14" s="32"/>
      <c r="AG14" s="7">
        <v>5</v>
      </c>
      <c r="AH14" s="7">
        <v>5</v>
      </c>
      <c r="AI14" s="7">
        <v>5</v>
      </c>
      <c r="AJ14" s="32"/>
      <c r="AK14" s="7">
        <v>5</v>
      </c>
      <c r="AL14" s="7">
        <v>5</v>
      </c>
      <c r="AM14" s="7">
        <v>5</v>
      </c>
      <c r="AN14" s="7">
        <v>5</v>
      </c>
      <c r="AO14" s="7">
        <v>5</v>
      </c>
      <c r="AP14" s="7">
        <v>5</v>
      </c>
      <c r="AQ14" s="7">
        <v>5</v>
      </c>
      <c r="AR14" s="7">
        <v>5</v>
      </c>
      <c r="AS14" s="7">
        <v>5</v>
      </c>
      <c r="AT14" s="33">
        <v>5</v>
      </c>
      <c r="AU14" s="33">
        <v>5</v>
      </c>
      <c r="AV14" s="33">
        <v>5</v>
      </c>
      <c r="AW14" s="33">
        <v>5</v>
      </c>
      <c r="AX14" s="33">
        <v>5</v>
      </c>
      <c r="AY14" s="33">
        <v>5</v>
      </c>
      <c r="BA14" s="34" t="str">
        <f t="shared" si="0"/>
        <v>유효값</v>
      </c>
      <c r="BB14" s="35">
        <f t="shared" si="1"/>
        <v>5</v>
      </c>
      <c r="BC14" s="35">
        <f t="shared" si="2"/>
        <v>5</v>
      </c>
      <c r="BD14" s="34" t="str">
        <f t="shared" si="3"/>
        <v>유효값</v>
      </c>
      <c r="BE14" s="35">
        <f t="shared" si="4"/>
        <v>4</v>
      </c>
      <c r="BF14" s="35">
        <f t="shared" si="5"/>
        <v>5</v>
      </c>
      <c r="BG14" s="34" t="str">
        <f t="shared" si="6"/>
        <v>유효값</v>
      </c>
      <c r="BH14" s="35">
        <f t="shared" si="7"/>
        <v>5</v>
      </c>
      <c r="BI14" s="36">
        <f t="shared" si="8"/>
        <v>5</v>
      </c>
      <c r="BJ14" s="35">
        <f t="shared" si="9"/>
        <v>14</v>
      </c>
      <c r="BK14" s="35">
        <f t="shared" si="10"/>
        <v>15</v>
      </c>
      <c r="BL14" s="37" t="str">
        <f t="shared" si="11"/>
        <v>유효값</v>
      </c>
      <c r="BM14" s="38">
        <f t="shared" si="12"/>
        <v>5</v>
      </c>
      <c r="BN14" s="39">
        <f t="shared" si="13"/>
        <v>5</v>
      </c>
      <c r="BO14" s="37" t="str">
        <f t="shared" si="14"/>
        <v>유효값</v>
      </c>
      <c r="BP14" s="39">
        <f t="shared" si="15"/>
        <v>4</v>
      </c>
      <c r="BQ14" s="39">
        <f t="shared" si="16"/>
        <v>5</v>
      </c>
      <c r="BR14" s="37" t="str">
        <f t="shared" si="17"/>
        <v>유효값</v>
      </c>
      <c r="BS14" s="39">
        <f t="shared" si="18"/>
        <v>5</v>
      </c>
      <c r="BT14" s="40">
        <f t="shared" si="19"/>
        <v>5</v>
      </c>
      <c r="BU14" s="39">
        <f t="shared" si="20"/>
        <v>14</v>
      </c>
      <c r="BV14" s="39">
        <f t="shared" si="21"/>
        <v>15</v>
      </c>
      <c r="BW14" s="41" t="str">
        <f t="shared" si="22"/>
        <v>유효값</v>
      </c>
      <c r="BX14" s="42">
        <f t="shared" si="23"/>
        <v>5</v>
      </c>
      <c r="BY14" s="42">
        <f t="shared" si="24"/>
        <v>5</v>
      </c>
      <c r="BZ14" s="41" t="str">
        <f t="shared" si="25"/>
        <v>유효값</v>
      </c>
      <c r="CA14" s="42">
        <f t="shared" si="26"/>
        <v>4</v>
      </c>
      <c r="CB14" s="42">
        <f t="shared" si="27"/>
        <v>5</v>
      </c>
      <c r="CC14" s="41" t="str">
        <f t="shared" si="28"/>
        <v>유효값</v>
      </c>
      <c r="CD14" s="42">
        <f t="shared" si="29"/>
        <v>5</v>
      </c>
      <c r="CE14" s="44">
        <f t="shared" si="30"/>
        <v>5</v>
      </c>
      <c r="CF14" s="42">
        <f t="shared" si="31"/>
        <v>14</v>
      </c>
      <c r="CG14" s="44">
        <f t="shared" si="32"/>
        <v>15</v>
      </c>
    </row>
    <row r="15" spans="1:85">
      <c r="A15" s="26">
        <v>11</v>
      </c>
      <c r="B15" s="27">
        <v>2</v>
      </c>
      <c r="C15" s="28"/>
      <c r="D15" s="26" t="s">
        <v>61</v>
      </c>
      <c r="E15" s="26" t="s">
        <v>80</v>
      </c>
      <c r="F15" s="29" t="s">
        <v>81</v>
      </c>
      <c r="G15" s="27">
        <f>VLOOKUP(F15,'[4](참고자료)수원국목록'!$D$5:$F$152,3,FALSE)</f>
        <v>755</v>
      </c>
      <c r="H15" s="29">
        <v>1</v>
      </c>
      <c r="I15" s="29">
        <v>3</v>
      </c>
      <c r="J15" s="29">
        <v>8</v>
      </c>
      <c r="K15" s="30">
        <v>1989</v>
      </c>
      <c r="L15" s="29" t="s">
        <v>198</v>
      </c>
      <c r="M15" s="31">
        <v>4</v>
      </c>
      <c r="N15" s="7">
        <v>5</v>
      </c>
      <c r="O15" s="7">
        <v>5</v>
      </c>
      <c r="P15" s="7">
        <v>5</v>
      </c>
      <c r="Q15" s="7">
        <v>5</v>
      </c>
      <c r="R15" s="7">
        <v>4</v>
      </c>
      <c r="S15" s="7">
        <v>5</v>
      </c>
      <c r="T15" s="7">
        <v>4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4</v>
      </c>
      <c r="AA15" s="7">
        <v>5</v>
      </c>
      <c r="AB15" s="7">
        <v>5</v>
      </c>
      <c r="AC15" s="7">
        <v>4</v>
      </c>
      <c r="AD15" s="7">
        <v>5</v>
      </c>
      <c r="AE15" s="7">
        <v>4</v>
      </c>
      <c r="AF15" s="32">
        <v>1</v>
      </c>
      <c r="AG15" s="7">
        <v>5</v>
      </c>
      <c r="AH15" s="7">
        <v>5</v>
      </c>
      <c r="AI15" s="7">
        <v>5</v>
      </c>
      <c r="AJ15" s="32">
        <v>4</v>
      </c>
      <c r="AK15" s="7">
        <v>5</v>
      </c>
      <c r="AL15" s="7">
        <v>5</v>
      </c>
      <c r="AM15" s="7">
        <v>5</v>
      </c>
      <c r="AN15" s="7">
        <v>4</v>
      </c>
      <c r="AO15" s="45">
        <v>3</v>
      </c>
      <c r="AP15" s="7">
        <v>4</v>
      </c>
      <c r="AQ15" s="7">
        <v>4</v>
      </c>
      <c r="AR15" s="7">
        <v>3</v>
      </c>
      <c r="AS15" s="7">
        <v>3</v>
      </c>
      <c r="AT15" s="33">
        <v>5</v>
      </c>
      <c r="AU15" s="33">
        <v>5</v>
      </c>
      <c r="AV15" s="33">
        <v>5</v>
      </c>
      <c r="AW15" s="33">
        <v>5</v>
      </c>
      <c r="AX15" s="33">
        <v>5</v>
      </c>
      <c r="AY15" s="33">
        <v>5</v>
      </c>
      <c r="BA15" s="34" t="str">
        <f t="shared" si="0"/>
        <v>유효값</v>
      </c>
      <c r="BB15" s="35">
        <f t="shared" si="1"/>
        <v>5</v>
      </c>
      <c r="BC15" s="35">
        <f t="shared" si="2"/>
        <v>5</v>
      </c>
      <c r="BD15" s="34" t="str">
        <f t="shared" si="3"/>
        <v>유효값</v>
      </c>
      <c r="BE15" s="35">
        <f t="shared" si="4"/>
        <v>5</v>
      </c>
      <c r="BF15" s="35">
        <f t="shared" si="5"/>
        <v>5</v>
      </c>
      <c r="BG15" s="34" t="str">
        <f t="shared" si="6"/>
        <v>유효값</v>
      </c>
      <c r="BH15" s="35">
        <f t="shared" si="7"/>
        <v>5</v>
      </c>
      <c r="BI15" s="36">
        <f t="shared" si="8"/>
        <v>5</v>
      </c>
      <c r="BJ15" s="35">
        <f t="shared" si="9"/>
        <v>15</v>
      </c>
      <c r="BK15" s="35">
        <f t="shared" si="10"/>
        <v>15</v>
      </c>
      <c r="BL15" s="37" t="str">
        <f t="shared" si="11"/>
        <v>유효값</v>
      </c>
      <c r="BM15" s="38">
        <f t="shared" si="12"/>
        <v>4</v>
      </c>
      <c r="BN15" s="39">
        <f t="shared" si="13"/>
        <v>4</v>
      </c>
      <c r="BO15" s="37" t="str">
        <f t="shared" si="14"/>
        <v>유효값</v>
      </c>
      <c r="BP15" s="39">
        <f t="shared" si="15"/>
        <v>5</v>
      </c>
      <c r="BQ15" s="39">
        <f t="shared" si="16"/>
        <v>3</v>
      </c>
      <c r="BR15" s="37" t="str">
        <f t="shared" si="17"/>
        <v>유효값</v>
      </c>
      <c r="BS15" s="39">
        <f t="shared" si="18"/>
        <v>4</v>
      </c>
      <c r="BT15" s="40">
        <f t="shared" si="19"/>
        <v>4</v>
      </c>
      <c r="BU15" s="39">
        <f t="shared" si="20"/>
        <v>13</v>
      </c>
      <c r="BV15" s="39">
        <f t="shared" si="21"/>
        <v>11</v>
      </c>
      <c r="BW15" s="41" t="str">
        <f t="shared" si="22"/>
        <v>유효값</v>
      </c>
      <c r="BX15" s="42">
        <f t="shared" si="23"/>
        <v>5</v>
      </c>
      <c r="BY15" s="42">
        <f t="shared" si="24"/>
        <v>4</v>
      </c>
      <c r="BZ15" s="41" t="str">
        <f t="shared" si="25"/>
        <v>유효값</v>
      </c>
      <c r="CA15" s="42">
        <f t="shared" si="26"/>
        <v>5</v>
      </c>
      <c r="CB15" s="42">
        <f t="shared" si="27"/>
        <v>3</v>
      </c>
      <c r="CC15" s="41" t="str">
        <f t="shared" si="28"/>
        <v>유효값</v>
      </c>
      <c r="CD15" s="42">
        <f t="shared" si="29"/>
        <v>5</v>
      </c>
      <c r="CE15" s="44">
        <f t="shared" si="30"/>
        <v>3</v>
      </c>
      <c r="CF15" s="42">
        <f t="shared" si="31"/>
        <v>15</v>
      </c>
      <c r="CG15" s="44">
        <f t="shared" si="32"/>
        <v>10</v>
      </c>
    </row>
    <row r="16" spans="1:85">
      <c r="A16" s="26">
        <v>12</v>
      </c>
      <c r="B16" s="27">
        <v>2</v>
      </c>
      <c r="C16" s="28"/>
      <c r="D16" s="26" t="s">
        <v>61</v>
      </c>
      <c r="E16" s="26" t="s">
        <v>82</v>
      </c>
      <c r="F16" s="29" t="s">
        <v>83</v>
      </c>
      <c r="G16" s="27">
        <f>VLOOKUP(F16,'[4](참고자료)수원국목록'!$D$5:$F$152,3,FALSE)</f>
        <v>266</v>
      </c>
      <c r="H16" s="29">
        <v>1</v>
      </c>
      <c r="I16" s="29">
        <v>4</v>
      </c>
      <c r="J16" s="29">
        <v>8</v>
      </c>
      <c r="K16" s="30">
        <v>1981</v>
      </c>
      <c r="L16" s="29" t="s">
        <v>198</v>
      </c>
      <c r="M16" s="31">
        <v>5</v>
      </c>
      <c r="N16" s="7">
        <v>5</v>
      </c>
      <c r="O16" s="7">
        <v>2</v>
      </c>
      <c r="P16" s="7">
        <v>3</v>
      </c>
      <c r="Q16" s="7">
        <v>4</v>
      </c>
      <c r="R16" s="7">
        <v>2</v>
      </c>
      <c r="S16" s="7">
        <v>3</v>
      </c>
      <c r="T16" s="7">
        <v>4</v>
      </c>
      <c r="U16" s="7">
        <v>2</v>
      </c>
      <c r="V16" s="7">
        <v>3</v>
      </c>
      <c r="W16" s="7">
        <v>2</v>
      </c>
      <c r="X16" s="7">
        <v>5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7">
        <v>5</v>
      </c>
      <c r="AE16" s="7">
        <v>5</v>
      </c>
      <c r="AF16" s="32"/>
      <c r="AG16" s="7">
        <v>5</v>
      </c>
      <c r="AH16" s="7">
        <v>5</v>
      </c>
      <c r="AI16" s="7">
        <v>5</v>
      </c>
      <c r="AJ16" s="32">
        <v>5</v>
      </c>
      <c r="AK16" s="7">
        <v>4</v>
      </c>
      <c r="AL16" s="7">
        <v>4</v>
      </c>
      <c r="AM16" s="7">
        <v>4</v>
      </c>
      <c r="AN16" s="7">
        <v>4</v>
      </c>
      <c r="AO16" s="7">
        <v>4</v>
      </c>
      <c r="AP16" s="7">
        <v>4</v>
      </c>
      <c r="AQ16" s="7">
        <v>3</v>
      </c>
      <c r="AR16" s="7">
        <v>4</v>
      </c>
      <c r="AS16" s="7">
        <v>4</v>
      </c>
      <c r="AT16" s="33">
        <v>4</v>
      </c>
      <c r="AU16" s="33">
        <v>3</v>
      </c>
      <c r="AV16" s="33">
        <v>4</v>
      </c>
      <c r="AW16" s="33">
        <v>4</v>
      </c>
      <c r="AX16" s="33">
        <v>5</v>
      </c>
      <c r="AY16" s="33">
        <v>5</v>
      </c>
      <c r="BA16" s="34" t="str">
        <f t="shared" si="0"/>
        <v>유효값</v>
      </c>
      <c r="BB16" s="35">
        <f t="shared" si="1"/>
        <v>2</v>
      </c>
      <c r="BC16" s="35">
        <f t="shared" si="2"/>
        <v>4</v>
      </c>
      <c r="BD16" s="34" t="str">
        <f t="shared" si="3"/>
        <v>유효값</v>
      </c>
      <c r="BE16" s="35">
        <f t="shared" si="4"/>
        <v>3</v>
      </c>
      <c r="BF16" s="35">
        <f t="shared" si="5"/>
        <v>4</v>
      </c>
      <c r="BG16" s="34" t="str">
        <f t="shared" si="6"/>
        <v>유효값</v>
      </c>
      <c r="BH16" s="35">
        <f t="shared" si="7"/>
        <v>4</v>
      </c>
      <c r="BI16" s="36">
        <f t="shared" si="8"/>
        <v>4</v>
      </c>
      <c r="BJ16" s="35">
        <f t="shared" si="9"/>
        <v>9</v>
      </c>
      <c r="BK16" s="35">
        <f t="shared" si="10"/>
        <v>12</v>
      </c>
      <c r="BL16" s="37" t="str">
        <f t="shared" si="11"/>
        <v>유효값</v>
      </c>
      <c r="BM16" s="38">
        <f t="shared" si="12"/>
        <v>2</v>
      </c>
      <c r="BN16" s="39">
        <f t="shared" si="13"/>
        <v>4</v>
      </c>
      <c r="BO16" s="37" t="str">
        <f t="shared" si="14"/>
        <v>유효값</v>
      </c>
      <c r="BP16" s="39">
        <f t="shared" si="15"/>
        <v>3</v>
      </c>
      <c r="BQ16" s="39">
        <f t="shared" si="16"/>
        <v>4</v>
      </c>
      <c r="BR16" s="37" t="str">
        <f t="shared" si="17"/>
        <v>유효값</v>
      </c>
      <c r="BS16" s="39">
        <f t="shared" si="18"/>
        <v>4</v>
      </c>
      <c r="BT16" s="40">
        <f t="shared" si="19"/>
        <v>4</v>
      </c>
      <c r="BU16" s="39">
        <f t="shared" si="20"/>
        <v>9</v>
      </c>
      <c r="BV16" s="39">
        <f t="shared" si="21"/>
        <v>12</v>
      </c>
      <c r="BW16" s="41" t="str">
        <f t="shared" si="22"/>
        <v>유효값</v>
      </c>
      <c r="BX16" s="42">
        <f t="shared" si="23"/>
        <v>2</v>
      </c>
      <c r="BY16" s="42">
        <f t="shared" si="24"/>
        <v>3</v>
      </c>
      <c r="BZ16" s="41" t="str">
        <f t="shared" si="25"/>
        <v>유효값</v>
      </c>
      <c r="CA16" s="42">
        <f t="shared" si="26"/>
        <v>3</v>
      </c>
      <c r="CB16" s="42">
        <f t="shared" si="27"/>
        <v>4</v>
      </c>
      <c r="CC16" s="41" t="str">
        <f t="shared" si="28"/>
        <v>유효값</v>
      </c>
      <c r="CD16" s="42">
        <f t="shared" si="29"/>
        <v>2</v>
      </c>
      <c r="CE16" s="44">
        <f t="shared" si="30"/>
        <v>4</v>
      </c>
      <c r="CF16" s="42">
        <f t="shared" si="31"/>
        <v>7</v>
      </c>
      <c r="CG16" s="44">
        <f t="shared" si="32"/>
        <v>11</v>
      </c>
    </row>
    <row r="17" spans="1:85">
      <c r="A17" s="26">
        <v>13</v>
      </c>
      <c r="B17" s="27">
        <v>2</v>
      </c>
      <c r="C17" s="28"/>
      <c r="D17" s="26" t="s">
        <v>61</v>
      </c>
      <c r="E17" s="26" t="s">
        <v>84</v>
      </c>
      <c r="F17" s="29" t="s">
        <v>85</v>
      </c>
      <c r="G17" s="27">
        <f>VLOOKUP(F17,'[4](참고자료)수원국목록'!$D$5:$F$152,3,FALSE)</f>
        <v>640</v>
      </c>
      <c r="H17" s="29">
        <v>1</v>
      </c>
      <c r="I17" s="29">
        <v>2</v>
      </c>
      <c r="J17" s="29">
        <v>8</v>
      </c>
      <c r="K17" s="30">
        <v>1984</v>
      </c>
      <c r="L17" s="29" t="s">
        <v>198</v>
      </c>
      <c r="M17" s="31">
        <v>5</v>
      </c>
      <c r="N17" s="7">
        <v>5</v>
      </c>
      <c r="O17" s="7">
        <v>2</v>
      </c>
      <c r="P17" s="7">
        <v>2</v>
      </c>
      <c r="Q17" s="7">
        <v>4</v>
      </c>
      <c r="R17" s="7">
        <v>1</v>
      </c>
      <c r="S17" s="7">
        <v>1</v>
      </c>
      <c r="T17" s="7">
        <v>2</v>
      </c>
      <c r="U17" s="7">
        <v>2</v>
      </c>
      <c r="V17" s="7">
        <v>2</v>
      </c>
      <c r="W17" s="7">
        <v>4</v>
      </c>
      <c r="X17" s="7">
        <v>5</v>
      </c>
      <c r="Y17" s="7">
        <v>5</v>
      </c>
      <c r="Z17" s="7">
        <v>5</v>
      </c>
      <c r="AA17" s="7">
        <v>5</v>
      </c>
      <c r="AB17" s="7">
        <v>5</v>
      </c>
      <c r="AC17" s="7">
        <v>5</v>
      </c>
      <c r="AD17" s="7">
        <v>5</v>
      </c>
      <c r="AE17" s="7">
        <v>5</v>
      </c>
      <c r="AF17" s="32">
        <v>1</v>
      </c>
      <c r="AG17" s="7">
        <v>5</v>
      </c>
      <c r="AH17" s="7">
        <v>5</v>
      </c>
      <c r="AI17" s="7">
        <v>5</v>
      </c>
      <c r="AJ17" s="32">
        <v>5</v>
      </c>
      <c r="AK17" s="7">
        <v>5</v>
      </c>
      <c r="AL17" s="7">
        <v>5</v>
      </c>
      <c r="AM17" s="7">
        <v>5</v>
      </c>
      <c r="AN17" s="7">
        <v>5</v>
      </c>
      <c r="AO17" s="7">
        <v>4</v>
      </c>
      <c r="AP17" s="7">
        <v>4</v>
      </c>
      <c r="AQ17" s="7">
        <v>5</v>
      </c>
      <c r="AR17" s="7">
        <v>5</v>
      </c>
      <c r="AS17" s="7">
        <v>5</v>
      </c>
      <c r="AT17" s="33">
        <v>5</v>
      </c>
      <c r="AU17" s="33">
        <v>5</v>
      </c>
      <c r="AV17" s="33">
        <v>5</v>
      </c>
      <c r="AW17" s="33">
        <v>5</v>
      </c>
      <c r="AX17" s="33">
        <v>5</v>
      </c>
      <c r="AY17" s="33">
        <v>5</v>
      </c>
      <c r="BA17" s="34" t="str">
        <f t="shared" si="0"/>
        <v>유효값</v>
      </c>
      <c r="BB17" s="35">
        <f t="shared" si="1"/>
        <v>2</v>
      </c>
      <c r="BC17" s="35">
        <f t="shared" si="2"/>
        <v>5</v>
      </c>
      <c r="BD17" s="34" t="str">
        <f t="shared" si="3"/>
        <v>유효값</v>
      </c>
      <c r="BE17" s="35">
        <f t="shared" si="4"/>
        <v>2</v>
      </c>
      <c r="BF17" s="35">
        <f t="shared" si="5"/>
        <v>5</v>
      </c>
      <c r="BG17" s="34" t="str">
        <f t="shared" si="6"/>
        <v>유효값</v>
      </c>
      <c r="BH17" s="35">
        <f t="shared" si="7"/>
        <v>4</v>
      </c>
      <c r="BI17" s="36">
        <f t="shared" si="8"/>
        <v>5</v>
      </c>
      <c r="BJ17" s="35">
        <f t="shared" si="9"/>
        <v>8</v>
      </c>
      <c r="BK17" s="35">
        <f t="shared" si="10"/>
        <v>15</v>
      </c>
      <c r="BL17" s="37" t="str">
        <f t="shared" si="11"/>
        <v>유효값</v>
      </c>
      <c r="BM17" s="38">
        <f t="shared" si="12"/>
        <v>1</v>
      </c>
      <c r="BN17" s="39">
        <f t="shared" si="13"/>
        <v>5</v>
      </c>
      <c r="BO17" s="37" t="str">
        <f t="shared" si="14"/>
        <v>유효값</v>
      </c>
      <c r="BP17" s="39">
        <f t="shared" si="15"/>
        <v>1</v>
      </c>
      <c r="BQ17" s="39">
        <f t="shared" si="16"/>
        <v>4</v>
      </c>
      <c r="BR17" s="37" t="str">
        <f t="shared" si="17"/>
        <v>유효값</v>
      </c>
      <c r="BS17" s="39">
        <f t="shared" si="18"/>
        <v>2</v>
      </c>
      <c r="BT17" s="40">
        <f t="shared" si="19"/>
        <v>4</v>
      </c>
      <c r="BU17" s="39">
        <f t="shared" si="20"/>
        <v>4</v>
      </c>
      <c r="BV17" s="39">
        <f t="shared" si="21"/>
        <v>13</v>
      </c>
      <c r="BW17" s="41" t="str">
        <f t="shared" si="22"/>
        <v>유효값</v>
      </c>
      <c r="BX17" s="42">
        <f t="shared" si="23"/>
        <v>2</v>
      </c>
      <c r="BY17" s="42">
        <f t="shared" si="24"/>
        <v>5</v>
      </c>
      <c r="BZ17" s="41" t="str">
        <f t="shared" si="25"/>
        <v>유효값</v>
      </c>
      <c r="CA17" s="42">
        <f t="shared" si="26"/>
        <v>2</v>
      </c>
      <c r="CB17" s="42">
        <f t="shared" si="27"/>
        <v>5</v>
      </c>
      <c r="CC17" s="41" t="str">
        <f t="shared" si="28"/>
        <v>유효값</v>
      </c>
      <c r="CD17" s="42">
        <f t="shared" si="29"/>
        <v>4</v>
      </c>
      <c r="CE17" s="44">
        <f t="shared" si="30"/>
        <v>5</v>
      </c>
      <c r="CF17" s="42">
        <f t="shared" si="31"/>
        <v>8</v>
      </c>
      <c r="CG17" s="44">
        <f t="shared" si="32"/>
        <v>15</v>
      </c>
    </row>
    <row r="18" spans="1:85" ht="16.5" customHeight="1">
      <c r="A18" s="46" t="s">
        <v>86</v>
      </c>
      <c r="B18" s="46"/>
      <c r="C18" s="46"/>
      <c r="D18" s="46"/>
      <c r="E18" s="46"/>
      <c r="F18" s="47"/>
      <c r="G18" s="47"/>
      <c r="H18" s="47"/>
      <c r="I18" s="47"/>
      <c r="J18" s="47"/>
      <c r="K18" s="48"/>
      <c r="L18" s="47"/>
      <c r="M18" s="47" t="s">
        <v>87</v>
      </c>
      <c r="N18" s="47"/>
      <c r="O18" s="45"/>
      <c r="P18" s="45"/>
      <c r="Q18" s="45"/>
      <c r="R18" s="45"/>
      <c r="S18" s="45"/>
      <c r="T18" s="45"/>
      <c r="U18" s="45"/>
      <c r="V18" s="45"/>
      <c r="W18" s="45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5"/>
      <c r="AL18" s="45"/>
      <c r="AM18" s="45"/>
      <c r="AN18" s="45"/>
      <c r="AO18" s="45"/>
      <c r="AP18" s="45"/>
      <c r="AQ18" s="45"/>
      <c r="AR18" s="45"/>
      <c r="AS18" s="45"/>
      <c r="AT18" s="47"/>
      <c r="AU18" s="47"/>
      <c r="AV18" s="47"/>
      <c r="AW18" s="47"/>
      <c r="AX18" s="47"/>
      <c r="AY18" s="47"/>
      <c r="BA18" t="s">
        <v>88</v>
      </c>
      <c r="BB18"/>
      <c r="BC18"/>
      <c r="BD18" t="s">
        <v>88</v>
      </c>
      <c r="BE18"/>
      <c r="BF18"/>
      <c r="BG18" t="s">
        <v>88</v>
      </c>
      <c r="BH18"/>
      <c r="BI18"/>
      <c r="BJ18" s="49"/>
      <c r="BK18" s="49"/>
      <c r="BL18" t="s">
        <v>88</v>
      </c>
      <c r="BM18"/>
      <c r="BN18"/>
      <c r="BO18" t="s">
        <v>88</v>
      </c>
      <c r="BP18"/>
      <c r="BQ18"/>
      <c r="BR18" t="s">
        <v>88</v>
      </c>
      <c r="BS18"/>
      <c r="BT18"/>
      <c r="BU18" s="49"/>
      <c r="BV18" s="49"/>
      <c r="BW18" t="s">
        <v>88</v>
      </c>
      <c r="BX18"/>
      <c r="BY18"/>
      <c r="BZ18" t="s">
        <v>88</v>
      </c>
      <c r="CA18"/>
      <c r="CB18"/>
      <c r="CC18" t="s">
        <v>88</v>
      </c>
      <c r="CD18"/>
      <c r="CE18"/>
    </row>
    <row r="19" spans="1:85" ht="15.75" thickBot="1">
      <c r="A19" s="8">
        <v>1</v>
      </c>
      <c r="M19" s="7">
        <f>COUNTIF($M$5:$M$17,A19)</f>
        <v>0</v>
      </c>
      <c r="N19" s="7">
        <f>COUNTIF($N$5:$N$17,$A19)</f>
        <v>0</v>
      </c>
      <c r="O19" s="45"/>
      <c r="P19" s="45"/>
      <c r="Q19" s="45"/>
      <c r="R19" s="45"/>
      <c r="S19" s="45"/>
      <c r="T19" s="45"/>
      <c r="U19" s="45"/>
      <c r="V19" s="45"/>
      <c r="W19" s="45"/>
      <c r="X19" s="7">
        <f>COUNTIF($X$5:$X$17,$A19)</f>
        <v>0</v>
      </c>
      <c r="Y19" s="7">
        <f>COUNTIF($Y$5:$Y$17,$A19)</f>
        <v>0</v>
      </c>
      <c r="Z19" s="7">
        <f>COUNTIF($Z$5:$Z$17,$A19)</f>
        <v>0</v>
      </c>
      <c r="AA19" s="7">
        <f>COUNTIF($AA$5:$AA$17,$A19)</f>
        <v>0</v>
      </c>
      <c r="AB19" s="7">
        <f>COUNTIF($AB$5:$AB$17,$A19)</f>
        <v>0</v>
      </c>
      <c r="AC19" s="7">
        <f>COUNTIF($AC$5:$AC$17,$A19)</f>
        <v>0</v>
      </c>
      <c r="AD19" s="7">
        <f>COUNTIF($AD$5:$AD$17,$A19)</f>
        <v>0</v>
      </c>
      <c r="AE19" s="7">
        <f>COUNTIF($AE$5:$AE$17,$A19)</f>
        <v>0</v>
      </c>
      <c r="AF19" s="7">
        <f>COUNTIF(AF5:AF17,$A19)</f>
        <v>8</v>
      </c>
      <c r="AG19" s="7">
        <f>COUNTIF($AG$5:$AG$17,$A19)</f>
        <v>0</v>
      </c>
      <c r="AH19" s="7">
        <f>COUNTIF($AH$5:$AH$17,$A19)</f>
        <v>0</v>
      </c>
      <c r="AI19" s="7">
        <f>COUNTIF($AI$5:$AI$17,$A19)</f>
        <v>0</v>
      </c>
      <c r="AJ19" s="7">
        <f>COUNTIF($AJ$5:$AJ$17,$A19)</f>
        <v>0</v>
      </c>
      <c r="AK19" s="45"/>
      <c r="AL19" s="45"/>
      <c r="AM19" s="45"/>
      <c r="AN19" s="45"/>
      <c r="AO19" s="45"/>
      <c r="AP19" s="45"/>
      <c r="AQ19" s="45"/>
      <c r="AR19" s="45"/>
      <c r="AS19" s="45"/>
      <c r="AT19" s="7">
        <f>COUNTIF($AT$5:$AT$17,$A19)</f>
        <v>0</v>
      </c>
      <c r="AU19" s="7">
        <f>COUNTIF($AU$5:$AU$17,$A19)</f>
        <v>0</v>
      </c>
      <c r="AV19" s="7">
        <f>COUNTIF($AV$5:$AV$17,$A19)</f>
        <v>0</v>
      </c>
      <c r="AW19" s="7">
        <f>COUNTIF($AW$5:$AW$17,$A19)</f>
        <v>0</v>
      </c>
      <c r="AX19" s="7">
        <f>COUNTIF($AX$5:$AX$17,$A19)</f>
        <v>0</v>
      </c>
      <c r="AY19" s="7">
        <f>COUNTIF($AY$5:$AY$17,$A19)</f>
        <v>0</v>
      </c>
      <c r="BA19"/>
      <c r="BB19"/>
      <c r="BC19"/>
      <c r="BD19"/>
      <c r="BE19"/>
      <c r="BF19"/>
      <c r="BG19"/>
      <c r="BH19"/>
      <c r="BI19"/>
      <c r="BL19"/>
      <c r="BM19"/>
      <c r="BN19"/>
      <c r="BO19"/>
      <c r="BP19"/>
      <c r="BQ19"/>
      <c r="BR19"/>
      <c r="BS19"/>
      <c r="BT19"/>
      <c r="BW19"/>
      <c r="BX19"/>
      <c r="BY19"/>
      <c r="BZ19"/>
      <c r="CA19"/>
      <c r="CB19"/>
      <c r="CC19"/>
      <c r="CD19"/>
      <c r="CE19"/>
    </row>
    <row r="20" spans="1:85">
      <c r="A20" s="8">
        <v>2</v>
      </c>
      <c r="M20" s="7">
        <f>COUNTIF($M$5:$M$17,A20)</f>
        <v>0</v>
      </c>
      <c r="N20" s="7">
        <f>COUNTIF($N$5:$N$17,$A20)</f>
        <v>0</v>
      </c>
      <c r="O20" s="45"/>
      <c r="P20" s="45"/>
      <c r="Q20" s="45"/>
      <c r="R20" s="45"/>
      <c r="S20" s="45"/>
      <c r="T20" s="45"/>
      <c r="U20" s="45"/>
      <c r="V20" s="45"/>
      <c r="W20" s="45"/>
      <c r="X20" s="7">
        <f>COUNTIF($X$5:$X$17,$A20)</f>
        <v>0</v>
      </c>
      <c r="Y20" s="7">
        <f>COUNTIF($Y$5:$Y$17,$A20)</f>
        <v>0</v>
      </c>
      <c r="Z20" s="7">
        <f>COUNTIF($Z$5:$Z$17,$A20)</f>
        <v>0</v>
      </c>
      <c r="AA20" s="7">
        <f>COUNTIF($AA$5:$AA$17,$A20)</f>
        <v>0</v>
      </c>
      <c r="AB20" s="7">
        <f>COUNTIF($AB$5:$AB$17,$A20)</f>
        <v>0</v>
      </c>
      <c r="AC20" s="7">
        <f>COUNTIF($AC$5:$AC$17,$A20)</f>
        <v>0</v>
      </c>
      <c r="AD20" s="7">
        <f>COUNTIF($AD$5:$AD$17,$A20)</f>
        <v>0</v>
      </c>
      <c r="AE20" s="7">
        <f>COUNTIF($AE$5:$AE$17,$A20)</f>
        <v>0</v>
      </c>
      <c r="AF20" s="7">
        <f>COUNTIF(AF5:AF17,$A20)</f>
        <v>1</v>
      </c>
      <c r="AG20" s="7">
        <f>COUNTIF($AG$5:$AG$17,$A20)</f>
        <v>0</v>
      </c>
      <c r="AH20" s="7">
        <f>COUNTIF($AH$5:$AH$17,$A20)</f>
        <v>0</v>
      </c>
      <c r="AI20" s="7">
        <f>COUNTIF($AI$5:$AI$17,$A20)</f>
        <v>0</v>
      </c>
      <c r="AJ20" s="7">
        <f>COUNTIF($AJ$5:$AJ$17,$A20)</f>
        <v>0</v>
      </c>
      <c r="AK20" s="45"/>
      <c r="AL20" s="45"/>
      <c r="AM20" s="45"/>
      <c r="AN20" s="45"/>
      <c r="AO20" s="45"/>
      <c r="AP20" s="45"/>
      <c r="AQ20" s="45"/>
      <c r="AR20" s="45"/>
      <c r="AS20" s="45"/>
      <c r="AT20" s="7">
        <f>COUNTIF($AT$5:$AT$17,$A20)</f>
        <v>0</v>
      </c>
      <c r="AU20" s="7">
        <f>COUNTIF($AU$5:$AU$17,$A20)</f>
        <v>3</v>
      </c>
      <c r="AV20" s="7">
        <f>COUNTIF($AV$5:$AV$17,$A20)</f>
        <v>1</v>
      </c>
      <c r="AW20" s="7">
        <f>COUNTIF($AW$5:$AW$17,$A20)</f>
        <v>0</v>
      </c>
      <c r="AX20" s="7">
        <f>COUNTIF($AX$5:$AX$17,$A20)</f>
        <v>0</v>
      </c>
      <c r="AY20" s="7">
        <f>COUNTIF($AY$5:$AY$17,$A20)</f>
        <v>0</v>
      </c>
      <c r="BA20" s="51"/>
      <c r="BB20" s="51" t="s">
        <v>89</v>
      </c>
      <c r="BC20" s="51" t="s">
        <v>90</v>
      </c>
      <c r="BD20" s="51"/>
      <c r="BE20" s="51" t="s">
        <v>89</v>
      </c>
      <c r="BF20" s="51" t="s">
        <v>90</v>
      </c>
      <c r="BG20" s="51"/>
      <c r="BH20" s="51" t="s">
        <v>89</v>
      </c>
      <c r="BI20" s="51" t="s">
        <v>90</v>
      </c>
      <c r="BL20" s="51"/>
      <c r="BM20" s="51" t="s">
        <v>89</v>
      </c>
      <c r="BN20" s="51" t="s">
        <v>90</v>
      </c>
      <c r="BO20" s="51"/>
      <c r="BP20" s="51" t="s">
        <v>89</v>
      </c>
      <c r="BQ20" s="51" t="s">
        <v>90</v>
      </c>
      <c r="BR20" s="51"/>
      <c r="BS20" s="51" t="s">
        <v>89</v>
      </c>
      <c r="BT20" s="51" t="s">
        <v>90</v>
      </c>
      <c r="BW20" s="51"/>
      <c r="BX20" s="51" t="s">
        <v>89</v>
      </c>
      <c r="BY20" s="51" t="s">
        <v>90</v>
      </c>
      <c r="BZ20" s="51"/>
      <c r="CA20" s="51" t="s">
        <v>89</v>
      </c>
      <c r="CB20" s="51" t="s">
        <v>90</v>
      </c>
      <c r="CC20" s="51"/>
      <c r="CD20" s="51" t="s">
        <v>89</v>
      </c>
      <c r="CE20" s="51" t="s">
        <v>90</v>
      </c>
    </row>
    <row r="21" spans="1:85">
      <c r="A21" s="8">
        <v>3</v>
      </c>
      <c r="M21" s="7">
        <f>COUNTIF($M$5:$M$17,A21)</f>
        <v>0</v>
      </c>
      <c r="N21" s="7">
        <f>COUNTIF($N$5:$N$17,$A21)</f>
        <v>0</v>
      </c>
      <c r="O21" s="45"/>
      <c r="P21" s="45"/>
      <c r="Q21" s="45"/>
      <c r="R21" s="45"/>
      <c r="S21" s="45"/>
      <c r="T21" s="45"/>
      <c r="U21" s="45"/>
      <c r="V21" s="45"/>
      <c r="W21" s="45"/>
      <c r="X21" s="7">
        <f>COUNTIF($X$5:$X$17,$A21)</f>
        <v>1</v>
      </c>
      <c r="Y21" s="7">
        <f>COUNTIF($Y$5:$Y$17,$A21)</f>
        <v>1</v>
      </c>
      <c r="Z21" s="7">
        <f>COUNTIF($Z$5:$Z$17,$A21)</f>
        <v>1</v>
      </c>
      <c r="AA21" s="7">
        <f>COUNTIF($AA$5:$AA$17,$A21)</f>
        <v>2</v>
      </c>
      <c r="AB21" s="7">
        <f>COUNTIF($AB$5:$AB$17,$A21)</f>
        <v>1</v>
      </c>
      <c r="AC21" s="7">
        <f>COUNTIF($AC$5:$AC$17,$A21)</f>
        <v>1</v>
      </c>
      <c r="AD21" s="7">
        <f>COUNTIF($AD$5:$AD$17,$A21)</f>
        <v>0</v>
      </c>
      <c r="AE21" s="7">
        <f>COUNTIF($AE$5:$AE$17,$A21)</f>
        <v>2</v>
      </c>
      <c r="AF21" s="52"/>
      <c r="AG21" s="7">
        <f>COUNTIF($AG$5:$AG$17,$A21)</f>
        <v>1</v>
      </c>
      <c r="AH21" s="7">
        <f>COUNTIF($AH$5:$AH$17,$A21)</f>
        <v>0</v>
      </c>
      <c r="AI21" s="7">
        <f>COUNTIF($AI$5:$AI$17,$A21)</f>
        <v>1</v>
      </c>
      <c r="AJ21" s="7">
        <f>COUNTIF($AJ$5:$AJ$17,$A21)</f>
        <v>0</v>
      </c>
      <c r="AK21" s="45"/>
      <c r="AL21" s="45"/>
      <c r="AM21" s="45"/>
      <c r="AN21" s="45"/>
      <c r="AO21" s="45"/>
      <c r="AP21" s="45"/>
      <c r="AQ21" s="45"/>
      <c r="AR21" s="45"/>
      <c r="AS21" s="45"/>
      <c r="AT21" s="7">
        <f>COUNTIF($AT$5:$AT$17,$A21)</f>
        <v>1</v>
      </c>
      <c r="AU21" s="7">
        <f>COUNTIF($AU$5:$AU$17,$A21)</f>
        <v>4</v>
      </c>
      <c r="AV21" s="7">
        <f>COUNTIF($AV$5:$AV$17,$A21)</f>
        <v>3</v>
      </c>
      <c r="AW21" s="7">
        <f>COUNTIF($AW$5:$AW$17,$A21)</f>
        <v>1</v>
      </c>
      <c r="AX21" s="7">
        <f>COUNTIF($AX$5:$AX$17,$A21)</f>
        <v>1</v>
      </c>
      <c r="AY21" s="7">
        <f>COUNTIF($AY$5:$AY$17,$A21)</f>
        <v>2</v>
      </c>
      <c r="BA21" s="53" t="s">
        <v>91</v>
      </c>
      <c r="BB21" s="53">
        <v>3.4615384615384617</v>
      </c>
      <c r="BC21" s="53">
        <v>4.384615384615385</v>
      </c>
      <c r="BD21" s="53" t="s">
        <v>91</v>
      </c>
      <c r="BE21" s="53">
        <v>3.1538461538461537</v>
      </c>
      <c r="BF21" s="53">
        <v>3.8461538461538463</v>
      </c>
      <c r="BG21" s="53" t="s">
        <v>91</v>
      </c>
      <c r="BH21" s="53">
        <v>4.384615384615385</v>
      </c>
      <c r="BI21" s="53">
        <v>4.2307692307692308</v>
      </c>
      <c r="BL21" s="53" t="s">
        <v>91</v>
      </c>
      <c r="BM21" s="53">
        <v>3</v>
      </c>
      <c r="BN21" s="53">
        <v>4</v>
      </c>
      <c r="BO21" s="53" t="s">
        <v>91</v>
      </c>
      <c r="BP21" s="53">
        <v>3</v>
      </c>
      <c r="BQ21" s="53">
        <v>3.3846153846153846</v>
      </c>
      <c r="BR21" s="53" t="s">
        <v>91</v>
      </c>
      <c r="BS21" s="53">
        <v>3.6153846153846154</v>
      </c>
      <c r="BT21" s="53">
        <v>3.6923076923076925</v>
      </c>
      <c r="BW21" s="53" t="s">
        <v>91</v>
      </c>
      <c r="BX21" s="53">
        <v>3.1538461538461537</v>
      </c>
      <c r="BY21" s="53">
        <v>4</v>
      </c>
      <c r="BZ21" s="53" t="s">
        <v>91</v>
      </c>
      <c r="CA21" s="53">
        <v>3.3076923076923075</v>
      </c>
      <c r="CB21" s="53">
        <v>3.6923076923076925</v>
      </c>
      <c r="CC21" s="53" t="s">
        <v>91</v>
      </c>
      <c r="CD21" s="53">
        <v>3.9230769230769229</v>
      </c>
      <c r="CE21" s="53">
        <v>3.9230769230769229</v>
      </c>
    </row>
    <row r="22" spans="1:85">
      <c r="A22" s="8">
        <v>4</v>
      </c>
      <c r="M22" s="7">
        <f>COUNTIF($M$5:$M$17,A22)</f>
        <v>4</v>
      </c>
      <c r="N22" s="7">
        <f>COUNTIF($N$5:$N$17,$A22)</f>
        <v>5</v>
      </c>
      <c r="O22" s="45"/>
      <c r="P22" s="45"/>
      <c r="Q22" s="45"/>
      <c r="R22" s="45"/>
      <c r="S22" s="45"/>
      <c r="T22" s="45"/>
      <c r="U22" s="45"/>
      <c r="V22" s="45"/>
      <c r="W22" s="45"/>
      <c r="X22" s="7">
        <f>COUNTIF($X$5:$X$17,$A22)</f>
        <v>5</v>
      </c>
      <c r="Y22" s="7">
        <f>COUNTIF($Y$5:$Y$17,$A22)</f>
        <v>3</v>
      </c>
      <c r="Z22" s="7">
        <f>COUNTIF($Z$5:$Z$17,$A22)</f>
        <v>4</v>
      </c>
      <c r="AA22" s="7">
        <f>COUNTIF($AA$5:$AA$17,$A22)</f>
        <v>3</v>
      </c>
      <c r="AB22" s="7">
        <f>COUNTIF($AB$5:$AB$17,$A22)</f>
        <v>5</v>
      </c>
      <c r="AC22" s="7">
        <f>COUNTIF($AC$5:$AC$17,$A22)</f>
        <v>4</v>
      </c>
      <c r="AD22" s="7">
        <f>COUNTIF($AD$5:$AD$17,$A22)</f>
        <v>4</v>
      </c>
      <c r="AE22" s="7">
        <f>COUNTIF($AE$5:$AE$17,$A22)</f>
        <v>6</v>
      </c>
      <c r="AF22" s="52"/>
      <c r="AG22" s="7">
        <f>COUNTIF($AG$5:$AG$17,$A22)</f>
        <v>2</v>
      </c>
      <c r="AH22" s="7">
        <f>COUNTIF($AH$5:$AH$17,$A22)</f>
        <v>3</v>
      </c>
      <c r="AI22" s="7">
        <f>COUNTIF($AI$5:$AI$17,$A22)</f>
        <v>2</v>
      </c>
      <c r="AJ22" s="7">
        <f>COUNTIF($AJ$5:$AJ$17,$A22)</f>
        <v>4</v>
      </c>
      <c r="AK22" s="45"/>
      <c r="AL22" s="45"/>
      <c r="AM22" s="45"/>
      <c r="AN22" s="45"/>
      <c r="AO22" s="45"/>
      <c r="AP22" s="45"/>
      <c r="AQ22" s="45"/>
      <c r="AR22" s="45"/>
      <c r="AS22" s="45"/>
      <c r="AT22" s="7">
        <f>COUNTIF($AT$5:$AT$17,$A22)</f>
        <v>6</v>
      </c>
      <c r="AU22" s="7">
        <f>COUNTIF($AU$5:$AU$17,$A22)</f>
        <v>1</v>
      </c>
      <c r="AV22" s="7">
        <f>COUNTIF($AV$5:$AV$17,$A22)</f>
        <v>3</v>
      </c>
      <c r="AW22" s="7">
        <f>COUNTIF($AW$5:$AW$17,$A22)</f>
        <v>4</v>
      </c>
      <c r="AX22" s="7">
        <f>COUNTIF($AX$5:$AX$17,$A22)</f>
        <v>4</v>
      </c>
      <c r="AY22" s="7">
        <f>COUNTIF($AY$5:$AY$17,$A22)</f>
        <v>2</v>
      </c>
      <c r="BA22" s="53" t="s">
        <v>92</v>
      </c>
      <c r="BB22" s="53">
        <v>1.6025641025641022</v>
      </c>
      <c r="BC22" s="53">
        <v>0.92307692307692213</v>
      </c>
      <c r="BD22" s="53" t="s">
        <v>92</v>
      </c>
      <c r="BE22" s="53">
        <v>1.1410256410256399</v>
      </c>
      <c r="BF22" s="53">
        <v>1.1410256410256399</v>
      </c>
      <c r="BG22" s="53" t="s">
        <v>92</v>
      </c>
      <c r="BH22" s="53">
        <v>0.42307692307692218</v>
      </c>
      <c r="BI22" s="53">
        <v>0.85897435897436003</v>
      </c>
      <c r="BL22" s="53" t="s">
        <v>92</v>
      </c>
      <c r="BM22" s="53">
        <v>2.1666666666666665</v>
      </c>
      <c r="BN22" s="53">
        <v>1</v>
      </c>
      <c r="BO22" s="53" t="s">
        <v>92</v>
      </c>
      <c r="BP22" s="53">
        <v>2.1666666666666665</v>
      </c>
      <c r="BQ22" s="53">
        <v>1.2564102564102555</v>
      </c>
      <c r="BR22" s="53" t="s">
        <v>92</v>
      </c>
      <c r="BS22" s="53">
        <v>1.2564102564102555</v>
      </c>
      <c r="BT22" s="53">
        <v>1.2307692307692311</v>
      </c>
      <c r="BW22" s="53" t="s">
        <v>92</v>
      </c>
      <c r="BX22" s="53">
        <v>1.6410256410256399</v>
      </c>
      <c r="BY22" s="53">
        <v>0.83333333333333337</v>
      </c>
      <c r="BZ22" s="53" t="s">
        <v>92</v>
      </c>
      <c r="CA22" s="53">
        <v>1.3974358974358978</v>
      </c>
      <c r="CB22" s="53">
        <v>0.73076923076923117</v>
      </c>
      <c r="CC22" s="53" t="s">
        <v>92</v>
      </c>
      <c r="CD22" s="53">
        <v>0.91025641025641113</v>
      </c>
      <c r="CE22" s="53">
        <v>0.57692307692307787</v>
      </c>
    </row>
    <row r="23" spans="1:85">
      <c r="A23" s="8">
        <v>5</v>
      </c>
      <c r="M23" s="7">
        <f>COUNTIF($M$5:$M$17,A23)</f>
        <v>9</v>
      </c>
      <c r="N23" s="7">
        <f>COUNTIF($N$5:$N$17,$A23)</f>
        <v>8</v>
      </c>
      <c r="O23" s="45"/>
      <c r="P23" s="45"/>
      <c r="Q23" s="45"/>
      <c r="R23" s="45"/>
      <c r="S23" s="45"/>
      <c r="T23" s="45"/>
      <c r="U23" s="45"/>
      <c r="V23" s="45"/>
      <c r="W23" s="45"/>
      <c r="X23" s="7">
        <f>COUNTIF($X$5:$X$17,$A23)</f>
        <v>7</v>
      </c>
      <c r="Y23" s="7">
        <f>COUNTIF($Y$5:$Y$17,$A23)</f>
        <v>9</v>
      </c>
      <c r="Z23" s="7">
        <f>COUNTIF($Z$5:$Z$17,$A23)</f>
        <v>8</v>
      </c>
      <c r="AA23" s="7">
        <f>COUNTIF($AA$5:$AA$17,$A23)</f>
        <v>8</v>
      </c>
      <c r="AB23" s="7">
        <f>COUNTIF($AB$5:$AB$17,$A23)</f>
        <v>7</v>
      </c>
      <c r="AC23" s="7">
        <f>COUNTIF($AC$5:$AC$17,$A23)</f>
        <v>8</v>
      </c>
      <c r="AD23" s="7">
        <f>COUNTIF($AD$5:$AD$17,$A23)</f>
        <v>9</v>
      </c>
      <c r="AE23" s="7">
        <f>COUNTIF($AE$5:$AE$17,$A23)</f>
        <v>5</v>
      </c>
      <c r="AF23" s="52"/>
      <c r="AG23" s="7">
        <f>COUNTIF($AG$5:$AG$17,$A23)</f>
        <v>10</v>
      </c>
      <c r="AH23" s="7">
        <f>COUNTIF($AH$5:$AH$17,$A23)</f>
        <v>10</v>
      </c>
      <c r="AI23" s="7">
        <f>COUNTIF($AI$5:$AI$17,$A23)</f>
        <v>10</v>
      </c>
      <c r="AJ23" s="7">
        <f>COUNTIF($AJ$5:$AJ$17,$A23)</f>
        <v>7</v>
      </c>
      <c r="AK23" s="45"/>
      <c r="AL23" s="45"/>
      <c r="AM23" s="45"/>
      <c r="AN23" s="45"/>
      <c r="AO23" s="45"/>
      <c r="AP23" s="45"/>
      <c r="AQ23" s="45"/>
      <c r="AR23" s="45"/>
      <c r="AS23" s="45"/>
      <c r="AT23" s="7">
        <f>COUNTIF($AT$5:$AT$17,$A23)</f>
        <v>6</v>
      </c>
      <c r="AU23" s="7">
        <f>COUNTIF($AU$5:$AU$17,$A23)</f>
        <v>5</v>
      </c>
      <c r="AV23" s="7">
        <f>COUNTIF($AV$5:$AV$17,$A23)</f>
        <v>6</v>
      </c>
      <c r="AW23" s="7">
        <f>COUNTIF($AW$5:$AW$17,$A23)</f>
        <v>8</v>
      </c>
      <c r="AX23" s="7">
        <f>COUNTIF($AX$5:$AX$17,$A23)</f>
        <v>8</v>
      </c>
      <c r="AY23" s="7">
        <f>COUNTIF($AY$5:$AY$17,$A23)</f>
        <v>9</v>
      </c>
      <c r="BA23" s="53" t="s">
        <v>93</v>
      </c>
      <c r="BB23" s="53">
        <v>13</v>
      </c>
      <c r="BC23" s="53">
        <v>13</v>
      </c>
      <c r="BD23" s="53" t="s">
        <v>93</v>
      </c>
      <c r="BE23" s="53">
        <v>13</v>
      </c>
      <c r="BF23" s="53">
        <v>13</v>
      </c>
      <c r="BG23" s="53" t="s">
        <v>93</v>
      </c>
      <c r="BH23" s="53">
        <v>13</v>
      </c>
      <c r="BI23" s="53">
        <v>13</v>
      </c>
      <c r="BL23" s="53" t="s">
        <v>93</v>
      </c>
      <c r="BM23" s="53">
        <v>13</v>
      </c>
      <c r="BN23" s="53">
        <v>13</v>
      </c>
      <c r="BO23" s="53" t="s">
        <v>93</v>
      </c>
      <c r="BP23" s="53">
        <v>13</v>
      </c>
      <c r="BQ23" s="53">
        <v>13</v>
      </c>
      <c r="BR23" s="53" t="s">
        <v>93</v>
      </c>
      <c r="BS23" s="53">
        <v>13</v>
      </c>
      <c r="BT23" s="53">
        <v>13</v>
      </c>
      <c r="BW23" s="53" t="s">
        <v>93</v>
      </c>
      <c r="BX23" s="53">
        <v>13</v>
      </c>
      <c r="BY23" s="53">
        <v>13</v>
      </c>
      <c r="BZ23" s="53" t="s">
        <v>93</v>
      </c>
      <c r="CA23" s="53">
        <v>13</v>
      </c>
      <c r="CB23" s="53">
        <v>13</v>
      </c>
      <c r="CC23" s="53" t="s">
        <v>93</v>
      </c>
      <c r="CD23" s="53">
        <v>13</v>
      </c>
      <c r="CE23" s="53">
        <v>13</v>
      </c>
    </row>
    <row r="24" spans="1:85" s="54" customFormat="1">
      <c r="A24" s="54" t="s">
        <v>94</v>
      </c>
      <c r="F24" s="55"/>
      <c r="G24" s="55"/>
      <c r="H24" s="55"/>
      <c r="I24" s="55"/>
      <c r="J24" s="55"/>
      <c r="K24" s="56"/>
      <c r="L24" s="55"/>
      <c r="M24" s="55">
        <f>COUNTIF($M$5:$M$17,"")</f>
        <v>0</v>
      </c>
      <c r="N24" s="55">
        <f>COUNTIF(N5:N17,"")</f>
        <v>0</v>
      </c>
      <c r="O24" s="57"/>
      <c r="P24" s="57"/>
      <c r="Q24" s="57"/>
      <c r="R24" s="57"/>
      <c r="S24" s="57"/>
      <c r="T24" s="57"/>
      <c r="U24" s="57"/>
      <c r="V24" s="57"/>
      <c r="W24" s="57"/>
      <c r="X24" s="55">
        <f t="shared" ref="X24:AJ24" si="33">COUNTIF(X5:X17,"")</f>
        <v>0</v>
      </c>
      <c r="Y24" s="55">
        <f t="shared" si="33"/>
        <v>0</v>
      </c>
      <c r="Z24" s="55">
        <f t="shared" si="33"/>
        <v>0</v>
      </c>
      <c r="AA24" s="55">
        <f t="shared" si="33"/>
        <v>0</v>
      </c>
      <c r="AB24" s="55">
        <f t="shared" si="33"/>
        <v>0</v>
      </c>
      <c r="AC24" s="55">
        <f t="shared" si="33"/>
        <v>0</v>
      </c>
      <c r="AD24" s="55">
        <f t="shared" si="33"/>
        <v>0</v>
      </c>
      <c r="AE24" s="55">
        <f t="shared" si="33"/>
        <v>0</v>
      </c>
      <c r="AF24" s="55">
        <f t="shared" si="33"/>
        <v>4</v>
      </c>
      <c r="AG24" s="55">
        <f t="shared" si="33"/>
        <v>0</v>
      </c>
      <c r="AH24" s="55">
        <f t="shared" si="33"/>
        <v>0</v>
      </c>
      <c r="AI24" s="55">
        <f t="shared" si="33"/>
        <v>0</v>
      </c>
      <c r="AJ24" s="55">
        <f t="shared" si="33"/>
        <v>2</v>
      </c>
      <c r="AK24" s="57"/>
      <c r="AL24" s="57"/>
      <c r="AM24" s="57"/>
      <c r="AN24" s="57"/>
      <c r="AO24" s="57"/>
      <c r="AP24" s="57"/>
      <c r="AQ24" s="57"/>
      <c r="AR24" s="57"/>
      <c r="AS24" s="57"/>
      <c r="AT24" s="55">
        <f t="shared" ref="AT24:AY24" si="34">COUNTIF(AT5:AT17,"")</f>
        <v>0</v>
      </c>
      <c r="AU24" s="55">
        <f t="shared" si="34"/>
        <v>0</v>
      </c>
      <c r="AV24" s="55">
        <f t="shared" si="34"/>
        <v>0</v>
      </c>
      <c r="AW24" s="55">
        <f t="shared" si="34"/>
        <v>0</v>
      </c>
      <c r="AX24" s="55">
        <f t="shared" si="34"/>
        <v>0</v>
      </c>
      <c r="AY24" s="55">
        <f t="shared" si="34"/>
        <v>0</v>
      </c>
      <c r="BA24" s="53" t="s">
        <v>95</v>
      </c>
      <c r="BB24" s="53">
        <v>0.25298221281347033</v>
      </c>
      <c r="BC24" s="53"/>
      <c r="BD24" s="53" t="s">
        <v>95</v>
      </c>
      <c r="BE24" s="53">
        <v>0.46067415730337052</v>
      </c>
      <c r="BF24" s="53"/>
      <c r="BG24" s="53" t="s">
        <v>95</v>
      </c>
      <c r="BH24" s="53">
        <v>0.53167426257389216</v>
      </c>
      <c r="BI24" s="53"/>
      <c r="BJ24" s="55"/>
      <c r="BK24" s="55"/>
      <c r="BL24" s="53" t="s">
        <v>95</v>
      </c>
      <c r="BM24" s="53">
        <v>0.16984155512168936</v>
      </c>
      <c r="BN24" s="53"/>
      <c r="BO24" s="53" t="s">
        <v>95</v>
      </c>
      <c r="BP24" s="53">
        <v>0.35355339059327379</v>
      </c>
      <c r="BQ24" s="53"/>
      <c r="BR24" s="53" t="s">
        <v>95</v>
      </c>
      <c r="BS24" s="53">
        <v>0.5670404429540965</v>
      </c>
      <c r="BT24" s="53"/>
      <c r="BU24" s="55"/>
      <c r="BV24" s="55"/>
      <c r="BW24" s="53" t="s">
        <v>95</v>
      </c>
      <c r="BX24" s="53">
        <v>0.28504385627478446</v>
      </c>
      <c r="BY24" s="53"/>
      <c r="BZ24" s="53" t="s">
        <v>95</v>
      </c>
      <c r="CA24" s="53">
        <v>0.10149375257782607</v>
      </c>
      <c r="CB24" s="53"/>
      <c r="CC24" s="53" t="s">
        <v>95</v>
      </c>
      <c r="CD24" s="53">
        <v>0.10614897848685506</v>
      </c>
      <c r="CE24" s="53"/>
      <c r="CF24" s="55"/>
      <c r="CG24" s="55"/>
    </row>
    <row r="25" spans="1:85" s="54" customFormat="1">
      <c r="A25" s="54" t="s">
        <v>96</v>
      </c>
      <c r="F25" s="55"/>
      <c r="G25" s="55"/>
      <c r="H25" s="55"/>
      <c r="I25" s="55"/>
      <c r="J25" s="55"/>
      <c r="K25" s="56"/>
      <c r="L25" s="55"/>
      <c r="M25" s="55">
        <f>SUM(M19:M23)</f>
        <v>13</v>
      </c>
      <c r="N25" s="55">
        <f t="shared" ref="N25:AJ25" si="35">SUM(N19:N23)</f>
        <v>13</v>
      </c>
      <c r="O25" s="57"/>
      <c r="P25" s="57"/>
      <c r="Q25" s="57"/>
      <c r="R25" s="57"/>
      <c r="S25" s="57"/>
      <c r="T25" s="57"/>
      <c r="U25" s="57"/>
      <c r="V25" s="57"/>
      <c r="W25" s="57"/>
      <c r="X25" s="55">
        <f t="shared" si="35"/>
        <v>13</v>
      </c>
      <c r="Y25" s="55">
        <f t="shared" si="35"/>
        <v>13</v>
      </c>
      <c r="Z25" s="55">
        <f t="shared" si="35"/>
        <v>13</v>
      </c>
      <c r="AA25" s="55">
        <f t="shared" si="35"/>
        <v>13</v>
      </c>
      <c r="AB25" s="55">
        <f t="shared" si="35"/>
        <v>13</v>
      </c>
      <c r="AC25" s="55">
        <f t="shared" si="35"/>
        <v>13</v>
      </c>
      <c r="AD25" s="55">
        <f t="shared" si="35"/>
        <v>13</v>
      </c>
      <c r="AE25" s="55">
        <f t="shared" si="35"/>
        <v>13</v>
      </c>
      <c r="AF25" s="55">
        <f t="shared" si="35"/>
        <v>9</v>
      </c>
      <c r="AG25" s="55">
        <f t="shared" si="35"/>
        <v>13</v>
      </c>
      <c r="AH25" s="55">
        <f t="shared" si="35"/>
        <v>13</v>
      </c>
      <c r="AI25" s="55">
        <f t="shared" si="35"/>
        <v>13</v>
      </c>
      <c r="AJ25" s="55">
        <f t="shared" si="35"/>
        <v>11</v>
      </c>
      <c r="AK25" s="57"/>
      <c r="AL25" s="57"/>
      <c r="AM25" s="57"/>
      <c r="AN25" s="57"/>
      <c r="AO25" s="57"/>
      <c r="AP25" s="57"/>
      <c r="AQ25" s="57"/>
      <c r="AR25" s="57"/>
      <c r="AS25" s="57"/>
      <c r="AT25" s="55">
        <f t="shared" ref="AT25:AY25" si="36">SUM(AT19:AT23)</f>
        <v>13</v>
      </c>
      <c r="AU25" s="55">
        <f t="shared" si="36"/>
        <v>13</v>
      </c>
      <c r="AV25" s="55">
        <f t="shared" si="36"/>
        <v>13</v>
      </c>
      <c r="AW25" s="55">
        <f t="shared" si="36"/>
        <v>13</v>
      </c>
      <c r="AX25" s="55">
        <f t="shared" si="36"/>
        <v>13</v>
      </c>
      <c r="AY25" s="55">
        <f t="shared" si="36"/>
        <v>13</v>
      </c>
      <c r="BA25" s="53" t="s">
        <v>97</v>
      </c>
      <c r="BB25" s="53">
        <v>0</v>
      </c>
      <c r="BC25" s="53"/>
      <c r="BD25" s="53" t="s">
        <v>97</v>
      </c>
      <c r="BE25" s="53">
        <v>0</v>
      </c>
      <c r="BF25" s="53"/>
      <c r="BG25" s="53" t="s">
        <v>97</v>
      </c>
      <c r="BH25" s="53">
        <v>0</v>
      </c>
      <c r="BI25" s="53"/>
      <c r="BJ25" s="55"/>
      <c r="BK25" s="55"/>
      <c r="BL25" s="53" t="s">
        <v>97</v>
      </c>
      <c r="BM25" s="53">
        <v>0</v>
      </c>
      <c r="BN25" s="53"/>
      <c r="BO25" s="53" t="s">
        <v>97</v>
      </c>
      <c r="BP25" s="53">
        <v>0</v>
      </c>
      <c r="BQ25" s="53"/>
      <c r="BR25" s="53" t="s">
        <v>97</v>
      </c>
      <c r="BS25" s="53">
        <v>0</v>
      </c>
      <c r="BT25" s="53"/>
      <c r="BU25" s="55"/>
      <c r="BV25" s="55"/>
      <c r="BW25" s="53" t="s">
        <v>97</v>
      </c>
      <c r="BX25" s="53">
        <v>0</v>
      </c>
      <c r="BY25" s="53"/>
      <c r="BZ25" s="53" t="s">
        <v>97</v>
      </c>
      <c r="CA25" s="53">
        <v>0</v>
      </c>
      <c r="CB25" s="53"/>
      <c r="CC25" s="53" t="s">
        <v>97</v>
      </c>
      <c r="CD25" s="53">
        <v>0</v>
      </c>
      <c r="CE25" s="53"/>
      <c r="CF25" s="55"/>
      <c r="CG25" s="55"/>
    </row>
    <row r="26" spans="1:85">
      <c r="O26" s="45"/>
      <c r="P26" s="45"/>
      <c r="Q26" s="45"/>
      <c r="R26" s="45"/>
      <c r="S26" s="45"/>
      <c r="T26" s="45"/>
      <c r="U26" s="45"/>
      <c r="V26" s="45"/>
      <c r="W26" s="45"/>
      <c r="AK26" s="45"/>
      <c r="AL26" s="45"/>
      <c r="AM26" s="45"/>
      <c r="AN26" s="45"/>
      <c r="AO26" s="45"/>
      <c r="AP26" s="45"/>
      <c r="AQ26" s="45"/>
      <c r="AR26" s="45"/>
      <c r="AS26" s="45"/>
      <c r="BA26" s="53" t="s">
        <v>98</v>
      </c>
      <c r="BB26" s="53">
        <v>12</v>
      </c>
      <c r="BC26" s="53"/>
      <c r="BD26" s="53" t="s">
        <v>98</v>
      </c>
      <c r="BE26" s="53">
        <v>12</v>
      </c>
      <c r="BF26" s="53"/>
      <c r="BG26" s="53" t="s">
        <v>98</v>
      </c>
      <c r="BH26" s="53">
        <v>12</v>
      </c>
      <c r="BI26" s="53"/>
      <c r="BL26" s="53" t="s">
        <v>98</v>
      </c>
      <c r="BM26" s="53">
        <v>12</v>
      </c>
      <c r="BN26" s="53"/>
      <c r="BO26" s="53" t="s">
        <v>98</v>
      </c>
      <c r="BP26" s="53">
        <v>12</v>
      </c>
      <c r="BQ26" s="53"/>
      <c r="BR26" s="53" t="s">
        <v>98</v>
      </c>
      <c r="BS26" s="53">
        <v>12</v>
      </c>
      <c r="BT26" s="53"/>
      <c r="BW26" s="53" t="s">
        <v>98</v>
      </c>
      <c r="BX26" s="53">
        <v>12</v>
      </c>
      <c r="BY26" s="53"/>
      <c r="BZ26" s="53" t="s">
        <v>98</v>
      </c>
      <c r="CA26" s="53">
        <v>12</v>
      </c>
      <c r="CB26" s="53"/>
      <c r="CC26" s="53" t="s">
        <v>98</v>
      </c>
      <c r="CD26" s="53">
        <v>12</v>
      </c>
      <c r="CE26" s="53"/>
    </row>
    <row r="27" spans="1:85">
      <c r="A27" s="46"/>
      <c r="B27" s="46"/>
      <c r="C27" s="46"/>
      <c r="D27" s="46"/>
      <c r="E27" s="46"/>
      <c r="F27" s="47"/>
      <c r="G27" s="47"/>
      <c r="H27" s="47"/>
      <c r="I27" s="47"/>
      <c r="J27" s="47"/>
      <c r="K27" s="48"/>
      <c r="L27" s="47"/>
      <c r="M27" s="47" t="s">
        <v>99</v>
      </c>
      <c r="N27" s="47"/>
      <c r="O27" s="45"/>
      <c r="P27" s="45"/>
      <c r="Q27" s="45"/>
      <c r="R27" s="45"/>
      <c r="S27" s="45"/>
      <c r="T27" s="45"/>
      <c r="U27" s="45"/>
      <c r="V27" s="45"/>
      <c r="W27" s="45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5"/>
      <c r="AL27" s="45"/>
      <c r="AM27" s="45"/>
      <c r="AN27" s="45"/>
      <c r="AO27" s="45"/>
      <c r="AP27" s="45"/>
      <c r="AQ27" s="45"/>
      <c r="AR27" s="45"/>
      <c r="AS27" s="45"/>
      <c r="AT27" s="47"/>
      <c r="AU27" s="47"/>
      <c r="AV27" s="47"/>
      <c r="AW27" s="47"/>
      <c r="AX27" s="47"/>
      <c r="AY27" s="47"/>
      <c r="BA27" s="53" t="s">
        <v>100</v>
      </c>
      <c r="BB27" s="53">
        <v>-2.4080402235263438</v>
      </c>
      <c r="BC27" s="53"/>
      <c r="BD27" s="53" t="s">
        <v>100</v>
      </c>
      <c r="BE27" s="53">
        <v>-2.25</v>
      </c>
      <c r="BF27" s="53"/>
      <c r="BG27" s="53" t="s">
        <v>100</v>
      </c>
      <c r="BH27" s="53">
        <v>0.69282032302755092</v>
      </c>
      <c r="BI27" s="53"/>
      <c r="BL27" s="53" t="s">
        <v>100</v>
      </c>
      <c r="BM27" s="53">
        <v>-2.2079402165819615</v>
      </c>
      <c r="BN27" s="53"/>
      <c r="BO27" s="53" t="s">
        <v>100</v>
      </c>
      <c r="BP27" s="53">
        <v>-0.9231861823449955</v>
      </c>
      <c r="BQ27" s="53"/>
      <c r="BR27" s="53" t="s">
        <v>100</v>
      </c>
      <c r="BS27" s="53">
        <v>-0.2672612419124244</v>
      </c>
      <c r="BT27" s="53"/>
      <c r="BW27" s="53" t="s">
        <v>100</v>
      </c>
      <c r="BX27" s="53">
        <v>-2.2691267417693455</v>
      </c>
      <c r="BY27" s="53"/>
      <c r="BZ27" s="53" t="s">
        <v>100</v>
      </c>
      <c r="CA27" s="53">
        <v>-1</v>
      </c>
      <c r="CB27" s="53"/>
      <c r="CC27" s="53" t="s">
        <v>100</v>
      </c>
      <c r="CD27" s="53">
        <v>0</v>
      </c>
      <c r="CE27" s="53"/>
    </row>
    <row r="28" spans="1:85">
      <c r="A28" s="8">
        <v>1</v>
      </c>
      <c r="M28" s="7">
        <f>$A19*M19</f>
        <v>0</v>
      </c>
      <c r="N28" s="7">
        <f t="shared" ref="N28:AJ32" si="37">$A19*N19</f>
        <v>0</v>
      </c>
      <c r="O28" s="45"/>
      <c r="P28" s="45"/>
      <c r="Q28" s="45"/>
      <c r="R28" s="45"/>
      <c r="S28" s="45"/>
      <c r="T28" s="45"/>
      <c r="U28" s="45"/>
      <c r="V28" s="45"/>
      <c r="W28" s="45"/>
      <c r="X28" s="7">
        <f t="shared" si="37"/>
        <v>0</v>
      </c>
      <c r="Y28" s="7">
        <f t="shared" si="37"/>
        <v>0</v>
      </c>
      <c r="Z28" s="7">
        <f t="shared" si="37"/>
        <v>0</v>
      </c>
      <c r="AA28" s="7">
        <f t="shared" si="37"/>
        <v>0</v>
      </c>
      <c r="AB28" s="7">
        <f t="shared" si="37"/>
        <v>0</v>
      </c>
      <c r="AC28" s="7">
        <f t="shared" si="37"/>
        <v>0</v>
      </c>
      <c r="AD28" s="7">
        <f t="shared" si="37"/>
        <v>0</v>
      </c>
      <c r="AE28" s="7">
        <f t="shared" si="37"/>
        <v>0</v>
      </c>
      <c r="AG28" s="7">
        <f t="shared" si="37"/>
        <v>0</v>
      </c>
      <c r="AH28" s="7">
        <f t="shared" si="37"/>
        <v>0</v>
      </c>
      <c r="AI28" s="7">
        <f t="shared" si="37"/>
        <v>0</v>
      </c>
      <c r="AJ28" s="7">
        <f t="shared" si="37"/>
        <v>0</v>
      </c>
      <c r="AK28" s="45"/>
      <c r="AL28" s="45"/>
      <c r="AM28" s="45"/>
      <c r="AN28" s="45"/>
      <c r="AO28" s="45"/>
      <c r="AP28" s="45"/>
      <c r="AQ28" s="45"/>
      <c r="AR28" s="45"/>
      <c r="AS28" s="45"/>
      <c r="AT28" s="7">
        <f t="shared" ref="AT28:AY32" si="38">$A19*AT19</f>
        <v>0</v>
      </c>
      <c r="AU28" s="7">
        <f t="shared" si="38"/>
        <v>0</v>
      </c>
      <c r="AV28" s="7">
        <f t="shared" si="38"/>
        <v>0</v>
      </c>
      <c r="AW28" s="7">
        <f t="shared" si="38"/>
        <v>0</v>
      </c>
      <c r="AX28" s="7">
        <f t="shared" si="38"/>
        <v>0</v>
      </c>
      <c r="AY28" s="7">
        <f t="shared" si="38"/>
        <v>0</v>
      </c>
      <c r="BA28" s="53" t="s">
        <v>101</v>
      </c>
      <c r="BB28" s="53">
        <v>1.6515333440842425E-2</v>
      </c>
      <c r="BC28" s="53"/>
      <c r="BD28" s="53" t="s">
        <v>101</v>
      </c>
      <c r="BE28" s="53">
        <v>2.1998594787070225E-2</v>
      </c>
      <c r="BF28" s="53"/>
      <c r="BG28" s="53" t="s">
        <v>101</v>
      </c>
      <c r="BH28" s="53">
        <v>0.25080544299989432</v>
      </c>
      <c r="BI28" s="53"/>
      <c r="BL28" s="53" t="s">
        <v>101</v>
      </c>
      <c r="BM28" s="53">
        <v>2.3727815801736787E-2</v>
      </c>
      <c r="BN28" s="53"/>
      <c r="BO28" s="53" t="s">
        <v>102</v>
      </c>
      <c r="BP28" s="53">
        <v>0.18705017343671321</v>
      </c>
      <c r="BQ28" s="53"/>
      <c r="BR28" s="53" t="s">
        <v>101</v>
      </c>
      <c r="BS28" s="53">
        <v>0.3969029441777267</v>
      </c>
      <c r="BT28" s="53"/>
      <c r="BW28" s="53" t="s">
        <v>101</v>
      </c>
      <c r="BX28" s="53">
        <v>2.1252479713057552E-2</v>
      </c>
      <c r="BY28" s="53"/>
      <c r="BZ28" s="53" t="s">
        <v>101</v>
      </c>
      <c r="CA28" s="53">
        <v>0.16852452897679238</v>
      </c>
      <c r="CB28" s="53"/>
      <c r="CC28" s="53" t="s">
        <v>101</v>
      </c>
      <c r="CD28" s="53">
        <v>0.5</v>
      </c>
      <c r="CE28" s="53"/>
    </row>
    <row r="29" spans="1:85">
      <c r="A29" s="8">
        <v>2</v>
      </c>
      <c r="M29" s="7">
        <f t="shared" ref="M29:M32" si="39">$A20*M20</f>
        <v>0</v>
      </c>
      <c r="N29" s="7">
        <f t="shared" si="37"/>
        <v>0</v>
      </c>
      <c r="O29" s="45"/>
      <c r="P29" s="45"/>
      <c r="Q29" s="45"/>
      <c r="R29" s="45"/>
      <c r="S29" s="45"/>
      <c r="T29" s="45"/>
      <c r="U29" s="45"/>
      <c r="V29" s="45"/>
      <c r="W29" s="45"/>
      <c r="X29" s="7">
        <f t="shared" si="37"/>
        <v>0</v>
      </c>
      <c r="Y29" s="7">
        <f t="shared" si="37"/>
        <v>0</v>
      </c>
      <c r="Z29" s="7">
        <f t="shared" si="37"/>
        <v>0</v>
      </c>
      <c r="AA29" s="7">
        <f t="shared" si="37"/>
        <v>0</v>
      </c>
      <c r="AB29" s="7">
        <f t="shared" si="37"/>
        <v>0</v>
      </c>
      <c r="AC29" s="7">
        <f t="shared" si="37"/>
        <v>0</v>
      </c>
      <c r="AD29" s="7">
        <f t="shared" si="37"/>
        <v>0</v>
      </c>
      <c r="AE29" s="7">
        <f t="shared" si="37"/>
        <v>0</v>
      </c>
      <c r="AG29" s="7">
        <f t="shared" si="37"/>
        <v>0</v>
      </c>
      <c r="AH29" s="7">
        <f t="shared" si="37"/>
        <v>0</v>
      </c>
      <c r="AI29" s="7">
        <f t="shared" si="37"/>
        <v>0</v>
      </c>
      <c r="AJ29" s="7">
        <f t="shared" si="37"/>
        <v>0</v>
      </c>
      <c r="AK29" s="45"/>
      <c r="AL29" s="45"/>
      <c r="AM29" s="45"/>
      <c r="AN29" s="45"/>
      <c r="AO29" s="45"/>
      <c r="AP29" s="45"/>
      <c r="AQ29" s="45"/>
      <c r="AR29" s="45"/>
      <c r="AS29" s="45"/>
      <c r="AT29" s="7">
        <f t="shared" si="38"/>
        <v>0</v>
      </c>
      <c r="AU29" s="7">
        <f t="shared" si="38"/>
        <v>6</v>
      </c>
      <c r="AV29" s="7">
        <f t="shared" si="38"/>
        <v>2</v>
      </c>
      <c r="AW29" s="7">
        <f t="shared" si="38"/>
        <v>0</v>
      </c>
      <c r="AX29" s="7">
        <f t="shared" si="38"/>
        <v>0</v>
      </c>
      <c r="AY29" s="7">
        <f t="shared" si="38"/>
        <v>0</v>
      </c>
      <c r="BA29" s="53" t="s">
        <v>103</v>
      </c>
      <c r="BB29" s="53">
        <v>1.7822875556493194</v>
      </c>
      <c r="BC29" s="53"/>
      <c r="BD29" s="53" t="s">
        <v>103</v>
      </c>
      <c r="BE29" s="53">
        <v>1.7822875556493194</v>
      </c>
      <c r="BF29" s="53"/>
      <c r="BG29" s="53" t="s">
        <v>103</v>
      </c>
      <c r="BH29" s="53">
        <v>1.7822875556493194</v>
      </c>
      <c r="BI29" s="53"/>
      <c r="BL29" s="53" t="s">
        <v>103</v>
      </c>
      <c r="BM29" s="53">
        <v>1.7822875556493194</v>
      </c>
      <c r="BN29" s="53"/>
      <c r="BO29" s="53" t="s">
        <v>103</v>
      </c>
      <c r="BP29" s="53">
        <v>1.7822875556493194</v>
      </c>
      <c r="BQ29" s="53"/>
      <c r="BR29" s="53" t="s">
        <v>103</v>
      </c>
      <c r="BS29" s="53">
        <v>1.7822875556493194</v>
      </c>
      <c r="BT29" s="53"/>
      <c r="BW29" s="53" t="s">
        <v>103</v>
      </c>
      <c r="BX29" s="53">
        <v>1.7822875556493194</v>
      </c>
      <c r="BY29" s="53"/>
      <c r="BZ29" s="53" t="s">
        <v>103</v>
      </c>
      <c r="CA29" s="53">
        <v>1.7822875556493194</v>
      </c>
      <c r="CB29" s="53"/>
      <c r="CC29" s="53" t="s">
        <v>103</v>
      </c>
      <c r="CD29" s="53">
        <v>1.7822875556493194</v>
      </c>
      <c r="CE29" s="53"/>
    </row>
    <row r="30" spans="1:85">
      <c r="A30" s="8">
        <v>3</v>
      </c>
      <c r="M30" s="7">
        <f t="shared" si="39"/>
        <v>0</v>
      </c>
      <c r="N30" s="7">
        <f t="shared" si="37"/>
        <v>0</v>
      </c>
      <c r="O30" s="45"/>
      <c r="P30" s="45"/>
      <c r="Q30" s="45"/>
      <c r="R30" s="45"/>
      <c r="S30" s="45"/>
      <c r="T30" s="45"/>
      <c r="U30" s="45"/>
      <c r="V30" s="45"/>
      <c r="W30" s="45"/>
      <c r="X30" s="7">
        <f t="shared" si="37"/>
        <v>3</v>
      </c>
      <c r="Y30" s="7">
        <f t="shared" si="37"/>
        <v>3</v>
      </c>
      <c r="Z30" s="7">
        <f t="shared" si="37"/>
        <v>3</v>
      </c>
      <c r="AA30" s="7">
        <f t="shared" si="37"/>
        <v>6</v>
      </c>
      <c r="AB30" s="7">
        <f t="shared" si="37"/>
        <v>3</v>
      </c>
      <c r="AC30" s="7">
        <f t="shared" si="37"/>
        <v>3</v>
      </c>
      <c r="AD30" s="7">
        <f t="shared" si="37"/>
        <v>0</v>
      </c>
      <c r="AE30" s="7">
        <f t="shared" si="37"/>
        <v>6</v>
      </c>
      <c r="AF30" s="52"/>
      <c r="AG30" s="7">
        <f t="shared" si="37"/>
        <v>3</v>
      </c>
      <c r="AH30" s="7">
        <f t="shared" si="37"/>
        <v>0</v>
      </c>
      <c r="AI30" s="7">
        <f t="shared" si="37"/>
        <v>3</v>
      </c>
      <c r="AJ30" s="7">
        <f t="shared" si="37"/>
        <v>0</v>
      </c>
      <c r="AK30" s="45"/>
      <c r="AL30" s="45"/>
      <c r="AM30" s="45"/>
      <c r="AN30" s="45"/>
      <c r="AO30" s="45"/>
      <c r="AP30" s="45"/>
      <c r="AQ30" s="45"/>
      <c r="AR30" s="45"/>
      <c r="AS30" s="45"/>
      <c r="AT30" s="7">
        <f t="shared" si="38"/>
        <v>3</v>
      </c>
      <c r="AU30" s="7">
        <f t="shared" si="38"/>
        <v>12</v>
      </c>
      <c r="AV30" s="7">
        <f t="shared" si="38"/>
        <v>9</v>
      </c>
      <c r="AW30" s="7">
        <f t="shared" si="38"/>
        <v>3</v>
      </c>
      <c r="AX30" s="7">
        <f t="shared" si="38"/>
        <v>3</v>
      </c>
      <c r="AY30" s="7">
        <f t="shared" si="38"/>
        <v>6</v>
      </c>
      <c r="BA30" s="53" t="s">
        <v>104</v>
      </c>
      <c r="BB30" s="53">
        <v>3.303066688168485E-2</v>
      </c>
      <c r="BC30" s="53"/>
      <c r="BD30" s="53" t="s">
        <v>104</v>
      </c>
      <c r="BE30" s="53">
        <v>4.399718957414045E-2</v>
      </c>
      <c r="BF30" s="53"/>
      <c r="BG30" s="53" t="s">
        <v>104</v>
      </c>
      <c r="BH30" s="53">
        <v>0.50161088599978865</v>
      </c>
      <c r="BI30" s="53"/>
      <c r="BL30" s="53" t="s">
        <v>104</v>
      </c>
      <c r="BM30" s="53">
        <v>4.7455631603473575E-2</v>
      </c>
      <c r="BN30" s="53"/>
      <c r="BO30" s="53" t="s">
        <v>105</v>
      </c>
      <c r="BP30" s="53">
        <v>0.37410034687342641</v>
      </c>
      <c r="BQ30" s="53"/>
      <c r="BR30" s="53" t="s">
        <v>104</v>
      </c>
      <c r="BS30" s="53">
        <v>0.7938058883554534</v>
      </c>
      <c r="BT30" s="53"/>
      <c r="BW30" s="53" t="s">
        <v>104</v>
      </c>
      <c r="BX30" s="53">
        <v>4.2504959426115103E-2</v>
      </c>
      <c r="BY30" s="53"/>
      <c r="BZ30" s="53" t="s">
        <v>105</v>
      </c>
      <c r="CA30" s="53">
        <v>0.33704905795358475</v>
      </c>
      <c r="CB30" s="53"/>
      <c r="CC30" s="53" t="s">
        <v>104</v>
      </c>
      <c r="CD30" s="53">
        <v>1</v>
      </c>
      <c r="CE30" s="53"/>
    </row>
    <row r="31" spans="1:85" ht="12.75" thickBot="1">
      <c r="A31" s="8">
        <v>4</v>
      </c>
      <c r="M31" s="7">
        <f t="shared" si="39"/>
        <v>16</v>
      </c>
      <c r="N31" s="7">
        <f t="shared" si="37"/>
        <v>20</v>
      </c>
      <c r="O31" s="45"/>
      <c r="P31" s="45"/>
      <c r="Q31" s="45"/>
      <c r="R31" s="45"/>
      <c r="S31" s="45"/>
      <c r="T31" s="45"/>
      <c r="U31" s="45"/>
      <c r="V31" s="45"/>
      <c r="W31" s="45"/>
      <c r="X31" s="7">
        <f t="shared" si="37"/>
        <v>20</v>
      </c>
      <c r="Y31" s="7">
        <f t="shared" si="37"/>
        <v>12</v>
      </c>
      <c r="Z31" s="7">
        <f t="shared" si="37"/>
        <v>16</v>
      </c>
      <c r="AA31" s="7">
        <f t="shared" si="37"/>
        <v>12</v>
      </c>
      <c r="AB31" s="7">
        <f t="shared" si="37"/>
        <v>20</v>
      </c>
      <c r="AC31" s="7">
        <f t="shared" si="37"/>
        <v>16</v>
      </c>
      <c r="AD31" s="7">
        <f t="shared" si="37"/>
        <v>16</v>
      </c>
      <c r="AE31" s="7">
        <f t="shared" si="37"/>
        <v>24</v>
      </c>
      <c r="AF31" s="52"/>
      <c r="AG31" s="7">
        <f t="shared" si="37"/>
        <v>8</v>
      </c>
      <c r="AH31" s="7">
        <f t="shared" si="37"/>
        <v>12</v>
      </c>
      <c r="AI31" s="7">
        <f t="shared" si="37"/>
        <v>8</v>
      </c>
      <c r="AJ31" s="7">
        <f t="shared" si="37"/>
        <v>16</v>
      </c>
      <c r="AK31" s="45"/>
      <c r="AL31" s="45"/>
      <c r="AM31" s="45"/>
      <c r="AN31" s="45"/>
      <c r="AO31" s="45"/>
      <c r="AP31" s="45"/>
      <c r="AQ31" s="45"/>
      <c r="AR31" s="45"/>
      <c r="AS31" s="45"/>
      <c r="AT31" s="7">
        <f t="shared" si="38"/>
        <v>24</v>
      </c>
      <c r="AU31" s="7">
        <f t="shared" si="38"/>
        <v>4</v>
      </c>
      <c r="AV31" s="7">
        <f t="shared" si="38"/>
        <v>12</v>
      </c>
      <c r="AW31" s="7">
        <f t="shared" si="38"/>
        <v>16</v>
      </c>
      <c r="AX31" s="7">
        <f t="shared" si="38"/>
        <v>16</v>
      </c>
      <c r="AY31" s="7">
        <f t="shared" si="38"/>
        <v>8</v>
      </c>
      <c r="BA31" s="58" t="s">
        <v>106</v>
      </c>
      <c r="BB31" s="58">
        <v>2.1788128296672284</v>
      </c>
      <c r="BC31" s="58"/>
      <c r="BD31" s="58" t="s">
        <v>106</v>
      </c>
      <c r="BE31" s="58">
        <v>2.1788128296672284</v>
      </c>
      <c r="BF31" s="58"/>
      <c r="BG31" s="58" t="s">
        <v>106</v>
      </c>
      <c r="BH31" s="58">
        <v>2.1788128296672284</v>
      </c>
      <c r="BI31" s="58"/>
      <c r="BL31" s="58" t="s">
        <v>106</v>
      </c>
      <c r="BM31" s="58">
        <v>2.1788128296672284</v>
      </c>
      <c r="BN31" s="58"/>
      <c r="BO31" s="58" t="s">
        <v>106</v>
      </c>
      <c r="BP31" s="58">
        <v>2.1788128296672284</v>
      </c>
      <c r="BQ31" s="58"/>
      <c r="BR31" s="58" t="s">
        <v>106</v>
      </c>
      <c r="BS31" s="58">
        <v>2.1788128296672284</v>
      </c>
      <c r="BT31" s="58"/>
      <c r="BW31" s="58" t="s">
        <v>106</v>
      </c>
      <c r="BX31" s="58">
        <v>2.1788128296672284</v>
      </c>
      <c r="BY31" s="58"/>
      <c r="BZ31" s="58" t="s">
        <v>106</v>
      </c>
      <c r="CA31" s="58">
        <v>2.1788128296672284</v>
      </c>
      <c r="CB31" s="58"/>
      <c r="CC31" s="58" t="s">
        <v>106</v>
      </c>
      <c r="CD31" s="58">
        <v>2.1788128296672284</v>
      </c>
      <c r="CE31" s="58"/>
    </row>
    <row r="32" spans="1:85" ht="15">
      <c r="A32" s="8">
        <v>5</v>
      </c>
      <c r="M32" s="7">
        <f t="shared" si="39"/>
        <v>45</v>
      </c>
      <c r="N32" s="7">
        <f t="shared" si="37"/>
        <v>40</v>
      </c>
      <c r="O32" s="45"/>
      <c r="P32" s="45"/>
      <c r="Q32" s="45"/>
      <c r="R32" s="45"/>
      <c r="S32" s="45"/>
      <c r="T32" s="45"/>
      <c r="U32" s="45"/>
      <c r="V32" s="45"/>
      <c r="W32" s="45"/>
      <c r="X32" s="7">
        <f t="shared" si="37"/>
        <v>35</v>
      </c>
      <c r="Y32" s="7">
        <f t="shared" si="37"/>
        <v>45</v>
      </c>
      <c r="Z32" s="7">
        <f t="shared" si="37"/>
        <v>40</v>
      </c>
      <c r="AA32" s="7">
        <f t="shared" si="37"/>
        <v>40</v>
      </c>
      <c r="AB32" s="7">
        <f t="shared" si="37"/>
        <v>35</v>
      </c>
      <c r="AC32" s="7">
        <f t="shared" si="37"/>
        <v>40</v>
      </c>
      <c r="AD32" s="7">
        <f t="shared" si="37"/>
        <v>45</v>
      </c>
      <c r="AE32" s="7">
        <f t="shared" si="37"/>
        <v>25</v>
      </c>
      <c r="AF32" s="52"/>
      <c r="AG32" s="7">
        <f t="shared" si="37"/>
        <v>50</v>
      </c>
      <c r="AH32" s="7">
        <f t="shared" si="37"/>
        <v>50</v>
      </c>
      <c r="AI32" s="7">
        <f t="shared" si="37"/>
        <v>50</v>
      </c>
      <c r="AJ32" s="7">
        <f t="shared" si="37"/>
        <v>35</v>
      </c>
      <c r="AK32" s="45"/>
      <c r="AL32" s="45"/>
      <c r="AM32" s="45"/>
      <c r="AN32" s="45"/>
      <c r="AO32" s="45"/>
      <c r="AP32" s="45"/>
      <c r="AQ32" s="45"/>
      <c r="AR32" s="45"/>
      <c r="AS32" s="45"/>
      <c r="AT32" s="7">
        <f t="shared" si="38"/>
        <v>30</v>
      </c>
      <c r="AU32" s="7">
        <f t="shared" si="38"/>
        <v>25</v>
      </c>
      <c r="AV32" s="7">
        <f t="shared" si="38"/>
        <v>30</v>
      </c>
      <c r="AW32" s="7">
        <f t="shared" si="38"/>
        <v>40</v>
      </c>
      <c r="AX32" s="7">
        <f t="shared" si="38"/>
        <v>40</v>
      </c>
      <c r="AY32" s="7">
        <f t="shared" si="38"/>
        <v>45</v>
      </c>
      <c r="BL32"/>
      <c r="BM32"/>
      <c r="BN32"/>
    </row>
    <row r="33" spans="1:85" s="54" customFormat="1">
      <c r="A33" s="54" t="s">
        <v>60</v>
      </c>
      <c r="F33" s="55"/>
      <c r="G33" s="55"/>
      <c r="H33" s="55"/>
      <c r="I33" s="55"/>
      <c r="J33" s="55"/>
      <c r="K33" s="56"/>
      <c r="L33" s="55"/>
      <c r="M33" s="55">
        <f>SUM(M28:M32)</f>
        <v>61</v>
      </c>
      <c r="N33" s="55">
        <f t="shared" ref="N33:AJ33" si="40">SUM(N28:N32)</f>
        <v>60</v>
      </c>
      <c r="O33" s="57"/>
      <c r="P33" s="57"/>
      <c r="Q33" s="57"/>
      <c r="R33" s="57"/>
      <c r="S33" s="57"/>
      <c r="T33" s="57"/>
      <c r="U33" s="57"/>
      <c r="V33" s="57"/>
      <c r="W33" s="57"/>
      <c r="X33" s="55">
        <f t="shared" si="40"/>
        <v>58</v>
      </c>
      <c r="Y33" s="55">
        <f t="shared" si="40"/>
        <v>60</v>
      </c>
      <c r="Z33" s="55">
        <f t="shared" si="40"/>
        <v>59</v>
      </c>
      <c r="AA33" s="55">
        <f t="shared" si="40"/>
        <v>58</v>
      </c>
      <c r="AB33" s="55">
        <f t="shared" si="40"/>
        <v>58</v>
      </c>
      <c r="AC33" s="55">
        <f t="shared" si="40"/>
        <v>59</v>
      </c>
      <c r="AD33" s="55">
        <f t="shared" si="40"/>
        <v>61</v>
      </c>
      <c r="AE33" s="55">
        <f t="shared" si="40"/>
        <v>55</v>
      </c>
      <c r="AF33" s="55"/>
      <c r="AG33" s="55">
        <f t="shared" si="40"/>
        <v>61</v>
      </c>
      <c r="AH33" s="55">
        <f t="shared" si="40"/>
        <v>62</v>
      </c>
      <c r="AI33" s="55">
        <f t="shared" si="40"/>
        <v>61</v>
      </c>
      <c r="AJ33" s="55">
        <f t="shared" si="40"/>
        <v>51</v>
      </c>
      <c r="AK33" s="57"/>
      <c r="AL33" s="57"/>
      <c r="AM33" s="57"/>
      <c r="AN33" s="57"/>
      <c r="AO33" s="57"/>
      <c r="AP33" s="57"/>
      <c r="AQ33" s="57"/>
      <c r="AR33" s="57"/>
      <c r="AS33" s="57"/>
      <c r="AT33" s="55">
        <f t="shared" ref="AT33:AY33" si="41">SUM(AT28:AT32)</f>
        <v>57</v>
      </c>
      <c r="AU33" s="55">
        <f t="shared" si="41"/>
        <v>47</v>
      </c>
      <c r="AV33" s="55">
        <f t="shared" si="41"/>
        <v>53</v>
      </c>
      <c r="AW33" s="55">
        <f t="shared" si="41"/>
        <v>59</v>
      </c>
      <c r="AX33" s="55">
        <f t="shared" si="41"/>
        <v>59</v>
      </c>
      <c r="AY33" s="55">
        <f t="shared" si="41"/>
        <v>59</v>
      </c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</row>
    <row r="34" spans="1:85" s="62" customFormat="1">
      <c r="A34" s="59" t="s">
        <v>107</v>
      </c>
      <c r="B34" s="59"/>
      <c r="C34" s="59"/>
      <c r="D34" s="59"/>
      <c r="E34" s="59"/>
      <c r="F34" s="60"/>
      <c r="G34" s="60"/>
      <c r="H34" s="60"/>
      <c r="I34" s="60"/>
      <c r="J34" s="60"/>
      <c r="K34" s="60"/>
      <c r="L34" s="60"/>
      <c r="M34" s="60">
        <f>IF(M25=0,0,(M33/M25))</f>
        <v>4.6923076923076925</v>
      </c>
      <c r="N34" s="60">
        <f>IF(N25=0,0,(N33/N25))</f>
        <v>4.615384615384615</v>
      </c>
      <c r="O34" s="61"/>
      <c r="P34" s="61"/>
      <c r="Q34" s="61"/>
      <c r="R34" s="61"/>
      <c r="S34" s="61"/>
      <c r="T34" s="61"/>
      <c r="U34" s="61"/>
      <c r="V34" s="61"/>
      <c r="W34" s="61"/>
      <c r="X34" s="60">
        <f t="shared" ref="X34:AJ34" si="42">IF(X25=0,0,(X33/X25))</f>
        <v>4.4615384615384617</v>
      </c>
      <c r="Y34" s="60">
        <f t="shared" si="42"/>
        <v>4.615384615384615</v>
      </c>
      <c r="Z34" s="60">
        <f t="shared" si="42"/>
        <v>4.5384615384615383</v>
      </c>
      <c r="AA34" s="60">
        <f t="shared" si="42"/>
        <v>4.4615384615384617</v>
      </c>
      <c r="AB34" s="60">
        <f t="shared" si="42"/>
        <v>4.4615384615384617</v>
      </c>
      <c r="AC34" s="60">
        <f t="shared" si="42"/>
        <v>4.5384615384615383</v>
      </c>
      <c r="AD34" s="60">
        <f t="shared" si="42"/>
        <v>4.6923076923076925</v>
      </c>
      <c r="AE34" s="60">
        <f t="shared" si="42"/>
        <v>4.2307692307692308</v>
      </c>
      <c r="AF34" s="60"/>
      <c r="AG34" s="60">
        <f t="shared" si="42"/>
        <v>4.6923076923076925</v>
      </c>
      <c r="AH34" s="60">
        <f t="shared" si="42"/>
        <v>4.7692307692307692</v>
      </c>
      <c r="AI34" s="60">
        <f t="shared" si="42"/>
        <v>4.6923076923076925</v>
      </c>
      <c r="AJ34" s="60">
        <f t="shared" si="42"/>
        <v>4.6363636363636367</v>
      </c>
      <c r="AK34" s="61"/>
      <c r="AL34" s="61"/>
      <c r="AM34" s="61"/>
      <c r="AN34" s="61"/>
      <c r="AO34" s="61"/>
      <c r="AP34" s="61"/>
      <c r="AQ34" s="61"/>
      <c r="AR34" s="61"/>
      <c r="AS34" s="61"/>
      <c r="AT34" s="60">
        <f t="shared" ref="AT34:AY34" si="43">IF(AT25=0,0,(AT33/AT25))</f>
        <v>4.384615384615385</v>
      </c>
      <c r="AU34" s="60">
        <f t="shared" si="43"/>
        <v>3.6153846153846154</v>
      </c>
      <c r="AV34" s="60">
        <f t="shared" si="43"/>
        <v>4.0769230769230766</v>
      </c>
      <c r="AW34" s="60">
        <f t="shared" si="43"/>
        <v>4.5384615384615383</v>
      </c>
      <c r="AX34" s="60">
        <f t="shared" si="43"/>
        <v>4.5384615384615383</v>
      </c>
      <c r="AY34" s="60">
        <f t="shared" si="43"/>
        <v>4.5384615384615383</v>
      </c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</row>
    <row r="35" spans="1:85" s="62" customFormat="1">
      <c r="A35" s="64" t="s">
        <v>108</v>
      </c>
      <c r="B35" s="64"/>
      <c r="C35" s="64"/>
      <c r="D35" s="64"/>
      <c r="E35" s="64"/>
      <c r="F35" s="65"/>
      <c r="G35" s="65"/>
      <c r="H35" s="65"/>
      <c r="I35" s="65"/>
      <c r="J35" s="65"/>
      <c r="K35" s="65"/>
      <c r="L35" s="65"/>
      <c r="M35" s="65">
        <f>M34*100/5</f>
        <v>93.84615384615384</v>
      </c>
      <c r="N35" s="65">
        <f t="shared" ref="N35:AJ35" si="44">N34*100/5</f>
        <v>92.307692307692292</v>
      </c>
      <c r="O35" s="61"/>
      <c r="P35" s="61"/>
      <c r="Q35" s="61"/>
      <c r="R35" s="61"/>
      <c r="S35" s="61"/>
      <c r="T35" s="61"/>
      <c r="U35" s="61"/>
      <c r="V35" s="61"/>
      <c r="W35" s="61"/>
      <c r="X35" s="65">
        <f t="shared" si="44"/>
        <v>89.230769230769241</v>
      </c>
      <c r="Y35" s="65">
        <f t="shared" si="44"/>
        <v>92.307692307692292</v>
      </c>
      <c r="Z35" s="65">
        <f t="shared" si="44"/>
        <v>90.769230769230759</v>
      </c>
      <c r="AA35" s="65">
        <f t="shared" si="44"/>
        <v>89.230769230769241</v>
      </c>
      <c r="AB35" s="65">
        <f t="shared" si="44"/>
        <v>89.230769230769241</v>
      </c>
      <c r="AC35" s="65">
        <f t="shared" si="44"/>
        <v>90.769230769230759</v>
      </c>
      <c r="AD35" s="65">
        <f t="shared" si="44"/>
        <v>93.84615384615384</v>
      </c>
      <c r="AE35" s="65">
        <f t="shared" si="44"/>
        <v>84.615384615384613</v>
      </c>
      <c r="AF35" s="65"/>
      <c r="AG35" s="65">
        <f t="shared" si="44"/>
        <v>93.84615384615384</v>
      </c>
      <c r="AH35" s="65">
        <f t="shared" si="44"/>
        <v>95.384615384615387</v>
      </c>
      <c r="AI35" s="65">
        <f t="shared" si="44"/>
        <v>93.84615384615384</v>
      </c>
      <c r="AJ35" s="65">
        <f t="shared" si="44"/>
        <v>92.727272727272734</v>
      </c>
      <c r="AK35" s="61"/>
      <c r="AL35" s="61"/>
      <c r="AM35" s="61"/>
      <c r="AN35" s="61"/>
      <c r="AO35" s="61"/>
      <c r="AP35" s="61"/>
      <c r="AQ35" s="61"/>
      <c r="AR35" s="61"/>
      <c r="AS35" s="61"/>
      <c r="AT35" s="65">
        <f t="shared" ref="AT35:AY35" si="45">AT34*100/5</f>
        <v>87.692307692307708</v>
      </c>
      <c r="AU35" s="65">
        <f t="shared" si="45"/>
        <v>72.307692307692307</v>
      </c>
      <c r="AV35" s="65">
        <f t="shared" si="45"/>
        <v>81.538461538461533</v>
      </c>
      <c r="AW35" s="65">
        <f t="shared" si="45"/>
        <v>90.769230769230759</v>
      </c>
      <c r="AX35" s="65">
        <f t="shared" si="45"/>
        <v>90.769230769230759</v>
      </c>
      <c r="AY35" s="65">
        <f t="shared" si="45"/>
        <v>90.769230769230759</v>
      </c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</row>
  </sheetData>
  <autoFilter ref="BA4:CG17">
    <filterColumn colId="1" showButton="0"/>
    <filterColumn colId="4" showButton="0"/>
    <filterColumn colId="7" showButton="0"/>
    <filterColumn colId="9" showButton="0"/>
    <filterColumn colId="12" showButton="0"/>
    <filterColumn colId="15" showButton="0"/>
    <filterColumn colId="18" showButton="0"/>
    <filterColumn colId="20" showButton="0"/>
    <filterColumn colId="23" showButton="0"/>
    <filterColumn colId="26" showButton="0"/>
    <filterColumn colId="29" showButton="0"/>
    <filterColumn colId="31" showButton="0"/>
  </autoFilter>
  <phoneticPr fontId="2" type="noConversion"/>
  <dataValidations count="1">
    <dataValidation type="whole" allowBlank="1" showInputMessage="1" showErrorMessage="1" sqref="M5:AY17">
      <formula1>1</formula1>
      <formula2>5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'H:\0120_서울시립대 사후관리 연수\12. 설문평가\[설문분석파일.xlsx](참고자료)수원국목록'!#REF!</xm:f>
          </x14:formula1>
          <xm:sqref>F5:F17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workbookViewId="0">
      <selection activeCell="A3" sqref="A3"/>
    </sheetView>
  </sheetViews>
  <sheetFormatPr defaultColWidth="8.85546875" defaultRowHeight="15"/>
  <cols>
    <col min="1" max="1" width="5.85546875" style="66" customWidth="1"/>
    <col min="2" max="2" width="2.7109375" style="67" customWidth="1"/>
    <col min="3" max="51" width="4.7109375" style="66" customWidth="1"/>
    <col min="52" max="16384" width="8.85546875" style="66"/>
  </cols>
  <sheetData>
    <row r="1" spans="1:52">
      <c r="C1" s="68" t="s">
        <v>109</v>
      </c>
      <c r="D1" s="68" t="s">
        <v>110</v>
      </c>
      <c r="E1" s="68" t="s">
        <v>111</v>
      </c>
      <c r="F1" s="68" t="s">
        <v>112</v>
      </c>
      <c r="G1" s="68" t="s">
        <v>113</v>
      </c>
      <c r="H1" s="68" t="s">
        <v>114</v>
      </c>
    </row>
    <row r="2" spans="1:52" s="68" customFormat="1" ht="11.25">
      <c r="B2" s="69"/>
      <c r="C2" s="68" t="str">
        <f>[5]강의정보_출력!C7</f>
        <v>국제협력 사업실행팀 수자원개발 및 관리사례</v>
      </c>
      <c r="J2" s="68" t="str">
        <f>[5]강의정보_출력!C8</f>
        <v>국제협력 사업실행팀 수처리시설건설사례 세미나</v>
      </c>
      <c r="Q2" s="68" t="str">
        <f>[5]강의정보_출력!C9</f>
        <v>민간투자사업제도와 적격성조사</v>
      </c>
      <c r="X2" s="68" t="str">
        <f>[5]강의정보_출력!C10</f>
        <v>도로교통시설과 도로정책</v>
      </c>
      <c r="AE2" s="68" t="str">
        <f>[5]강의정보_출력!C11</f>
        <v>한국의 공공투자관리시스템</v>
      </c>
      <c r="AL2" s="68" t="str">
        <f>[5]강의정보_출력!C12</f>
        <v>상암미디어시티 개발사례</v>
      </c>
      <c r="AS2" s="68" t="str">
        <f>[5]강의정보_출력!C13</f>
        <v>국제협력사업실습</v>
      </c>
    </row>
    <row r="3" spans="1:52" s="74" customFormat="1">
      <c r="C3" s="74" t="s">
        <v>155</v>
      </c>
      <c r="D3" s="74" t="s">
        <v>156</v>
      </c>
      <c r="E3" s="74" t="s">
        <v>157</v>
      </c>
      <c r="F3" s="74" t="s">
        <v>158</v>
      </c>
      <c r="G3" s="74" t="s">
        <v>159</v>
      </c>
      <c r="H3" s="74" t="s">
        <v>160</v>
      </c>
      <c r="J3" s="74" t="s">
        <v>161</v>
      </c>
      <c r="K3" s="74" t="s">
        <v>162</v>
      </c>
      <c r="L3" s="74" t="s">
        <v>163</v>
      </c>
      <c r="M3" s="74" t="s">
        <v>164</v>
      </c>
      <c r="N3" s="74" t="s">
        <v>165</v>
      </c>
      <c r="O3" s="74" t="s">
        <v>166</v>
      </c>
      <c r="Q3" s="74" t="s">
        <v>167</v>
      </c>
      <c r="R3" s="74" t="s">
        <v>168</v>
      </c>
      <c r="S3" s="74" t="s">
        <v>169</v>
      </c>
      <c r="T3" s="74" t="s">
        <v>170</v>
      </c>
      <c r="U3" s="74" t="s">
        <v>171</v>
      </c>
      <c r="V3" s="74" t="s">
        <v>172</v>
      </c>
      <c r="X3" s="74" t="s">
        <v>173</v>
      </c>
      <c r="Y3" s="74" t="s">
        <v>174</v>
      </c>
      <c r="Z3" s="74" t="s">
        <v>175</v>
      </c>
      <c r="AA3" s="74" t="s">
        <v>176</v>
      </c>
      <c r="AB3" s="74" t="s">
        <v>177</v>
      </c>
      <c r="AC3" s="74" t="s">
        <v>178</v>
      </c>
      <c r="AE3" s="74" t="s">
        <v>179</v>
      </c>
      <c r="AF3" s="74" t="s">
        <v>180</v>
      </c>
      <c r="AG3" s="74" t="s">
        <v>181</v>
      </c>
      <c r="AH3" s="74" t="s">
        <v>188</v>
      </c>
      <c r="AI3" s="74" t="s">
        <v>193</v>
      </c>
      <c r="AJ3" s="74" t="s">
        <v>194</v>
      </c>
      <c r="AL3" s="74" t="s">
        <v>185</v>
      </c>
      <c r="AM3" s="74" t="s">
        <v>186</v>
      </c>
      <c r="AN3" s="74" t="s">
        <v>182</v>
      </c>
      <c r="AO3" s="74" t="s">
        <v>189</v>
      </c>
      <c r="AP3" s="74" t="s">
        <v>192</v>
      </c>
      <c r="AQ3" s="74" t="s">
        <v>195</v>
      </c>
      <c r="AS3" s="74" t="s">
        <v>184</v>
      </c>
      <c r="AT3" s="74" t="s">
        <v>187</v>
      </c>
      <c r="AU3" s="74" t="s">
        <v>183</v>
      </c>
      <c r="AV3" s="74" t="s">
        <v>190</v>
      </c>
      <c r="AW3" s="74" t="s">
        <v>191</v>
      </c>
      <c r="AX3" s="74" t="s">
        <v>196</v>
      </c>
      <c r="AZ3" s="75"/>
    </row>
    <row r="4" spans="1:52">
      <c r="A4" s="70" t="s">
        <v>115</v>
      </c>
      <c r="B4" s="70">
        <v>1</v>
      </c>
      <c r="C4" s="66">
        <v>4</v>
      </c>
      <c r="D4" s="66">
        <v>4</v>
      </c>
      <c r="E4" s="66">
        <v>4</v>
      </c>
      <c r="F4" s="66">
        <v>4</v>
      </c>
      <c r="G4" s="66">
        <v>4</v>
      </c>
      <c r="H4" s="66">
        <v>4</v>
      </c>
      <c r="J4" s="66">
        <v>4</v>
      </c>
      <c r="K4" s="66">
        <v>4</v>
      </c>
      <c r="L4" s="66">
        <v>4</v>
      </c>
      <c r="M4" s="66">
        <v>4</v>
      </c>
      <c r="N4" s="66">
        <v>4</v>
      </c>
      <c r="O4" s="66">
        <v>4</v>
      </c>
      <c r="Q4" s="66">
        <v>5</v>
      </c>
      <c r="R4" s="66">
        <v>5</v>
      </c>
      <c r="S4" s="66">
        <v>5</v>
      </c>
      <c r="T4" s="66">
        <v>5</v>
      </c>
      <c r="U4" s="66">
        <v>5</v>
      </c>
      <c r="V4" s="66">
        <v>5</v>
      </c>
      <c r="X4" s="66">
        <v>5</v>
      </c>
      <c r="Y4" s="66">
        <v>5</v>
      </c>
      <c r="Z4" s="66">
        <v>5</v>
      </c>
      <c r="AA4" s="66">
        <v>5</v>
      </c>
      <c r="AB4" s="66">
        <v>5</v>
      </c>
      <c r="AC4" s="66">
        <v>5</v>
      </c>
      <c r="AE4" s="66">
        <v>5</v>
      </c>
      <c r="AF4" s="66">
        <v>5</v>
      </c>
      <c r="AG4" s="66">
        <v>5</v>
      </c>
      <c r="AH4" s="66">
        <v>5</v>
      </c>
      <c r="AI4" s="66">
        <v>5</v>
      </c>
      <c r="AJ4" s="66">
        <v>5</v>
      </c>
      <c r="AL4" s="66">
        <v>5</v>
      </c>
      <c r="AM4" s="66">
        <v>5</v>
      </c>
      <c r="AN4" s="66">
        <v>5</v>
      </c>
      <c r="AO4" s="66">
        <v>5</v>
      </c>
      <c r="AP4" s="66">
        <v>5</v>
      </c>
      <c r="AQ4" s="66">
        <v>5</v>
      </c>
      <c r="AS4" s="66">
        <v>5</v>
      </c>
      <c r="AT4" s="66">
        <v>5</v>
      </c>
      <c r="AU4" s="66">
        <v>5</v>
      </c>
      <c r="AV4" s="66">
        <v>5</v>
      </c>
      <c r="AW4" s="66">
        <v>5</v>
      </c>
      <c r="AX4" s="66">
        <v>5</v>
      </c>
    </row>
    <row r="5" spans="1:52">
      <c r="A5" s="70" t="s">
        <v>115</v>
      </c>
      <c r="B5" s="70">
        <v>2</v>
      </c>
      <c r="C5" s="66">
        <v>3</v>
      </c>
      <c r="D5" s="66">
        <v>3</v>
      </c>
      <c r="E5" s="66">
        <v>4</v>
      </c>
      <c r="F5" s="66">
        <v>4</v>
      </c>
      <c r="G5" s="66">
        <v>4</v>
      </c>
      <c r="H5" s="66">
        <v>4</v>
      </c>
      <c r="J5" s="66">
        <v>4</v>
      </c>
      <c r="K5" s="66">
        <v>4</v>
      </c>
      <c r="L5" s="66">
        <v>4</v>
      </c>
      <c r="M5" s="66">
        <v>4</v>
      </c>
      <c r="N5" s="66">
        <v>4</v>
      </c>
      <c r="O5" s="66">
        <v>4</v>
      </c>
      <c r="Q5" s="66">
        <v>4</v>
      </c>
      <c r="R5" s="66">
        <v>4</v>
      </c>
      <c r="S5" s="66">
        <v>4</v>
      </c>
      <c r="T5" s="66">
        <v>4</v>
      </c>
      <c r="U5" s="66">
        <v>4</v>
      </c>
      <c r="V5" s="66">
        <v>3</v>
      </c>
      <c r="X5" s="66">
        <v>4</v>
      </c>
      <c r="Y5" s="66">
        <v>4</v>
      </c>
      <c r="Z5" s="66">
        <v>4</v>
      </c>
      <c r="AA5" s="66">
        <v>4</v>
      </c>
      <c r="AB5" s="66">
        <v>4</v>
      </c>
      <c r="AC5" s="66">
        <v>4</v>
      </c>
      <c r="AE5" s="66">
        <v>4</v>
      </c>
      <c r="AF5" s="66">
        <v>4</v>
      </c>
      <c r="AG5" s="66">
        <v>4</v>
      </c>
      <c r="AH5" s="66">
        <v>4</v>
      </c>
      <c r="AI5" s="66">
        <v>4</v>
      </c>
      <c r="AJ5" s="66">
        <v>4</v>
      </c>
      <c r="AL5" s="66">
        <v>5</v>
      </c>
      <c r="AM5" s="66">
        <v>5</v>
      </c>
      <c r="AN5" s="66">
        <v>5</v>
      </c>
      <c r="AO5" s="66">
        <v>5</v>
      </c>
      <c r="AP5" s="66">
        <v>5</v>
      </c>
      <c r="AQ5" s="66">
        <v>5</v>
      </c>
      <c r="AS5" s="66">
        <v>3</v>
      </c>
      <c r="AT5" s="66">
        <v>3</v>
      </c>
      <c r="AU5" s="66">
        <v>3</v>
      </c>
      <c r="AV5" s="66">
        <v>3</v>
      </c>
      <c r="AW5" s="66">
        <v>3</v>
      </c>
      <c r="AX5" s="66">
        <v>2</v>
      </c>
    </row>
    <row r="6" spans="1:52">
      <c r="A6" s="70" t="s">
        <v>115</v>
      </c>
      <c r="B6" s="70">
        <v>3</v>
      </c>
      <c r="C6" s="66">
        <v>4</v>
      </c>
      <c r="D6" s="66">
        <v>4</v>
      </c>
      <c r="E6" s="66">
        <v>4</v>
      </c>
      <c r="F6" s="66">
        <v>3</v>
      </c>
      <c r="G6" s="66">
        <v>4</v>
      </c>
      <c r="H6" s="66">
        <v>4</v>
      </c>
      <c r="J6" s="66">
        <v>4</v>
      </c>
      <c r="K6" s="66">
        <v>4</v>
      </c>
      <c r="L6" s="66">
        <v>4</v>
      </c>
      <c r="M6" s="66">
        <v>3</v>
      </c>
      <c r="N6" s="66">
        <v>4</v>
      </c>
      <c r="O6" s="66">
        <v>4</v>
      </c>
      <c r="Q6" s="66">
        <v>4</v>
      </c>
      <c r="R6" s="66">
        <v>4</v>
      </c>
      <c r="S6" s="66">
        <v>4</v>
      </c>
      <c r="T6" s="66">
        <v>4</v>
      </c>
      <c r="U6" s="66">
        <v>4</v>
      </c>
      <c r="V6" s="66">
        <v>4</v>
      </c>
      <c r="X6" s="66">
        <v>4</v>
      </c>
      <c r="Y6" s="66">
        <v>4</v>
      </c>
      <c r="Z6" s="66">
        <v>4</v>
      </c>
      <c r="AA6" s="66">
        <v>4</v>
      </c>
      <c r="AB6" s="66">
        <v>4</v>
      </c>
      <c r="AC6" s="66">
        <v>4</v>
      </c>
      <c r="AE6" s="66">
        <v>4</v>
      </c>
      <c r="AF6" s="66">
        <v>4</v>
      </c>
      <c r="AG6" s="66">
        <v>4</v>
      </c>
      <c r="AH6" s="66">
        <v>4</v>
      </c>
      <c r="AI6" s="66">
        <v>4</v>
      </c>
      <c r="AJ6" s="66">
        <v>4</v>
      </c>
      <c r="AL6" s="66">
        <v>4</v>
      </c>
      <c r="AM6" s="66">
        <v>5</v>
      </c>
      <c r="AN6" s="66">
        <v>5</v>
      </c>
      <c r="AO6" s="66">
        <v>5</v>
      </c>
      <c r="AP6" s="66">
        <v>4</v>
      </c>
      <c r="AQ6" s="66">
        <v>4</v>
      </c>
      <c r="AS6" s="66">
        <v>5</v>
      </c>
      <c r="AT6" s="66">
        <v>5</v>
      </c>
      <c r="AU6" s="66">
        <v>4</v>
      </c>
      <c r="AV6" s="66">
        <v>5</v>
      </c>
      <c r="AW6" s="66">
        <v>4</v>
      </c>
      <c r="AX6" s="66">
        <v>4</v>
      </c>
    </row>
    <row r="7" spans="1:52">
      <c r="A7" s="70" t="s">
        <v>115</v>
      </c>
      <c r="B7" s="70">
        <v>4</v>
      </c>
      <c r="C7" s="66">
        <v>5</v>
      </c>
      <c r="D7" s="66">
        <v>5</v>
      </c>
      <c r="E7" s="66">
        <v>5</v>
      </c>
      <c r="F7" s="66">
        <v>5</v>
      </c>
      <c r="G7" s="66">
        <v>5</v>
      </c>
      <c r="H7" s="66">
        <v>5</v>
      </c>
      <c r="J7" s="66">
        <v>5</v>
      </c>
      <c r="K7" s="66">
        <v>5</v>
      </c>
      <c r="L7" s="66">
        <v>5</v>
      </c>
      <c r="M7" s="66">
        <v>5</v>
      </c>
      <c r="N7" s="66">
        <v>5</v>
      </c>
      <c r="O7" s="66">
        <v>5</v>
      </c>
      <c r="Q7" s="66">
        <v>5</v>
      </c>
      <c r="R7" s="66">
        <v>5</v>
      </c>
      <c r="S7" s="66">
        <v>5</v>
      </c>
      <c r="T7" s="66">
        <v>5</v>
      </c>
      <c r="U7" s="66">
        <v>5</v>
      </c>
      <c r="V7" s="66">
        <v>5</v>
      </c>
      <c r="X7" s="66">
        <v>5</v>
      </c>
      <c r="Y7" s="66">
        <v>5</v>
      </c>
      <c r="Z7" s="66">
        <v>5</v>
      </c>
      <c r="AA7" s="66">
        <v>5</v>
      </c>
      <c r="AB7" s="66">
        <v>5</v>
      </c>
      <c r="AC7" s="66">
        <v>5</v>
      </c>
      <c r="AE7" s="66">
        <v>5</v>
      </c>
      <c r="AF7" s="66">
        <v>5</v>
      </c>
      <c r="AG7" s="66">
        <v>5</v>
      </c>
      <c r="AH7" s="66">
        <v>5</v>
      </c>
      <c r="AI7" s="66">
        <v>5</v>
      </c>
      <c r="AJ7" s="66">
        <v>5</v>
      </c>
      <c r="AL7" s="66">
        <v>5</v>
      </c>
      <c r="AM7" s="66">
        <v>5</v>
      </c>
      <c r="AN7" s="66">
        <v>5</v>
      </c>
      <c r="AO7" s="66">
        <v>5</v>
      </c>
      <c r="AP7" s="66">
        <v>5</v>
      </c>
      <c r="AQ7" s="66">
        <v>5</v>
      </c>
      <c r="AS7" s="66">
        <v>5</v>
      </c>
      <c r="AT7" s="66">
        <v>5</v>
      </c>
      <c r="AU7" s="66">
        <v>5</v>
      </c>
      <c r="AV7" s="66">
        <v>5</v>
      </c>
      <c r="AW7" s="66">
        <v>5</v>
      </c>
      <c r="AX7" s="66">
        <v>5</v>
      </c>
    </row>
    <row r="8" spans="1:52">
      <c r="A8" s="70" t="s">
        <v>115</v>
      </c>
      <c r="B8" s="70">
        <v>5</v>
      </c>
      <c r="C8" s="66">
        <v>5</v>
      </c>
      <c r="D8" s="66">
        <v>5</v>
      </c>
      <c r="E8" s="66">
        <v>5</v>
      </c>
      <c r="F8" s="66">
        <v>5</v>
      </c>
      <c r="G8" s="66">
        <v>5</v>
      </c>
      <c r="H8" s="66">
        <v>5</v>
      </c>
      <c r="J8" s="66">
        <v>5</v>
      </c>
      <c r="K8" s="66">
        <v>5</v>
      </c>
      <c r="L8" s="66">
        <v>5</v>
      </c>
      <c r="M8" s="66">
        <v>5</v>
      </c>
      <c r="N8" s="66">
        <v>5</v>
      </c>
      <c r="O8" s="66">
        <v>5</v>
      </c>
      <c r="Q8" s="66">
        <v>5</v>
      </c>
      <c r="R8" s="66">
        <v>5</v>
      </c>
      <c r="S8" s="66">
        <v>5</v>
      </c>
      <c r="T8" s="66">
        <v>5</v>
      </c>
      <c r="U8" s="66">
        <v>5</v>
      </c>
      <c r="V8" s="66">
        <v>5</v>
      </c>
      <c r="X8" s="66">
        <v>5</v>
      </c>
      <c r="Y8" s="66">
        <v>5</v>
      </c>
      <c r="Z8" s="66">
        <v>5</v>
      </c>
      <c r="AA8" s="66">
        <v>5</v>
      </c>
      <c r="AB8" s="66">
        <v>5</v>
      </c>
      <c r="AC8" s="66">
        <v>5</v>
      </c>
      <c r="AE8" s="66">
        <v>5</v>
      </c>
      <c r="AF8" s="66">
        <v>5</v>
      </c>
      <c r="AG8" s="66">
        <v>5</v>
      </c>
      <c r="AH8" s="66">
        <v>5</v>
      </c>
      <c r="AI8" s="66">
        <v>5</v>
      </c>
      <c r="AJ8" s="66">
        <v>5</v>
      </c>
      <c r="AL8" s="66">
        <v>5</v>
      </c>
      <c r="AM8" s="66">
        <v>5</v>
      </c>
      <c r="AN8" s="66">
        <v>5</v>
      </c>
      <c r="AO8" s="66">
        <v>5</v>
      </c>
      <c r="AP8" s="66">
        <v>5</v>
      </c>
      <c r="AQ8" s="66">
        <v>5</v>
      </c>
      <c r="AS8" s="66">
        <v>5</v>
      </c>
      <c r="AT8" s="66">
        <v>5</v>
      </c>
      <c r="AU8" s="66">
        <v>5</v>
      </c>
      <c r="AV8" s="66">
        <v>5</v>
      </c>
      <c r="AW8" s="66">
        <v>5</v>
      </c>
      <c r="AX8" s="66">
        <v>5</v>
      </c>
    </row>
    <row r="9" spans="1:52">
      <c r="A9" s="70" t="s">
        <v>115</v>
      </c>
      <c r="B9" s="70">
        <v>6</v>
      </c>
      <c r="C9" s="66">
        <v>4</v>
      </c>
      <c r="D9" s="66">
        <v>4</v>
      </c>
      <c r="E9" s="66">
        <v>4</v>
      </c>
      <c r="F9" s="66">
        <v>4</v>
      </c>
      <c r="G9" s="66">
        <v>4</v>
      </c>
      <c r="H9" s="66">
        <v>4</v>
      </c>
      <c r="J9" s="66">
        <v>4</v>
      </c>
      <c r="K9" s="66">
        <v>4</v>
      </c>
      <c r="L9" s="66">
        <v>5</v>
      </c>
      <c r="M9" s="66">
        <v>4</v>
      </c>
      <c r="N9" s="66">
        <v>5</v>
      </c>
      <c r="O9" s="66">
        <v>4</v>
      </c>
      <c r="Q9" s="66">
        <v>5</v>
      </c>
      <c r="R9" s="66">
        <v>5</v>
      </c>
      <c r="S9" s="66">
        <v>5</v>
      </c>
      <c r="T9" s="66">
        <v>5</v>
      </c>
      <c r="U9" s="66">
        <v>5</v>
      </c>
      <c r="V9" s="66">
        <v>5</v>
      </c>
      <c r="X9" s="66">
        <v>5</v>
      </c>
      <c r="Y9" s="66">
        <v>5</v>
      </c>
      <c r="Z9" s="66">
        <v>5</v>
      </c>
      <c r="AA9" s="66">
        <v>5</v>
      </c>
      <c r="AB9" s="66">
        <v>4</v>
      </c>
      <c r="AC9" s="66">
        <v>4</v>
      </c>
      <c r="AE9" s="66">
        <v>5</v>
      </c>
      <c r="AF9" s="66">
        <v>5</v>
      </c>
      <c r="AG9" s="66">
        <v>5</v>
      </c>
      <c r="AH9" s="66">
        <v>5</v>
      </c>
      <c r="AI9" s="66">
        <v>5</v>
      </c>
      <c r="AJ9" s="66">
        <v>4</v>
      </c>
      <c r="AL9" s="66">
        <v>5</v>
      </c>
      <c r="AM9" s="66">
        <v>5</v>
      </c>
      <c r="AN9" s="66">
        <v>5</v>
      </c>
      <c r="AO9" s="66">
        <v>5</v>
      </c>
      <c r="AP9" s="66">
        <v>4</v>
      </c>
      <c r="AQ9" s="66">
        <v>4</v>
      </c>
      <c r="AS9" s="66">
        <v>5</v>
      </c>
      <c r="AT9" s="66">
        <v>5</v>
      </c>
      <c r="AU9" s="66">
        <v>5</v>
      </c>
      <c r="AV9" s="66">
        <v>5</v>
      </c>
      <c r="AW9" s="66">
        <v>5</v>
      </c>
      <c r="AX9" s="66">
        <v>5</v>
      </c>
    </row>
    <row r="10" spans="1:52">
      <c r="A10" s="70" t="s">
        <v>115</v>
      </c>
      <c r="B10" s="70">
        <v>7</v>
      </c>
      <c r="C10" s="66">
        <v>5</v>
      </c>
      <c r="D10" s="66">
        <v>5</v>
      </c>
      <c r="E10" s="66">
        <v>5</v>
      </c>
      <c r="F10" s="66">
        <v>5</v>
      </c>
      <c r="G10" s="66">
        <v>5</v>
      </c>
      <c r="H10" s="66">
        <v>5</v>
      </c>
      <c r="J10" s="66">
        <v>5</v>
      </c>
      <c r="K10" s="66">
        <v>5</v>
      </c>
      <c r="L10" s="66">
        <v>5</v>
      </c>
      <c r="M10" s="66">
        <v>5</v>
      </c>
      <c r="N10" s="66">
        <v>5</v>
      </c>
      <c r="O10" s="66">
        <v>5</v>
      </c>
      <c r="Q10" s="66">
        <v>5</v>
      </c>
      <c r="R10" s="66">
        <v>5</v>
      </c>
      <c r="S10" s="66">
        <v>5</v>
      </c>
      <c r="T10" s="66">
        <v>5</v>
      </c>
      <c r="U10" s="66">
        <v>5</v>
      </c>
      <c r="V10" s="66">
        <v>5</v>
      </c>
      <c r="X10" s="66">
        <v>5</v>
      </c>
      <c r="Y10" s="66">
        <v>5</v>
      </c>
      <c r="Z10" s="66">
        <v>5</v>
      </c>
      <c r="AA10" s="66">
        <v>5</v>
      </c>
      <c r="AB10" s="66">
        <v>5</v>
      </c>
      <c r="AC10" s="66">
        <v>5</v>
      </c>
      <c r="AE10" s="66">
        <v>5</v>
      </c>
      <c r="AF10" s="66">
        <v>5</v>
      </c>
      <c r="AG10" s="66">
        <v>5</v>
      </c>
      <c r="AH10" s="66">
        <v>5</v>
      </c>
      <c r="AI10" s="66">
        <v>5</v>
      </c>
      <c r="AJ10" s="66">
        <v>5</v>
      </c>
    </row>
    <row r="11" spans="1:52">
      <c r="A11" s="70" t="s">
        <v>115</v>
      </c>
      <c r="B11" s="70">
        <v>8</v>
      </c>
      <c r="C11" s="66">
        <v>5</v>
      </c>
      <c r="D11" s="66">
        <v>5</v>
      </c>
      <c r="E11" s="66">
        <v>5</v>
      </c>
      <c r="F11" s="66">
        <v>5</v>
      </c>
      <c r="G11" s="66">
        <v>5</v>
      </c>
      <c r="H11" s="66">
        <v>5</v>
      </c>
      <c r="J11" s="66">
        <v>5</v>
      </c>
      <c r="K11" s="66">
        <v>5</v>
      </c>
      <c r="L11" s="66">
        <v>5</v>
      </c>
      <c r="M11" s="66">
        <v>4</v>
      </c>
      <c r="N11" s="66">
        <v>5</v>
      </c>
      <c r="O11" s="66">
        <v>5</v>
      </c>
      <c r="Q11" s="66">
        <v>5</v>
      </c>
      <c r="R11" s="66">
        <v>5</v>
      </c>
      <c r="S11" s="66">
        <v>5</v>
      </c>
      <c r="T11" s="66">
        <v>5</v>
      </c>
      <c r="U11" s="66">
        <v>5</v>
      </c>
      <c r="V11" s="66">
        <v>5</v>
      </c>
      <c r="X11" s="66">
        <v>5</v>
      </c>
      <c r="Y11" s="66">
        <v>5</v>
      </c>
      <c r="Z11" s="66">
        <v>5</v>
      </c>
      <c r="AA11" s="66">
        <v>5</v>
      </c>
      <c r="AB11" s="66">
        <v>5</v>
      </c>
      <c r="AC11" s="66">
        <v>5</v>
      </c>
      <c r="AE11" s="66">
        <v>5</v>
      </c>
      <c r="AF11" s="66">
        <v>5</v>
      </c>
      <c r="AG11" s="66">
        <v>5</v>
      </c>
      <c r="AH11" s="66">
        <v>5</v>
      </c>
      <c r="AI11" s="66">
        <v>5</v>
      </c>
      <c r="AJ11" s="66">
        <v>5</v>
      </c>
      <c r="AL11" s="66">
        <v>5</v>
      </c>
      <c r="AM11" s="66">
        <v>4</v>
      </c>
      <c r="AN11" s="66">
        <v>5</v>
      </c>
      <c r="AO11" s="66">
        <v>5</v>
      </c>
      <c r="AP11" s="66">
        <v>4</v>
      </c>
      <c r="AQ11" s="66">
        <v>5</v>
      </c>
      <c r="AS11" s="66">
        <v>5</v>
      </c>
      <c r="AT11" s="66">
        <v>5</v>
      </c>
      <c r="AU11" s="66">
        <v>5</v>
      </c>
      <c r="AV11" s="66">
        <v>5</v>
      </c>
      <c r="AW11" s="66">
        <v>5</v>
      </c>
      <c r="AX11" s="66">
        <v>5</v>
      </c>
    </row>
    <row r="12" spans="1:52">
      <c r="A12" s="70" t="s">
        <v>115</v>
      </c>
      <c r="B12" s="70">
        <v>9</v>
      </c>
      <c r="C12" s="66">
        <v>4</v>
      </c>
      <c r="D12" s="66">
        <v>4</v>
      </c>
      <c r="E12" s="66">
        <v>4</v>
      </c>
      <c r="F12" s="66">
        <v>4</v>
      </c>
      <c r="G12" s="66">
        <v>4</v>
      </c>
      <c r="H12" s="66">
        <v>4</v>
      </c>
      <c r="J12" s="66">
        <v>4</v>
      </c>
      <c r="K12" s="66">
        <v>4</v>
      </c>
      <c r="L12" s="66">
        <v>4</v>
      </c>
      <c r="M12" s="66">
        <v>4</v>
      </c>
      <c r="N12" s="66">
        <v>4</v>
      </c>
      <c r="O12" s="66">
        <v>4</v>
      </c>
      <c r="Q12" s="66">
        <v>5</v>
      </c>
      <c r="R12" s="66">
        <v>5</v>
      </c>
      <c r="S12" s="66">
        <v>5</v>
      </c>
      <c r="T12" s="66">
        <v>5</v>
      </c>
      <c r="U12" s="66">
        <v>5</v>
      </c>
      <c r="V12" s="66">
        <v>4</v>
      </c>
      <c r="X12" s="66">
        <v>5</v>
      </c>
      <c r="Y12" s="66">
        <v>5</v>
      </c>
      <c r="Z12" s="66">
        <v>4</v>
      </c>
      <c r="AA12" s="66">
        <v>5</v>
      </c>
      <c r="AB12" s="66">
        <v>4</v>
      </c>
      <c r="AC12" s="66">
        <v>4</v>
      </c>
      <c r="AE12" s="66">
        <v>5</v>
      </c>
      <c r="AF12" s="66">
        <v>5</v>
      </c>
      <c r="AG12" s="66">
        <v>5</v>
      </c>
      <c r="AH12" s="66">
        <v>5</v>
      </c>
      <c r="AI12" s="66">
        <v>5</v>
      </c>
      <c r="AJ12" s="66">
        <v>4</v>
      </c>
      <c r="AL12" s="66">
        <v>5</v>
      </c>
      <c r="AM12" s="66">
        <v>5</v>
      </c>
      <c r="AN12" s="66">
        <v>5</v>
      </c>
      <c r="AO12" s="66">
        <v>5</v>
      </c>
      <c r="AP12" s="66">
        <v>5</v>
      </c>
      <c r="AQ12" s="66">
        <v>4</v>
      </c>
      <c r="AS12" s="66">
        <v>4</v>
      </c>
      <c r="AT12" s="66">
        <v>4</v>
      </c>
      <c r="AU12" s="66">
        <v>4</v>
      </c>
      <c r="AV12" s="66">
        <v>4</v>
      </c>
      <c r="AW12" s="66">
        <v>4</v>
      </c>
      <c r="AX12" s="66">
        <v>4</v>
      </c>
    </row>
    <row r="13" spans="1:52">
      <c r="A13" s="70" t="s">
        <v>115</v>
      </c>
      <c r="B13" s="70">
        <v>10</v>
      </c>
      <c r="C13" s="66">
        <v>5</v>
      </c>
      <c r="D13" s="66">
        <v>5</v>
      </c>
      <c r="E13" s="66">
        <v>5</v>
      </c>
      <c r="F13" s="66">
        <v>5</v>
      </c>
      <c r="G13" s="66">
        <v>5</v>
      </c>
      <c r="H13" s="66">
        <v>5</v>
      </c>
      <c r="J13" s="66">
        <v>5</v>
      </c>
      <c r="K13" s="66">
        <v>5</v>
      </c>
      <c r="L13" s="66">
        <v>5</v>
      </c>
      <c r="M13" s="66">
        <v>5</v>
      </c>
      <c r="N13" s="66">
        <v>5</v>
      </c>
      <c r="O13" s="66">
        <v>5</v>
      </c>
      <c r="Q13" s="66">
        <v>5</v>
      </c>
      <c r="R13" s="66">
        <v>5</v>
      </c>
      <c r="S13" s="66">
        <v>5</v>
      </c>
      <c r="T13" s="66">
        <v>5</v>
      </c>
      <c r="U13" s="66">
        <v>5</v>
      </c>
      <c r="V13" s="66">
        <v>4</v>
      </c>
      <c r="X13" s="66">
        <v>5</v>
      </c>
      <c r="Y13" s="66">
        <v>5</v>
      </c>
      <c r="Z13" s="66">
        <v>5</v>
      </c>
      <c r="AA13" s="66">
        <v>5</v>
      </c>
      <c r="AB13" s="66">
        <v>5</v>
      </c>
      <c r="AC13" s="66">
        <v>5</v>
      </c>
      <c r="AE13" s="66">
        <v>5</v>
      </c>
      <c r="AF13" s="66">
        <v>5</v>
      </c>
      <c r="AG13" s="66">
        <v>5</v>
      </c>
      <c r="AH13" s="66">
        <v>5</v>
      </c>
      <c r="AI13" s="66">
        <v>5</v>
      </c>
      <c r="AJ13" s="66">
        <v>5</v>
      </c>
      <c r="AL13" s="66">
        <v>5</v>
      </c>
      <c r="AM13" s="66">
        <v>5</v>
      </c>
      <c r="AN13" s="66">
        <v>5</v>
      </c>
      <c r="AO13" s="66">
        <v>5</v>
      </c>
      <c r="AP13" s="66">
        <v>5</v>
      </c>
      <c r="AQ13" s="66">
        <v>5</v>
      </c>
      <c r="AS13" s="66">
        <v>5</v>
      </c>
      <c r="AT13" s="66">
        <v>5</v>
      </c>
      <c r="AU13" s="66">
        <v>5</v>
      </c>
      <c r="AV13" s="66">
        <v>5</v>
      </c>
      <c r="AW13" s="66">
        <v>5</v>
      </c>
      <c r="AX13" s="66">
        <v>4</v>
      </c>
    </row>
    <row r="14" spans="1:52">
      <c r="A14" s="70" t="s">
        <v>115</v>
      </c>
      <c r="B14" s="70">
        <v>11</v>
      </c>
      <c r="C14" s="66">
        <v>5</v>
      </c>
      <c r="D14" s="66">
        <v>5</v>
      </c>
      <c r="E14" s="66">
        <v>4</v>
      </c>
      <c r="F14" s="66">
        <v>4</v>
      </c>
      <c r="G14" s="66">
        <v>5</v>
      </c>
      <c r="H14" s="66">
        <v>5</v>
      </c>
      <c r="J14" s="66">
        <v>4</v>
      </c>
      <c r="K14" s="66">
        <v>5</v>
      </c>
      <c r="L14" s="66">
        <v>4</v>
      </c>
      <c r="M14" s="66">
        <v>4</v>
      </c>
      <c r="N14" s="66">
        <v>5</v>
      </c>
      <c r="O14" s="66">
        <v>5</v>
      </c>
      <c r="Q14" s="66">
        <v>5</v>
      </c>
      <c r="R14" s="66">
        <v>5</v>
      </c>
      <c r="S14" s="66">
        <v>5</v>
      </c>
      <c r="T14" s="66">
        <v>5</v>
      </c>
      <c r="U14" s="66">
        <v>5</v>
      </c>
      <c r="V14" s="66">
        <v>4</v>
      </c>
      <c r="X14" s="66">
        <v>5</v>
      </c>
      <c r="Y14" s="66">
        <v>5</v>
      </c>
      <c r="Z14" s="66">
        <v>5</v>
      </c>
      <c r="AA14" s="66">
        <v>5</v>
      </c>
      <c r="AB14" s="66">
        <v>5</v>
      </c>
      <c r="AC14" s="66">
        <v>4</v>
      </c>
      <c r="AE14" s="66">
        <v>5</v>
      </c>
      <c r="AF14" s="66">
        <v>5</v>
      </c>
      <c r="AG14" s="66">
        <v>5</v>
      </c>
      <c r="AH14" s="66">
        <v>5</v>
      </c>
      <c r="AI14" s="66">
        <v>5</v>
      </c>
      <c r="AJ14" s="66">
        <v>4</v>
      </c>
      <c r="AL14" s="66">
        <v>5</v>
      </c>
      <c r="AM14" s="66">
        <v>5</v>
      </c>
      <c r="AN14" s="66">
        <v>4</v>
      </c>
      <c r="AO14" s="66">
        <v>5</v>
      </c>
      <c r="AP14" s="66">
        <v>5</v>
      </c>
      <c r="AQ14" s="66">
        <v>4</v>
      </c>
      <c r="AS14" s="66">
        <v>5</v>
      </c>
      <c r="AT14" s="66">
        <v>5</v>
      </c>
      <c r="AU14" s="66">
        <v>4</v>
      </c>
      <c r="AV14" s="66">
        <v>5</v>
      </c>
      <c r="AW14" s="66">
        <v>5</v>
      </c>
      <c r="AX14" s="66">
        <v>4</v>
      </c>
    </row>
    <row r="15" spans="1:52">
      <c r="A15" s="70" t="s">
        <v>115</v>
      </c>
      <c r="B15" s="70">
        <v>12</v>
      </c>
      <c r="C15" s="66">
        <v>4</v>
      </c>
      <c r="D15" s="66">
        <v>4</v>
      </c>
      <c r="E15" s="66">
        <v>4</v>
      </c>
      <c r="F15" s="66">
        <v>3</v>
      </c>
      <c r="G15" s="66">
        <v>5</v>
      </c>
      <c r="H15" s="66">
        <v>5</v>
      </c>
      <c r="J15" s="66">
        <v>4</v>
      </c>
      <c r="K15" s="66">
        <v>4</v>
      </c>
      <c r="L15" s="66">
        <v>4</v>
      </c>
      <c r="M15" s="66">
        <v>3</v>
      </c>
      <c r="N15" s="66">
        <v>5</v>
      </c>
      <c r="O15" s="66">
        <v>5</v>
      </c>
      <c r="Q15" s="66">
        <v>5</v>
      </c>
      <c r="R15" s="66">
        <v>5</v>
      </c>
      <c r="S15" s="66">
        <v>5</v>
      </c>
      <c r="T15" s="66">
        <v>5</v>
      </c>
      <c r="U15" s="66">
        <v>5</v>
      </c>
      <c r="V15" s="66">
        <v>4</v>
      </c>
      <c r="X15" s="66">
        <v>5</v>
      </c>
      <c r="Y15" s="66">
        <v>5</v>
      </c>
      <c r="Z15" s="66">
        <v>5</v>
      </c>
      <c r="AA15" s="66">
        <v>4</v>
      </c>
      <c r="AB15" s="66">
        <v>5</v>
      </c>
      <c r="AC15" s="66">
        <v>5</v>
      </c>
      <c r="AE15" s="66">
        <v>5</v>
      </c>
      <c r="AF15" s="66">
        <v>5</v>
      </c>
      <c r="AG15" s="66">
        <v>5</v>
      </c>
      <c r="AH15" s="66">
        <v>5</v>
      </c>
      <c r="AI15" s="66">
        <v>5</v>
      </c>
      <c r="AJ15" s="66">
        <v>4</v>
      </c>
      <c r="AL15" s="66">
        <v>5</v>
      </c>
      <c r="AM15" s="66">
        <v>5</v>
      </c>
      <c r="AN15" s="66">
        <v>5</v>
      </c>
      <c r="AO15" s="66">
        <v>3</v>
      </c>
      <c r="AP15" s="66">
        <v>5</v>
      </c>
      <c r="AQ15" s="66">
        <v>5</v>
      </c>
      <c r="AS15" s="66">
        <v>5</v>
      </c>
      <c r="AT15" s="66">
        <v>5</v>
      </c>
      <c r="AU15" s="66">
        <v>5</v>
      </c>
      <c r="AV15" s="66">
        <v>5</v>
      </c>
      <c r="AW15" s="66">
        <v>5</v>
      </c>
      <c r="AX15" s="66">
        <v>5</v>
      </c>
    </row>
    <row r="16" spans="1:52">
      <c r="A16" s="70" t="s">
        <v>115</v>
      </c>
      <c r="B16" s="70">
        <v>13</v>
      </c>
      <c r="C16" s="66">
        <v>5</v>
      </c>
      <c r="D16" s="66">
        <v>5</v>
      </c>
      <c r="E16" s="66">
        <v>5</v>
      </c>
      <c r="F16" s="66">
        <v>5</v>
      </c>
      <c r="G16" s="66">
        <v>5</v>
      </c>
      <c r="H16" s="66">
        <v>5</v>
      </c>
      <c r="J16" s="66">
        <v>5</v>
      </c>
      <c r="K16" s="66">
        <v>5</v>
      </c>
      <c r="L16" s="66">
        <v>5</v>
      </c>
      <c r="M16" s="66">
        <v>5</v>
      </c>
      <c r="N16" s="66">
        <v>5</v>
      </c>
      <c r="O16" s="66">
        <v>5</v>
      </c>
      <c r="Q16" s="66">
        <v>5</v>
      </c>
      <c r="R16" s="66">
        <v>5</v>
      </c>
      <c r="S16" s="66">
        <v>5</v>
      </c>
      <c r="T16" s="66">
        <v>5</v>
      </c>
      <c r="U16" s="66">
        <v>5</v>
      </c>
      <c r="V16" s="66">
        <v>5</v>
      </c>
      <c r="X16" s="66">
        <v>5</v>
      </c>
      <c r="Y16" s="66">
        <v>5</v>
      </c>
      <c r="Z16" s="66">
        <v>5</v>
      </c>
      <c r="AA16" s="66">
        <v>5</v>
      </c>
      <c r="AB16" s="66">
        <v>5</v>
      </c>
      <c r="AC16" s="66">
        <v>5</v>
      </c>
      <c r="AE16" s="66">
        <v>5</v>
      </c>
      <c r="AF16" s="66">
        <v>5</v>
      </c>
      <c r="AG16" s="66">
        <v>5</v>
      </c>
      <c r="AH16" s="66">
        <v>5</v>
      </c>
      <c r="AI16" s="66">
        <v>5</v>
      </c>
      <c r="AJ16" s="66">
        <v>5</v>
      </c>
      <c r="AL16" s="66">
        <v>5</v>
      </c>
      <c r="AM16" s="66">
        <v>5</v>
      </c>
      <c r="AN16" s="66">
        <v>5</v>
      </c>
      <c r="AO16" s="66">
        <v>5</v>
      </c>
      <c r="AP16" s="66">
        <v>5</v>
      </c>
      <c r="AQ16" s="66">
        <v>5</v>
      </c>
      <c r="AS16" s="66">
        <v>5</v>
      </c>
      <c r="AT16" s="66">
        <v>5</v>
      </c>
      <c r="AU16" s="66">
        <v>5</v>
      </c>
      <c r="AV16" s="66">
        <v>5</v>
      </c>
      <c r="AW16" s="66">
        <v>5</v>
      </c>
      <c r="AX16" s="66">
        <v>5</v>
      </c>
    </row>
    <row r="17" spans="2:52" s="71" customFormat="1">
      <c r="C17" s="72">
        <f t="shared" ref="C17:H17" si="0">AVERAGE(C4:C16)</f>
        <v>4.4615384615384617</v>
      </c>
      <c r="D17" s="72">
        <f t="shared" si="0"/>
        <v>4.4615384615384617</v>
      </c>
      <c r="E17" s="72">
        <f t="shared" si="0"/>
        <v>4.4615384615384617</v>
      </c>
      <c r="F17" s="72">
        <f t="shared" si="0"/>
        <v>4.3076923076923075</v>
      </c>
      <c r="G17" s="72">
        <f t="shared" si="0"/>
        <v>4.615384615384615</v>
      </c>
      <c r="H17" s="72">
        <f t="shared" si="0"/>
        <v>4.615384615384615</v>
      </c>
      <c r="I17" s="72">
        <f>AVERAGE(C17:H17)</f>
        <v>4.4871794871794863</v>
      </c>
      <c r="J17" s="72">
        <f t="shared" ref="J17:O17" si="1">AVERAGE(J4:J16)</f>
        <v>4.4615384615384617</v>
      </c>
      <c r="K17" s="72">
        <f t="shared" si="1"/>
        <v>4.5384615384615383</v>
      </c>
      <c r="L17" s="72">
        <f t="shared" si="1"/>
        <v>4.5384615384615383</v>
      </c>
      <c r="M17" s="72">
        <f t="shared" si="1"/>
        <v>4.2307692307692308</v>
      </c>
      <c r="N17" s="72">
        <f t="shared" si="1"/>
        <v>4.6923076923076925</v>
      </c>
      <c r="O17" s="72">
        <f t="shared" si="1"/>
        <v>4.615384615384615</v>
      </c>
      <c r="P17" s="72">
        <f>AVERAGE(J17:O17)</f>
        <v>4.5128205128205137</v>
      </c>
      <c r="Q17" s="72">
        <f t="shared" ref="Q17:V17" si="2">AVERAGE(Q4:Q16)</f>
        <v>4.8461538461538458</v>
      </c>
      <c r="R17" s="72">
        <f t="shared" si="2"/>
        <v>4.8461538461538458</v>
      </c>
      <c r="S17" s="72">
        <f t="shared" si="2"/>
        <v>4.8461538461538458</v>
      </c>
      <c r="T17" s="72">
        <f t="shared" si="2"/>
        <v>4.8461538461538458</v>
      </c>
      <c r="U17" s="72">
        <f t="shared" si="2"/>
        <v>4.8461538461538458</v>
      </c>
      <c r="V17" s="72">
        <f t="shared" si="2"/>
        <v>4.4615384615384617</v>
      </c>
      <c r="W17" s="72">
        <f>AVERAGE(Q17:V17)</f>
        <v>4.7820512820512819</v>
      </c>
      <c r="X17" s="72">
        <f t="shared" ref="X17:AC17" si="3">AVERAGE(X4:X16)</f>
        <v>4.8461538461538458</v>
      </c>
      <c r="Y17" s="72">
        <f t="shared" si="3"/>
        <v>4.8461538461538458</v>
      </c>
      <c r="Z17" s="72">
        <f t="shared" si="3"/>
        <v>4.7692307692307692</v>
      </c>
      <c r="AA17" s="72">
        <f t="shared" si="3"/>
        <v>4.7692307692307692</v>
      </c>
      <c r="AB17" s="72">
        <f t="shared" si="3"/>
        <v>4.6923076923076925</v>
      </c>
      <c r="AC17" s="72">
        <f t="shared" si="3"/>
        <v>4.615384615384615</v>
      </c>
      <c r="AD17" s="72">
        <f>AVERAGE(X17:AC17)</f>
        <v>4.7564102564102564</v>
      </c>
      <c r="AE17" s="72">
        <f t="shared" ref="AE17:AJ17" si="4">AVERAGE(AE4:AE16)</f>
        <v>4.8461538461538458</v>
      </c>
      <c r="AF17" s="72">
        <f t="shared" si="4"/>
        <v>4.8461538461538458</v>
      </c>
      <c r="AG17" s="72">
        <f t="shared" si="4"/>
        <v>4.8461538461538458</v>
      </c>
      <c r="AH17" s="72">
        <f t="shared" si="4"/>
        <v>4.8461538461538458</v>
      </c>
      <c r="AI17" s="72">
        <f t="shared" si="4"/>
        <v>4.8461538461538458</v>
      </c>
      <c r="AJ17" s="72">
        <f t="shared" si="4"/>
        <v>4.5384615384615383</v>
      </c>
      <c r="AK17" s="72">
        <f>AVERAGE(AE17:AJ17)</f>
        <v>4.7948717948717947</v>
      </c>
      <c r="AL17" s="72">
        <f t="shared" ref="AL17:AQ17" si="5">AVERAGE(AL4:AL16)</f>
        <v>4.916666666666667</v>
      </c>
      <c r="AM17" s="72">
        <f t="shared" si="5"/>
        <v>4.916666666666667</v>
      </c>
      <c r="AN17" s="72">
        <f t="shared" si="5"/>
        <v>4.916666666666667</v>
      </c>
      <c r="AO17" s="72">
        <f t="shared" si="5"/>
        <v>4.833333333333333</v>
      </c>
      <c r="AP17" s="72">
        <f t="shared" si="5"/>
        <v>4.75</v>
      </c>
      <c r="AQ17" s="72">
        <f t="shared" si="5"/>
        <v>4.666666666666667</v>
      </c>
      <c r="AR17" s="72">
        <f>AVERAGE(AL17:AQ17)</f>
        <v>4.833333333333333</v>
      </c>
      <c r="AS17" s="72">
        <f t="shared" ref="AS17:AX17" si="6">AVERAGE(AS4:AS16)</f>
        <v>4.75</v>
      </c>
      <c r="AT17" s="72">
        <f t="shared" si="6"/>
        <v>4.75</v>
      </c>
      <c r="AU17" s="72">
        <f t="shared" si="6"/>
        <v>4.583333333333333</v>
      </c>
      <c r="AV17" s="72">
        <f t="shared" si="6"/>
        <v>4.75</v>
      </c>
      <c r="AW17" s="72">
        <f t="shared" si="6"/>
        <v>4.666666666666667</v>
      </c>
      <c r="AX17" s="72">
        <f t="shared" si="6"/>
        <v>4.416666666666667</v>
      </c>
      <c r="AY17" s="72">
        <f>AVERAGE(AS17:AX17)</f>
        <v>4.6527777777777777</v>
      </c>
      <c r="AZ17" s="71" t="e">
        <f>AVERAGE(#REF!)</f>
        <v>#REF!</v>
      </c>
    </row>
    <row r="18" spans="2:52">
      <c r="I18" s="66">
        <f>AVERAGE(C17:E17,G17:H17)</f>
        <v>4.523076923076923</v>
      </c>
      <c r="P18" s="66">
        <f>AVERAGE(J17:L17,N17:O17)</f>
        <v>4.569230769230769</v>
      </c>
      <c r="W18" s="66">
        <f>AVERAGE(Q17:S17,U17:V17)</f>
        <v>4.7692307692307692</v>
      </c>
      <c r="AD18" s="66">
        <f>AVERAGE(X17:Z17,AB17:AC17)</f>
        <v>4.7538461538461529</v>
      </c>
      <c r="AK18" s="66">
        <f>AVERAGE(AE17:AG17,AI17:AJ17)</f>
        <v>4.7846153846153836</v>
      </c>
      <c r="AR18" s="66">
        <f>AVERAGE(AL17:AN17,AP17:AQ17)</f>
        <v>4.8333333333333339</v>
      </c>
      <c r="AY18" s="66">
        <f>AVERAGE(AS17:AU17,AW17:AX17)</f>
        <v>4.6333333333333337</v>
      </c>
      <c r="AZ18" s="66" t="e">
        <f>AVERAGE(#REF!,#REF!)</f>
        <v>#REF!</v>
      </c>
    </row>
    <row r="21" spans="2:52">
      <c r="B21" s="67">
        <v>1</v>
      </c>
      <c r="C21" s="66">
        <f t="shared" ref="C21:H21" si="7">COUNTIF(C4:C16,1)</f>
        <v>0</v>
      </c>
      <c r="D21" s="66">
        <f t="shared" si="7"/>
        <v>0</v>
      </c>
      <c r="E21" s="66">
        <f t="shared" si="7"/>
        <v>0</v>
      </c>
      <c r="F21" s="73">
        <f t="shared" si="7"/>
        <v>0</v>
      </c>
      <c r="G21" s="66">
        <f t="shared" si="7"/>
        <v>0</v>
      </c>
      <c r="H21" s="66">
        <f t="shared" si="7"/>
        <v>0</v>
      </c>
      <c r="J21" s="66">
        <f t="shared" ref="J21:O21" si="8">COUNTIF(J4:J16,1)</f>
        <v>0</v>
      </c>
      <c r="K21" s="66">
        <f t="shared" si="8"/>
        <v>0</v>
      </c>
      <c r="L21" s="66">
        <f t="shared" si="8"/>
        <v>0</v>
      </c>
      <c r="M21" s="73">
        <f t="shared" si="8"/>
        <v>0</v>
      </c>
      <c r="N21" s="66">
        <f t="shared" si="8"/>
        <v>0</v>
      </c>
      <c r="O21" s="66">
        <f t="shared" si="8"/>
        <v>0</v>
      </c>
      <c r="Q21" s="66">
        <f t="shared" ref="Q21:V21" si="9">COUNTIF(Q4:Q16,1)</f>
        <v>0</v>
      </c>
      <c r="R21" s="66">
        <f t="shared" si="9"/>
        <v>0</v>
      </c>
      <c r="S21" s="66">
        <f t="shared" si="9"/>
        <v>0</v>
      </c>
      <c r="T21" s="73">
        <f t="shared" si="9"/>
        <v>0</v>
      </c>
      <c r="U21" s="66">
        <f t="shared" si="9"/>
        <v>0</v>
      </c>
      <c r="V21" s="66">
        <f t="shared" si="9"/>
        <v>0</v>
      </c>
      <c r="X21" s="66">
        <f t="shared" ref="X21:AC21" si="10">COUNTIF(X4:X16,1)</f>
        <v>0</v>
      </c>
      <c r="Y21" s="66">
        <f t="shared" si="10"/>
        <v>0</v>
      </c>
      <c r="Z21" s="66">
        <f t="shared" si="10"/>
        <v>0</v>
      </c>
      <c r="AA21" s="73">
        <f t="shared" si="10"/>
        <v>0</v>
      </c>
      <c r="AB21" s="66">
        <f t="shared" si="10"/>
        <v>0</v>
      </c>
      <c r="AC21" s="66">
        <f t="shared" si="10"/>
        <v>0</v>
      </c>
      <c r="AE21" s="66">
        <f t="shared" ref="AE21:AJ21" si="11">COUNTIF(AE4:AE16,1)</f>
        <v>0</v>
      </c>
      <c r="AF21" s="66">
        <f t="shared" si="11"/>
        <v>0</v>
      </c>
      <c r="AG21" s="66">
        <f t="shared" si="11"/>
        <v>0</v>
      </c>
      <c r="AH21" s="73">
        <f t="shared" si="11"/>
        <v>0</v>
      </c>
      <c r="AI21" s="66">
        <f t="shared" si="11"/>
        <v>0</v>
      </c>
      <c r="AJ21" s="66">
        <f t="shared" si="11"/>
        <v>0</v>
      </c>
      <c r="AL21" s="66">
        <f t="shared" ref="AL21:AQ21" si="12">COUNTIF(AL4:AL16,1)</f>
        <v>0</v>
      </c>
      <c r="AM21" s="66">
        <f t="shared" si="12"/>
        <v>0</v>
      </c>
      <c r="AN21" s="66">
        <f t="shared" si="12"/>
        <v>0</v>
      </c>
      <c r="AO21" s="73">
        <f t="shared" si="12"/>
        <v>0</v>
      </c>
      <c r="AP21" s="66">
        <f t="shared" si="12"/>
        <v>0</v>
      </c>
      <c r="AQ21" s="66">
        <f t="shared" si="12"/>
        <v>0</v>
      </c>
      <c r="AS21" s="66">
        <f t="shared" ref="AS21:AX21" si="13">COUNTIF(AS4:AS16,1)</f>
        <v>0</v>
      </c>
      <c r="AT21" s="66">
        <f t="shared" si="13"/>
        <v>0</v>
      </c>
      <c r="AU21" s="66">
        <f t="shared" si="13"/>
        <v>0</v>
      </c>
      <c r="AV21" s="73">
        <f t="shared" si="13"/>
        <v>0</v>
      </c>
      <c r="AW21" s="66">
        <f t="shared" si="13"/>
        <v>0</v>
      </c>
      <c r="AX21" s="66">
        <f t="shared" si="13"/>
        <v>0</v>
      </c>
    </row>
    <row r="22" spans="2:52">
      <c r="B22" s="67">
        <v>2</v>
      </c>
      <c r="C22" s="66">
        <f t="shared" ref="C22:H22" si="14">COUNTIF(C4:C16,2)</f>
        <v>0</v>
      </c>
      <c r="D22" s="66">
        <f t="shared" si="14"/>
        <v>0</v>
      </c>
      <c r="E22" s="66">
        <f t="shared" si="14"/>
        <v>0</v>
      </c>
      <c r="F22" s="73">
        <f t="shared" si="14"/>
        <v>0</v>
      </c>
      <c r="G22" s="66">
        <f t="shared" si="14"/>
        <v>0</v>
      </c>
      <c r="H22" s="66">
        <f t="shared" si="14"/>
        <v>0</v>
      </c>
      <c r="J22" s="66">
        <f t="shared" ref="J22:O22" si="15">COUNTIF(J4:J16,2)</f>
        <v>0</v>
      </c>
      <c r="K22" s="66">
        <f t="shared" si="15"/>
        <v>0</v>
      </c>
      <c r="L22" s="66">
        <f t="shared" si="15"/>
        <v>0</v>
      </c>
      <c r="M22" s="73">
        <f t="shared" si="15"/>
        <v>0</v>
      </c>
      <c r="N22" s="66">
        <f t="shared" si="15"/>
        <v>0</v>
      </c>
      <c r="O22" s="66">
        <f t="shared" si="15"/>
        <v>0</v>
      </c>
      <c r="Q22" s="66">
        <f t="shared" ref="Q22:V22" si="16">COUNTIF(Q4:Q16,2)</f>
        <v>0</v>
      </c>
      <c r="R22" s="66">
        <f t="shared" si="16"/>
        <v>0</v>
      </c>
      <c r="S22" s="66">
        <f t="shared" si="16"/>
        <v>0</v>
      </c>
      <c r="T22" s="73">
        <f t="shared" si="16"/>
        <v>0</v>
      </c>
      <c r="U22" s="66">
        <f t="shared" si="16"/>
        <v>0</v>
      </c>
      <c r="V22" s="66">
        <f t="shared" si="16"/>
        <v>0</v>
      </c>
      <c r="X22" s="66">
        <f t="shared" ref="X22:AC22" si="17">COUNTIF(X4:X16,2)</f>
        <v>0</v>
      </c>
      <c r="Y22" s="66">
        <f t="shared" si="17"/>
        <v>0</v>
      </c>
      <c r="Z22" s="66">
        <f t="shared" si="17"/>
        <v>0</v>
      </c>
      <c r="AA22" s="73">
        <f t="shared" si="17"/>
        <v>0</v>
      </c>
      <c r="AB22" s="66">
        <f t="shared" si="17"/>
        <v>0</v>
      </c>
      <c r="AC22" s="66">
        <f t="shared" si="17"/>
        <v>0</v>
      </c>
      <c r="AE22" s="66">
        <f t="shared" ref="AE22:AJ22" si="18">COUNTIF(AE4:AE16,2)</f>
        <v>0</v>
      </c>
      <c r="AF22" s="66">
        <f t="shared" si="18"/>
        <v>0</v>
      </c>
      <c r="AG22" s="66">
        <f t="shared" si="18"/>
        <v>0</v>
      </c>
      <c r="AH22" s="73">
        <f t="shared" si="18"/>
        <v>0</v>
      </c>
      <c r="AI22" s="66">
        <f t="shared" si="18"/>
        <v>0</v>
      </c>
      <c r="AJ22" s="66">
        <f t="shared" si="18"/>
        <v>0</v>
      </c>
      <c r="AL22" s="66">
        <f t="shared" ref="AL22:AQ22" si="19">COUNTIF(AL4:AL16,2)</f>
        <v>0</v>
      </c>
      <c r="AM22" s="66">
        <f t="shared" si="19"/>
        <v>0</v>
      </c>
      <c r="AN22" s="66">
        <f t="shared" si="19"/>
        <v>0</v>
      </c>
      <c r="AO22" s="73">
        <f t="shared" si="19"/>
        <v>0</v>
      </c>
      <c r="AP22" s="66">
        <f t="shared" si="19"/>
        <v>0</v>
      </c>
      <c r="AQ22" s="66">
        <f t="shared" si="19"/>
        <v>0</v>
      </c>
      <c r="AS22" s="66">
        <f t="shared" ref="AS22:AX22" si="20">COUNTIF(AS4:AS16,2)</f>
        <v>0</v>
      </c>
      <c r="AT22" s="66">
        <f t="shared" si="20"/>
        <v>0</v>
      </c>
      <c r="AU22" s="66">
        <f t="shared" si="20"/>
        <v>0</v>
      </c>
      <c r="AV22" s="73">
        <f t="shared" si="20"/>
        <v>0</v>
      </c>
      <c r="AW22" s="66">
        <f t="shared" si="20"/>
        <v>0</v>
      </c>
      <c r="AX22" s="66">
        <f t="shared" si="20"/>
        <v>1</v>
      </c>
    </row>
    <row r="23" spans="2:52">
      <c r="B23" s="67">
        <v>3</v>
      </c>
      <c r="C23" s="66">
        <f t="shared" ref="C23:H23" si="21">COUNTIF(C4:C16,3)</f>
        <v>1</v>
      </c>
      <c r="D23" s="66">
        <f t="shared" si="21"/>
        <v>1</v>
      </c>
      <c r="E23" s="66">
        <f t="shared" si="21"/>
        <v>0</v>
      </c>
      <c r="F23" s="73">
        <f t="shared" si="21"/>
        <v>2</v>
      </c>
      <c r="G23" s="66">
        <f t="shared" si="21"/>
        <v>0</v>
      </c>
      <c r="H23" s="66">
        <f t="shared" si="21"/>
        <v>0</v>
      </c>
      <c r="J23" s="66">
        <f t="shared" ref="J23:O23" si="22">COUNTIF(J4:J16,3)</f>
        <v>0</v>
      </c>
      <c r="K23" s="66">
        <f t="shared" si="22"/>
        <v>0</v>
      </c>
      <c r="L23" s="66">
        <f t="shared" si="22"/>
        <v>0</v>
      </c>
      <c r="M23" s="73">
        <f t="shared" si="22"/>
        <v>2</v>
      </c>
      <c r="N23" s="66">
        <f t="shared" si="22"/>
        <v>0</v>
      </c>
      <c r="O23" s="66">
        <f t="shared" si="22"/>
        <v>0</v>
      </c>
      <c r="Q23" s="66">
        <f t="shared" ref="Q23:V23" si="23">COUNTIF(Q4:Q16,3)</f>
        <v>0</v>
      </c>
      <c r="R23" s="66">
        <f t="shared" si="23"/>
        <v>0</v>
      </c>
      <c r="S23" s="66">
        <f t="shared" si="23"/>
        <v>0</v>
      </c>
      <c r="T23" s="73">
        <f t="shared" si="23"/>
        <v>0</v>
      </c>
      <c r="U23" s="66">
        <f t="shared" si="23"/>
        <v>0</v>
      </c>
      <c r="V23" s="66">
        <f t="shared" si="23"/>
        <v>1</v>
      </c>
      <c r="X23" s="66">
        <f t="shared" ref="X23:AC23" si="24">COUNTIF(X4:X16,3)</f>
        <v>0</v>
      </c>
      <c r="Y23" s="66">
        <f t="shared" si="24"/>
        <v>0</v>
      </c>
      <c r="Z23" s="66">
        <f t="shared" si="24"/>
        <v>0</v>
      </c>
      <c r="AA23" s="73">
        <f t="shared" si="24"/>
        <v>0</v>
      </c>
      <c r="AB23" s="66">
        <f t="shared" si="24"/>
        <v>0</v>
      </c>
      <c r="AC23" s="66">
        <f t="shared" si="24"/>
        <v>0</v>
      </c>
      <c r="AE23" s="66">
        <f t="shared" ref="AE23:AJ23" si="25">COUNTIF(AE4:AE16,3)</f>
        <v>0</v>
      </c>
      <c r="AF23" s="66">
        <f t="shared" si="25"/>
        <v>0</v>
      </c>
      <c r="AG23" s="66">
        <f t="shared" si="25"/>
        <v>0</v>
      </c>
      <c r="AH23" s="73">
        <f t="shared" si="25"/>
        <v>0</v>
      </c>
      <c r="AI23" s="66">
        <f t="shared" si="25"/>
        <v>0</v>
      </c>
      <c r="AJ23" s="66">
        <f t="shared" si="25"/>
        <v>0</v>
      </c>
      <c r="AL23" s="66">
        <f t="shared" ref="AL23:AQ23" si="26">COUNTIF(AL4:AL16,3)</f>
        <v>0</v>
      </c>
      <c r="AM23" s="66">
        <f t="shared" si="26"/>
        <v>0</v>
      </c>
      <c r="AN23" s="66">
        <f t="shared" si="26"/>
        <v>0</v>
      </c>
      <c r="AO23" s="73">
        <f t="shared" si="26"/>
        <v>1</v>
      </c>
      <c r="AP23" s="66">
        <f t="shared" si="26"/>
        <v>0</v>
      </c>
      <c r="AQ23" s="66">
        <f t="shared" si="26"/>
        <v>0</v>
      </c>
      <c r="AS23" s="66">
        <f t="shared" ref="AS23:AX23" si="27">COUNTIF(AS4:AS16,3)</f>
        <v>1</v>
      </c>
      <c r="AT23" s="66">
        <f t="shared" si="27"/>
        <v>1</v>
      </c>
      <c r="AU23" s="66">
        <f t="shared" si="27"/>
        <v>1</v>
      </c>
      <c r="AV23" s="73">
        <f t="shared" si="27"/>
        <v>1</v>
      </c>
      <c r="AW23" s="66">
        <f t="shared" si="27"/>
        <v>1</v>
      </c>
      <c r="AX23" s="66">
        <f t="shared" si="27"/>
        <v>0</v>
      </c>
    </row>
    <row r="24" spans="2:52">
      <c r="B24" s="67">
        <v>4</v>
      </c>
      <c r="C24" s="66">
        <f t="shared" ref="C24:H24" si="28">COUNTIF(C4:C16,4)</f>
        <v>5</v>
      </c>
      <c r="D24" s="66">
        <f t="shared" si="28"/>
        <v>5</v>
      </c>
      <c r="E24" s="66">
        <f t="shared" si="28"/>
        <v>7</v>
      </c>
      <c r="F24" s="73">
        <f t="shared" si="28"/>
        <v>5</v>
      </c>
      <c r="G24" s="66">
        <f t="shared" si="28"/>
        <v>5</v>
      </c>
      <c r="H24" s="66">
        <f t="shared" si="28"/>
        <v>5</v>
      </c>
      <c r="J24" s="66">
        <f t="shared" ref="J24:O24" si="29">COUNTIF(J4:J16,4)</f>
        <v>7</v>
      </c>
      <c r="K24" s="66">
        <f t="shared" si="29"/>
        <v>6</v>
      </c>
      <c r="L24" s="66">
        <f t="shared" si="29"/>
        <v>6</v>
      </c>
      <c r="M24" s="73">
        <f t="shared" si="29"/>
        <v>6</v>
      </c>
      <c r="N24" s="66">
        <f t="shared" si="29"/>
        <v>4</v>
      </c>
      <c r="O24" s="66">
        <f t="shared" si="29"/>
        <v>5</v>
      </c>
      <c r="Q24" s="66">
        <f t="shared" ref="Q24:V24" si="30">COUNTIF(Q4:Q16,4)</f>
        <v>2</v>
      </c>
      <c r="R24" s="66">
        <f t="shared" si="30"/>
        <v>2</v>
      </c>
      <c r="S24" s="66">
        <f t="shared" si="30"/>
        <v>2</v>
      </c>
      <c r="T24" s="73">
        <f t="shared" si="30"/>
        <v>2</v>
      </c>
      <c r="U24" s="66">
        <f t="shared" si="30"/>
        <v>2</v>
      </c>
      <c r="V24" s="66">
        <f t="shared" si="30"/>
        <v>5</v>
      </c>
      <c r="X24" s="66">
        <f t="shared" ref="X24:AC24" si="31">COUNTIF(X4:X16,4)</f>
        <v>2</v>
      </c>
      <c r="Y24" s="66">
        <f t="shared" si="31"/>
        <v>2</v>
      </c>
      <c r="Z24" s="66">
        <f t="shared" si="31"/>
        <v>3</v>
      </c>
      <c r="AA24" s="73">
        <f t="shared" si="31"/>
        <v>3</v>
      </c>
      <c r="AB24" s="66">
        <f t="shared" si="31"/>
        <v>4</v>
      </c>
      <c r="AC24" s="66">
        <f t="shared" si="31"/>
        <v>5</v>
      </c>
      <c r="AE24" s="66">
        <f t="shared" ref="AE24:AJ24" si="32">COUNTIF(AE4:AE16,4)</f>
        <v>2</v>
      </c>
      <c r="AF24" s="66">
        <f t="shared" si="32"/>
        <v>2</v>
      </c>
      <c r="AG24" s="66">
        <f t="shared" si="32"/>
        <v>2</v>
      </c>
      <c r="AH24" s="73">
        <f t="shared" si="32"/>
        <v>2</v>
      </c>
      <c r="AI24" s="66">
        <f t="shared" si="32"/>
        <v>2</v>
      </c>
      <c r="AJ24" s="66">
        <f t="shared" si="32"/>
        <v>6</v>
      </c>
      <c r="AL24" s="66">
        <f t="shared" ref="AL24:AQ24" si="33">COUNTIF(AL4:AL16,4)</f>
        <v>1</v>
      </c>
      <c r="AM24" s="66">
        <f t="shared" si="33"/>
        <v>1</v>
      </c>
      <c r="AN24" s="66">
        <f t="shared" si="33"/>
        <v>1</v>
      </c>
      <c r="AO24" s="73">
        <f t="shared" si="33"/>
        <v>0</v>
      </c>
      <c r="AP24" s="66">
        <f t="shared" si="33"/>
        <v>3</v>
      </c>
      <c r="AQ24" s="66">
        <f t="shared" si="33"/>
        <v>4</v>
      </c>
      <c r="AS24" s="66">
        <f t="shared" ref="AS24:AX24" si="34">COUNTIF(AS4:AS16,4)</f>
        <v>1</v>
      </c>
      <c r="AT24" s="66">
        <f t="shared" si="34"/>
        <v>1</v>
      </c>
      <c r="AU24" s="66">
        <f t="shared" si="34"/>
        <v>3</v>
      </c>
      <c r="AV24" s="73">
        <f t="shared" si="34"/>
        <v>1</v>
      </c>
      <c r="AW24" s="66">
        <f t="shared" si="34"/>
        <v>2</v>
      </c>
      <c r="AX24" s="66">
        <f t="shared" si="34"/>
        <v>4</v>
      </c>
    </row>
    <row r="25" spans="2:52">
      <c r="B25" s="67">
        <v>5</v>
      </c>
      <c r="C25" s="66">
        <f t="shared" ref="C25:H25" si="35">COUNTIF(C4:C16,5)</f>
        <v>7</v>
      </c>
      <c r="D25" s="66">
        <f t="shared" si="35"/>
        <v>7</v>
      </c>
      <c r="E25" s="66">
        <f t="shared" si="35"/>
        <v>6</v>
      </c>
      <c r="F25" s="73">
        <f t="shared" si="35"/>
        <v>6</v>
      </c>
      <c r="G25" s="66">
        <f t="shared" si="35"/>
        <v>8</v>
      </c>
      <c r="H25" s="66">
        <f t="shared" si="35"/>
        <v>8</v>
      </c>
      <c r="J25" s="66">
        <f t="shared" ref="J25:O25" si="36">COUNTIF(J4:J16,5)</f>
        <v>6</v>
      </c>
      <c r="K25" s="66">
        <f t="shared" si="36"/>
        <v>7</v>
      </c>
      <c r="L25" s="66">
        <f t="shared" si="36"/>
        <v>7</v>
      </c>
      <c r="M25" s="73">
        <f t="shared" si="36"/>
        <v>5</v>
      </c>
      <c r="N25" s="66">
        <f t="shared" si="36"/>
        <v>9</v>
      </c>
      <c r="O25" s="66">
        <f t="shared" si="36"/>
        <v>8</v>
      </c>
      <c r="Q25" s="66">
        <f t="shared" ref="Q25:V25" si="37">COUNTIF(Q4:Q16,5)</f>
        <v>11</v>
      </c>
      <c r="R25" s="66">
        <f t="shared" si="37"/>
        <v>11</v>
      </c>
      <c r="S25" s="66">
        <f t="shared" si="37"/>
        <v>11</v>
      </c>
      <c r="T25" s="73">
        <f t="shared" si="37"/>
        <v>11</v>
      </c>
      <c r="U25" s="66">
        <f t="shared" si="37"/>
        <v>11</v>
      </c>
      <c r="V25" s="66">
        <f t="shared" si="37"/>
        <v>7</v>
      </c>
      <c r="X25" s="66">
        <f t="shared" ref="X25:AC25" si="38">COUNTIF(X4:X16,5)</f>
        <v>11</v>
      </c>
      <c r="Y25" s="66">
        <f t="shared" si="38"/>
        <v>11</v>
      </c>
      <c r="Z25" s="66">
        <f t="shared" si="38"/>
        <v>10</v>
      </c>
      <c r="AA25" s="73">
        <f t="shared" si="38"/>
        <v>10</v>
      </c>
      <c r="AB25" s="66">
        <f t="shared" si="38"/>
        <v>9</v>
      </c>
      <c r="AC25" s="66">
        <f t="shared" si="38"/>
        <v>8</v>
      </c>
      <c r="AE25" s="66">
        <f t="shared" ref="AE25:AJ25" si="39">COUNTIF(AE4:AE16,5)</f>
        <v>11</v>
      </c>
      <c r="AF25" s="66">
        <f t="shared" si="39"/>
        <v>11</v>
      </c>
      <c r="AG25" s="66">
        <f t="shared" si="39"/>
        <v>11</v>
      </c>
      <c r="AH25" s="73">
        <f t="shared" si="39"/>
        <v>11</v>
      </c>
      <c r="AI25" s="66">
        <f t="shared" si="39"/>
        <v>11</v>
      </c>
      <c r="AJ25" s="66">
        <f t="shared" si="39"/>
        <v>7</v>
      </c>
      <c r="AL25" s="66">
        <f t="shared" ref="AL25:AQ25" si="40">COUNTIF(AL4:AL16,5)</f>
        <v>11</v>
      </c>
      <c r="AM25" s="66">
        <f t="shared" si="40"/>
        <v>11</v>
      </c>
      <c r="AN25" s="66">
        <f t="shared" si="40"/>
        <v>11</v>
      </c>
      <c r="AO25" s="73">
        <f t="shared" si="40"/>
        <v>11</v>
      </c>
      <c r="AP25" s="66">
        <f t="shared" si="40"/>
        <v>9</v>
      </c>
      <c r="AQ25" s="66">
        <f t="shared" si="40"/>
        <v>8</v>
      </c>
      <c r="AS25" s="66">
        <f t="shared" ref="AS25:AX25" si="41">COUNTIF(AS4:AS16,5)</f>
        <v>10</v>
      </c>
      <c r="AT25" s="66">
        <f t="shared" si="41"/>
        <v>10</v>
      </c>
      <c r="AU25" s="66">
        <f t="shared" si="41"/>
        <v>8</v>
      </c>
      <c r="AV25" s="73">
        <f t="shared" si="41"/>
        <v>10</v>
      </c>
      <c r="AW25" s="66">
        <f t="shared" si="41"/>
        <v>9</v>
      </c>
      <c r="AX25" s="66">
        <f t="shared" si="41"/>
        <v>7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만족도_raw data</vt:lpstr>
      <vt:lpstr>강의평가_raw data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2019-02-07T05:57:01Z</dcterms:created>
  <dcterms:modified xsi:type="dcterms:W3CDTF">2019-02-08T00:18:44Z</dcterms:modified>
</cp:coreProperties>
</file>