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720"/>
  <workbookPr codeName="현재_통합_문서" defaultThemeVersion="124226"/>
  <mc:AlternateContent xmlns:mc="http://schemas.openxmlformats.org/markup-compatibility/2006">
    <mc:Choice Requires="x15">
      <x15ac:absPath xmlns:x15ac="http://schemas.microsoft.com/office/spreadsheetml/2010/11/ac" url="Z:\08. 논문\MUAP11기\"/>
    </mc:Choice>
  </mc:AlternateContent>
  <xr:revisionPtr revIDLastSave="12" documentId="11_B0F9F71A9119DBD136A0B8495EBC781C0BF2690E" xr6:coauthVersionLast="43" xr6:coauthVersionMax="43" xr10:uidLastSave="{84DE68CB-C9D0-4361-89F3-CCADD43E88CE}"/>
  <bookViews>
    <workbookView xWindow="0" yWindow="0" windowWidth="7470" windowHeight="2715" firstSheet="1" activeTab="1" xr2:uid="{00000000-000D-0000-FFFF-FFFF00000000}"/>
  </bookViews>
  <sheets>
    <sheet name="Sheet4" sheetId="6" r:id="rId1"/>
    <sheet name="Sheet1" sheetId="1" r:id="rId2"/>
    <sheet name="Sheet5" sheetId="7" r:id="rId3"/>
    <sheet name="Sheet2" sheetId="2" r:id="rId4"/>
    <sheet name="Sheet3" sheetId="3" r:id="rId5"/>
  </sheets>
  <externalReferences>
    <externalReference r:id="rId6"/>
  </externalReferences>
  <definedNames>
    <definedName name="_xlnm._FilterDatabase" localSheetId="1" hidden="1">Sheet1!$A$3:$CD$3</definedName>
    <definedName name="_xlnm.Print_Area" localSheetId="1">Sheet1!$A$2:$N$14</definedName>
  </definedNames>
  <calcPr calcId="191028" iterateCount="1"/>
  <pivotCaches>
    <pivotCache cacheId="338" r:id="rId7"/>
  </pivotCaches>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5" i="1" l="1"/>
  <c r="C6" i="1"/>
  <c r="C7" i="1"/>
  <c r="C8" i="1"/>
  <c r="C9" i="1"/>
  <c r="C10" i="1"/>
  <c r="C11" i="1"/>
  <c r="C12" i="1"/>
  <c r="C13" i="1"/>
  <c r="C14" i="1"/>
  <c r="C15" i="1"/>
  <c r="C16" i="1"/>
  <c r="C17" i="1"/>
  <c r="C18" i="1"/>
  <c r="C19" i="1"/>
  <c r="C20" i="1"/>
  <c r="C21" i="1"/>
  <c r="C22" i="1"/>
  <c r="C23" i="1"/>
  <c r="C4" i="1"/>
  <c r="L4" i="1"/>
  <c r="K5" i="1"/>
  <c r="L5" i="1"/>
  <c r="K6" i="1"/>
  <c r="L6" i="1"/>
  <c r="K7" i="1"/>
  <c r="L7" i="1"/>
  <c r="K8" i="1"/>
  <c r="L8" i="1"/>
  <c r="K9" i="1"/>
  <c r="L9" i="1"/>
  <c r="K10" i="1"/>
  <c r="L10" i="1"/>
  <c r="K11" i="1"/>
  <c r="L11" i="1"/>
  <c r="K12" i="1"/>
  <c r="L12" i="1"/>
  <c r="K13" i="1"/>
  <c r="L13" i="1"/>
  <c r="K14" i="1"/>
  <c r="L14" i="1"/>
  <c r="K15" i="1"/>
  <c r="L15" i="1"/>
  <c r="K16" i="1"/>
  <c r="L16" i="1"/>
  <c r="K17" i="1"/>
  <c r="L17" i="1"/>
  <c r="K18" i="1"/>
  <c r="L18" i="1"/>
  <c r="K19" i="1"/>
  <c r="L19" i="1"/>
  <c r="K20" i="1"/>
  <c r="L20" i="1"/>
  <c r="K21" i="1"/>
  <c r="L21" i="1"/>
  <c r="K22" i="1"/>
  <c r="L22" i="1"/>
  <c r="K23" i="1"/>
  <c r="L23" i="1"/>
  <c r="H5" i="1"/>
  <c r="I5" i="1"/>
  <c r="H6" i="1"/>
  <c r="I6" i="1"/>
  <c r="H7" i="1"/>
  <c r="I7" i="1"/>
  <c r="H8" i="1"/>
  <c r="I8" i="1"/>
  <c r="H9" i="1"/>
  <c r="I9" i="1"/>
  <c r="H10" i="1"/>
  <c r="I10" i="1"/>
  <c r="H11" i="1"/>
  <c r="I11" i="1"/>
  <c r="H12" i="1"/>
  <c r="I12" i="1"/>
  <c r="H13" i="1"/>
  <c r="I13" i="1"/>
  <c r="H14" i="1"/>
  <c r="I14" i="1"/>
  <c r="H15" i="1"/>
  <c r="I15" i="1"/>
  <c r="H16" i="1"/>
  <c r="I16" i="1"/>
  <c r="H17" i="1"/>
  <c r="I17" i="1"/>
  <c r="H18" i="1"/>
  <c r="I18" i="1"/>
  <c r="H19" i="1"/>
  <c r="I19" i="1"/>
  <c r="H20" i="1"/>
  <c r="I20" i="1"/>
  <c r="H21" i="1"/>
  <c r="I21" i="1"/>
  <c r="H22" i="1"/>
  <c r="I22" i="1"/>
  <c r="H23" i="1"/>
  <c r="I23" i="1"/>
  <c r="K4" i="1"/>
  <c r="I4" i="1"/>
  <c r="H4" i="1"/>
  <c r="BO14" i="1"/>
  <c r="BP14" i="1"/>
  <c r="BQ14" i="1"/>
  <c r="BR14" i="1"/>
  <c r="BS14" i="1"/>
  <c r="BT14" i="1"/>
  <c r="BO12" i="1"/>
  <c r="BO13" i="1"/>
  <c r="BO15" i="1"/>
  <c r="BO16" i="1"/>
  <c r="BO17" i="1"/>
  <c r="BO18" i="1"/>
  <c r="BO19" i="1"/>
  <c r="BO20" i="1"/>
  <c r="BO21" i="1"/>
  <c r="BO22" i="1"/>
  <c r="BO23" i="1"/>
  <c r="CB18" i="1"/>
  <c r="CA18" i="1"/>
  <c r="BZ18" i="1"/>
  <c r="BY18" i="1"/>
  <c r="BX18" i="1"/>
  <c r="BW18" i="1"/>
  <c r="BO5" i="1"/>
  <c r="BP5" i="1"/>
  <c r="BQ5" i="1"/>
  <c r="BR5" i="1"/>
  <c r="BS5" i="1"/>
  <c r="BT5" i="1"/>
  <c r="BO9" i="1"/>
  <c r="BP9" i="1"/>
  <c r="BQ9" i="1"/>
  <c r="BR9" i="1"/>
  <c r="BS9" i="1"/>
  <c r="BT9" i="1"/>
  <c r="BP20" i="1"/>
  <c r="BQ20" i="1"/>
  <c r="BR20" i="1"/>
  <c r="BS20" i="1"/>
  <c r="BT20" i="1"/>
  <c r="BO11" i="1"/>
  <c r="BP11" i="1"/>
  <c r="BQ11" i="1"/>
  <c r="BR11" i="1"/>
  <c r="BS11" i="1"/>
  <c r="BT11" i="1"/>
  <c r="BP12" i="1"/>
  <c r="BQ12" i="1"/>
  <c r="BR12" i="1"/>
  <c r="BS12" i="1"/>
  <c r="BT12" i="1"/>
  <c r="BO10" i="1"/>
  <c r="BP10" i="1"/>
  <c r="BQ10" i="1"/>
  <c r="BR10" i="1"/>
  <c r="BS10" i="1"/>
  <c r="BT10" i="1"/>
  <c r="BP21" i="1"/>
  <c r="BQ21" i="1"/>
  <c r="BR21" i="1"/>
  <c r="BS21" i="1"/>
  <c r="BT21" i="1"/>
  <c r="BP17" i="1"/>
  <c r="BQ17" i="1"/>
  <c r="BR17" i="1"/>
  <c r="BS17" i="1"/>
  <c r="BT17" i="1"/>
  <c r="BP13" i="1"/>
  <c r="BQ13" i="1"/>
  <c r="BR13" i="1"/>
  <c r="BS13" i="1"/>
  <c r="BT13" i="1"/>
  <c r="BP19" i="1"/>
  <c r="BQ19" i="1"/>
  <c r="BR19" i="1"/>
  <c r="BS19" i="1"/>
  <c r="BT19" i="1"/>
  <c r="BP15" i="1"/>
  <c r="BQ15" i="1"/>
  <c r="BR15" i="1"/>
  <c r="BS15" i="1"/>
  <c r="BT15" i="1"/>
  <c r="BO8" i="1"/>
  <c r="BP8" i="1"/>
  <c r="BQ8" i="1"/>
  <c r="BR8" i="1"/>
  <c r="BS8" i="1"/>
  <c r="BT8" i="1"/>
  <c r="BO7" i="1"/>
  <c r="BP7" i="1"/>
  <c r="BQ7" i="1"/>
  <c r="BR7" i="1"/>
  <c r="BS7" i="1"/>
  <c r="BT7" i="1"/>
  <c r="BP22" i="1"/>
  <c r="BQ22" i="1"/>
  <c r="BR22" i="1"/>
  <c r="BS22" i="1"/>
  <c r="BT22" i="1"/>
  <c r="BP23" i="1"/>
  <c r="BQ23" i="1"/>
  <c r="BR23" i="1"/>
  <c r="BS23" i="1"/>
  <c r="BT23" i="1"/>
  <c r="BP16" i="1"/>
  <c r="BQ16" i="1"/>
  <c r="BR16" i="1"/>
  <c r="BS16" i="1"/>
  <c r="BT16" i="1"/>
  <c r="BO6" i="1"/>
  <c r="BP6" i="1"/>
  <c r="BQ6" i="1"/>
  <c r="BR6" i="1"/>
  <c r="BS6" i="1"/>
  <c r="BT6" i="1"/>
  <c r="BO4" i="1"/>
  <c r="BP4" i="1"/>
  <c r="BQ4" i="1"/>
  <c r="BR4" i="1"/>
  <c r="BS4" i="1"/>
  <c r="BT4" i="1"/>
  <c r="BT18" i="1"/>
  <c r="BS18" i="1"/>
  <c r="BR18" i="1"/>
  <c r="BQ18" i="1"/>
  <c r="BP18" i="1"/>
  <c r="BU10" i="1"/>
  <c r="CC18" i="1"/>
  <c r="BO24" i="1"/>
  <c r="BU15" i="1"/>
  <c r="BU13" i="1"/>
  <c r="BU20" i="1"/>
  <c r="BU8" i="1"/>
  <c r="BU11" i="1"/>
  <c r="BR24" i="1"/>
  <c r="BU22" i="1"/>
  <c r="BU7" i="1"/>
  <c r="BU9" i="1"/>
  <c r="BU5" i="1"/>
  <c r="BU21" i="1"/>
  <c r="BU19" i="1"/>
  <c r="BU17" i="1"/>
  <c r="BU12" i="1"/>
  <c r="BP24" i="1"/>
  <c r="BU14" i="1"/>
  <c r="BU18" i="1"/>
  <c r="BS24" i="1"/>
  <c r="BQ24" i="1"/>
  <c r="BU4" i="1"/>
  <c r="BU6" i="1"/>
  <c r="BU16" i="1"/>
  <c r="BU23" i="1"/>
  <c r="BT24" i="1"/>
  <c r="BU24" i="1"/>
</calcChain>
</file>

<file path=xl/sharedStrings.xml><?xml version="1.0" encoding="utf-8"?>
<sst xmlns="http://schemas.openxmlformats.org/spreadsheetml/2006/main" count="705" uniqueCount="449">
  <si>
    <t>지도교수</t>
  </si>
  <si>
    <t>성명</t>
  </si>
  <si>
    <t>국가</t>
  </si>
  <si>
    <t>성별</t>
  </si>
  <si>
    <t>이메일</t>
  </si>
  <si>
    <t>전화</t>
  </si>
  <si>
    <t>금재덕</t>
  </si>
  <si>
    <t>Tulasi BHATTARAI</t>
  </si>
  <si>
    <t>ETHIOPIA</t>
  </si>
  <si>
    <t>남</t>
  </si>
  <si>
    <t>gashawaberra@gmail.com</t>
  </si>
  <si>
    <t>010-2141-6143</t>
  </si>
  <si>
    <t>김영민</t>
  </si>
  <si>
    <t>Mona Talaat ABDELAZIZ</t>
  </si>
  <si>
    <t>EGYPT</t>
  </si>
  <si>
    <t>여</t>
  </si>
  <si>
    <t>monatalaat.13@hotmail.com</t>
  </si>
  <si>
    <t xml:space="preserve"> </t>
  </si>
  <si>
    <t>김영찬</t>
  </si>
  <si>
    <t>Tao LI</t>
  </si>
  <si>
    <t>MONGOLIA</t>
  </si>
  <si>
    <t>munjigai@gmail.com</t>
  </si>
  <si>
    <t>‭010-3478-5166‬</t>
  </si>
  <si>
    <t>김영태</t>
  </si>
  <si>
    <t>Chehma SOUAD</t>
  </si>
  <si>
    <t>re.bolormaa@gmail.com</t>
  </si>
  <si>
    <t xml:space="preserve">010-6517-0798 </t>
  </si>
  <si>
    <t>김현성</t>
  </si>
  <si>
    <t>Jacob KUPU</t>
  </si>
  <si>
    <t>ALGERIA</t>
  </si>
  <si>
    <t>aissa5@hotmail.com</t>
  </si>
  <si>
    <t>010-3726-2559</t>
  </si>
  <si>
    <t>박준</t>
  </si>
  <si>
    <t>Munkhjargal VIKTOR</t>
  </si>
  <si>
    <t>CAMBODIA</t>
  </si>
  <si>
    <t>sandab.khim@gmail.com</t>
  </si>
  <si>
    <t>010-3491-8177</t>
  </si>
  <si>
    <t>Ana GULISASHVILI</t>
  </si>
  <si>
    <t>GEORGIA</t>
  </si>
  <si>
    <t>anna.gulisashvili@gmail.com</t>
  </si>
  <si>
    <t>010-4486-2294‬</t>
  </si>
  <si>
    <t>박현</t>
  </si>
  <si>
    <t>Bouzidi AISSA</t>
  </si>
  <si>
    <t>NIGERIA</t>
  </si>
  <si>
    <t>kingimoha@yahoo.com</t>
  </si>
  <si>
    <t>Sandab KHIM</t>
  </si>
  <si>
    <t>KYRGYZ REPUBLIC</t>
  </si>
  <si>
    <t>aizada.isakova1988@gmail.com</t>
  </si>
  <si>
    <t>서순탁</t>
  </si>
  <si>
    <t>Aloys NSHIMIYIMANA</t>
  </si>
  <si>
    <t>RWANDA</t>
  </si>
  <si>
    <t>nshimaloba@gmail.com</t>
  </si>
  <si>
    <t>010-2141-6163</t>
  </si>
  <si>
    <t>송석휘</t>
  </si>
  <si>
    <t>Peter GITAU</t>
  </si>
  <si>
    <t>jorjii.yordi@gmail.com</t>
  </si>
  <si>
    <t>송재민</t>
  </si>
  <si>
    <t>Nga Thi Phuong TRAN</t>
  </si>
  <si>
    <t>VIETNAM</t>
  </si>
  <si>
    <t>tranphuongnga12@gmail.com</t>
  </si>
  <si>
    <t>010-6447-0698</t>
  </si>
  <si>
    <t>우명제</t>
  </si>
  <si>
    <t>Katarzyna ZIENKIEWICZ</t>
  </si>
  <si>
    <t>PAPUA NEW GUANEA</t>
  </si>
  <si>
    <t xml:space="preserve">nipakutubu8@gmail.com
</t>
  </si>
  <si>
    <t>010-6683-1974</t>
  </si>
  <si>
    <t>이승일</t>
  </si>
  <si>
    <t>Aizada ISAKOVA</t>
  </si>
  <si>
    <t>souadchehma@gmail.com</t>
  </si>
  <si>
    <t>010-4689-7125</t>
  </si>
  <si>
    <t>이신</t>
  </si>
  <si>
    <t>Gashaw Aberra ASEFA</t>
  </si>
  <si>
    <t>tsogoo_sss@yahoo.com</t>
  </si>
  <si>
    <t>010-8488-0164</t>
  </si>
  <si>
    <t>Yordanos Hailu WORKU</t>
  </si>
  <si>
    <t>TUNISIA</t>
  </si>
  <si>
    <t>kamelkahouly@gmail.com</t>
  </si>
  <si>
    <t>최근희</t>
  </si>
  <si>
    <t>Bolormaa RENTSENREEBUU</t>
  </si>
  <si>
    <t>POLAND</t>
  </si>
  <si>
    <t>katarzyna.zienkiewicz01@gmail.com</t>
  </si>
  <si>
    <t>010-2195-4944</t>
  </si>
  <si>
    <t>한만희</t>
  </si>
  <si>
    <t>Kamel KAHOULI</t>
  </si>
  <si>
    <t>KENYA</t>
  </si>
  <si>
    <t>gitauthabanjan@yahoo.com</t>
  </si>
  <si>
    <t>Aisha Kingi MOHAMMED</t>
  </si>
  <si>
    <t>CHINA</t>
  </si>
  <si>
    <t>litao@bjfao.gov.cn</t>
  </si>
  <si>
    <t>010-5031-9686‬‬</t>
  </si>
  <si>
    <t>Tsogt SOSORBARAM</t>
  </si>
  <si>
    <t>NEPAL</t>
  </si>
  <si>
    <t>prabuddha.bhattarai01@gmail.com</t>
  </si>
  <si>
    <t>010-5843-0253</t>
  </si>
  <si>
    <t>MUAP 11기 논문지도 현황</t>
    <phoneticPr fontId="1" type="noConversion"/>
  </si>
  <si>
    <t>학생정보</t>
    <phoneticPr fontId="1" type="noConversion"/>
  </si>
  <si>
    <t>교수정보</t>
    <phoneticPr fontId="1" type="noConversion"/>
  </si>
  <si>
    <t>논문지도보고서 제출현황</t>
    <phoneticPr fontId="1" type="noConversion"/>
  </si>
  <si>
    <t>학번</t>
    <phoneticPr fontId="1" type="noConversion"/>
  </si>
  <si>
    <t>성명</t>
    <phoneticPr fontId="1" type="noConversion"/>
  </si>
  <si>
    <t>성명_국문</t>
    <phoneticPr fontId="1" type="noConversion"/>
  </si>
  <si>
    <t>심사위원장</t>
    <phoneticPr fontId="1" type="noConversion"/>
  </si>
  <si>
    <t>심사위원</t>
    <phoneticPr fontId="1" type="noConversion"/>
  </si>
  <si>
    <t>지도교수</t>
    <phoneticPr fontId="1" type="noConversion"/>
  </si>
  <si>
    <t>Chair</t>
  </si>
  <si>
    <t>Committee1</t>
  </si>
  <si>
    <t>Committee2(Advisor)</t>
  </si>
  <si>
    <t>Email for Chair</t>
  </si>
  <si>
    <t>Email for Committee1</t>
  </si>
  <si>
    <t>Email for Committee2(Advisor)</t>
  </si>
  <si>
    <t>관심영역</t>
  </si>
  <si>
    <t>관심논문주제</t>
  </si>
  <si>
    <t>연구계획서</t>
  </si>
  <si>
    <t>연구계획서제출</t>
    <phoneticPr fontId="1" type="noConversion"/>
  </si>
  <si>
    <t>국가</t>
    <phoneticPr fontId="1" type="noConversion"/>
  </si>
  <si>
    <t>성별</t>
    <phoneticPr fontId="1" type="noConversion"/>
  </si>
  <si>
    <t>이메일</t>
    <phoneticPr fontId="1" type="noConversion"/>
  </si>
  <si>
    <t>전화</t>
    <phoneticPr fontId="1" type="noConversion"/>
  </si>
  <si>
    <t>종합시험문제접수</t>
    <phoneticPr fontId="1" type="noConversion"/>
  </si>
  <si>
    <t>종합시험점수</t>
    <phoneticPr fontId="1" type="noConversion"/>
  </si>
  <si>
    <t>발표세미나_180727</t>
  </si>
  <si>
    <t>종전배정시간</t>
  </si>
  <si>
    <t>배정시간</t>
    <phoneticPr fontId="1" type="noConversion"/>
  </si>
  <si>
    <t>식사여부
(치즈함박스테이크 / 모짜렐라치즈돈까스/ 비프굴소스스파게티 / 해물로제스파게티 /케이준치킨샐러드)</t>
  </si>
  <si>
    <t>중간논문심사시간</t>
  </si>
  <si>
    <t>합격여부</t>
  </si>
  <si>
    <t>최종논문심사시간</t>
    <phoneticPr fontId="1" type="noConversion"/>
  </si>
  <si>
    <t>심사위원장(점수)</t>
    <phoneticPr fontId="1" type="noConversion"/>
  </si>
  <si>
    <t>심사위원(점수)</t>
    <phoneticPr fontId="1" type="noConversion"/>
  </si>
  <si>
    <t>지도교수(점수)</t>
    <phoneticPr fontId="1" type="noConversion"/>
  </si>
  <si>
    <t>교번</t>
    <phoneticPr fontId="1" type="noConversion"/>
  </si>
  <si>
    <t>전화번호</t>
    <phoneticPr fontId="1" type="noConversion"/>
  </si>
  <si>
    <t>사무실번호</t>
    <phoneticPr fontId="1" type="noConversion"/>
  </si>
  <si>
    <t>주소</t>
    <phoneticPr fontId="1" type="noConversion"/>
  </si>
  <si>
    <t>주민등록번호</t>
    <phoneticPr fontId="1" type="noConversion"/>
  </si>
  <si>
    <t>소속</t>
    <phoneticPr fontId="1" type="noConversion"/>
  </si>
  <si>
    <t>소속_영문</t>
    <phoneticPr fontId="1" type="noConversion"/>
  </si>
  <si>
    <t>연구실</t>
    <phoneticPr fontId="1" type="noConversion"/>
  </si>
  <si>
    <t>연구실_영문</t>
    <phoneticPr fontId="1" type="noConversion"/>
  </si>
  <si>
    <t>은행</t>
    <phoneticPr fontId="1" type="noConversion"/>
  </si>
  <si>
    <t>계좌번호</t>
    <phoneticPr fontId="1" type="noConversion"/>
  </si>
  <si>
    <t>1차</t>
    <phoneticPr fontId="1" type="noConversion"/>
  </si>
  <si>
    <t>2차</t>
    <phoneticPr fontId="1" type="noConversion"/>
  </si>
  <si>
    <t>3차</t>
    <phoneticPr fontId="1" type="noConversion"/>
  </si>
  <si>
    <t>4차</t>
    <phoneticPr fontId="1" type="noConversion"/>
  </si>
  <si>
    <t>5차</t>
    <phoneticPr fontId="1" type="noConversion"/>
  </si>
  <si>
    <t>6차</t>
    <phoneticPr fontId="1" type="noConversion"/>
  </si>
  <si>
    <t>합계</t>
    <phoneticPr fontId="1" type="noConversion"/>
  </si>
  <si>
    <t>IU2018301</t>
  </si>
  <si>
    <t>Du DOU</t>
  </si>
  <si>
    <t>두 도우</t>
  </si>
  <si>
    <t>김기호</t>
  </si>
  <si>
    <t>Kiho KIM</t>
  </si>
  <si>
    <t>keyhow@uos.ac.kr</t>
  </si>
  <si>
    <t xml:space="preserve">Historic preservation </t>
  </si>
  <si>
    <t>Historic preservation in the course of modernization</t>
  </si>
  <si>
    <t>v</t>
  </si>
  <si>
    <t>781206-5780020</t>
  </si>
  <si>
    <t>1uvsino@sina.com</t>
  </si>
  <si>
    <t>9:00-18:00</t>
  </si>
  <si>
    <t>치즈함박스테이크</t>
  </si>
  <si>
    <t>010-9138-2436</t>
  </si>
  <si>
    <t>02-6490-2795</t>
  </si>
  <si>
    <t>서울시 서초구 반포동 923 반포아파트 112동 401호</t>
  </si>
  <si>
    <t>520716-1009313</t>
  </si>
  <si>
    <t>도시공학과</t>
  </si>
  <si>
    <t>Department of Urban Planning and Design</t>
  </si>
  <si>
    <t>배봉관 307호</t>
  </si>
  <si>
    <t>Baebong Hall #307</t>
  </si>
  <si>
    <t>020:우리은행</t>
  </si>
  <si>
    <t>122-07-026596</t>
  </si>
  <si>
    <t>IU2018302</t>
  </si>
  <si>
    <t>Dilber UGUR</t>
  </si>
  <si>
    <t>딜버 우굴</t>
  </si>
  <si>
    <t>Myungje WOO</t>
  </si>
  <si>
    <t>mwoo@uos.ac.kr</t>
  </si>
  <si>
    <t xml:space="preserve">Urban Spatial Structure
</t>
  </si>
  <si>
    <t>TURKEY</t>
  </si>
  <si>
    <t>830522-6780034</t>
  </si>
  <si>
    <t>dilber.ugur@gmail.com; dilber.ugur@ibb.gov.tr</t>
  </si>
  <si>
    <t>(+82)-10-5947-2205</t>
  </si>
  <si>
    <t>9:00-12:00</t>
  </si>
  <si>
    <t>x</t>
  </si>
  <si>
    <t>010-9186-6818</t>
  </si>
  <si>
    <t>02-6490-2803</t>
  </si>
  <si>
    <t>서울 동대문구 서울시립대로 163 (전농동 90) 서울시립대학교 도시공학과</t>
  </si>
  <si>
    <t>720801-1030722</t>
  </si>
  <si>
    <t>배봉관 310호</t>
  </si>
  <si>
    <t>Baebong Hall #310</t>
  </si>
  <si>
    <t>1002-547-003498</t>
  </si>
  <si>
    <t>IU2018303</t>
  </si>
  <si>
    <t>Rangi Faridha ASIZ</t>
    <phoneticPr fontId="1" type="noConversion"/>
  </si>
  <si>
    <t>랑이 파리드하 아시즈</t>
  </si>
  <si>
    <t>Shin LEE</t>
  </si>
  <si>
    <t>shinlee714@uos.ac.kr</t>
  </si>
  <si>
    <t xml:space="preserve">Transportation &amp; Land Use (Compact City)
</t>
  </si>
  <si>
    <t>INDONESIA</t>
  </si>
  <si>
    <t>860713-6780021</t>
  </si>
  <si>
    <t>rangifaridha@gmail.com</t>
  </si>
  <si>
    <t>비프굴소스스파게티</t>
  </si>
  <si>
    <t>010-4894-8793</t>
  </si>
  <si>
    <t>02-6490-5151</t>
  </si>
  <si>
    <t>경기도 용인시 기흥구 사은로 126번길 46, 310동 802호(보라동, 민속마을현대모닝사이드)</t>
  </si>
  <si>
    <t>620714-2055421</t>
  </si>
  <si>
    <t>국제도시과학대학원</t>
  </si>
  <si>
    <t>International School of Urban Sciences</t>
  </si>
  <si>
    <t>본관 403호</t>
  </si>
  <si>
    <t>University Center #403</t>
  </si>
  <si>
    <t>1002-651-005944</t>
  </si>
  <si>
    <t>IU2018304</t>
  </si>
  <si>
    <t>Lokuketagodage Chandana manoj PERERA</t>
  </si>
  <si>
    <t>로쿠케타고다지 찬다나 마노이 페레라</t>
  </si>
  <si>
    <t>Hyun Sung KIM</t>
  </si>
  <si>
    <t>hyunskim@uos.ac.kr</t>
  </si>
  <si>
    <t>Future of eGovernment</t>
  </si>
  <si>
    <t>DATA SHARING AND OPEN DATA POLICY FOR SUCCESSFUL E-GOVERNMENT SERVICE DELIVERY</t>
  </si>
  <si>
    <t>SRI LANKA</t>
  </si>
  <si>
    <t>781110-5780048</t>
  </si>
  <si>
    <t>manoj@slida.lk</t>
  </si>
  <si>
    <t>(+82)-10-8364-7811</t>
  </si>
  <si>
    <t>010-2327-2625</t>
  </si>
  <si>
    <t>02-6490-6600</t>
  </si>
  <si>
    <t>서울시 강남구 도곡동 963 역삼럭키아파트 102동 404호</t>
  </si>
  <si>
    <t>640501-1000317</t>
  </si>
  <si>
    <t>행정학과</t>
  </si>
  <si>
    <t xml:space="preserve">Department of Public Administration </t>
  </si>
  <si>
    <t>21세기관 422호</t>
  </si>
  <si>
    <t>21st Century Building #422</t>
  </si>
  <si>
    <t>126-239572-12-501</t>
  </si>
  <si>
    <t>IU2018305</t>
  </si>
  <si>
    <t>Lyna KHAN</t>
  </si>
  <si>
    <t>리나 칸</t>
  </si>
  <si>
    <t>강명구</t>
  </si>
  <si>
    <t>Myounggu KANG</t>
  </si>
  <si>
    <t>mk@uos.ac.kr</t>
  </si>
  <si>
    <t>Sustainable Urban Planning and Management</t>
  </si>
  <si>
    <t>850413-5780045</t>
  </si>
  <si>
    <t>khanlyna@gmail.com</t>
  </si>
  <si>
    <t>(+82)-10-8972-8389</t>
  </si>
  <si>
    <t>13:00-18:00</t>
  </si>
  <si>
    <t>010-9911-3534</t>
  </si>
  <si>
    <t>02-6490-2799</t>
  </si>
  <si>
    <t>서울시 강남구 대치동 은마아파트 8동 1207호</t>
  </si>
  <si>
    <t>701116-1446728</t>
  </si>
  <si>
    <t>배봉관 304호</t>
  </si>
  <si>
    <t>Baebong Hall #304</t>
  </si>
  <si>
    <t>1002-532-918551</t>
  </si>
  <si>
    <t>IU2018306</t>
  </si>
  <si>
    <t>Myat THU</t>
  </si>
  <si>
    <t>미아트 투</t>
  </si>
  <si>
    <t>heritage preservation</t>
  </si>
  <si>
    <t>MYANMAR</t>
  </si>
  <si>
    <t>900830-5780032</t>
  </si>
  <si>
    <t>myatthu.ycdc@gmail.com</t>
  </si>
  <si>
    <t>IU2018307</t>
  </si>
  <si>
    <t>Batzaya MUNKHBOLD</t>
  </si>
  <si>
    <t>바트자야 뭉크볼드</t>
  </si>
  <si>
    <t>MAN-HEE HAN</t>
  </si>
  <si>
    <t>mhhandc@uos.ac.kr</t>
  </si>
  <si>
    <t>redevelopment of ger area of ulaanbaatar city</t>
  </si>
  <si>
    <t>850513-6100053</t>
  </si>
  <si>
    <t>batzaya.husel@gmail.com</t>
  </si>
  <si>
    <t>010-3949-4480</t>
  </si>
  <si>
    <t>02-6490-5145</t>
  </si>
  <si>
    <t>서울 동대문구 서울시립대로 163 (전농동 90) 서울시립대학교 국제도시과학대학원 인문학관 224호</t>
  </si>
  <si>
    <t>560902-1406310</t>
  </si>
  <si>
    <t>대학본부 611호</t>
  </si>
  <si>
    <t>University Center #611</t>
  </si>
  <si>
    <t>011:농협은행</t>
  </si>
  <si>
    <t>134-120-00460</t>
  </si>
  <si>
    <t>IU2018308</t>
  </si>
  <si>
    <t>Bezawit Berhanu BALCHA</t>
    <phoneticPr fontId="1" type="noConversion"/>
  </si>
  <si>
    <t>베자위트 베르하누 발차</t>
  </si>
  <si>
    <t>손의영</t>
  </si>
  <si>
    <t>EuiYoung SHON</t>
  </si>
  <si>
    <t>eyshon@uos.ac.kr</t>
  </si>
  <si>
    <t xml:space="preserve">Transport Planning
</t>
  </si>
  <si>
    <t>881013-6780044</t>
  </si>
  <si>
    <t>Bezawitberhanu2014@gmail.com</t>
  </si>
  <si>
    <t>(+82)-10-5969-1686</t>
  </si>
  <si>
    <t>010-5475-2769</t>
  </si>
  <si>
    <t>02-6490-2822</t>
  </si>
  <si>
    <t>서울시 동대문구 서울시립대로 163 21세기관 526호</t>
  </si>
  <si>
    <t>560123-1055128</t>
  </si>
  <si>
    <t>교통공학과</t>
  </si>
  <si>
    <t>Department of Transportation Engineering</t>
  </si>
  <si>
    <t>21세기관 526호</t>
  </si>
  <si>
    <t>21st Century Building #526</t>
  </si>
  <si>
    <t>081:KEB하나은행</t>
  </si>
  <si>
    <t>126-18-16528-9</t>
  </si>
  <si>
    <t>IU2018309</t>
  </si>
  <si>
    <t>Ana LAZOVIC</t>
  </si>
  <si>
    <t>아나 라조빅</t>
  </si>
  <si>
    <t xml:space="preserve">Smart City Development 
</t>
  </si>
  <si>
    <t>Not yet clear topic, but interested in smart city development and city branding as primary topic.  Also land use planning, large development project, urban regeneration. Primary focus so far on smart citiy development and city branding, city marketing and strategies.</t>
  </si>
  <si>
    <t>SERBIA</t>
  </si>
  <si>
    <t>810605-6780063</t>
  </si>
  <si>
    <t>ana.lzvc@gmail.com</t>
  </si>
  <si>
    <t>(+82)-10-8364-1154</t>
  </si>
  <si>
    <t>14:00-14:20</t>
  </si>
  <si>
    <t>모짜렐라치즈돈까스</t>
  </si>
  <si>
    <t>IU2018310</t>
  </si>
  <si>
    <t>Adrian Maciej PASTUSZAK</t>
  </si>
  <si>
    <t>아드리안 마체이 파스투샤크</t>
  </si>
  <si>
    <t>Geun Hee CHOI</t>
  </si>
  <si>
    <t>geunhee@uos.ac.kr</t>
  </si>
  <si>
    <t>National security, defense tasks of local government,  defence preparations of the state</t>
  </si>
  <si>
    <t>871215-5780058</t>
  </si>
  <si>
    <t>pastuszaka@gmail.com</t>
  </si>
  <si>
    <t>(+82)-10-2081-6010</t>
  </si>
  <si>
    <t>15:20-16:00</t>
  </si>
  <si>
    <t>010-6822-6196</t>
  </si>
  <si>
    <t>02-6490-2715</t>
  </si>
  <si>
    <t>서울시 강동구 길동 474 GS강동자이 아파트 107동 2202호</t>
  </si>
  <si>
    <t>560702-1009126</t>
  </si>
  <si>
    <t>도시행정학과</t>
  </si>
  <si>
    <t xml:space="preserve">Department of Urban Administration </t>
  </si>
  <si>
    <t>21세기관 722호</t>
  </si>
  <si>
    <t>21st Century Building #722</t>
  </si>
  <si>
    <t>122-08-167077</t>
  </si>
  <si>
    <t>IU2018311</t>
  </si>
  <si>
    <t>Andrew Stephen CHAN ZHANG</t>
  </si>
  <si>
    <t>앤드류 스티븐 찬 장</t>
  </si>
  <si>
    <t>김도경</t>
  </si>
  <si>
    <t>Do-Gyeong KIM</t>
  </si>
  <si>
    <t>dokkang@uos.ac.kr</t>
  </si>
  <si>
    <t>PANAMA</t>
  </si>
  <si>
    <t>940924-5780106</t>
  </si>
  <si>
    <t>andrew_24_94@hotmail.com</t>
  </si>
  <si>
    <t>010-8754-2395</t>
  </si>
  <si>
    <t>02-6490-2826</t>
  </si>
  <si>
    <t>서울시 서초구 반포동 30-26 반포리체아파트 109동 1501호</t>
  </si>
  <si>
    <t>710309-1106120</t>
  </si>
  <si>
    <t>21세기관 512호</t>
  </si>
  <si>
    <t>21st Century Building #512</t>
  </si>
  <si>
    <t>150-18-20691-6</t>
  </si>
  <si>
    <t>IU2018312</t>
  </si>
  <si>
    <t>Esayase Teshome SHIFERAW</t>
  </si>
  <si>
    <t>에사야세 테스홈 쉬페라우</t>
  </si>
  <si>
    <t>Seungil LEE</t>
  </si>
  <si>
    <t>silee@uos.ac.kr</t>
  </si>
  <si>
    <t xml:space="preserve">Land Use Planning
</t>
  </si>
  <si>
    <t>830114-5780033</t>
  </si>
  <si>
    <t>esayasteshom06@gmail.com</t>
  </si>
  <si>
    <t>9:00-11:00</t>
  </si>
  <si>
    <t>010-8863-6778</t>
  </si>
  <si>
    <t>02-6490-2797</t>
  </si>
  <si>
    <t>서울시 동대문구 서울시립대학교 163 배봉관 306호</t>
  </si>
  <si>
    <t>600830-1055611</t>
  </si>
  <si>
    <t>배봉관 306호</t>
  </si>
  <si>
    <t>Baebong Hall #306</t>
  </si>
  <si>
    <t>004:국민은행</t>
  </si>
  <si>
    <t>630301-01-001604</t>
  </si>
  <si>
    <t>IU2018313</t>
  </si>
  <si>
    <t>Osamuyimwen Uyi OBASOGIE</t>
  </si>
  <si>
    <t>오사무이므웬 우이 오바소기에</t>
  </si>
  <si>
    <t>Jaemin SONG</t>
  </si>
  <si>
    <t>jmsong@uos.ac.kr</t>
  </si>
  <si>
    <t xml:space="preserve">Waste Management 
</t>
  </si>
  <si>
    <t>910929-5780033</t>
  </si>
  <si>
    <t>obasogieuyi@gmail.com</t>
  </si>
  <si>
    <t>11:00-11:20</t>
  </si>
  <si>
    <t>010-2888-8518</t>
  </si>
  <si>
    <t>02-6490-2804</t>
  </si>
  <si>
    <t>서울시 성동구 마장동 818 마장동현대아파트 109동 1601호</t>
  </si>
  <si>
    <t>760704-2057839</t>
  </si>
  <si>
    <t>배봉관 311호</t>
  </si>
  <si>
    <t>Baebong Hall #311</t>
  </si>
  <si>
    <t>1002-647-016064</t>
  </si>
  <si>
    <t>IU2018314</t>
  </si>
  <si>
    <t>Otabek FAYAZOV</t>
  </si>
  <si>
    <t>오타벡  파야조브</t>
  </si>
  <si>
    <t xml:space="preserve">Regional Development / Policies
</t>
  </si>
  <si>
    <t>UZBEKISTAN</t>
  </si>
  <si>
    <t>900410-5780067</t>
  </si>
  <si>
    <t>otabek7790fayazov@gmail.com</t>
  </si>
  <si>
    <t>(+82)-10-8364-9414</t>
  </si>
  <si>
    <t>IU2018315</t>
  </si>
  <si>
    <t>Ola Haidarah Nasser MOHAMMED</t>
  </si>
  <si>
    <t>올라 하이다라 나세르 모하메드</t>
  </si>
  <si>
    <t>김현주</t>
  </si>
  <si>
    <t>Hyun Joo KIM</t>
  </si>
  <si>
    <t>hkim01@uos.ac.kr</t>
  </si>
  <si>
    <t xml:space="preserve">Building Information Modelling (BIM)
</t>
  </si>
  <si>
    <t>YEMEN</t>
  </si>
  <si>
    <t>791221-6780015</t>
  </si>
  <si>
    <t>ola.alaqrabi@gmail.com</t>
  </si>
  <si>
    <t>(+82)-10-3461-1735</t>
  </si>
  <si>
    <t>미참석</t>
  </si>
  <si>
    <t>010-6802-1211</t>
  </si>
  <si>
    <t>02-6490-5152</t>
  </si>
  <si>
    <t>서울 동대문구 서울시립대로 163 인문학관 224호</t>
  </si>
  <si>
    <t>660826-5900015</t>
  </si>
  <si>
    <t>대학본부 608호</t>
  </si>
  <si>
    <t>University Center #608</t>
  </si>
  <si>
    <t>1002-754-281982</t>
  </si>
  <si>
    <t>IU2018316</t>
  </si>
  <si>
    <t>Wladimir Giovanni DE LA TORRE HURTADO</t>
  </si>
  <si>
    <t>울라디미르 지오바니 델 라 토레 후르타도</t>
  </si>
  <si>
    <t>Hyeon PARK</t>
  </si>
  <si>
    <t>hpark@uos.ac.kr</t>
  </si>
  <si>
    <t>ECUADOR</t>
  </si>
  <si>
    <t>861128-5780019</t>
  </si>
  <si>
    <t>wladidltr@gmail.com</t>
  </si>
  <si>
    <t>(+82)-10-6862-2811</t>
  </si>
  <si>
    <t>010-2445-2511</t>
  </si>
  <si>
    <t>02-6490-5146; 02-6490-5136</t>
  </si>
  <si>
    <t>620808-1481223</t>
  </si>
  <si>
    <t>대학본부 406호</t>
  </si>
  <si>
    <t>University Center #406</t>
  </si>
  <si>
    <t>464-08-042716</t>
  </si>
  <si>
    <t>IU2018317</t>
  </si>
  <si>
    <t>Justin NIYONIRINGIYE</t>
  </si>
  <si>
    <t>저스틴 니요니링예</t>
  </si>
  <si>
    <t>장영희</t>
  </si>
  <si>
    <t>Yeong-Hee JANG</t>
  </si>
  <si>
    <t>yhjang2014@uos.ac.kr</t>
  </si>
  <si>
    <t xml:space="preserve">Urban Regeneration
</t>
  </si>
  <si>
    <t>880101-5780124</t>
  </si>
  <si>
    <t>nistin9@gmail.com</t>
  </si>
  <si>
    <t>(+82)-10-5938-0544</t>
  </si>
  <si>
    <t>010-8947-8849</t>
  </si>
  <si>
    <t>02-3410-7150</t>
  </si>
  <si>
    <t>경기도 용인시 기흥구 흥덕2로 118번지 25, 806동 1103호</t>
  </si>
  <si>
    <t>540321-2024219</t>
  </si>
  <si>
    <t>본관 215호</t>
  </si>
  <si>
    <t>University Center #215</t>
  </si>
  <si>
    <t>863-08-000101</t>
  </si>
  <si>
    <t>IU2018318</t>
  </si>
  <si>
    <t>Chhavy PRAK</t>
  </si>
  <si>
    <t>치하비 프락</t>
  </si>
  <si>
    <t xml:space="preserve">Housing &amp; Community Development
</t>
  </si>
  <si>
    <t>861222-6780057</t>
  </si>
  <si>
    <t>prakchhavyuprf@gmail.com</t>
  </si>
  <si>
    <t>(+82)-10-2140-6422</t>
  </si>
  <si>
    <t>IU2018319</t>
  </si>
  <si>
    <t>Thin Lae THAZIN</t>
  </si>
  <si>
    <t>틴 라 타진</t>
  </si>
  <si>
    <t>931119-6780155</t>
  </si>
  <si>
    <t>thinlaethazin19@gmail.com</t>
  </si>
  <si>
    <t>(+82)-10-4982-1745</t>
  </si>
  <si>
    <t>IU2018320</t>
  </si>
  <si>
    <t xml:space="preserve">Hongbo ZHAO </t>
  </si>
  <si>
    <t>홍보 자오</t>
  </si>
  <si>
    <t>930820-5780156</t>
  </si>
  <si>
    <t>13250829999@163.com; 434217517@qq.com</t>
  </si>
  <si>
    <t>16:00-17:00</t>
  </si>
  <si>
    <t>지도교수 명단</t>
  </si>
  <si>
    <t>'국가' Sheet 참조</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</si>
</sst>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1" formatCode="_-* #,##0_-;\-* #,##0_-;_-* &quot;-&quot;_-;_-@_-"/>
    <numFmt numFmtId="176" formatCode="0.0_);[Red]\(0.0\)"/>
  </numFmts>
  <fonts count="13">
    <font>
      <sz val="11"/>
      <color theme="1"/>
      <name val="맑은 고딕"/>
      <family val="2"/>
      <charset val="129"/>
      <scheme val="minor"/>
    </font>
    <font>
      <sz val="8"/>
      <name val="맑은 고딕"/>
      <family val="2"/>
      <charset val="129"/>
      <scheme val="minor"/>
    </font>
    <font>
      <sz val="10"/>
      <color rgb="FF000000"/>
      <name val="굴림"/>
      <family val="3"/>
      <charset val="129"/>
    </font>
    <font>
      <b/>
      <sz val="10"/>
      <color rgb="FF000000"/>
      <name val="굴림"/>
      <family val="3"/>
      <charset val="129"/>
    </font>
    <font>
      <b/>
      <sz val="10"/>
      <color theme="1"/>
      <name val="굴림"/>
      <family val="3"/>
      <charset val="129"/>
    </font>
    <font>
      <b/>
      <sz val="13"/>
      <color theme="1"/>
      <name val="맑은 고딕"/>
      <family val="3"/>
      <charset val="129"/>
      <scheme val="minor"/>
    </font>
    <font>
      <sz val="11"/>
      <color theme="1"/>
      <name val="맑은 고딕"/>
      <family val="2"/>
      <scheme val="minor"/>
    </font>
    <font>
      <sz val="10"/>
      <name val="Tahoma"/>
      <family val="2"/>
    </font>
    <font>
      <u/>
      <sz val="9.35"/>
      <color theme="10"/>
      <name val="맑은 고딕"/>
      <family val="3"/>
      <charset val="129"/>
    </font>
    <font>
      <u/>
      <sz val="11"/>
      <color theme="10"/>
      <name val="맑은 고딕"/>
      <family val="2"/>
      <charset val="129"/>
      <scheme val="minor"/>
    </font>
    <font>
      <sz val="11"/>
      <color indexed="8"/>
      <name val="맑은 고딕"/>
      <family val="2"/>
      <charset val="129"/>
    </font>
    <font>
      <sz val="11"/>
      <color theme="1"/>
      <name val="맑은 고딕"/>
      <family val="2"/>
      <charset val="129"/>
      <scheme val="minor"/>
    </font>
    <font>
      <sz val="10"/>
      <color rgb="FF000000"/>
      <name val="Arial"/>
      <family val="2"/>
    </font>
  </fonts>
  <fills count="7">
    <fill>
      <patternFill patternType="none"/>
    </fill>
    <fill>
      <patternFill patternType="gray125"/>
    </fill>
    <fill>
      <patternFill patternType="solid">
        <fgColor theme="2" tint="-9.9978637043366805E-2"/>
        <bgColor indexed="64"/>
      </patternFill>
    </fill>
    <fill>
      <patternFill patternType="solid">
        <fgColor theme="0"/>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FFF00"/>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style="thin">
        <color indexed="64"/>
      </left>
      <right style="thin">
        <color indexed="64"/>
      </right>
      <top/>
      <bottom/>
      <diagonal/>
    </border>
    <border>
      <left style="thin">
        <color indexed="64"/>
      </left>
      <right/>
      <top/>
      <bottom/>
      <diagonal/>
    </border>
    <border>
      <left style="thin">
        <color indexed="64"/>
      </left>
      <right/>
      <top/>
      <bottom style="thin">
        <color indexed="64"/>
      </bottom>
      <diagonal/>
    </border>
    <border>
      <left/>
      <right style="thin">
        <color indexed="64"/>
      </right>
      <top style="thin">
        <color indexed="64"/>
      </top>
      <bottom style="thin">
        <color indexed="64"/>
      </bottom>
      <diagonal/>
    </border>
  </borders>
  <cellStyleXfs count="9">
    <xf numFmtId="0" fontId="0" fillId="0" borderId="0">
      <alignment vertical="center"/>
    </xf>
    <xf numFmtId="0" fontId="6" fillId="0" borderId="0"/>
    <xf numFmtId="0" fontId="7" fillId="0" borderId="0"/>
    <xf numFmtId="0" fontId="9" fillId="0" borderId="0" applyNumberFormat="0" applyFill="0" applyBorder="0" applyAlignment="0" applyProtection="0">
      <alignment vertical="center"/>
    </xf>
    <xf numFmtId="0" fontId="8" fillId="0" borderId="0" applyNumberFormat="0" applyFill="0" applyBorder="0" applyAlignment="0" applyProtection="0">
      <alignment vertical="top"/>
      <protection locked="0"/>
    </xf>
    <xf numFmtId="0" fontId="10" fillId="0" borderId="0">
      <alignment vertical="center"/>
    </xf>
    <xf numFmtId="0" fontId="9" fillId="0" borderId="0" applyNumberFormat="0" applyFill="0" applyBorder="0" applyAlignment="0" applyProtection="0">
      <alignment vertical="center"/>
    </xf>
    <xf numFmtId="41" fontId="11" fillId="0" borderId="0" applyFont="0" applyFill="0" applyBorder="0" applyAlignment="0" applyProtection="0">
      <alignment vertical="center"/>
    </xf>
    <xf numFmtId="0" fontId="12" fillId="0" borderId="0"/>
  </cellStyleXfs>
  <cellXfs count="53">
    <xf numFmtId="0" fontId="0" fillId="0" borderId="0" xfId="0">
      <alignment vertical="center"/>
    </xf>
    <xf numFmtId="0" fontId="5" fillId="0" borderId="4" xfId="0" applyFont="1" applyBorder="1" applyAlignment="1">
      <alignment horizontal="left" vertical="top"/>
    </xf>
    <xf numFmtId="0" fontId="0" fillId="0" borderId="0" xfId="0" applyAlignment="1">
      <alignment horizontal="left" vertical="top" wrapText="1"/>
    </xf>
    <xf numFmtId="0" fontId="5" fillId="0" borderId="0" xfId="0" applyFont="1" applyBorder="1" applyAlignment="1">
      <alignment horizontal="left" vertical="top"/>
    </xf>
    <xf numFmtId="0" fontId="0" fillId="0" borderId="0" xfId="0" applyAlignment="1">
      <alignment horizontal="left" vertical="top"/>
    </xf>
    <xf numFmtId="0" fontId="4" fillId="2" borderId="5" xfId="0" applyFont="1" applyFill="1" applyBorder="1" applyAlignment="1">
      <alignment horizontal="left" vertical="top"/>
    </xf>
    <xf numFmtId="0" fontId="0" fillId="5" borderId="1" xfId="0" applyFill="1" applyBorder="1" applyAlignment="1">
      <alignment horizontal="left" vertical="top"/>
    </xf>
    <xf numFmtId="0" fontId="6" fillId="0" borderId="1" xfId="1" applyBorder="1" applyAlignment="1">
      <alignment horizontal="left" vertical="top"/>
    </xf>
    <xf numFmtId="0" fontId="9" fillId="0" borderId="1" xfId="6" applyBorder="1" applyAlignment="1">
      <alignment horizontal="left" vertical="top"/>
    </xf>
    <xf numFmtId="0" fontId="0" fillId="0" borderId="0" xfId="0" applyBorder="1" applyAlignment="1">
      <alignment horizontal="left" vertical="top"/>
    </xf>
    <xf numFmtId="0" fontId="0" fillId="3" borderId="1" xfId="0" applyFont="1" applyFill="1" applyBorder="1" applyAlignment="1">
      <alignment horizontal="left" vertical="top"/>
    </xf>
    <xf numFmtId="0" fontId="0" fillId="0" borderId="1" xfId="0" applyFont="1" applyFill="1" applyBorder="1" applyAlignment="1">
      <alignment horizontal="left" vertical="top"/>
    </xf>
    <xf numFmtId="0" fontId="4" fillId="2" borderId="1" xfId="0" applyFont="1" applyFill="1" applyBorder="1" applyAlignment="1">
      <alignment horizontal="left" vertical="top"/>
    </xf>
    <xf numFmtId="0" fontId="3" fillId="2" borderId="5" xfId="0" applyFont="1" applyFill="1" applyBorder="1" applyAlignment="1">
      <alignment vertical="top"/>
    </xf>
    <xf numFmtId="0" fontId="4" fillId="2" borderId="6" xfId="0" applyFont="1" applyFill="1" applyBorder="1" applyAlignment="1">
      <alignment vertical="top"/>
    </xf>
    <xf numFmtId="0" fontId="3" fillId="2" borderId="8" xfId="0" applyFont="1" applyFill="1" applyBorder="1" applyAlignment="1">
      <alignment vertical="top"/>
    </xf>
    <xf numFmtId="0" fontId="3" fillId="2" borderId="6" xfId="0" applyFont="1" applyFill="1" applyBorder="1" applyAlignment="1">
      <alignment vertical="top"/>
    </xf>
    <xf numFmtId="0" fontId="3" fillId="2" borderId="9" xfId="0" applyFont="1" applyFill="1" applyBorder="1" applyAlignment="1">
      <alignment vertical="top"/>
    </xf>
    <xf numFmtId="20" fontId="2" fillId="3" borderId="1" xfId="0" applyNumberFormat="1" applyFont="1" applyFill="1" applyBorder="1" applyAlignment="1">
      <alignment horizontal="left" vertical="top"/>
    </xf>
    <xf numFmtId="0" fontId="4" fillId="2" borderId="5" xfId="0" applyFont="1" applyFill="1" applyBorder="1" applyAlignment="1">
      <alignment vertical="top"/>
    </xf>
    <xf numFmtId="0" fontId="3" fillId="2" borderId="7" xfId="0" applyFont="1" applyFill="1" applyBorder="1" applyAlignment="1">
      <alignment vertical="top"/>
    </xf>
    <xf numFmtId="0" fontId="6" fillId="3" borderId="1" xfId="1" applyFill="1" applyBorder="1" applyAlignment="1">
      <alignment horizontal="left" vertical="top"/>
    </xf>
    <xf numFmtId="0" fontId="2" fillId="3" borderId="1" xfId="0" applyFont="1" applyFill="1" applyBorder="1" applyAlignment="1">
      <alignment horizontal="left" vertical="top"/>
    </xf>
    <xf numFmtId="0" fontId="0" fillId="0" borderId="1" xfId="0" applyBorder="1">
      <alignment vertical="center"/>
    </xf>
    <xf numFmtId="176" fontId="2" fillId="3" borderId="1" xfId="0" applyNumberFormat="1" applyFont="1" applyFill="1" applyBorder="1" applyAlignment="1">
      <alignment horizontal="left" vertical="top"/>
    </xf>
    <xf numFmtId="0" fontId="3" fillId="2" borderId="8" xfId="0" applyFont="1" applyFill="1" applyBorder="1" applyAlignment="1">
      <alignment horizontal="center" vertical="top"/>
    </xf>
    <xf numFmtId="0" fontId="0" fillId="0" borderId="0" xfId="0" pivotButton="1">
      <alignment vertical="center"/>
    </xf>
    <xf numFmtId="0" fontId="0" fillId="3" borderId="1" xfId="0" applyFill="1" applyBorder="1">
      <alignment vertical="center"/>
    </xf>
    <xf numFmtId="0" fontId="0" fillId="5" borderId="1" xfId="0" applyFill="1" applyBorder="1">
      <alignment vertical="center"/>
    </xf>
    <xf numFmtId="0" fontId="0" fillId="0" borderId="0" xfId="0" applyBorder="1">
      <alignment vertical="center"/>
    </xf>
    <xf numFmtId="0" fontId="3" fillId="2" borderId="2" xfId="0" applyFont="1" applyFill="1" applyBorder="1" applyAlignment="1">
      <alignment horizontal="centerContinuous" vertical="top"/>
    </xf>
    <xf numFmtId="0" fontId="3" fillId="2" borderId="3" xfId="0" applyFont="1" applyFill="1" applyBorder="1" applyAlignment="1">
      <alignment horizontal="centerContinuous" vertical="top"/>
    </xf>
    <xf numFmtId="0" fontId="3" fillId="2" borderId="11" xfId="0" applyFont="1" applyFill="1" applyBorder="1" applyAlignment="1">
      <alignment horizontal="centerContinuous" vertical="top"/>
    </xf>
    <xf numFmtId="0" fontId="4" fillId="2" borderId="10" xfId="0" applyFont="1" applyFill="1" applyBorder="1" applyAlignment="1">
      <alignment horizontal="centerContinuous" vertical="top"/>
    </xf>
    <xf numFmtId="0" fontId="4" fillId="2" borderId="4" xfId="0" applyFont="1" applyFill="1" applyBorder="1" applyAlignment="1">
      <alignment horizontal="centerContinuous" vertical="top"/>
    </xf>
    <xf numFmtId="0" fontId="4" fillId="2" borderId="2" xfId="0" applyFont="1" applyFill="1" applyBorder="1" applyAlignment="1">
      <alignment horizontal="centerContinuous" vertical="top"/>
    </xf>
    <xf numFmtId="0" fontId="4" fillId="2" borderId="3" xfId="0" applyFont="1" applyFill="1" applyBorder="1" applyAlignment="1">
      <alignment horizontal="centerContinuous" vertical="top"/>
    </xf>
    <xf numFmtId="0" fontId="0" fillId="3" borderId="0" xfId="0" applyFill="1" applyBorder="1">
      <alignment vertical="center"/>
    </xf>
    <xf numFmtId="0" fontId="0" fillId="5" borderId="0" xfId="0" applyFill="1" applyBorder="1">
      <alignment vertical="center"/>
    </xf>
    <xf numFmtId="0" fontId="0" fillId="0" borderId="1" xfId="0" applyBorder="1" applyAlignment="1">
      <alignment horizontal="left" vertical="top"/>
    </xf>
    <xf numFmtId="41" fontId="0" fillId="5" borderId="0" xfId="7" applyFont="1" applyFill="1" applyBorder="1" applyAlignment="1">
      <alignment horizontal="left" vertical="top"/>
    </xf>
    <xf numFmtId="0" fontId="0" fillId="0" borderId="1" xfId="0" applyFont="1" applyBorder="1" applyAlignment="1">
      <alignment horizontal="left" vertical="top"/>
    </xf>
    <xf numFmtId="0" fontId="0" fillId="0" borderId="1" xfId="0" applyBorder="1" applyAlignment="1">
      <alignment vertical="center"/>
    </xf>
    <xf numFmtId="0" fontId="0" fillId="3" borderId="1" xfId="0" applyFill="1" applyBorder="1" applyAlignment="1">
      <alignment vertical="center"/>
    </xf>
    <xf numFmtId="0" fontId="0" fillId="5" borderId="1" xfId="0" applyFill="1" applyBorder="1" applyAlignment="1">
      <alignment vertical="center"/>
    </xf>
    <xf numFmtId="20" fontId="2" fillId="6" borderId="1" xfId="0" applyNumberFormat="1" applyFont="1" applyFill="1" applyBorder="1" applyAlignment="1">
      <alignment horizontal="left" vertical="top"/>
    </xf>
    <xf numFmtId="0" fontId="0" fillId="4" borderId="0" xfId="0" applyFill="1" applyBorder="1" applyAlignment="1">
      <alignment vertical="center"/>
    </xf>
    <xf numFmtId="0" fontId="6" fillId="0" borderId="5" xfId="0" applyFont="1" applyBorder="1">
      <alignment vertical="center"/>
    </xf>
    <xf numFmtId="0" fontId="6" fillId="3" borderId="5" xfId="0" applyFont="1" applyFill="1" applyBorder="1">
      <alignment vertical="center"/>
    </xf>
    <xf numFmtId="0" fontId="6" fillId="0" borderId="1" xfId="0" applyFont="1" applyBorder="1">
      <alignment vertical="center"/>
    </xf>
    <xf numFmtId="0" fontId="6" fillId="3" borderId="1" xfId="0" applyFont="1" applyFill="1" applyBorder="1">
      <alignment vertical="center"/>
    </xf>
    <xf numFmtId="0" fontId="9" fillId="0" borderId="1" xfId="6" applyFill="1" applyBorder="1" applyAlignment="1">
      <alignment horizontal="left" vertical="top"/>
    </xf>
    <xf numFmtId="0" fontId="0" fillId="0" borderId="0" xfId="0" quotePrefix="1" applyAlignment="1">
      <alignment horizontal="left" vertical="top" wrapText="1"/>
    </xf>
  </cellXfs>
  <cellStyles count="9">
    <cellStyle name="쉼표 [0]" xfId="7" builtinId="6"/>
    <cellStyle name="표준" xfId="0" builtinId="0"/>
    <cellStyle name="표준 2" xfId="1" xr:uid="{00000000-0005-0000-0000-000002000000}"/>
    <cellStyle name="표준 2 2" xfId="2" xr:uid="{00000000-0005-0000-0000-000003000000}"/>
    <cellStyle name="표준 3" xfId="8" xr:uid="{00000000-0005-0000-0000-000004000000}"/>
    <cellStyle name="표준 7" xfId="5" xr:uid="{00000000-0005-0000-0000-000005000000}"/>
    <cellStyle name="하이퍼링크" xfId="6" builtinId="8"/>
    <cellStyle name="하이퍼링크 2" xfId="4" xr:uid="{00000000-0005-0000-0000-000007000000}"/>
    <cellStyle name="하이퍼링크 3" xfId="3" xr:uid="{00000000-0005-0000-0000-000008000000}"/>
  </cellStyles>
  <dxfs count="2">
    <dxf>
      <font>
        <color rgb="FF9C0006"/>
      </font>
      <fill>
        <patternFill>
          <bgColor rgb="FFFFC7CE"/>
        </patternFill>
      </fill>
    </dxf>
    <dxf>
      <font>
        <color rgb="FF9C65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200.%20&#50672;&#46973;&#52376;/&#44368;&#49688;&#51221;&#4837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교수정보"/>
    </sheetNames>
    <sheetDataSet>
      <sheetData sheetId="0"/>
      <sheetData sheetId="1"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indows 사용자" refreshedDate="43154.647696064814" createdVersion="5" refreshedVersion="6" minRefreshableVersion="3" recordCount="20" xr:uid="{00000000-000A-0000-FFFF-FFFF03000000}">
  <cacheSource type="worksheet">
    <worksheetSource ref="A3:BU23" sheet="Sheet1"/>
  </cacheSource>
  <cacheFields count="70">
    <cacheField name="학번" numFmtId="0">
      <sharedItems/>
    </cacheField>
    <cacheField name="성명" numFmtId="0">
      <sharedItems count="40">
        <s v="Tulasi BHATTARAI"/>
        <s v="Mona Talaat ABDELAZIZ"/>
        <s v="Tao LI"/>
        <s v="Chehma SOUAD"/>
        <s v="Jacob KUPU"/>
        <s v="Munkhjargal VIKTOR"/>
        <s v="Ana GULISASHVILI"/>
        <s v="Bouzidi AISSA"/>
        <s v="Sandab KHIM"/>
        <s v="Aloys NSHIMIYIMANA"/>
        <s v="Peter GITAU"/>
        <s v="Nga Thi Phuong TRAN"/>
        <s v="Katarzyna ZIENKIEWICZ"/>
        <s v="Aizada ISAKOVA"/>
        <s v="Gashaw Aberra ASEFA"/>
        <s v="Yordanos Hailu WORKU"/>
        <s v="Bolormaa RENTSENREEBUU"/>
        <s v="Aisha Kingi MOHAMMED"/>
        <s v="Tsogt SOSORBARAM"/>
        <s v="Kamel KAHOULI"/>
        <s v="Enkhtaivan ERDENEBILEG" u="1"/>
        <s v="Nuttapol CHUMNITULAKARN" u="1"/>
        <s v="Anna ZIELNIK" u="1"/>
        <s v="David MUSONERA" u="1"/>
        <s v="Bijay Keshar KHANAL" u="1"/>
        <s v="Onyekachi George NWOSU" u="1"/>
        <s v="Vankham APHAYLATH" u="1"/>
        <s v="Pakrigna CHOUCHHAN" u="1"/>
        <s v="Tian LAN" u="1"/>
        <s v="Ying LIANG" u="1"/>
        <s v="Jouce Victor" u="1"/>
        <s v="Syed Zia Hussain SHAH" u="1"/>
        <s v="May Thu Thu Han" u="1"/>
        <s v="Sahatthaya SEEDAPAN" u="1"/>
        <s v="Thi Thu Ha PHAM" u="1"/>
        <s v="Nur Muhammad ADAMS" u="1"/>
        <s v="Gerel BATTULGA" u="1"/>
        <s v="Daniel Hubert SKIPIRZEPA" u="1"/>
        <s v="Reham Mohammad Jaber BATAINEH" u="1"/>
        <s v="Nugroho Ratrian CHRISTIAJI" u="1"/>
      </sharedItems>
    </cacheField>
    <cacheField name="성명_국문" numFmtId="0">
      <sharedItems/>
    </cacheField>
    <cacheField name="심사위원장" numFmtId="0">
      <sharedItems containsNonDate="0" containsString="0" containsBlank="1"/>
    </cacheField>
    <cacheField name="심사위원" numFmtId="0">
      <sharedItems containsNonDate="0" containsString="0" containsBlank="1"/>
    </cacheField>
    <cacheField name="지도교수" numFmtId="0">
      <sharedItems count="23">
        <s v="금재덕"/>
        <s v="김영민"/>
        <s v="김영찬"/>
        <s v="김영태"/>
        <s v="김현성"/>
        <s v="박준"/>
        <s v="박현"/>
        <s v="서순탁"/>
        <s v="송석휘"/>
        <s v="송재민"/>
        <s v="우명제"/>
        <s v="이승일"/>
        <s v="이신"/>
        <s v="최근희"/>
        <s v="한만희"/>
        <s v="양승우" u="1"/>
        <s v="김도경" u="1"/>
        <s v="이동민" u="1"/>
        <s v="손의영" u="1"/>
        <s v="정석" u="1"/>
        <s v="김영우" u="1"/>
        <s v="강명구" u="1"/>
        <s v="이태화" u="1"/>
      </sharedItems>
    </cacheField>
    <cacheField name="Chair" numFmtId="0">
      <sharedItems containsNonDate="0" containsString="0" containsBlank="1"/>
    </cacheField>
    <cacheField name="Committee1" numFmtId="0">
      <sharedItems containsNonDate="0" containsString="0" containsBlank="1"/>
    </cacheField>
    <cacheField name="Committee2(Advisor)" numFmtId="0">
      <sharedItems containsNonDate="0" containsString="0" containsBlank="1"/>
    </cacheField>
    <cacheField name="Email for Chair" numFmtId="0">
      <sharedItems containsNonDate="0" containsString="0" containsBlank="1"/>
    </cacheField>
    <cacheField name="Email for Committee1" numFmtId="0">
      <sharedItems containsNonDate="0" containsString="0" containsBlank="1"/>
    </cacheField>
    <cacheField name="Email for Committee2(Advisor)" numFmtId="0">
      <sharedItems containsNonDate="0" containsString="0" containsBlank="1"/>
    </cacheField>
    <cacheField name="관심영역" numFmtId="0">
      <sharedItems count="21">
        <s v="E-Government "/>
        <s v="Urban Regeneration, Public Spaces, And Urban Green"/>
        <s v="A: Issues About Urban Globalization Or B:  Intelligent Transportation System."/>
        <s v="Natural Disasters,Green Belt, Urban Laws"/>
        <s v="Policy On E-Government -"/>
        <s v="Housing Policy"/>
        <s v="Urban Planning, Urban Regeneration "/>
        <s v="Project Management,New Town Projects"/>
        <s v="[1] Urban Environmental Economic Value, [2] Urban Vulnerability "/>
        <s v="Land Development"/>
        <s v="Urban Governance"/>
        <s v="Climate Change And Environment"/>
        <s v="Revalorisation Of Post-Military Areas (Also Historic); Brownfields; Public Spaces, "/>
        <s v="Land Use Planning "/>
        <s v="Urban Planning And Transportation "/>
        <s v="Smart City "/>
        <s v="Urban Administration"/>
        <s v="Housing "/>
        <s v="Urban Planning and Housing Policy"/>
        <s v="Governance"/>
        <s v="" u="1"/>
      </sharedItems>
    </cacheField>
    <cacheField name="연구계획서제목(논문제목)" numFmtId="0">
      <sharedItems count="8" longText="1">
        <s v="E-Government Of Nepal For The Urban Development And Planning: A Reference Of Kathmandu City"/>
        <s v=""/>
        <s v="How To Renew The Laws Of Urbanisation  In Cases Of  Presence Of Natural Disasters"/>
        <s v="Smart City"/>
        <s v="Reuse/Redevelopment Of Brownfield Areas; Role Of Public Spaces; (This Topics Can Be Changed); "/>
        <s v="Evaluating Land Readjustment Approaches To Improve Land Development In Kigali City"/>
        <s v="The Impact Of Devolution System Of Governance To Urban Development In Kenya. Case Of Five County Governments"/>
        <s v="1. 'Revalorisation Of Warsaw Fortess' (Build In 19-Th Century, 20 Forts - Mostly Ruins, I Would Like To Return Them To Citzensas Public Space); 'Revalorisation Of Post-Military Areas In Rembertow District'; 'Conception Of Memorial Of Battle Of Olszynka Grochowska Based On Existing Spatial Plan'; 'Conception Of Recreation Gateway In Rembertow District' (Public Spaces, Bicycle Roads, Green Belt); 'Slużewiec Przemyslowy 'Mordor' - Prospects For The Development Of The Largest Office District In Warsaw/Poland'. (Now It Is Office District, But Previously It Ws Industrial District)."/>
      </sharedItems>
    </cacheField>
    <cacheField name="지도교수신청서제출" numFmtId="0">
      <sharedItems containsNonDate="0" containsString="0" containsBlank="1"/>
    </cacheField>
    <cacheField name="연구계획서제출" numFmtId="0">
      <sharedItems containsNonDate="0" containsString="0" containsBlank="1"/>
    </cacheField>
    <cacheField name="국가" numFmtId="0">
      <sharedItems count="23">
        <s v="ETHIOPIA"/>
        <s v="EGYPT"/>
        <s v="MONGOLIA"/>
        <s v="ALGERIA"/>
        <s v="CAMBODIA"/>
        <s v="GEORGIA"/>
        <s v="NIGERIA"/>
        <s v="KYRGYZ REPUBLIC"/>
        <s v="RWANDA"/>
        <s v="VIETNAM"/>
        <s v="PAPUA NEW GUANEA"/>
        <s v="TUNISIA"/>
        <s v="POLAND"/>
        <s v="CHINA"/>
        <s v="NEPAL"/>
        <s v="KENYA"/>
        <s v="Laos" u="1"/>
        <s v="Jordan" u="1"/>
        <s v="Myanmar" u="1"/>
        <s v="Pakistan" u="1"/>
        <s v="Thailand" u="1"/>
        <s v="Indonesia" u="1"/>
        <s v="Mogolia" u="1"/>
      </sharedItems>
    </cacheField>
    <cacheField name="성별" numFmtId="0">
      <sharedItems count="2">
        <s v="남"/>
        <s v="여"/>
      </sharedItems>
    </cacheField>
    <cacheField name="이메일" numFmtId="0">
      <sharedItems count="40">
        <s v="gashawaberra@gmail.com"/>
        <s v="monatalaat.13@hotmail.com"/>
        <s v="munjigai@gmail.com"/>
        <s v="re.bolormaa@gmail.com"/>
        <s v="aissa5@hotmail.com"/>
        <s v="sandab.khim@gmail.com"/>
        <s v="anna.gulisashvili@gmail.com"/>
        <s v="kingimoha@yahoo.com"/>
        <s v="aizada.isakova1988@gmail.com"/>
        <s v="nshimaloba@gmail.com"/>
        <s v="jorjii.yordi@gmail.com"/>
        <s v="tranphuongnga12@gmail.com"/>
        <s v="nipakutubu8@gmail.com_x000a_"/>
        <s v="souadchehma@gmail.com"/>
        <s v="tsogoo_sss@yahoo.com"/>
        <s v="kamelkahouly@gmail.com"/>
        <s v="katarzyna.zienkiewicz01@gmail.com"/>
        <s v="litao@bjfao.gov.cn"/>
        <s v="prabuddha.bhattarai01@gmail.com"/>
        <s v="gitauthabanjan@yahoo.com"/>
        <s v="pakrignachouchhan@gmail.com" u="1"/>
        <s v="shincabill@gmail.com" u="1"/>
        <s v="danielskipirzepa@gmail.com" u="1"/>
        <s v="maythuthuhan1989@gmail.com" u="1"/>
        <s v="syedzia1979@yahoo.com" u="1"/>
        <s v="enkhtaivan@ubservice.mn" u="1"/>
        <s v="b_gerel32@yahoo.com" u="1"/>
        <s v="ann.zielnik@gmail.com" u="1"/>
        <s v="davim2030@gmail.com" u="1"/>
        <s v="liangying@bjfao.gov.cn " u="1"/>
        <s v="georgeonwosu@gmail.com" u="1"/>
        <s v="nugrohochristiaji@gmail.com" u="1"/>
        <s v="rehambataineh@gmail.com" u="1"/>
        <s v="adamsmuhammadnur@gmail.com" u="1"/>
        <s v="khanalbijay07@gmail.com" u="1"/>
        <s v="cecilialan@yeah.net" u="1"/>
        <s v="vankhamlk@yahoo.com" u="1"/>
        <s v="wannn2522@gmail.com" u="1"/>
        <s v="joucevictor@gmail.com" u="1"/>
        <s v="a_healthy_boy@hotmail.com" u="1"/>
      </sharedItems>
    </cacheField>
    <cacheField name="전화" numFmtId="0">
      <sharedItems containsBlank="1" count="15">
        <s v="010-2141-6143"/>
        <m/>
        <s v="‭010-3478-5166‬"/>
        <s v="010-6517-0798 "/>
        <s v="010-3726-2559"/>
        <s v="010-3491-8177"/>
        <s v="010-4486-2294‬"/>
        <s v="010-2141-6163"/>
        <s v="010-6447-0698"/>
        <s v="010-6683-1974"/>
        <s v="010-4689-7125"/>
        <s v="010-8488-0164"/>
        <s v="010-2195-4944"/>
        <s v="010-5031-9686‬‬"/>
        <s v="010-5843-0253"/>
      </sharedItems>
    </cacheField>
    <cacheField name="종합시험문제접수" numFmtId="0">
      <sharedItems containsNonDate="0" containsString="0" containsBlank="1"/>
    </cacheField>
    <cacheField name="종합시험점수" numFmtId="0">
      <sharedItems containsNonDate="0" containsString="0" containsBlank="1"/>
    </cacheField>
    <cacheField name="발표세미나_170110" numFmtId="20">
      <sharedItems containsNonDate="0" containsString="0" containsBlank="1"/>
    </cacheField>
    <cacheField name="배정시간" numFmtId="20">
      <sharedItems containsNonDate="0" containsString="0" containsBlank="1"/>
    </cacheField>
    <cacheField name="식사여부(연어, 과일샐러드 공통)_x000a_-메뉴1: 정식셋트(생선, 함박, 치킨), 스프_x000a_-메뉴2: 상하이 (생선)" numFmtId="20">
      <sharedItems containsNonDate="0" containsString="0" containsBlank="1"/>
    </cacheField>
    <cacheField name="중간논문심사시간" numFmtId="20">
      <sharedItems containsNonDate="0" containsString="0" containsBlank="1"/>
    </cacheField>
    <cacheField name="합격여부" numFmtId="20">
      <sharedItems containsNonDate="0" containsString="0" containsBlank="1"/>
    </cacheField>
    <cacheField name="최종논문심사시간" numFmtId="20">
      <sharedItems containsNonDate="0" containsString="0" containsBlank="1"/>
    </cacheField>
    <cacheField name="심사위원장(점수)" numFmtId="176">
      <sharedItems containsNonDate="0" containsString="0" containsBlank="1"/>
    </cacheField>
    <cacheField name="심사위원(점수)" numFmtId="176">
      <sharedItems containsNonDate="0" containsString="0" containsBlank="1"/>
    </cacheField>
    <cacheField name="지도교수(점수)" numFmtId="176">
      <sharedItems containsNonDate="0" containsString="0" containsBlank="1"/>
    </cacheField>
    <cacheField name="교번" numFmtId="0">
      <sharedItems containsNonDate="0" containsString="0" containsBlank="1"/>
    </cacheField>
    <cacheField name="전화번호" numFmtId="0">
      <sharedItems containsNonDate="0" containsString="0" containsBlank="1" count="1">
        <m/>
      </sharedItems>
    </cacheField>
    <cacheField name="사무실번호" numFmtId="0">
      <sharedItems containsNonDate="0" containsString="0" containsBlank="1"/>
    </cacheField>
    <cacheField name="이메일2" numFmtId="0">
      <sharedItems containsNonDate="0" containsString="0" containsBlank="1"/>
    </cacheField>
    <cacheField name="주소" numFmtId="0">
      <sharedItems containsNonDate="0" containsString="0" containsBlank="1"/>
    </cacheField>
    <cacheField name="주민등록번호" numFmtId="0">
      <sharedItems containsNonDate="0" containsString="0" containsBlank="1"/>
    </cacheField>
    <cacheField name="소속" numFmtId="0">
      <sharedItems containsNonDate="0" containsString="0" containsBlank="1"/>
    </cacheField>
    <cacheField name="소속_영문" numFmtId="0">
      <sharedItems containsNonDate="0" containsString="0" containsBlank="1"/>
    </cacheField>
    <cacheField name="연구실" numFmtId="0">
      <sharedItems containsNonDate="0" containsString="0" containsBlank="1"/>
    </cacheField>
    <cacheField name="연구실_영문" numFmtId="0">
      <sharedItems containsNonDate="0" containsString="0" containsBlank="1"/>
    </cacheField>
    <cacheField name="은행" numFmtId="0">
      <sharedItems containsNonDate="0" containsString="0" containsBlank="1"/>
    </cacheField>
    <cacheField name="계좌번호" numFmtId="0">
      <sharedItems containsNonDate="0" containsString="0" containsBlank="1"/>
    </cacheField>
    <cacheField name="1" numFmtId="0">
      <sharedItems containsNonDate="0" containsString="0" containsBlank="1"/>
    </cacheField>
    <cacheField name="2" numFmtId="0">
      <sharedItems containsNonDate="0" containsString="0" containsBlank="1"/>
    </cacheField>
    <cacheField name="3" numFmtId="0">
      <sharedItems containsNonDate="0" containsString="0" containsBlank="1"/>
    </cacheField>
    <cacheField name="4" numFmtId="0">
      <sharedItems containsNonDate="0" containsString="0" containsBlank="1"/>
    </cacheField>
    <cacheField name="5" numFmtId="0">
      <sharedItems containsNonDate="0" containsString="0" containsBlank="1"/>
    </cacheField>
    <cacheField name="6" numFmtId="0">
      <sharedItems containsNonDate="0" containsString="0" containsBlank="1"/>
    </cacheField>
    <cacheField name="7" numFmtId="0">
      <sharedItems containsNonDate="0" containsString="0" containsBlank="1"/>
    </cacheField>
    <cacheField name="8" numFmtId="0">
      <sharedItems containsNonDate="0" containsString="0" containsBlank="1"/>
    </cacheField>
    <cacheField name="9" numFmtId="0">
      <sharedItems containsNonDate="0" containsString="0" containsBlank="1"/>
    </cacheField>
    <cacheField name="10" numFmtId="0">
      <sharedItems containsNonDate="0" containsString="0" containsBlank="1"/>
    </cacheField>
    <cacheField name="11" numFmtId="0">
      <sharedItems containsNonDate="0" containsString="0" containsBlank="1"/>
    </cacheField>
    <cacheField name="12" numFmtId="0">
      <sharedItems containsNonDate="0" containsString="0" containsBlank="1"/>
    </cacheField>
    <cacheField name="13" numFmtId="0">
      <sharedItems containsNonDate="0" containsString="0" containsBlank="1"/>
    </cacheField>
    <cacheField name="14" numFmtId="0">
      <sharedItems containsNonDate="0" containsString="0" containsBlank="1"/>
    </cacheField>
    <cacheField name="15" numFmtId="0">
      <sharedItems containsNonDate="0" containsString="0" containsBlank="1"/>
    </cacheField>
    <cacheField name="16" numFmtId="0">
      <sharedItems containsNonDate="0" containsString="0" containsBlank="1"/>
    </cacheField>
    <cacheField name="17" numFmtId="0">
      <sharedItems containsNonDate="0" containsString="0" containsBlank="1"/>
    </cacheField>
    <cacheField name="18" numFmtId="0">
      <sharedItems containsNonDate="0" containsString="0" containsBlank="1"/>
    </cacheField>
    <cacheField name="19" numFmtId="0">
      <sharedItems containsNonDate="0" containsString="0" containsBlank="1"/>
    </cacheField>
    <cacheField name="20" numFmtId="0">
      <sharedItems containsNonDate="0" containsString="0" containsBlank="1"/>
    </cacheField>
    <cacheField name="1차" numFmtId="0">
      <sharedItems containsSemiMixedTypes="0" containsString="0" containsNumber="1" containsInteger="1" minValue="0" maxValue="0"/>
    </cacheField>
    <cacheField name="2차" numFmtId="0">
      <sharedItems containsSemiMixedTypes="0" containsString="0" containsNumber="1" containsInteger="1" minValue="0" maxValue="0"/>
    </cacheField>
    <cacheField name="3차" numFmtId="0">
      <sharedItems containsSemiMixedTypes="0" containsString="0" containsNumber="1" containsInteger="1" minValue="0" maxValue="0"/>
    </cacheField>
    <cacheField name="4차" numFmtId="0">
      <sharedItems containsSemiMixedTypes="0" containsString="0" containsNumber="1" containsInteger="1" minValue="0" maxValue="0"/>
    </cacheField>
    <cacheField name="5차" numFmtId="0">
      <sharedItems containsSemiMixedTypes="0" containsString="0" containsNumber="1" containsInteger="1" minValue="0" maxValue="0"/>
    </cacheField>
    <cacheField name="6차" numFmtId="0">
      <sharedItems containsSemiMixedTypes="0" containsString="0" containsNumber="1" containsInteger="1" minValue="0" maxValue="0"/>
    </cacheField>
    <cacheField name="합계" numFmtId="0">
      <sharedItems containsSemiMixedTypes="0" containsString="0" containsNumber="1" containsInteger="1" minValue="0" maxValue="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
  <r>
    <s v="IU2017319"/>
    <x v="0"/>
    <s v="툴라시 바타라이"/>
    <m/>
    <m/>
    <x v="0"/>
    <m/>
    <m/>
    <m/>
    <m/>
    <m/>
    <m/>
    <x v="0"/>
    <x v="0"/>
    <m/>
    <m/>
    <x v="0"/>
    <x v="0"/>
    <x v="0"/>
    <x v="0"/>
    <m/>
    <m/>
    <m/>
    <m/>
    <m/>
    <m/>
    <m/>
    <m/>
    <m/>
    <m/>
    <m/>
    <m/>
    <x v="0"/>
    <m/>
    <m/>
    <m/>
    <m/>
    <m/>
    <m/>
    <m/>
    <m/>
    <m/>
    <m/>
    <m/>
    <m/>
    <m/>
    <m/>
    <m/>
    <m/>
    <m/>
    <m/>
    <m/>
    <m/>
    <m/>
    <m/>
    <m/>
    <m/>
    <m/>
    <m/>
    <m/>
    <m/>
    <m/>
    <m/>
    <n v="0"/>
    <n v="0"/>
    <n v="0"/>
    <n v="0"/>
    <n v="0"/>
    <n v="0"/>
    <n v="0"/>
  </r>
  <r>
    <s v="IU2017302"/>
    <x v="1"/>
    <s v="모나 탈랏 압델라지즈"/>
    <m/>
    <m/>
    <x v="1"/>
    <m/>
    <m/>
    <m/>
    <m/>
    <m/>
    <m/>
    <x v="1"/>
    <x v="1"/>
    <m/>
    <m/>
    <x v="1"/>
    <x v="1"/>
    <x v="1"/>
    <x v="1"/>
    <m/>
    <m/>
    <m/>
    <m/>
    <m/>
    <m/>
    <m/>
    <m/>
    <m/>
    <m/>
    <m/>
    <m/>
    <x v="0"/>
    <m/>
    <m/>
    <m/>
    <m/>
    <m/>
    <m/>
    <m/>
    <m/>
    <m/>
    <m/>
    <m/>
    <m/>
    <m/>
    <m/>
    <m/>
    <m/>
    <m/>
    <m/>
    <m/>
    <m/>
    <m/>
    <m/>
    <m/>
    <m/>
    <m/>
    <m/>
    <m/>
    <m/>
    <m/>
    <m/>
    <n v="0"/>
    <n v="0"/>
    <n v="0"/>
    <n v="0"/>
    <n v="0"/>
    <n v="0"/>
    <n v="0"/>
  </r>
  <r>
    <s v="IU2017318"/>
    <x v="2"/>
    <s v="타오 리"/>
    <m/>
    <m/>
    <x v="2"/>
    <m/>
    <m/>
    <m/>
    <m/>
    <m/>
    <m/>
    <x v="2"/>
    <x v="1"/>
    <m/>
    <m/>
    <x v="2"/>
    <x v="0"/>
    <x v="2"/>
    <x v="2"/>
    <m/>
    <m/>
    <m/>
    <m/>
    <m/>
    <m/>
    <m/>
    <m/>
    <m/>
    <m/>
    <m/>
    <m/>
    <x v="0"/>
    <m/>
    <m/>
    <m/>
    <m/>
    <m/>
    <m/>
    <m/>
    <m/>
    <m/>
    <m/>
    <m/>
    <m/>
    <m/>
    <m/>
    <m/>
    <m/>
    <m/>
    <m/>
    <m/>
    <m/>
    <m/>
    <m/>
    <m/>
    <m/>
    <m/>
    <m/>
    <m/>
    <m/>
    <m/>
    <m/>
    <n v="0"/>
    <n v="0"/>
    <n v="0"/>
    <n v="0"/>
    <n v="0"/>
    <n v="0"/>
    <n v="0"/>
  </r>
  <r>
    <s v="IU2017314"/>
    <x v="3"/>
    <s v="체마 수아드"/>
    <m/>
    <m/>
    <x v="3"/>
    <m/>
    <m/>
    <m/>
    <m/>
    <m/>
    <m/>
    <x v="3"/>
    <x v="2"/>
    <m/>
    <m/>
    <x v="2"/>
    <x v="1"/>
    <x v="3"/>
    <x v="3"/>
    <m/>
    <m/>
    <m/>
    <m/>
    <m/>
    <m/>
    <m/>
    <m/>
    <m/>
    <m/>
    <m/>
    <m/>
    <x v="0"/>
    <m/>
    <m/>
    <m/>
    <m/>
    <m/>
    <m/>
    <m/>
    <m/>
    <m/>
    <m/>
    <m/>
    <m/>
    <m/>
    <m/>
    <m/>
    <m/>
    <m/>
    <m/>
    <m/>
    <m/>
    <m/>
    <m/>
    <m/>
    <m/>
    <m/>
    <m/>
    <m/>
    <m/>
    <m/>
    <m/>
    <n v="0"/>
    <n v="0"/>
    <n v="0"/>
    <n v="0"/>
    <n v="0"/>
    <n v="0"/>
    <n v="0"/>
  </r>
  <r>
    <s v="IU2017313"/>
    <x v="4"/>
    <s v="제이콥 쿠푸"/>
    <m/>
    <m/>
    <x v="4"/>
    <m/>
    <m/>
    <m/>
    <m/>
    <m/>
    <m/>
    <x v="4"/>
    <x v="3"/>
    <m/>
    <m/>
    <x v="3"/>
    <x v="0"/>
    <x v="4"/>
    <x v="4"/>
    <m/>
    <m/>
    <m/>
    <m/>
    <m/>
    <m/>
    <m/>
    <m/>
    <m/>
    <m/>
    <m/>
    <m/>
    <x v="0"/>
    <m/>
    <m/>
    <m/>
    <m/>
    <m/>
    <m/>
    <m/>
    <m/>
    <m/>
    <m/>
    <m/>
    <m/>
    <m/>
    <m/>
    <m/>
    <m/>
    <m/>
    <m/>
    <m/>
    <m/>
    <m/>
    <m/>
    <m/>
    <m/>
    <m/>
    <m/>
    <m/>
    <m/>
    <m/>
    <m/>
    <n v="0"/>
    <n v="0"/>
    <n v="0"/>
    <n v="0"/>
    <n v="0"/>
    <n v="0"/>
    <n v="0"/>
  </r>
  <r>
    <s v="IU2017303"/>
    <x v="5"/>
    <s v="뭉크자르갈 빅터"/>
    <m/>
    <m/>
    <x v="5"/>
    <m/>
    <m/>
    <m/>
    <m/>
    <m/>
    <m/>
    <x v="5"/>
    <x v="1"/>
    <m/>
    <m/>
    <x v="4"/>
    <x v="0"/>
    <x v="5"/>
    <x v="5"/>
    <m/>
    <m/>
    <m/>
    <m/>
    <m/>
    <m/>
    <m/>
    <m/>
    <m/>
    <m/>
    <m/>
    <m/>
    <x v="0"/>
    <m/>
    <m/>
    <m/>
    <m/>
    <m/>
    <m/>
    <m/>
    <m/>
    <m/>
    <m/>
    <m/>
    <m/>
    <m/>
    <m/>
    <m/>
    <m/>
    <m/>
    <m/>
    <m/>
    <m/>
    <m/>
    <m/>
    <m/>
    <m/>
    <m/>
    <m/>
    <m/>
    <m/>
    <m/>
    <m/>
    <n v="0"/>
    <n v="0"/>
    <n v="0"/>
    <n v="0"/>
    <n v="0"/>
    <n v="0"/>
    <n v="0"/>
  </r>
  <r>
    <s v="IU2017307"/>
    <x v="6"/>
    <s v="아나 굴리사쉬빌리"/>
    <m/>
    <m/>
    <x v="5"/>
    <m/>
    <m/>
    <m/>
    <m/>
    <m/>
    <m/>
    <x v="6"/>
    <x v="4"/>
    <m/>
    <m/>
    <x v="5"/>
    <x v="1"/>
    <x v="6"/>
    <x v="6"/>
    <m/>
    <m/>
    <m/>
    <m/>
    <m/>
    <m/>
    <m/>
    <m/>
    <m/>
    <m/>
    <m/>
    <m/>
    <x v="0"/>
    <m/>
    <m/>
    <m/>
    <m/>
    <m/>
    <m/>
    <m/>
    <m/>
    <m/>
    <m/>
    <m/>
    <m/>
    <m/>
    <m/>
    <m/>
    <m/>
    <m/>
    <m/>
    <m/>
    <m/>
    <m/>
    <m/>
    <m/>
    <m/>
    <m/>
    <m/>
    <m/>
    <m/>
    <m/>
    <m/>
    <n v="0"/>
    <n v="0"/>
    <n v="0"/>
    <n v="0"/>
    <n v="0"/>
    <n v="0"/>
    <n v="0"/>
  </r>
  <r>
    <s v="IU2017305"/>
    <x v="7"/>
    <s v="부지디 아이사"/>
    <m/>
    <m/>
    <x v="6"/>
    <m/>
    <m/>
    <m/>
    <m/>
    <m/>
    <m/>
    <x v="7"/>
    <x v="1"/>
    <m/>
    <m/>
    <x v="6"/>
    <x v="1"/>
    <x v="7"/>
    <x v="1"/>
    <m/>
    <m/>
    <m/>
    <m/>
    <m/>
    <m/>
    <m/>
    <m/>
    <m/>
    <m/>
    <m/>
    <m/>
    <x v="0"/>
    <m/>
    <m/>
    <m/>
    <m/>
    <m/>
    <m/>
    <m/>
    <m/>
    <m/>
    <m/>
    <m/>
    <m/>
    <m/>
    <m/>
    <m/>
    <m/>
    <m/>
    <m/>
    <m/>
    <m/>
    <m/>
    <m/>
    <m/>
    <m/>
    <m/>
    <m/>
    <m/>
    <m/>
    <m/>
    <m/>
    <n v="0"/>
    <n v="0"/>
    <n v="0"/>
    <n v="0"/>
    <n v="0"/>
    <n v="0"/>
    <n v="0"/>
  </r>
  <r>
    <s v="IU2017306"/>
    <x v="8"/>
    <s v="산다브 킴"/>
    <m/>
    <m/>
    <x v="6"/>
    <m/>
    <m/>
    <m/>
    <m/>
    <m/>
    <m/>
    <x v="8"/>
    <x v="1"/>
    <m/>
    <m/>
    <x v="7"/>
    <x v="1"/>
    <x v="8"/>
    <x v="1"/>
    <m/>
    <m/>
    <m/>
    <m/>
    <m/>
    <m/>
    <m/>
    <m/>
    <m/>
    <m/>
    <m/>
    <m/>
    <x v="0"/>
    <m/>
    <m/>
    <m/>
    <m/>
    <m/>
    <m/>
    <m/>
    <m/>
    <m/>
    <m/>
    <m/>
    <m/>
    <m/>
    <m/>
    <m/>
    <m/>
    <m/>
    <m/>
    <m/>
    <m/>
    <m/>
    <m/>
    <m/>
    <m/>
    <m/>
    <m/>
    <m/>
    <m/>
    <m/>
    <m/>
    <n v="0"/>
    <n v="0"/>
    <n v="0"/>
    <n v="0"/>
    <n v="0"/>
    <n v="0"/>
    <n v="0"/>
  </r>
  <r>
    <s v="IU2017310"/>
    <x v="9"/>
    <s v="알로이스 시미이마나"/>
    <m/>
    <m/>
    <x v="7"/>
    <m/>
    <m/>
    <m/>
    <m/>
    <m/>
    <m/>
    <x v="9"/>
    <x v="5"/>
    <m/>
    <m/>
    <x v="8"/>
    <x v="0"/>
    <x v="9"/>
    <x v="7"/>
    <m/>
    <m/>
    <m/>
    <m/>
    <m/>
    <m/>
    <m/>
    <m/>
    <m/>
    <m/>
    <m/>
    <m/>
    <x v="0"/>
    <m/>
    <m/>
    <m/>
    <m/>
    <m/>
    <m/>
    <m/>
    <m/>
    <m/>
    <m/>
    <m/>
    <m/>
    <m/>
    <m/>
    <m/>
    <m/>
    <m/>
    <m/>
    <m/>
    <m/>
    <m/>
    <m/>
    <m/>
    <m/>
    <m/>
    <m/>
    <m/>
    <m/>
    <m/>
    <m/>
    <n v="0"/>
    <n v="0"/>
    <n v="0"/>
    <n v="0"/>
    <n v="0"/>
    <n v="0"/>
    <n v="0"/>
  </r>
  <r>
    <s v="IU2017320"/>
    <x v="10"/>
    <s v="피터 기타우"/>
    <m/>
    <m/>
    <x v="8"/>
    <m/>
    <m/>
    <m/>
    <m/>
    <m/>
    <m/>
    <x v="10"/>
    <x v="6"/>
    <m/>
    <m/>
    <x v="0"/>
    <x v="1"/>
    <x v="10"/>
    <x v="1"/>
    <m/>
    <m/>
    <m/>
    <m/>
    <m/>
    <m/>
    <m/>
    <m/>
    <m/>
    <m/>
    <m/>
    <m/>
    <x v="0"/>
    <m/>
    <m/>
    <m/>
    <m/>
    <m/>
    <m/>
    <m/>
    <m/>
    <m/>
    <m/>
    <m/>
    <m/>
    <m/>
    <m/>
    <m/>
    <m/>
    <m/>
    <m/>
    <m/>
    <m/>
    <m/>
    <m/>
    <m/>
    <m/>
    <m/>
    <m/>
    <m/>
    <m/>
    <m/>
    <m/>
    <n v="0"/>
    <n v="0"/>
    <n v="0"/>
    <n v="0"/>
    <n v="0"/>
    <n v="0"/>
    <n v="0"/>
  </r>
  <r>
    <s v="IU2017312"/>
    <x v="11"/>
    <s v="응아 티 푸옹 트란"/>
    <m/>
    <m/>
    <x v="9"/>
    <m/>
    <m/>
    <m/>
    <m/>
    <m/>
    <m/>
    <x v="11"/>
    <x v="1"/>
    <m/>
    <m/>
    <x v="9"/>
    <x v="1"/>
    <x v="11"/>
    <x v="8"/>
    <m/>
    <m/>
    <m/>
    <m/>
    <m/>
    <m/>
    <m/>
    <m/>
    <m/>
    <m/>
    <m/>
    <m/>
    <x v="0"/>
    <m/>
    <m/>
    <m/>
    <m/>
    <m/>
    <m/>
    <m/>
    <m/>
    <m/>
    <m/>
    <m/>
    <m/>
    <m/>
    <m/>
    <m/>
    <m/>
    <m/>
    <m/>
    <m/>
    <m/>
    <m/>
    <m/>
    <m/>
    <m/>
    <m/>
    <m/>
    <m/>
    <m/>
    <m/>
    <m/>
    <n v="0"/>
    <n v="0"/>
    <n v="0"/>
    <n v="0"/>
    <n v="0"/>
    <n v="0"/>
    <n v="0"/>
  </r>
  <r>
    <s v="IU2017317"/>
    <x v="12"/>
    <s v="카타르지나 지엔키에비츠"/>
    <m/>
    <m/>
    <x v="10"/>
    <m/>
    <m/>
    <m/>
    <m/>
    <m/>
    <m/>
    <x v="12"/>
    <x v="7"/>
    <m/>
    <m/>
    <x v="10"/>
    <x v="0"/>
    <x v="12"/>
    <x v="9"/>
    <m/>
    <m/>
    <m/>
    <m/>
    <m/>
    <m/>
    <m/>
    <m/>
    <m/>
    <m/>
    <m/>
    <m/>
    <x v="0"/>
    <m/>
    <m/>
    <m/>
    <m/>
    <m/>
    <m/>
    <m/>
    <m/>
    <m/>
    <m/>
    <m/>
    <m/>
    <m/>
    <m/>
    <m/>
    <m/>
    <m/>
    <m/>
    <m/>
    <m/>
    <m/>
    <m/>
    <m/>
    <m/>
    <m/>
    <m/>
    <m/>
    <m/>
    <m/>
    <m/>
    <n v="0"/>
    <n v="0"/>
    <n v="0"/>
    <n v="0"/>
    <n v="0"/>
    <n v="0"/>
    <n v="0"/>
  </r>
  <r>
    <s v="IU2017309"/>
    <x v="13"/>
    <s v="아이자다 이사코바"/>
    <m/>
    <m/>
    <x v="11"/>
    <m/>
    <m/>
    <m/>
    <m/>
    <m/>
    <m/>
    <x v="13"/>
    <x v="1"/>
    <m/>
    <m/>
    <x v="3"/>
    <x v="1"/>
    <x v="13"/>
    <x v="10"/>
    <m/>
    <m/>
    <m/>
    <m/>
    <m/>
    <m/>
    <m/>
    <m/>
    <m/>
    <m/>
    <m/>
    <m/>
    <x v="0"/>
    <m/>
    <m/>
    <m/>
    <m/>
    <m/>
    <m/>
    <m/>
    <m/>
    <m/>
    <m/>
    <m/>
    <m/>
    <m/>
    <m/>
    <m/>
    <m/>
    <m/>
    <m/>
    <m/>
    <m/>
    <m/>
    <m/>
    <m/>
    <m/>
    <m/>
    <m/>
    <m/>
    <m/>
    <m/>
    <m/>
    <n v="0"/>
    <n v="0"/>
    <n v="0"/>
    <n v="0"/>
    <n v="0"/>
    <n v="0"/>
    <n v="0"/>
  </r>
  <r>
    <s v="IU2017301"/>
    <x v="14"/>
    <s v="가쇼 아베라 아세파"/>
    <m/>
    <m/>
    <x v="12"/>
    <m/>
    <m/>
    <m/>
    <m/>
    <m/>
    <m/>
    <x v="14"/>
    <x v="1"/>
    <m/>
    <m/>
    <x v="2"/>
    <x v="0"/>
    <x v="14"/>
    <x v="11"/>
    <m/>
    <m/>
    <m/>
    <m/>
    <m/>
    <m/>
    <m/>
    <m/>
    <m/>
    <m/>
    <m/>
    <m/>
    <x v="0"/>
    <m/>
    <m/>
    <m/>
    <m/>
    <m/>
    <m/>
    <m/>
    <m/>
    <m/>
    <m/>
    <m/>
    <m/>
    <m/>
    <m/>
    <m/>
    <m/>
    <m/>
    <m/>
    <m/>
    <m/>
    <m/>
    <m/>
    <m/>
    <m/>
    <m/>
    <m/>
    <m/>
    <m/>
    <m/>
    <m/>
    <n v="0"/>
    <n v="0"/>
    <n v="0"/>
    <n v="0"/>
    <n v="0"/>
    <n v="0"/>
    <n v="0"/>
  </r>
  <r>
    <s v="IU2017311"/>
    <x v="15"/>
    <s v="요르다노스 하일루 워쿠"/>
    <m/>
    <m/>
    <x v="12"/>
    <m/>
    <m/>
    <m/>
    <m/>
    <m/>
    <m/>
    <x v="15"/>
    <x v="1"/>
    <m/>
    <m/>
    <x v="11"/>
    <x v="0"/>
    <x v="15"/>
    <x v="1"/>
    <m/>
    <m/>
    <m/>
    <m/>
    <m/>
    <m/>
    <m/>
    <m/>
    <m/>
    <m/>
    <m/>
    <m/>
    <x v="0"/>
    <m/>
    <m/>
    <m/>
    <m/>
    <m/>
    <m/>
    <m/>
    <m/>
    <m/>
    <m/>
    <m/>
    <m/>
    <m/>
    <m/>
    <m/>
    <m/>
    <m/>
    <m/>
    <m/>
    <m/>
    <m/>
    <m/>
    <m/>
    <m/>
    <m/>
    <m/>
    <m/>
    <m/>
    <m/>
    <m/>
    <n v="0"/>
    <n v="0"/>
    <n v="0"/>
    <n v="0"/>
    <n v="0"/>
    <n v="0"/>
    <n v="0"/>
  </r>
  <r>
    <s v="IU2017304"/>
    <x v="16"/>
    <s v="볼로르마 렌트센레부"/>
    <m/>
    <m/>
    <x v="13"/>
    <m/>
    <m/>
    <m/>
    <m/>
    <m/>
    <m/>
    <x v="16"/>
    <x v="1"/>
    <m/>
    <m/>
    <x v="12"/>
    <x v="1"/>
    <x v="16"/>
    <x v="12"/>
    <m/>
    <m/>
    <m/>
    <m/>
    <m/>
    <m/>
    <m/>
    <m/>
    <m/>
    <m/>
    <m/>
    <m/>
    <x v="0"/>
    <m/>
    <m/>
    <m/>
    <m/>
    <m/>
    <m/>
    <m/>
    <m/>
    <m/>
    <m/>
    <m/>
    <m/>
    <m/>
    <m/>
    <m/>
    <m/>
    <m/>
    <m/>
    <m/>
    <m/>
    <m/>
    <m/>
    <m/>
    <m/>
    <m/>
    <m/>
    <m/>
    <m/>
    <m/>
    <m/>
    <n v="0"/>
    <n v="0"/>
    <n v="0"/>
    <n v="0"/>
    <n v="0"/>
    <n v="0"/>
    <n v="0"/>
  </r>
  <r>
    <s v="IU2017308"/>
    <x v="17"/>
    <s v="아이샤 킹이 모하메드"/>
    <m/>
    <m/>
    <x v="14"/>
    <m/>
    <m/>
    <m/>
    <m/>
    <m/>
    <m/>
    <x v="17"/>
    <x v="1"/>
    <m/>
    <m/>
    <x v="13"/>
    <x v="0"/>
    <x v="17"/>
    <x v="13"/>
    <m/>
    <m/>
    <m/>
    <m/>
    <m/>
    <m/>
    <m/>
    <m/>
    <m/>
    <m/>
    <m/>
    <m/>
    <x v="0"/>
    <m/>
    <m/>
    <m/>
    <m/>
    <m/>
    <m/>
    <m/>
    <m/>
    <m/>
    <m/>
    <m/>
    <m/>
    <m/>
    <m/>
    <m/>
    <m/>
    <m/>
    <m/>
    <m/>
    <m/>
    <m/>
    <m/>
    <m/>
    <m/>
    <m/>
    <m/>
    <m/>
    <m/>
    <m/>
    <m/>
    <n v="0"/>
    <n v="0"/>
    <n v="0"/>
    <n v="0"/>
    <n v="0"/>
    <n v="0"/>
    <n v="0"/>
  </r>
  <r>
    <s v="IU2017315"/>
    <x v="18"/>
    <s v="촉트 소소르바람"/>
    <m/>
    <m/>
    <x v="14"/>
    <m/>
    <m/>
    <m/>
    <m/>
    <m/>
    <m/>
    <x v="18"/>
    <x v="1"/>
    <m/>
    <m/>
    <x v="14"/>
    <x v="0"/>
    <x v="18"/>
    <x v="14"/>
    <m/>
    <m/>
    <m/>
    <m/>
    <m/>
    <m/>
    <m/>
    <m/>
    <m/>
    <m/>
    <m/>
    <m/>
    <x v="0"/>
    <m/>
    <m/>
    <m/>
    <m/>
    <m/>
    <m/>
    <m/>
    <m/>
    <m/>
    <m/>
    <m/>
    <m/>
    <m/>
    <m/>
    <m/>
    <m/>
    <m/>
    <m/>
    <m/>
    <m/>
    <m/>
    <m/>
    <m/>
    <m/>
    <m/>
    <m/>
    <m/>
    <m/>
    <m/>
    <m/>
    <n v="0"/>
    <n v="0"/>
    <n v="0"/>
    <n v="0"/>
    <n v="0"/>
    <n v="0"/>
    <n v="0"/>
  </r>
  <r>
    <s v="IU2017316"/>
    <x v="19"/>
    <s v="카멜 카울리"/>
    <m/>
    <m/>
    <x v="14"/>
    <m/>
    <m/>
    <m/>
    <m/>
    <m/>
    <m/>
    <x v="19"/>
    <x v="1"/>
    <m/>
    <m/>
    <x v="15"/>
    <x v="0"/>
    <x v="19"/>
    <x v="1"/>
    <m/>
    <m/>
    <m/>
    <m/>
    <m/>
    <m/>
    <m/>
    <m/>
    <m/>
    <m/>
    <m/>
    <m/>
    <x v="0"/>
    <m/>
    <m/>
    <m/>
    <m/>
    <m/>
    <m/>
    <m/>
    <m/>
    <m/>
    <m/>
    <m/>
    <m/>
    <m/>
    <m/>
    <m/>
    <m/>
    <m/>
    <m/>
    <m/>
    <m/>
    <m/>
    <m/>
    <m/>
    <m/>
    <m/>
    <m/>
    <m/>
    <m/>
    <m/>
    <m/>
    <n v="0"/>
    <n v="0"/>
    <n v="0"/>
    <n v="0"/>
    <n v="0"/>
    <n v="0"/>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피벗 테이블8" cacheId="338" applyNumberFormats="0" applyBorderFormats="0" applyFontFormats="0" applyPatternFormats="0" applyAlignmentFormats="0" applyWidthHeightFormats="1" dataCaption="값" updatedVersion="6" minRefreshableVersion="3" useAutoFormatting="1" rowGrandTotals="0" colGrandTotals="0" itemPrintTitles="1" createdVersion="5" indent="0" compact="0" compactData="0" multipleFieldFilters="0">
  <location ref="A3:F23" firstHeaderRow="1" firstDataRow="1" firstDataCol="6"/>
  <pivotFields count="70">
    <pivotField compact="0" outline="0" showAll="0" defaultSubtotal="0"/>
    <pivotField axis="axisRow" compact="0" outline="0" showAll="0" defaultSubtotal="0">
      <items count="40">
        <item m="1" x="22"/>
        <item m="1" x="24"/>
        <item m="1" x="37"/>
        <item m="1" x="23"/>
        <item m="1" x="20"/>
        <item m="1" x="36"/>
        <item m="1" x="30"/>
        <item m="1" x="32"/>
        <item m="1" x="39"/>
        <item m="1" x="35"/>
        <item m="1" x="21"/>
        <item m="1" x="25"/>
        <item m="1" x="27"/>
        <item m="1" x="38"/>
        <item m="1" x="33"/>
        <item m="1" x="31"/>
        <item m="1" x="34"/>
        <item m="1" x="28"/>
        <item m="1" x="26"/>
        <item m="1" x="29"/>
        <item x="3"/>
        <item x="0"/>
        <item x="1"/>
        <item x="19"/>
        <item x="2"/>
        <item x="4"/>
        <item x="5"/>
        <item x="6"/>
        <item x="7"/>
        <item x="8"/>
        <item x="9"/>
        <item x="10"/>
        <item x="11"/>
        <item x="12"/>
        <item x="13"/>
        <item x="14"/>
        <item x="15"/>
        <item x="16"/>
        <item x="17"/>
        <item x="18"/>
      </items>
    </pivotField>
    <pivotField compact="0" outline="0" showAll="0" defaultSubtotal="0"/>
    <pivotField compact="0" outline="0" showAll="0" defaultSubtotal="0"/>
    <pivotField compact="0" outline="0" showAll="0" defaultSubtotal="0"/>
    <pivotField axis="axisRow" compact="0" outline="0" showAll="0" sortType="ascending" defaultSubtotal="0">
      <items count="23">
        <item m="1" x="21"/>
        <item x="0"/>
        <item m="1" x="16"/>
        <item x="1"/>
        <item m="1" x="20"/>
        <item x="2"/>
        <item x="3"/>
        <item x="4"/>
        <item x="5"/>
        <item x="6"/>
        <item x="7"/>
        <item m="1" x="18"/>
        <item x="8"/>
        <item x="9"/>
        <item m="1" x="15"/>
        <item x="10"/>
        <item m="1" x="17"/>
        <item x="11"/>
        <item x="12"/>
        <item m="1" x="22"/>
        <item m="1" x="19"/>
        <item x="13"/>
        <item x="14"/>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21">
        <item m="1" x="20"/>
        <item x="8"/>
        <item x="2"/>
        <item x="11"/>
        <item x="0"/>
        <item x="19"/>
        <item x="17"/>
        <item x="9"/>
        <item x="13"/>
        <item x="3"/>
        <item x="4"/>
        <item x="7"/>
        <item x="12"/>
        <item x="15"/>
        <item x="16"/>
        <item x="10"/>
        <item x="14"/>
        <item x="6"/>
        <item x="1"/>
        <item x="5"/>
        <item x="18"/>
      </items>
    </pivotField>
    <pivotField name="논문제목(가안)" compact="0" outline="0" showAll="0" defaultSubtotal="0">
      <items count="8">
        <item x="1"/>
        <item x="7"/>
        <item x="0"/>
        <item x="5"/>
        <item x="2"/>
        <item x="4"/>
        <item x="3"/>
        <item x="6"/>
      </items>
    </pivotField>
    <pivotField compact="0" outline="0" showAll="0" defaultSubtotal="0"/>
    <pivotField compact="0" outline="0" showAll="0" defaultSubtotal="0"/>
    <pivotField axis="axisRow" compact="0" outline="0" showAll="0" defaultSubtotal="0">
      <items count="23">
        <item x="4"/>
        <item x="13"/>
        <item m="1" x="21"/>
        <item m="1" x="17"/>
        <item m="1" x="16"/>
        <item m="1" x="22"/>
        <item m="1" x="18"/>
        <item x="14"/>
        <item x="6"/>
        <item m="1" x="19"/>
        <item x="12"/>
        <item x="8"/>
        <item m="1" x="20"/>
        <item x="9"/>
        <item x="3"/>
        <item x="1"/>
        <item x="11"/>
        <item x="10"/>
        <item x="2"/>
        <item x="5"/>
        <item x="15"/>
        <item x="7"/>
        <item x="0"/>
      </items>
    </pivotField>
    <pivotField axis="axisRow" compact="0" outline="0" showAll="0" defaultSubtotal="0">
      <items count="2">
        <item x="0"/>
        <item x="1"/>
      </items>
    </pivotField>
    <pivotField axis="axisRow" compact="0" outline="0" showAll="0" defaultSubtotal="0">
      <items count="40">
        <item m="1" x="39"/>
        <item m="1" x="33"/>
        <item m="1" x="27"/>
        <item m="1" x="26"/>
        <item m="1" x="35"/>
        <item m="1" x="22"/>
        <item m="1" x="28"/>
        <item m="1" x="25"/>
        <item m="1" x="30"/>
        <item m="1" x="38"/>
        <item m="1" x="34"/>
        <item m="1" x="29"/>
        <item m="1" x="23"/>
        <item m="1" x="31"/>
        <item m="1" x="20"/>
        <item m="1" x="32"/>
        <item m="1" x="21"/>
        <item m="1" x="24"/>
        <item m="1" x="36"/>
        <item m="1" x="37"/>
        <item x="13"/>
        <item x="18"/>
        <item x="1"/>
        <item x="15"/>
        <item x="17"/>
        <item x="12"/>
        <item x="2"/>
        <item x="6"/>
        <item x="4"/>
        <item x="5"/>
        <item x="9"/>
        <item x="19"/>
        <item x="11"/>
        <item x="16"/>
        <item x="8"/>
        <item x="0"/>
        <item x="10"/>
        <item x="3"/>
        <item x="7"/>
        <item x="14"/>
      </items>
    </pivotField>
    <pivotField axis="axisRow" compact="0" outline="0" showAll="0" defaultSubtotal="0">
      <items count="15">
        <item x="0"/>
        <item x="7"/>
        <item x="12"/>
        <item x="2"/>
        <item x="5"/>
        <item x="4"/>
        <item x="6"/>
        <item x="10"/>
        <item x="13"/>
        <item x="14"/>
        <item x="8"/>
        <item x="3"/>
        <item x="9"/>
        <item x="11"/>
        <item n=" " x="1"/>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1">
        <item x="0"/>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s>
  <rowFields count="6">
    <field x="5"/>
    <field x="1"/>
    <field x="16"/>
    <field x="17"/>
    <field x="18"/>
    <field x="19"/>
  </rowFields>
  <rowItems count="20">
    <i>
      <x v="1"/>
      <x v="21"/>
      <x v="22"/>
      <x/>
      <x v="35"/>
      <x/>
    </i>
    <i>
      <x v="3"/>
      <x v="22"/>
      <x v="15"/>
      <x v="1"/>
      <x v="22"/>
      <x v="14"/>
    </i>
    <i>
      <x v="5"/>
      <x v="24"/>
      <x v="18"/>
      <x/>
      <x v="26"/>
      <x v="3"/>
    </i>
    <i>
      <x v="6"/>
      <x v="20"/>
      <x v="18"/>
      <x v="1"/>
      <x v="37"/>
      <x v="11"/>
    </i>
    <i>
      <x v="7"/>
      <x v="25"/>
      <x v="14"/>
      <x/>
      <x v="28"/>
      <x v="5"/>
    </i>
    <i>
      <x v="8"/>
      <x v="26"/>
      <x/>
      <x/>
      <x v="29"/>
      <x v="4"/>
    </i>
    <i r="1">
      <x v="27"/>
      <x v="19"/>
      <x v="1"/>
      <x v="27"/>
      <x v="6"/>
    </i>
    <i>
      <x v="9"/>
      <x v="28"/>
      <x v="8"/>
      <x v="1"/>
      <x v="38"/>
      <x v="14"/>
    </i>
    <i r="1">
      <x v="29"/>
      <x v="21"/>
      <x v="1"/>
      <x v="34"/>
      <x v="14"/>
    </i>
    <i>
      <x v="10"/>
      <x v="30"/>
      <x v="11"/>
      <x/>
      <x v="30"/>
      <x v="1"/>
    </i>
    <i>
      <x v="12"/>
      <x v="31"/>
      <x v="22"/>
      <x v="1"/>
      <x v="36"/>
      <x v="14"/>
    </i>
    <i>
      <x v="13"/>
      <x v="32"/>
      <x v="13"/>
      <x v="1"/>
      <x v="32"/>
      <x v="10"/>
    </i>
    <i>
      <x v="15"/>
      <x v="33"/>
      <x v="17"/>
      <x/>
      <x v="25"/>
      <x v="12"/>
    </i>
    <i>
      <x v="17"/>
      <x v="34"/>
      <x v="14"/>
      <x v="1"/>
      <x v="20"/>
      <x v="7"/>
    </i>
    <i>
      <x v="18"/>
      <x v="35"/>
      <x v="18"/>
      <x/>
      <x v="39"/>
      <x v="13"/>
    </i>
    <i r="1">
      <x v="36"/>
      <x v="16"/>
      <x/>
      <x v="23"/>
      <x v="14"/>
    </i>
    <i>
      <x v="21"/>
      <x v="37"/>
      <x v="10"/>
      <x v="1"/>
      <x v="33"/>
      <x v="2"/>
    </i>
    <i>
      <x v="22"/>
      <x v="23"/>
      <x v="20"/>
      <x/>
      <x v="31"/>
      <x v="14"/>
    </i>
    <i r="1">
      <x v="38"/>
      <x v="1"/>
      <x/>
      <x v="24"/>
      <x v="8"/>
    </i>
    <i r="1">
      <x v="39"/>
      <x v="7"/>
      <x/>
      <x v="21"/>
      <x v="9"/>
    </i>
  </rowItems>
  <colItems count="1">
    <i/>
  </colItems>
  <pivotTableStyleInfo name="PivotStyleLight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openxmlformats.org/officeDocument/2006/relationships/hyperlink" Target="mailto:yhjang2014@uos.ac.kr" TargetMode="External"/><Relationship Id="rId2" Type="http://schemas.openxmlformats.org/officeDocument/2006/relationships/hyperlink" Target="mailto:yhjang2014@uos.ac.kr" TargetMode="External"/><Relationship Id="rId1" Type="http://schemas.openxmlformats.org/officeDocument/2006/relationships/hyperlink" Target="mailto:liangying@bjfao.gov.cn" TargetMode="External"/><Relationship Id="rId6" Type="http://schemas.openxmlformats.org/officeDocument/2006/relationships/printerSettings" Target="../printerSettings/printerSettings1.bin"/><Relationship Id="rId5" Type="http://schemas.openxmlformats.org/officeDocument/2006/relationships/hyperlink" Target="mailto:prakchhavyuprf@gmail.com" TargetMode="External"/><Relationship Id="rId4" Type="http://schemas.openxmlformats.org/officeDocument/2006/relationships/hyperlink" Target="mailto:nistin9@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3:F23"/>
  <sheetViews>
    <sheetView workbookViewId="0" xr3:uid="{AEA406A1-0E4B-5B11-9CD5-51D6E497D94C}">
      <selection activeCell="A3" sqref="A3"/>
    </sheetView>
  </sheetViews>
  <sheetFormatPr defaultRowHeight="16.5"/>
  <cols>
    <col min="1" max="1" width="11.125" bestFit="1" customWidth="1"/>
    <col min="2" max="2" width="35.375" bestFit="1" customWidth="1"/>
    <col min="3" max="3" width="12.125" bestFit="1" customWidth="1"/>
    <col min="4" max="4" width="7.375" customWidth="1"/>
    <col min="5" max="5" width="34.625" bestFit="1" customWidth="1"/>
    <col min="6" max="6" width="15.125" bestFit="1" customWidth="1"/>
    <col min="7" max="7" width="34.625" bestFit="1" customWidth="1"/>
  </cols>
  <sheetData>
    <row r="3" spans="1:6">
      <c r="A3" s="26" t="s">
        <v>0</v>
      </c>
      <c r="B3" s="26" t="s">
        <v>1</v>
      </c>
      <c r="C3" s="26" t="s">
        <v>2</v>
      </c>
      <c r="D3" s="26" t="s">
        <v>3</v>
      </c>
      <c r="E3" s="26" t="s">
        <v>4</v>
      </c>
      <c r="F3" s="26" t="s">
        <v>5</v>
      </c>
    </row>
    <row r="4" spans="1:6">
      <c r="A4" t="s">
        <v>6</v>
      </c>
      <c r="B4" t="s">
        <v>7</v>
      </c>
      <c r="C4" t="s">
        <v>8</v>
      </c>
      <c r="D4" t="s">
        <v>9</v>
      </c>
      <c r="E4" t="s">
        <v>10</v>
      </c>
      <c r="F4" t="s">
        <v>11</v>
      </c>
    </row>
    <row r="5" spans="1:6">
      <c r="A5" t="s">
        <v>12</v>
      </c>
      <c r="B5" t="s">
        <v>13</v>
      </c>
      <c r="C5" t="s">
        <v>14</v>
      </c>
      <c r="D5" t="s">
        <v>15</v>
      </c>
      <c r="E5" t="s">
        <v>16</v>
      </c>
      <c r="F5" t="s">
        <v>17</v>
      </c>
    </row>
    <row r="6" spans="1:6">
      <c r="A6" t="s">
        <v>18</v>
      </c>
      <c r="B6" t="s">
        <v>19</v>
      </c>
      <c r="C6" t="s">
        <v>20</v>
      </c>
      <c r="D6" t="s">
        <v>9</v>
      </c>
      <c r="E6" t="s">
        <v>21</v>
      </c>
      <c r="F6" t="s">
        <v>22</v>
      </c>
    </row>
    <row r="7" spans="1:6">
      <c r="A7" t="s">
        <v>23</v>
      </c>
      <c r="B7" t="s">
        <v>24</v>
      </c>
      <c r="C7" t="s">
        <v>20</v>
      </c>
      <c r="D7" t="s">
        <v>15</v>
      </c>
      <c r="E7" t="s">
        <v>25</v>
      </c>
      <c r="F7" t="s">
        <v>26</v>
      </c>
    </row>
    <row r="8" spans="1:6">
      <c r="A8" t="s">
        <v>27</v>
      </c>
      <c r="B8" t="s">
        <v>28</v>
      </c>
      <c r="C8" t="s">
        <v>29</v>
      </c>
      <c r="D8" t="s">
        <v>9</v>
      </c>
      <c r="E8" t="s">
        <v>30</v>
      </c>
      <c r="F8" t="s">
        <v>31</v>
      </c>
    </row>
    <row r="9" spans="1:6">
      <c r="A9" t="s">
        <v>32</v>
      </c>
      <c r="B9" t="s">
        <v>33</v>
      </c>
      <c r="C9" t="s">
        <v>34</v>
      </c>
      <c r="D9" t="s">
        <v>9</v>
      </c>
      <c r="E9" t="s">
        <v>35</v>
      </c>
      <c r="F9" t="s">
        <v>36</v>
      </c>
    </row>
    <row r="10" spans="1:6">
      <c r="B10" t="s">
        <v>37</v>
      </c>
      <c r="C10" t="s">
        <v>38</v>
      </c>
      <c r="D10" t="s">
        <v>15</v>
      </c>
      <c r="E10" t="s">
        <v>39</v>
      </c>
      <c r="F10" t="s">
        <v>40</v>
      </c>
    </row>
    <row r="11" spans="1:6">
      <c r="A11" t="s">
        <v>41</v>
      </c>
      <c r="B11" t="s">
        <v>42</v>
      </c>
      <c r="C11" t="s">
        <v>43</v>
      </c>
      <c r="D11" t="s">
        <v>15</v>
      </c>
      <c r="E11" t="s">
        <v>44</v>
      </c>
      <c r="F11" t="s">
        <v>17</v>
      </c>
    </row>
    <row r="12" spans="1:6">
      <c r="B12" t="s">
        <v>45</v>
      </c>
      <c r="C12" t="s">
        <v>46</v>
      </c>
      <c r="D12" t="s">
        <v>15</v>
      </c>
      <c r="E12" t="s">
        <v>47</v>
      </c>
      <c r="F12" t="s">
        <v>17</v>
      </c>
    </row>
    <row r="13" spans="1:6">
      <c r="A13" t="s">
        <v>48</v>
      </c>
      <c r="B13" t="s">
        <v>49</v>
      </c>
      <c r="C13" t="s">
        <v>50</v>
      </c>
      <c r="D13" t="s">
        <v>9</v>
      </c>
      <c r="E13" t="s">
        <v>51</v>
      </c>
      <c r="F13" t="s">
        <v>52</v>
      </c>
    </row>
    <row r="14" spans="1:6">
      <c r="A14" t="s">
        <v>53</v>
      </c>
      <c r="B14" t="s">
        <v>54</v>
      </c>
      <c r="C14" t="s">
        <v>8</v>
      </c>
      <c r="D14" t="s">
        <v>15</v>
      </c>
      <c r="E14" t="s">
        <v>55</v>
      </c>
      <c r="F14" t="s">
        <v>17</v>
      </c>
    </row>
    <row r="15" spans="1:6">
      <c r="A15" t="s">
        <v>56</v>
      </c>
      <c r="B15" t="s">
        <v>57</v>
      </c>
      <c r="C15" t="s">
        <v>58</v>
      </c>
      <c r="D15" t="s">
        <v>15</v>
      </c>
      <c r="E15" t="s">
        <v>59</v>
      </c>
      <c r="F15" t="s">
        <v>60</v>
      </c>
    </row>
    <row r="16" spans="1:6">
      <c r="A16" t="s">
        <v>61</v>
      </c>
      <c r="B16" t="s">
        <v>62</v>
      </c>
      <c r="C16" t="s">
        <v>63</v>
      </c>
      <c r="D16" t="s">
        <v>9</v>
      </c>
      <c r="E16" t="s">
        <v>64</v>
      </c>
      <c r="F16" t="s">
        <v>65</v>
      </c>
    </row>
    <row r="17" spans="1:6">
      <c r="A17" t="s">
        <v>66</v>
      </c>
      <c r="B17" t="s">
        <v>67</v>
      </c>
      <c r="C17" t="s">
        <v>29</v>
      </c>
      <c r="D17" t="s">
        <v>15</v>
      </c>
      <c r="E17" t="s">
        <v>68</v>
      </c>
      <c r="F17" t="s">
        <v>69</v>
      </c>
    </row>
    <row r="18" spans="1:6">
      <c r="A18" t="s">
        <v>70</v>
      </c>
      <c r="B18" t="s">
        <v>71</v>
      </c>
      <c r="C18" t="s">
        <v>20</v>
      </c>
      <c r="D18" t="s">
        <v>9</v>
      </c>
      <c r="E18" t="s">
        <v>72</v>
      </c>
      <c r="F18" t="s">
        <v>73</v>
      </c>
    </row>
    <row r="19" spans="1:6">
      <c r="B19" t="s">
        <v>74</v>
      </c>
      <c r="C19" t="s">
        <v>75</v>
      </c>
      <c r="D19" t="s">
        <v>9</v>
      </c>
      <c r="E19" t="s">
        <v>76</v>
      </c>
      <c r="F19" t="s">
        <v>17</v>
      </c>
    </row>
    <row r="20" spans="1:6">
      <c r="A20" t="s">
        <v>77</v>
      </c>
      <c r="B20" t="s">
        <v>78</v>
      </c>
      <c r="C20" t="s">
        <v>79</v>
      </c>
      <c r="D20" t="s">
        <v>15</v>
      </c>
      <c r="E20" t="s">
        <v>80</v>
      </c>
      <c r="F20" t="s">
        <v>81</v>
      </c>
    </row>
    <row r="21" spans="1:6">
      <c r="A21" t="s">
        <v>82</v>
      </c>
      <c r="B21" t="s">
        <v>83</v>
      </c>
      <c r="C21" t="s">
        <v>84</v>
      </c>
      <c r="D21" t="s">
        <v>9</v>
      </c>
      <c r="E21" t="s">
        <v>85</v>
      </c>
      <c r="F21" t="s">
        <v>17</v>
      </c>
    </row>
    <row r="22" spans="1:6">
      <c r="B22" t="s">
        <v>86</v>
      </c>
      <c r="C22" t="s">
        <v>87</v>
      </c>
      <c r="D22" t="s">
        <v>9</v>
      </c>
      <c r="E22" t="s">
        <v>88</v>
      </c>
      <c r="F22" t="s">
        <v>89</v>
      </c>
    </row>
    <row r="23" spans="1:6">
      <c r="B23" t="s">
        <v>90</v>
      </c>
      <c r="C23" t="s">
        <v>91</v>
      </c>
      <c r="D23" t="s">
        <v>9</v>
      </c>
      <c r="E23" t="s">
        <v>92</v>
      </c>
      <c r="F23" t="s">
        <v>93</v>
      </c>
    </row>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CD90"/>
  <sheetViews>
    <sheetView tabSelected="1" zoomScaleNormal="100" workbookViewId="0" xr3:uid="{958C4451-9541-5A59-BF78-D2F731DF1C81}">
      <pane xSplit="6" ySplit="3" topLeftCell="G4" activePane="bottomRight" state="frozen"/>
      <selection pane="bottomRight" activeCell="B1" sqref="B1:B1048576"/>
      <selection pane="bottomLeft" activeCell="A4" sqref="A4"/>
      <selection pane="topRight" activeCell="F1" sqref="F1"/>
    </sheetView>
  </sheetViews>
  <sheetFormatPr defaultColWidth="9.125" defaultRowHeight="16.5"/>
  <cols>
    <col min="1" max="1" width="13.375" style="4" customWidth="1"/>
    <col min="2" max="2" width="24.875" style="2" hidden="1" customWidth="1"/>
    <col min="3" max="3" width="24.875" style="2" customWidth="1"/>
    <col min="4" max="4" width="19.375" style="2" customWidth="1"/>
    <col min="5" max="5" width="12.875" style="4" hidden="1" customWidth="1"/>
    <col min="6" max="6" width="11.125" style="2" hidden="1" customWidth="1"/>
    <col min="7" max="7" width="15.375" style="2" customWidth="1"/>
    <col min="8" max="8" width="15.125" style="2" hidden="1" customWidth="1"/>
    <col min="9" max="9" width="15.25" style="2" hidden="1" customWidth="1"/>
    <col min="10" max="10" width="15.75" style="2" hidden="1" customWidth="1"/>
    <col min="11" max="11" width="23.125" style="2" hidden="1" customWidth="1"/>
    <col min="12" max="12" width="25.625" style="2" hidden="1" customWidth="1"/>
    <col min="13" max="13" width="21" style="2" customWidth="1"/>
    <col min="14" max="14" width="21.875" style="2" customWidth="1"/>
    <col min="15" max="16" width="27.375" style="2" customWidth="1"/>
    <col min="17" max="17" width="9.375" style="2" customWidth="1"/>
    <col min="18" max="18" width="11" style="2" customWidth="1"/>
    <col min="19" max="19" width="5.75" style="2" customWidth="1"/>
    <col min="20" max="21" width="21.875" style="2" customWidth="1"/>
    <col min="22" max="22" width="9.375" style="2" customWidth="1"/>
    <col min="23" max="27" width="9.375" style="4" customWidth="1"/>
    <col min="28" max="28" width="20.125" style="4" customWidth="1"/>
    <col min="29" max="34" width="9.375" style="4" customWidth="1"/>
    <col min="35" max="35" width="13.125" style="4" customWidth="1"/>
    <col min="36" max="46" width="9.375" style="4" customWidth="1"/>
    <col min="47" max="52" width="9.125" style="4"/>
    <col min="53" max="55" width="8.25" style="4" bestFit="1" customWidth="1"/>
    <col min="56" max="56" width="7.375" style="4" bestFit="1" customWidth="1"/>
    <col min="57" max="62" width="9.125" style="4"/>
    <col min="63" max="65" width="8.25" style="4" bestFit="1" customWidth="1"/>
    <col min="66" max="66" width="7.375" style="4" bestFit="1" customWidth="1"/>
    <col min="67" max="67" width="11.625" style="4" bestFit="1" customWidth="1"/>
    <col min="68" max="68" width="10.625" style="4" bestFit="1" customWidth="1"/>
    <col min="69" max="71" width="11.375" style="4" bestFit="1" customWidth="1"/>
    <col min="72" max="73" width="4.375" style="4" bestFit="1" customWidth="1"/>
    <col min="74" max="74" width="11.375" style="4" bestFit="1" customWidth="1"/>
    <col min="75" max="81" width="4.375" style="4" bestFit="1" customWidth="1"/>
    <col min="82" max="82" width="11.375" style="4" bestFit="1" customWidth="1"/>
    <col min="83" max="16384" width="9.125" style="4"/>
  </cols>
  <sheetData>
    <row r="1" spans="1:82" ht="19.5">
      <c r="A1" s="1" t="s">
        <v>94</v>
      </c>
      <c r="B1" s="1"/>
      <c r="C1" s="1"/>
      <c r="D1" s="1"/>
      <c r="E1" s="1"/>
      <c r="F1" s="1"/>
      <c r="G1" s="1"/>
      <c r="H1" s="1"/>
      <c r="I1" s="1"/>
      <c r="J1" s="1"/>
      <c r="K1" s="1"/>
      <c r="L1" s="1"/>
      <c r="M1" s="1"/>
      <c r="N1" s="1"/>
      <c r="O1" s="1"/>
      <c r="P1" s="1"/>
      <c r="Q1" s="1"/>
      <c r="R1" s="1"/>
      <c r="S1" s="1"/>
      <c r="T1" s="1"/>
      <c r="U1" s="1"/>
      <c r="V1" s="3"/>
      <c r="W1" s="3"/>
      <c r="X1" s="3"/>
      <c r="Y1" s="3"/>
      <c r="Z1" s="3"/>
      <c r="AA1" s="3"/>
      <c r="AB1" s="3"/>
      <c r="AC1" s="3"/>
      <c r="AD1" s="3"/>
      <c r="AE1" s="3"/>
      <c r="AF1" s="3"/>
      <c r="AG1" s="3"/>
      <c r="AH1" s="3"/>
    </row>
    <row r="2" spans="1:82" ht="15" customHeight="1">
      <c r="A2" s="19"/>
      <c r="B2" s="13"/>
      <c r="C2" s="13"/>
      <c r="D2" s="13"/>
      <c r="E2" s="13"/>
      <c r="F2" s="13"/>
      <c r="G2" s="13"/>
      <c r="H2" s="13"/>
      <c r="I2" s="13"/>
      <c r="J2" s="13"/>
      <c r="K2" s="13"/>
      <c r="L2" s="13"/>
      <c r="M2" s="13"/>
      <c r="N2" s="13"/>
      <c r="O2" s="13"/>
      <c r="P2" s="13"/>
      <c r="Q2" s="13"/>
      <c r="R2" s="30" t="s">
        <v>95</v>
      </c>
      <c r="S2" s="31"/>
      <c r="T2" s="31"/>
      <c r="U2" s="32"/>
      <c r="V2" s="20"/>
      <c r="W2" s="20"/>
      <c r="X2" s="13"/>
      <c r="Y2" s="20"/>
      <c r="Z2" s="20"/>
      <c r="AA2" s="20"/>
      <c r="AB2" s="20"/>
      <c r="AC2" s="20"/>
      <c r="AD2" s="13"/>
      <c r="AE2" s="20"/>
      <c r="AF2" s="20"/>
      <c r="AG2" s="20"/>
      <c r="AH2" s="20"/>
      <c r="AI2" s="35" t="s">
        <v>96</v>
      </c>
      <c r="AJ2" s="36"/>
      <c r="AK2" s="36"/>
      <c r="AL2" s="36"/>
      <c r="AM2" s="36"/>
      <c r="AN2" s="36"/>
      <c r="AO2" s="36"/>
      <c r="AP2" s="36"/>
      <c r="AQ2" s="36"/>
      <c r="AR2" s="36"/>
      <c r="AS2" s="36"/>
      <c r="AT2" s="36"/>
      <c r="AU2" s="33" t="s">
        <v>97</v>
      </c>
      <c r="AV2" s="34"/>
      <c r="AW2" s="34"/>
      <c r="AX2" s="34"/>
      <c r="AY2" s="34"/>
      <c r="AZ2" s="34"/>
      <c r="BA2" s="34"/>
      <c r="BB2" s="34"/>
      <c r="BC2" s="34"/>
      <c r="BD2" s="34"/>
      <c r="BE2" s="33" t="s">
        <v>97</v>
      </c>
      <c r="BF2" s="34"/>
      <c r="BG2" s="34"/>
      <c r="BH2" s="34"/>
      <c r="BI2" s="34"/>
      <c r="BJ2" s="34"/>
      <c r="BK2" s="34"/>
      <c r="BL2" s="34"/>
      <c r="BM2" s="34"/>
      <c r="BN2" s="34"/>
    </row>
    <row r="3" spans="1:82">
      <c r="A3" s="14" t="s">
        <v>98</v>
      </c>
      <c r="B3" s="15" t="s">
        <v>99</v>
      </c>
      <c r="C3" s="15"/>
      <c r="D3" s="16" t="s">
        <v>100</v>
      </c>
      <c r="E3" s="15" t="s">
        <v>101</v>
      </c>
      <c r="F3" s="15" t="s">
        <v>102</v>
      </c>
      <c r="G3" s="15" t="s">
        <v>103</v>
      </c>
      <c r="H3" s="15" t="s">
        <v>104</v>
      </c>
      <c r="I3" s="16" t="s">
        <v>105</v>
      </c>
      <c r="J3" s="16" t="s">
        <v>106</v>
      </c>
      <c r="K3" s="16" t="s">
        <v>107</v>
      </c>
      <c r="L3" s="16" t="s">
        <v>108</v>
      </c>
      <c r="M3" s="16" t="s">
        <v>109</v>
      </c>
      <c r="N3" s="16" t="s">
        <v>110</v>
      </c>
      <c r="O3" s="16" t="s">
        <v>111</v>
      </c>
      <c r="P3" s="15" t="s">
        <v>112</v>
      </c>
      <c r="Q3" s="15" t="s">
        <v>113</v>
      </c>
      <c r="R3" s="25" t="s">
        <v>114</v>
      </c>
      <c r="S3" s="25" t="s">
        <v>115</v>
      </c>
      <c r="T3" s="25" t="s">
        <v>116</v>
      </c>
      <c r="U3" s="25" t="s">
        <v>117</v>
      </c>
      <c r="V3" s="17" t="s">
        <v>118</v>
      </c>
      <c r="W3" s="17" t="s">
        <v>119</v>
      </c>
      <c r="X3" s="15" t="s">
        <v>120</v>
      </c>
      <c r="Y3" s="15" t="s">
        <v>121</v>
      </c>
      <c r="Z3" s="17" t="s">
        <v>122</v>
      </c>
      <c r="AA3" s="17" t="s">
        <v>122</v>
      </c>
      <c r="AB3" s="17" t="s">
        <v>123</v>
      </c>
      <c r="AC3" s="15" t="s">
        <v>124</v>
      </c>
      <c r="AD3" s="15" t="s">
        <v>125</v>
      </c>
      <c r="AE3" s="15" t="s">
        <v>126</v>
      </c>
      <c r="AF3" s="15" t="s">
        <v>127</v>
      </c>
      <c r="AG3" s="15" t="s">
        <v>128</v>
      </c>
      <c r="AH3" s="15" t="s">
        <v>129</v>
      </c>
      <c r="AI3" s="5" t="s">
        <v>130</v>
      </c>
      <c r="AJ3" s="5" t="s">
        <v>131</v>
      </c>
      <c r="AK3" s="5" t="s">
        <v>132</v>
      </c>
      <c r="AL3" s="5" t="s">
        <v>116</v>
      </c>
      <c r="AM3" s="5" t="s">
        <v>133</v>
      </c>
      <c r="AN3" s="5" t="s">
        <v>134</v>
      </c>
      <c r="AO3" s="5" t="s">
        <v>135</v>
      </c>
      <c r="AP3" s="5" t="s">
        <v>136</v>
      </c>
      <c r="AQ3" s="5" t="s">
        <v>137</v>
      </c>
      <c r="AR3" s="5" t="s">
        <v>138</v>
      </c>
      <c r="AS3" s="5" t="s">
        <v>139</v>
      </c>
      <c r="AT3" s="5" t="s">
        <v>140</v>
      </c>
      <c r="AU3" s="12">
        <v>1</v>
      </c>
      <c r="AV3" s="12">
        <v>2</v>
      </c>
      <c r="AW3" s="12">
        <v>3</v>
      </c>
      <c r="AX3" s="12">
        <v>4</v>
      </c>
      <c r="AY3" s="12">
        <v>5</v>
      </c>
      <c r="AZ3" s="12">
        <v>6</v>
      </c>
      <c r="BA3" s="12">
        <v>7</v>
      </c>
      <c r="BB3" s="12">
        <v>8</v>
      </c>
      <c r="BC3" s="12">
        <v>9</v>
      </c>
      <c r="BD3" s="12">
        <v>10</v>
      </c>
      <c r="BE3" s="12">
        <v>11</v>
      </c>
      <c r="BF3" s="12">
        <v>12</v>
      </c>
      <c r="BG3" s="12">
        <v>13</v>
      </c>
      <c r="BH3" s="12">
        <v>14</v>
      </c>
      <c r="BI3" s="12">
        <v>15</v>
      </c>
      <c r="BJ3" s="12">
        <v>16</v>
      </c>
      <c r="BK3" s="12">
        <v>17</v>
      </c>
      <c r="BL3" s="12">
        <v>18</v>
      </c>
      <c r="BM3" s="12">
        <v>19</v>
      </c>
      <c r="BN3" s="12">
        <v>20</v>
      </c>
      <c r="BO3" s="42" t="s">
        <v>141</v>
      </c>
      <c r="BP3" s="42" t="s">
        <v>142</v>
      </c>
      <c r="BQ3" s="43" t="s">
        <v>143</v>
      </c>
      <c r="BR3" s="42" t="s">
        <v>144</v>
      </c>
      <c r="BS3" s="42" t="s">
        <v>145</v>
      </c>
      <c r="BT3" s="42" t="s">
        <v>146</v>
      </c>
      <c r="BU3" s="44" t="s">
        <v>147</v>
      </c>
      <c r="BV3"/>
      <c r="BW3" s="23" t="s">
        <v>141</v>
      </c>
      <c r="BX3" s="23" t="s">
        <v>142</v>
      </c>
      <c r="BY3" s="27" t="s">
        <v>143</v>
      </c>
      <c r="BZ3" s="23" t="s">
        <v>144</v>
      </c>
      <c r="CA3" s="23" t="s">
        <v>145</v>
      </c>
      <c r="CB3" s="23" t="s">
        <v>146</v>
      </c>
      <c r="CC3" s="28" t="s">
        <v>147</v>
      </c>
      <c r="CD3" s="6" t="s">
        <v>147</v>
      </c>
    </row>
    <row r="4" spans="1:82">
      <c r="A4" s="47" t="s">
        <v>148</v>
      </c>
      <c r="B4" s="49" t="s">
        <v>149</v>
      </c>
      <c r="C4" s="50" t="str">
        <f>_xlfn.CONCAT(A4,"_",B4)</f>
        <v>IU2018301_Du DOU</v>
      </c>
      <c r="D4" s="50" t="s">
        <v>150</v>
      </c>
      <c r="E4" s="42"/>
      <c r="F4" s="42"/>
      <c r="G4" s="42" t="s">
        <v>151</v>
      </c>
      <c r="H4" s="7" t="e">
        <f>VLOOKUP(E4,[1]!표1[#Data],3,0)</f>
        <v>#REF!</v>
      </c>
      <c r="I4" s="7" t="e">
        <f>VLOOKUP(F4,[1]!표1[#Data],3,0)</f>
        <v>#REF!</v>
      </c>
      <c r="J4" s="7" t="s">
        <v>152</v>
      </c>
      <c r="K4" s="7" t="e">
        <f>VLOOKUP(E4,[1]!표1[#Data],7,0)</f>
        <v>#REF!</v>
      </c>
      <c r="L4" s="7" t="e">
        <f>VLOOKUP(F4,[1]!표1[#Data],7,0)</f>
        <v>#REF!</v>
      </c>
      <c r="M4" s="7" t="s">
        <v>153</v>
      </c>
      <c r="N4" s="11" t="s">
        <v>154</v>
      </c>
      <c r="O4" s="11" t="s">
        <v>155</v>
      </c>
      <c r="P4" s="41"/>
      <c r="Q4" s="22" t="s">
        <v>156</v>
      </c>
      <c r="R4" s="11" t="s">
        <v>87</v>
      </c>
      <c r="S4" s="10" t="s">
        <v>157</v>
      </c>
      <c r="T4" s="11" t="s">
        <v>158</v>
      </c>
      <c r="U4" s="10">
        <v>0</v>
      </c>
      <c r="V4" s="22" t="s">
        <v>156</v>
      </c>
      <c r="W4" s="22">
        <v>85</v>
      </c>
      <c r="X4" s="18" t="s">
        <v>159</v>
      </c>
      <c r="Y4" s="18">
        <v>0.43055555555555558</v>
      </c>
      <c r="Z4" s="18">
        <v>0.43055555555555558</v>
      </c>
      <c r="AA4" s="18">
        <v>0.43055555555555558</v>
      </c>
      <c r="AB4" s="18" t="s">
        <v>160</v>
      </c>
      <c r="AC4" s="18"/>
      <c r="AD4" s="18"/>
      <c r="AE4" s="18"/>
      <c r="AF4" s="24"/>
      <c r="AG4" s="24"/>
      <c r="AH4" s="24"/>
      <c r="AI4" s="7">
        <v>198990008</v>
      </c>
      <c r="AJ4" s="7" t="s">
        <v>161</v>
      </c>
      <c r="AK4" s="7" t="s">
        <v>162</v>
      </c>
      <c r="AL4" s="8" t="s">
        <v>153</v>
      </c>
      <c r="AM4" s="7" t="s">
        <v>163</v>
      </c>
      <c r="AN4" s="7" t="s">
        <v>164</v>
      </c>
      <c r="AO4" s="7" t="s">
        <v>165</v>
      </c>
      <c r="AP4" s="7" t="s">
        <v>166</v>
      </c>
      <c r="AQ4" s="7" t="s">
        <v>167</v>
      </c>
      <c r="AR4" s="7" t="s">
        <v>168</v>
      </c>
      <c r="AS4" s="7" t="s">
        <v>169</v>
      </c>
      <c r="AT4" s="7" t="s">
        <v>170</v>
      </c>
      <c r="AU4" s="42"/>
      <c r="AV4" s="42"/>
      <c r="AW4" s="42"/>
      <c r="AX4" s="42"/>
      <c r="AY4" s="42"/>
      <c r="AZ4" s="42"/>
      <c r="BA4" s="42"/>
      <c r="BB4" s="42"/>
      <c r="BC4" s="42"/>
      <c r="BD4" s="42"/>
      <c r="BE4" s="42"/>
      <c r="BF4" s="42"/>
      <c r="BG4" s="42"/>
      <c r="BH4" s="42"/>
      <c r="BI4" s="42"/>
      <c r="BJ4" s="42"/>
      <c r="BK4" s="42"/>
      <c r="BL4" s="42"/>
      <c r="BM4" s="42"/>
      <c r="BN4" s="42"/>
      <c r="BO4" s="42">
        <f t="shared" ref="BO4:BO23" si="0">COUNTIF(AU4:BN4,"1차???????")</f>
        <v>0</v>
      </c>
      <c r="BP4" s="42">
        <f t="shared" ref="BP4:BP11" si="1">COUNTIF(AU4:BN4,"2차???????")</f>
        <v>0</v>
      </c>
      <c r="BQ4" s="42">
        <f t="shared" ref="BQ4:BQ11" si="2">COUNTIF(AU4:BN4,"3차???????")</f>
        <v>0</v>
      </c>
      <c r="BR4" s="42">
        <f t="shared" ref="BR4:BR11" si="3">COUNTIF(AU4:BN4,"4차???????")</f>
        <v>0</v>
      </c>
      <c r="BS4" s="42">
        <f t="shared" ref="BS4:BS11" si="4">COUNTIF(AU4:BN4,"5차???????")</f>
        <v>0</v>
      </c>
      <c r="BT4" s="42">
        <f t="shared" ref="BT4:BT11" si="5">COUNTIF(AU4:BN4,"6차???????")</f>
        <v>0</v>
      </c>
      <c r="BU4" s="44">
        <f t="shared" ref="BU4:BU23" si="6">SUM(BO4:BT4)</f>
        <v>0</v>
      </c>
      <c r="BV4"/>
      <c r="BW4" s="23"/>
      <c r="BX4" s="23"/>
      <c r="BY4" s="23"/>
      <c r="BZ4" s="23"/>
      <c r="CA4" s="23"/>
      <c r="CB4" s="23"/>
      <c r="CC4" s="23"/>
      <c r="CD4" s="39"/>
    </row>
    <row r="5" spans="1:82" ht="16.5" customHeight="1">
      <c r="A5" s="48" t="s">
        <v>171</v>
      </c>
      <c r="B5" s="50" t="s">
        <v>172</v>
      </c>
      <c r="C5" s="50" t="str">
        <f t="shared" ref="C5:C23" si="7">_xlfn.CONCAT(A5,"_",B5)</f>
        <v>IU2018302_Dilber UGUR</v>
      </c>
      <c r="D5" s="50" t="s">
        <v>173</v>
      </c>
      <c r="E5" s="42"/>
      <c r="F5" s="42"/>
      <c r="G5" s="42" t="s">
        <v>61</v>
      </c>
      <c r="H5" s="7" t="e">
        <f>VLOOKUP(E5,[1]!표1[#Data],3,0)</f>
        <v>#REF!</v>
      </c>
      <c r="I5" s="7" t="e">
        <f>VLOOKUP(F5,[1]!표1[#Data],3,0)</f>
        <v>#REF!</v>
      </c>
      <c r="J5" s="7" t="s">
        <v>174</v>
      </c>
      <c r="K5" s="7" t="e">
        <f>VLOOKUP(E5,[1]!표1[#Data],7,0)</f>
        <v>#REF!</v>
      </c>
      <c r="L5" s="7" t="e">
        <f>VLOOKUP(F5,[1]!표1[#Data],7,0)</f>
        <v>#REF!</v>
      </c>
      <c r="M5" s="7" t="s">
        <v>175</v>
      </c>
      <c r="N5" s="11" t="s">
        <v>176</v>
      </c>
      <c r="O5" s="11"/>
      <c r="P5" s="41"/>
      <c r="Q5" s="22" t="s">
        <v>156</v>
      </c>
      <c r="R5" s="11" t="s">
        <v>177</v>
      </c>
      <c r="S5" s="10" t="s">
        <v>178</v>
      </c>
      <c r="T5" s="11" t="s">
        <v>179</v>
      </c>
      <c r="U5" s="10" t="s">
        <v>180</v>
      </c>
      <c r="V5" s="22" t="s">
        <v>156</v>
      </c>
      <c r="W5" s="22">
        <v>85</v>
      </c>
      <c r="X5" s="18" t="s">
        <v>181</v>
      </c>
      <c r="Y5" s="18">
        <v>0.40277777777777773</v>
      </c>
      <c r="Z5" s="18">
        <v>0.40277777777777773</v>
      </c>
      <c r="AA5" s="18">
        <v>0.40277777777777773</v>
      </c>
      <c r="AB5" s="18" t="s">
        <v>182</v>
      </c>
      <c r="AC5" s="18"/>
      <c r="AD5" s="18"/>
      <c r="AE5" s="18"/>
      <c r="AF5" s="24"/>
      <c r="AG5" s="24"/>
      <c r="AH5" s="24"/>
      <c r="AI5" s="7">
        <v>201290180</v>
      </c>
      <c r="AJ5" s="7" t="s">
        <v>183</v>
      </c>
      <c r="AK5" s="7" t="s">
        <v>184</v>
      </c>
      <c r="AL5" s="8" t="s">
        <v>175</v>
      </c>
      <c r="AM5" s="7" t="s">
        <v>185</v>
      </c>
      <c r="AN5" s="7" t="s">
        <v>186</v>
      </c>
      <c r="AO5" s="7" t="s">
        <v>165</v>
      </c>
      <c r="AP5" s="7" t="s">
        <v>166</v>
      </c>
      <c r="AQ5" s="7" t="s">
        <v>187</v>
      </c>
      <c r="AR5" s="7" t="s">
        <v>188</v>
      </c>
      <c r="AS5" s="7" t="s">
        <v>169</v>
      </c>
      <c r="AT5" s="7" t="s">
        <v>189</v>
      </c>
      <c r="AU5" s="42"/>
      <c r="AV5" s="42"/>
      <c r="AW5" s="42"/>
      <c r="AX5" s="42"/>
      <c r="AY5" s="42"/>
      <c r="AZ5" s="42"/>
      <c r="BA5" s="42"/>
      <c r="BB5" s="42"/>
      <c r="BC5" s="42"/>
      <c r="BD5" s="42"/>
      <c r="BE5" s="42"/>
      <c r="BF5" s="42"/>
      <c r="BG5" s="42"/>
      <c r="BH5" s="42"/>
      <c r="BI5" s="42"/>
      <c r="BJ5" s="42"/>
      <c r="BK5" s="42"/>
      <c r="BL5" s="42"/>
      <c r="BM5" s="42"/>
      <c r="BN5" s="42"/>
      <c r="BO5" s="42">
        <f t="shared" si="0"/>
        <v>0</v>
      </c>
      <c r="BP5" s="42">
        <f t="shared" si="1"/>
        <v>0</v>
      </c>
      <c r="BQ5" s="42">
        <f t="shared" si="2"/>
        <v>0</v>
      </c>
      <c r="BR5" s="42">
        <f t="shared" si="3"/>
        <v>0</v>
      </c>
      <c r="BS5" s="42">
        <f t="shared" si="4"/>
        <v>0</v>
      </c>
      <c r="BT5" s="42">
        <f t="shared" si="5"/>
        <v>0</v>
      </c>
      <c r="BU5" s="44">
        <f t="shared" si="6"/>
        <v>0</v>
      </c>
      <c r="BV5"/>
      <c r="BW5"/>
      <c r="BX5"/>
      <c r="BY5"/>
      <c r="BZ5"/>
      <c r="CA5"/>
      <c r="CB5"/>
      <c r="CC5"/>
      <c r="CD5" s="9"/>
    </row>
    <row r="6" spans="1:82">
      <c r="A6" s="48" t="s">
        <v>190</v>
      </c>
      <c r="B6" s="50" t="s">
        <v>191</v>
      </c>
      <c r="C6" s="50" t="str">
        <f t="shared" si="7"/>
        <v>IU2018303_Rangi Faridha ASIZ</v>
      </c>
      <c r="D6" s="50" t="s">
        <v>192</v>
      </c>
      <c r="E6" s="42"/>
      <c r="F6" s="42"/>
      <c r="G6" s="42" t="s">
        <v>70</v>
      </c>
      <c r="H6" s="7" t="e">
        <f>VLOOKUP(E6,[1]!표1[#Data],3,0)</f>
        <v>#REF!</v>
      </c>
      <c r="I6" s="7" t="e">
        <f>VLOOKUP(F6,[1]!표1[#Data],3,0)</f>
        <v>#REF!</v>
      </c>
      <c r="J6" s="7" t="s">
        <v>193</v>
      </c>
      <c r="K6" s="7" t="e">
        <f>VLOOKUP(E6,[1]!표1[#Data],7,0)</f>
        <v>#REF!</v>
      </c>
      <c r="L6" s="7" t="e">
        <f>VLOOKUP(F6,[1]!표1[#Data],7,0)</f>
        <v>#REF!</v>
      </c>
      <c r="M6" s="7" t="s">
        <v>194</v>
      </c>
      <c r="N6" s="11" t="s">
        <v>195</v>
      </c>
      <c r="O6" s="11"/>
      <c r="P6" s="10"/>
      <c r="Q6" s="22" t="s">
        <v>156</v>
      </c>
      <c r="R6" s="11" t="s">
        <v>196</v>
      </c>
      <c r="S6" s="10" t="s">
        <v>197</v>
      </c>
      <c r="T6" s="11" t="s">
        <v>198</v>
      </c>
      <c r="U6" s="10">
        <v>0</v>
      </c>
      <c r="V6" s="22" t="s">
        <v>156</v>
      </c>
      <c r="W6" s="22">
        <v>97</v>
      </c>
      <c r="X6" s="18" t="s">
        <v>159</v>
      </c>
      <c r="Y6" s="18">
        <v>0.375</v>
      </c>
      <c r="Z6" s="18">
        <v>0.375</v>
      </c>
      <c r="AA6" s="18">
        <v>0.375</v>
      </c>
      <c r="AB6" s="18" t="s">
        <v>199</v>
      </c>
      <c r="AC6" s="18"/>
      <c r="AD6" s="18"/>
      <c r="AE6" s="18"/>
      <c r="AF6" s="24"/>
      <c r="AG6" s="24"/>
      <c r="AH6" s="24"/>
      <c r="AI6" s="7">
        <v>201490086</v>
      </c>
      <c r="AJ6" s="7" t="s">
        <v>200</v>
      </c>
      <c r="AK6" s="7" t="s">
        <v>201</v>
      </c>
      <c r="AL6" s="8" t="s">
        <v>194</v>
      </c>
      <c r="AM6" s="7" t="s">
        <v>202</v>
      </c>
      <c r="AN6" s="7" t="s">
        <v>203</v>
      </c>
      <c r="AO6" s="7" t="s">
        <v>204</v>
      </c>
      <c r="AP6" s="7" t="s">
        <v>205</v>
      </c>
      <c r="AQ6" s="7" t="s">
        <v>206</v>
      </c>
      <c r="AR6" s="7" t="s">
        <v>207</v>
      </c>
      <c r="AS6" s="7" t="s">
        <v>169</v>
      </c>
      <c r="AT6" s="7" t="s">
        <v>208</v>
      </c>
      <c r="AU6" s="42"/>
      <c r="AV6" s="42"/>
      <c r="AW6" s="42"/>
      <c r="AX6" s="42"/>
      <c r="AY6" s="42"/>
      <c r="AZ6" s="42"/>
      <c r="BA6" s="42"/>
      <c r="BB6" s="42"/>
      <c r="BC6" s="42"/>
      <c r="BD6" s="42"/>
      <c r="BE6" s="42"/>
      <c r="BF6" s="42"/>
      <c r="BG6" s="42"/>
      <c r="BH6" s="42"/>
      <c r="BI6" s="42"/>
      <c r="BJ6" s="42"/>
      <c r="BK6" s="42"/>
      <c r="BL6" s="42"/>
      <c r="BM6" s="42"/>
      <c r="BN6" s="42"/>
      <c r="BO6" s="42">
        <f t="shared" si="0"/>
        <v>0</v>
      </c>
      <c r="BP6" s="42">
        <f t="shared" si="1"/>
        <v>0</v>
      </c>
      <c r="BQ6" s="42">
        <f t="shared" si="2"/>
        <v>0</v>
      </c>
      <c r="BR6" s="42">
        <f t="shared" si="3"/>
        <v>0</v>
      </c>
      <c r="BS6" s="42">
        <f t="shared" si="4"/>
        <v>0</v>
      </c>
      <c r="BT6" s="42">
        <f t="shared" si="5"/>
        <v>0</v>
      </c>
      <c r="BU6" s="44">
        <f t="shared" si="6"/>
        <v>0</v>
      </c>
      <c r="BV6"/>
      <c r="BW6" s="29"/>
      <c r="BX6" s="29"/>
      <c r="BY6" s="29"/>
      <c r="BZ6" s="29"/>
      <c r="CA6" s="29"/>
      <c r="CB6" s="29"/>
      <c r="CC6" s="29"/>
      <c r="CD6" s="9"/>
    </row>
    <row r="7" spans="1:82">
      <c r="A7" s="48" t="s">
        <v>209</v>
      </c>
      <c r="B7" s="50" t="s">
        <v>210</v>
      </c>
      <c r="C7" s="50" t="str">
        <f t="shared" si="7"/>
        <v>IU2018304_Lokuketagodage Chandana manoj PERERA</v>
      </c>
      <c r="D7" s="50" t="s">
        <v>211</v>
      </c>
      <c r="E7" s="42"/>
      <c r="F7" s="42"/>
      <c r="G7" s="42" t="s">
        <v>27</v>
      </c>
      <c r="H7" s="7" t="e">
        <f>VLOOKUP(E7,[1]!표1[#Data],3,0)</f>
        <v>#REF!</v>
      </c>
      <c r="I7" s="7" t="e">
        <f>VLOOKUP(F7,[1]!표1[#Data],3,0)</f>
        <v>#REF!</v>
      </c>
      <c r="J7" s="7" t="s">
        <v>212</v>
      </c>
      <c r="K7" s="7" t="e">
        <f>VLOOKUP(E7,[1]!표1[#Data],7,0)</f>
        <v>#REF!</v>
      </c>
      <c r="L7" s="7" t="e">
        <f>VLOOKUP(F7,[1]!표1[#Data],7,0)</f>
        <v>#REF!</v>
      </c>
      <c r="M7" s="7" t="s">
        <v>213</v>
      </c>
      <c r="N7" s="11" t="s">
        <v>214</v>
      </c>
      <c r="O7" s="11" t="s">
        <v>215</v>
      </c>
      <c r="P7" s="41"/>
      <c r="Q7" s="22" t="s">
        <v>156</v>
      </c>
      <c r="R7" s="11" t="s">
        <v>216</v>
      </c>
      <c r="S7" s="10" t="s">
        <v>217</v>
      </c>
      <c r="T7" s="11" t="s">
        <v>218</v>
      </c>
      <c r="U7" s="10" t="s">
        <v>219</v>
      </c>
      <c r="V7" s="22"/>
      <c r="W7" s="22">
        <v>93</v>
      </c>
      <c r="X7" s="18" t="s">
        <v>182</v>
      </c>
      <c r="Y7" s="18">
        <v>0.61111111111111105</v>
      </c>
      <c r="Z7" s="18">
        <v>0.61111111111111105</v>
      </c>
      <c r="AA7" s="45">
        <v>0.61805555555555558</v>
      </c>
      <c r="AB7" s="18"/>
      <c r="AC7" s="18"/>
      <c r="AD7" s="18"/>
      <c r="AE7" s="18"/>
      <c r="AF7" s="24"/>
      <c r="AG7" s="24"/>
      <c r="AH7" s="24"/>
      <c r="AI7" s="7">
        <v>199890019</v>
      </c>
      <c r="AJ7" s="7" t="s">
        <v>220</v>
      </c>
      <c r="AK7" s="7" t="s">
        <v>221</v>
      </c>
      <c r="AL7" s="8" t="s">
        <v>213</v>
      </c>
      <c r="AM7" s="7" t="s">
        <v>222</v>
      </c>
      <c r="AN7" s="7" t="s">
        <v>223</v>
      </c>
      <c r="AO7" s="7" t="s">
        <v>224</v>
      </c>
      <c r="AP7" s="7" t="s">
        <v>225</v>
      </c>
      <c r="AQ7" s="7" t="s">
        <v>226</v>
      </c>
      <c r="AR7" s="7" t="s">
        <v>227</v>
      </c>
      <c r="AS7" s="7" t="s">
        <v>169</v>
      </c>
      <c r="AT7" s="7" t="s">
        <v>228</v>
      </c>
      <c r="AU7" s="42"/>
      <c r="AV7" s="42"/>
      <c r="AW7" s="42"/>
      <c r="AX7" s="42"/>
      <c r="AY7" s="42"/>
      <c r="AZ7" s="42"/>
      <c r="BA7" s="42"/>
      <c r="BB7" s="42"/>
      <c r="BC7" s="42"/>
      <c r="BD7" s="42"/>
      <c r="BE7" s="42"/>
      <c r="BF7" s="42"/>
      <c r="BG7" s="42"/>
      <c r="BH7" s="42"/>
      <c r="BI7" s="42"/>
      <c r="BJ7" s="42"/>
      <c r="BK7" s="42"/>
      <c r="BL7" s="42"/>
      <c r="BM7" s="42"/>
      <c r="BN7" s="42"/>
      <c r="BO7" s="42">
        <f t="shared" si="0"/>
        <v>0</v>
      </c>
      <c r="BP7" s="42">
        <f t="shared" si="1"/>
        <v>0</v>
      </c>
      <c r="BQ7" s="42">
        <f t="shared" si="2"/>
        <v>0</v>
      </c>
      <c r="BR7" s="42">
        <f t="shared" si="3"/>
        <v>0</v>
      </c>
      <c r="BS7" s="42">
        <f t="shared" si="4"/>
        <v>0</v>
      </c>
      <c r="BT7" s="42">
        <f t="shared" si="5"/>
        <v>0</v>
      </c>
      <c r="BU7" s="44">
        <f t="shared" si="6"/>
        <v>0</v>
      </c>
      <c r="BV7"/>
      <c r="BW7" s="29"/>
      <c r="BX7" s="29"/>
      <c r="BY7" s="29"/>
      <c r="BZ7" s="29"/>
      <c r="CA7" s="29"/>
      <c r="CB7" s="29"/>
      <c r="CC7" s="29"/>
      <c r="CD7" s="9"/>
    </row>
    <row r="8" spans="1:82">
      <c r="A8" s="48" t="s">
        <v>229</v>
      </c>
      <c r="B8" s="50" t="s">
        <v>230</v>
      </c>
      <c r="C8" s="50" t="str">
        <f t="shared" si="7"/>
        <v>IU2018305_Lyna KHAN</v>
      </c>
      <c r="D8" s="50" t="s">
        <v>231</v>
      </c>
      <c r="E8" s="42"/>
      <c r="F8" s="42"/>
      <c r="G8" s="42" t="s">
        <v>232</v>
      </c>
      <c r="H8" s="7" t="e">
        <f>VLOOKUP(E8,[1]!표1[#Data],3,0)</f>
        <v>#REF!</v>
      </c>
      <c r="I8" s="7" t="e">
        <f>VLOOKUP(F8,[1]!표1[#Data],3,0)</f>
        <v>#REF!</v>
      </c>
      <c r="J8" s="7" t="s">
        <v>233</v>
      </c>
      <c r="K8" s="7" t="e">
        <f>VLOOKUP(E8,[1]!표1[#Data],7,0)</f>
        <v>#REF!</v>
      </c>
      <c r="L8" s="7" t="e">
        <f>VLOOKUP(F8,[1]!표1[#Data],7,0)</f>
        <v>#REF!</v>
      </c>
      <c r="M8" s="7" t="s">
        <v>234</v>
      </c>
      <c r="N8" s="11" t="s">
        <v>235</v>
      </c>
      <c r="O8" s="11"/>
      <c r="P8" s="10"/>
      <c r="Q8" s="22" t="s">
        <v>156</v>
      </c>
      <c r="R8" s="11" t="s">
        <v>34</v>
      </c>
      <c r="S8" s="10" t="s">
        <v>236</v>
      </c>
      <c r="T8" s="11" t="s">
        <v>237</v>
      </c>
      <c r="U8" s="10" t="s">
        <v>238</v>
      </c>
      <c r="V8" s="22" t="s">
        <v>156</v>
      </c>
      <c r="W8" s="22">
        <v>90</v>
      </c>
      <c r="X8" s="18" t="s">
        <v>239</v>
      </c>
      <c r="Y8" s="18">
        <v>0.54166666666666663</v>
      </c>
      <c r="Z8" s="18">
        <v>0.54166666666666663</v>
      </c>
      <c r="AA8" s="18">
        <v>0.54166666666666663</v>
      </c>
      <c r="AB8" s="18" t="s">
        <v>199</v>
      </c>
      <c r="AC8" s="18"/>
      <c r="AD8" s="18"/>
      <c r="AE8" s="18"/>
      <c r="AF8" s="24"/>
      <c r="AG8" s="24"/>
      <c r="AH8" s="24"/>
      <c r="AI8" s="7">
        <v>200690351</v>
      </c>
      <c r="AJ8" s="7" t="s">
        <v>240</v>
      </c>
      <c r="AK8" s="7" t="s">
        <v>241</v>
      </c>
      <c r="AL8" s="8" t="s">
        <v>234</v>
      </c>
      <c r="AM8" s="7" t="s">
        <v>242</v>
      </c>
      <c r="AN8" s="7" t="s">
        <v>243</v>
      </c>
      <c r="AO8" s="7" t="s">
        <v>165</v>
      </c>
      <c r="AP8" s="7" t="s">
        <v>166</v>
      </c>
      <c r="AQ8" s="7" t="s">
        <v>244</v>
      </c>
      <c r="AR8" s="7" t="s">
        <v>245</v>
      </c>
      <c r="AS8" s="7" t="s">
        <v>169</v>
      </c>
      <c r="AT8" s="7" t="s">
        <v>246</v>
      </c>
      <c r="AU8" s="42"/>
      <c r="AV8" s="42"/>
      <c r="AW8" s="42"/>
      <c r="AX8" s="42"/>
      <c r="AY8" s="42"/>
      <c r="AZ8" s="42"/>
      <c r="BA8" s="42"/>
      <c r="BB8" s="42"/>
      <c r="BC8" s="42"/>
      <c r="BD8" s="42"/>
      <c r="BE8" s="42"/>
      <c r="BF8" s="42"/>
      <c r="BG8" s="42"/>
      <c r="BH8" s="42"/>
      <c r="BI8" s="42"/>
      <c r="BJ8" s="42"/>
      <c r="BK8" s="42"/>
      <c r="BL8" s="42"/>
      <c r="BM8" s="42"/>
      <c r="BN8" s="42"/>
      <c r="BO8" s="42">
        <f t="shared" si="0"/>
        <v>0</v>
      </c>
      <c r="BP8" s="42">
        <f t="shared" si="1"/>
        <v>0</v>
      </c>
      <c r="BQ8" s="42">
        <f t="shared" si="2"/>
        <v>0</v>
      </c>
      <c r="BR8" s="42">
        <f t="shared" si="3"/>
        <v>0</v>
      </c>
      <c r="BS8" s="42">
        <f t="shared" si="4"/>
        <v>0</v>
      </c>
      <c r="BT8" s="42">
        <f t="shared" si="5"/>
        <v>0</v>
      </c>
      <c r="BU8" s="44">
        <f t="shared" si="6"/>
        <v>0</v>
      </c>
      <c r="BV8"/>
      <c r="BW8" s="29"/>
      <c r="BX8" s="29"/>
      <c r="BY8"/>
      <c r="BZ8"/>
      <c r="CA8"/>
      <c r="CB8"/>
      <c r="CC8"/>
    </row>
    <row r="9" spans="1:82">
      <c r="A9" s="48" t="s">
        <v>247</v>
      </c>
      <c r="B9" s="50" t="s">
        <v>248</v>
      </c>
      <c r="C9" s="50" t="str">
        <f t="shared" si="7"/>
        <v>IU2018306_Myat THU</v>
      </c>
      <c r="D9" s="50" t="s">
        <v>249</v>
      </c>
      <c r="E9" s="42"/>
      <c r="F9" s="42"/>
      <c r="G9" s="42" t="s">
        <v>151</v>
      </c>
      <c r="H9" s="7" t="e">
        <f>VLOOKUP(E9,[1]!표1[#Data],3,0)</f>
        <v>#REF!</v>
      </c>
      <c r="I9" s="7" t="e">
        <f>VLOOKUP(F9,[1]!표1[#Data],3,0)</f>
        <v>#REF!</v>
      </c>
      <c r="J9" s="7" t="s">
        <v>152</v>
      </c>
      <c r="K9" s="7" t="e">
        <f>VLOOKUP(E9,[1]!표1[#Data],7,0)</f>
        <v>#REF!</v>
      </c>
      <c r="L9" s="7" t="e">
        <f>VLOOKUP(F9,[1]!표1[#Data],7,0)</f>
        <v>#REF!</v>
      </c>
      <c r="M9" s="7" t="s">
        <v>153</v>
      </c>
      <c r="N9" s="11" t="s">
        <v>250</v>
      </c>
      <c r="O9" s="11"/>
      <c r="P9" s="10"/>
      <c r="Q9" s="22"/>
      <c r="R9" s="11" t="s">
        <v>251</v>
      </c>
      <c r="S9" s="10" t="s">
        <v>252</v>
      </c>
      <c r="T9" s="11" t="s">
        <v>253</v>
      </c>
      <c r="U9" s="10">
        <v>0</v>
      </c>
      <c r="V9" s="22" t="s">
        <v>156</v>
      </c>
      <c r="W9" s="22">
        <v>70</v>
      </c>
      <c r="X9" s="18" t="s">
        <v>239</v>
      </c>
      <c r="Y9" s="18">
        <v>0.55555555555555558</v>
      </c>
      <c r="Z9" s="18">
        <v>0.55555555555555558</v>
      </c>
      <c r="AA9" s="18">
        <v>0.55555555555555558</v>
      </c>
      <c r="AB9" s="18" t="s">
        <v>199</v>
      </c>
      <c r="AC9" s="18"/>
      <c r="AD9" s="18"/>
      <c r="AE9" s="18"/>
      <c r="AF9" s="24"/>
      <c r="AG9" s="24"/>
      <c r="AH9" s="24"/>
      <c r="AI9" s="7">
        <v>198990008</v>
      </c>
      <c r="AJ9" s="7" t="s">
        <v>161</v>
      </c>
      <c r="AK9" s="7" t="s">
        <v>162</v>
      </c>
      <c r="AL9" s="8" t="s">
        <v>153</v>
      </c>
      <c r="AM9" s="7" t="s">
        <v>163</v>
      </c>
      <c r="AN9" s="7" t="s">
        <v>164</v>
      </c>
      <c r="AO9" s="7" t="s">
        <v>165</v>
      </c>
      <c r="AP9" s="7" t="s">
        <v>166</v>
      </c>
      <c r="AQ9" s="7" t="s">
        <v>167</v>
      </c>
      <c r="AR9" s="7" t="s">
        <v>168</v>
      </c>
      <c r="AS9" s="7" t="s">
        <v>169</v>
      </c>
      <c r="AT9" s="7" t="s">
        <v>170</v>
      </c>
      <c r="AU9" s="42"/>
      <c r="AV9" s="42"/>
      <c r="AW9" s="42"/>
      <c r="AX9" s="42"/>
      <c r="AY9" s="42"/>
      <c r="AZ9" s="42"/>
      <c r="BA9" s="42"/>
      <c r="BB9" s="42"/>
      <c r="BC9" s="42"/>
      <c r="BD9" s="42"/>
      <c r="BE9" s="42"/>
      <c r="BF9" s="42"/>
      <c r="BG9" s="42"/>
      <c r="BH9" s="42"/>
      <c r="BI9" s="42"/>
      <c r="BJ9" s="42"/>
      <c r="BK9" s="42"/>
      <c r="BL9" s="42"/>
      <c r="BM9" s="42"/>
      <c r="BN9" s="42"/>
      <c r="BO9" s="42">
        <f t="shared" si="0"/>
        <v>0</v>
      </c>
      <c r="BP9" s="42">
        <f t="shared" si="1"/>
        <v>0</v>
      </c>
      <c r="BQ9" s="42">
        <f t="shared" si="2"/>
        <v>0</v>
      </c>
      <c r="BR9" s="42">
        <f t="shared" si="3"/>
        <v>0</v>
      </c>
      <c r="BS9" s="42">
        <f t="shared" si="4"/>
        <v>0</v>
      </c>
      <c r="BT9" s="42">
        <f t="shared" si="5"/>
        <v>0</v>
      </c>
      <c r="BU9" s="44">
        <f t="shared" si="6"/>
        <v>0</v>
      </c>
      <c r="BV9"/>
      <c r="BW9"/>
      <c r="BX9"/>
      <c r="BY9"/>
      <c r="BZ9"/>
      <c r="CA9"/>
      <c r="CB9"/>
      <c r="CC9"/>
    </row>
    <row r="10" spans="1:82">
      <c r="A10" s="48" t="s">
        <v>254</v>
      </c>
      <c r="B10" s="50" t="s">
        <v>255</v>
      </c>
      <c r="C10" s="50" t="str">
        <f t="shared" si="7"/>
        <v>IU2018307_Batzaya MUNKHBOLD</v>
      </c>
      <c r="D10" s="50" t="s">
        <v>256</v>
      </c>
      <c r="E10" s="42"/>
      <c r="F10" s="42"/>
      <c r="G10" s="42" t="s">
        <v>82</v>
      </c>
      <c r="H10" s="7" t="e">
        <f>VLOOKUP(E10,[1]!표1[#Data],3,0)</f>
        <v>#REF!</v>
      </c>
      <c r="I10" s="7" t="e">
        <f>VLOOKUP(F10,[1]!표1[#Data],3,0)</f>
        <v>#REF!</v>
      </c>
      <c r="J10" s="7" t="s">
        <v>257</v>
      </c>
      <c r="K10" s="7" t="e">
        <f>VLOOKUP(E10,[1]!표1[#Data],7,0)</f>
        <v>#REF!</v>
      </c>
      <c r="L10" s="7" t="e">
        <f>VLOOKUP(F10,[1]!표1[#Data],7,0)</f>
        <v>#REF!</v>
      </c>
      <c r="M10" s="7" t="s">
        <v>258</v>
      </c>
      <c r="N10" s="11" t="s">
        <v>259</v>
      </c>
      <c r="O10" s="11"/>
      <c r="P10" s="41"/>
      <c r="Q10" s="22" t="s">
        <v>156</v>
      </c>
      <c r="R10" s="11" t="s">
        <v>20</v>
      </c>
      <c r="S10" s="10" t="s">
        <v>260</v>
      </c>
      <c r="T10" s="11" t="s">
        <v>261</v>
      </c>
      <c r="U10" s="10" t="s">
        <v>238</v>
      </c>
      <c r="V10" s="22" t="s">
        <v>156</v>
      </c>
      <c r="W10" s="22">
        <v>87</v>
      </c>
      <c r="X10" s="18" t="s">
        <v>159</v>
      </c>
      <c r="Y10" s="18">
        <v>0.3888888888888889</v>
      </c>
      <c r="Z10" s="18">
        <v>0.3888888888888889</v>
      </c>
      <c r="AA10" s="18">
        <v>0.3888888888888889</v>
      </c>
      <c r="AB10" s="18" t="s">
        <v>199</v>
      </c>
      <c r="AC10" s="18"/>
      <c r="AD10" s="18"/>
      <c r="AE10" s="18"/>
      <c r="AF10" s="24"/>
      <c r="AG10" s="24"/>
      <c r="AH10" s="24"/>
      <c r="AI10" s="7">
        <v>201390322</v>
      </c>
      <c r="AJ10" s="7" t="s">
        <v>262</v>
      </c>
      <c r="AK10" s="7" t="s">
        <v>263</v>
      </c>
      <c r="AL10" s="8" t="s">
        <v>258</v>
      </c>
      <c r="AM10" s="7" t="s">
        <v>264</v>
      </c>
      <c r="AN10" s="7" t="s">
        <v>265</v>
      </c>
      <c r="AO10" s="7" t="s">
        <v>204</v>
      </c>
      <c r="AP10" s="7" t="s">
        <v>205</v>
      </c>
      <c r="AQ10" s="7" t="s">
        <v>266</v>
      </c>
      <c r="AR10" s="7" t="s">
        <v>267</v>
      </c>
      <c r="AS10" s="7" t="s">
        <v>268</v>
      </c>
      <c r="AT10" s="7" t="s">
        <v>269</v>
      </c>
      <c r="AU10" s="42"/>
      <c r="AV10" s="42"/>
      <c r="AW10" s="42"/>
      <c r="AX10" s="42"/>
      <c r="AY10" s="42"/>
      <c r="AZ10" s="42"/>
      <c r="BA10" s="42"/>
      <c r="BB10" s="42"/>
      <c r="BC10" s="42"/>
      <c r="BD10" s="42"/>
      <c r="BE10" s="42"/>
      <c r="BF10" s="42"/>
      <c r="BG10" s="42"/>
      <c r="BH10" s="42"/>
      <c r="BI10" s="42"/>
      <c r="BJ10" s="42"/>
      <c r="BK10" s="42"/>
      <c r="BL10" s="42"/>
      <c r="BM10" s="42"/>
      <c r="BN10" s="42"/>
      <c r="BO10" s="42">
        <f t="shared" si="0"/>
        <v>0</v>
      </c>
      <c r="BP10" s="42">
        <f t="shared" si="1"/>
        <v>0</v>
      </c>
      <c r="BQ10" s="42">
        <f t="shared" si="2"/>
        <v>0</v>
      </c>
      <c r="BR10" s="42">
        <f t="shared" si="3"/>
        <v>0</v>
      </c>
      <c r="BS10" s="42">
        <f t="shared" si="4"/>
        <v>0</v>
      </c>
      <c r="BT10" s="42">
        <f t="shared" si="5"/>
        <v>0</v>
      </c>
      <c r="BU10" s="44">
        <f t="shared" si="6"/>
        <v>0</v>
      </c>
      <c r="BV10"/>
      <c r="BW10" s="29"/>
      <c r="BX10" s="29"/>
      <c r="BY10" s="29"/>
      <c r="BZ10" s="29"/>
      <c r="CA10" s="29"/>
      <c r="CB10" s="29"/>
      <c r="CC10" s="29"/>
      <c r="CD10" s="9"/>
    </row>
    <row r="11" spans="1:82">
      <c r="A11" s="48" t="s">
        <v>270</v>
      </c>
      <c r="B11" s="50" t="s">
        <v>271</v>
      </c>
      <c r="C11" s="50" t="str">
        <f t="shared" si="7"/>
        <v>IU2018308_Bezawit Berhanu BALCHA</v>
      </c>
      <c r="D11" s="50" t="s">
        <v>272</v>
      </c>
      <c r="E11" s="42"/>
      <c r="F11" s="42"/>
      <c r="G11" s="42" t="s">
        <v>273</v>
      </c>
      <c r="H11" s="7" t="e">
        <f>VLOOKUP(E11,[1]!표1[#Data],3,0)</f>
        <v>#REF!</v>
      </c>
      <c r="I11" s="7" t="e">
        <f>VLOOKUP(F11,[1]!표1[#Data],3,0)</f>
        <v>#REF!</v>
      </c>
      <c r="J11" s="7" t="s">
        <v>274</v>
      </c>
      <c r="K11" s="7" t="e">
        <f>VLOOKUP(E11,[1]!표1[#Data],7,0)</f>
        <v>#REF!</v>
      </c>
      <c r="L11" s="7" t="e">
        <f>VLOOKUP(F11,[1]!표1[#Data],7,0)</f>
        <v>#REF!</v>
      </c>
      <c r="M11" s="7" t="s">
        <v>275</v>
      </c>
      <c r="N11" s="11" t="s">
        <v>276</v>
      </c>
      <c r="O11" s="11"/>
      <c r="P11" s="10"/>
      <c r="Q11" s="22" t="s">
        <v>156</v>
      </c>
      <c r="R11" s="11" t="s">
        <v>8</v>
      </c>
      <c r="S11" s="10" t="s">
        <v>277</v>
      </c>
      <c r="T11" s="11" t="s">
        <v>278</v>
      </c>
      <c r="U11" s="10" t="s">
        <v>279</v>
      </c>
      <c r="V11" s="22" t="s">
        <v>156</v>
      </c>
      <c r="W11" s="22">
        <v>85</v>
      </c>
      <c r="X11" s="18" t="s">
        <v>239</v>
      </c>
      <c r="Y11" s="18">
        <v>0.56944444444444442</v>
      </c>
      <c r="Z11" s="18">
        <v>0.56944444444444442</v>
      </c>
      <c r="AA11" s="45">
        <v>0.58333333333333337</v>
      </c>
      <c r="AB11" s="18"/>
      <c r="AC11" s="18"/>
      <c r="AD11" s="18"/>
      <c r="AE11" s="18"/>
      <c r="AF11" s="24"/>
      <c r="AG11" s="24"/>
      <c r="AH11" s="24"/>
      <c r="AI11" s="7">
        <v>199690055</v>
      </c>
      <c r="AJ11" s="7" t="s">
        <v>280</v>
      </c>
      <c r="AK11" s="7" t="s">
        <v>281</v>
      </c>
      <c r="AL11" s="8" t="s">
        <v>275</v>
      </c>
      <c r="AM11" s="7" t="s">
        <v>282</v>
      </c>
      <c r="AN11" s="7" t="s">
        <v>283</v>
      </c>
      <c r="AO11" s="7" t="s">
        <v>284</v>
      </c>
      <c r="AP11" s="7" t="s">
        <v>285</v>
      </c>
      <c r="AQ11" s="7" t="s">
        <v>286</v>
      </c>
      <c r="AR11" s="7" t="s">
        <v>287</v>
      </c>
      <c r="AS11" s="7" t="s">
        <v>288</v>
      </c>
      <c r="AT11" s="7" t="s">
        <v>289</v>
      </c>
      <c r="AU11" s="42"/>
      <c r="AV11" s="42"/>
      <c r="AW11" s="42"/>
      <c r="AX11" s="42"/>
      <c r="AY11" s="42"/>
      <c r="AZ11" s="42"/>
      <c r="BA11" s="42"/>
      <c r="BB11" s="42"/>
      <c r="BC11" s="42"/>
      <c r="BD11" s="42"/>
      <c r="BE11" s="42"/>
      <c r="BF11" s="42"/>
      <c r="BG11" s="42"/>
      <c r="BH11" s="42"/>
      <c r="BI11" s="42"/>
      <c r="BJ11" s="42"/>
      <c r="BK11" s="42"/>
      <c r="BL11" s="42"/>
      <c r="BM11" s="42"/>
      <c r="BN11" s="42"/>
      <c r="BO11" s="42">
        <f t="shared" si="0"/>
        <v>0</v>
      </c>
      <c r="BP11" s="42">
        <f t="shared" si="1"/>
        <v>0</v>
      </c>
      <c r="BQ11" s="42">
        <f t="shared" si="2"/>
        <v>0</v>
      </c>
      <c r="BR11" s="42">
        <f t="shared" si="3"/>
        <v>0</v>
      </c>
      <c r="BS11" s="42">
        <f t="shared" si="4"/>
        <v>0</v>
      </c>
      <c r="BT11" s="42">
        <f t="shared" si="5"/>
        <v>0</v>
      </c>
      <c r="BU11" s="44">
        <f t="shared" si="6"/>
        <v>0</v>
      </c>
      <c r="BV11"/>
      <c r="BW11" s="29"/>
      <c r="BX11" s="29"/>
      <c r="BY11" s="29"/>
      <c r="BZ11" s="29"/>
      <c r="CA11" s="29"/>
      <c r="CB11" s="29"/>
      <c r="CC11" s="29"/>
      <c r="CD11" s="9"/>
    </row>
    <row r="12" spans="1:82">
      <c r="A12" s="48" t="s">
        <v>290</v>
      </c>
      <c r="B12" s="50" t="s">
        <v>291</v>
      </c>
      <c r="C12" s="50" t="str">
        <f t="shared" si="7"/>
        <v>IU2018309_Ana LAZOVIC</v>
      </c>
      <c r="D12" s="50" t="s">
        <v>292</v>
      </c>
      <c r="E12" s="42"/>
      <c r="F12" s="42"/>
      <c r="G12" s="42" t="s">
        <v>70</v>
      </c>
      <c r="H12" s="7" t="e">
        <f>VLOOKUP(E12,[1]!표1[#Data],3,0)</f>
        <v>#REF!</v>
      </c>
      <c r="I12" s="7" t="e">
        <f>VLOOKUP(F12,[1]!표1[#Data],3,0)</f>
        <v>#REF!</v>
      </c>
      <c r="J12" s="7" t="s">
        <v>193</v>
      </c>
      <c r="K12" s="7" t="e">
        <f>VLOOKUP(E12,[1]!표1[#Data],7,0)</f>
        <v>#REF!</v>
      </c>
      <c r="L12" s="7" t="e">
        <f>VLOOKUP(F12,[1]!표1[#Data],7,0)</f>
        <v>#REF!</v>
      </c>
      <c r="M12" s="7" t="s">
        <v>194</v>
      </c>
      <c r="N12" s="11" t="s">
        <v>293</v>
      </c>
      <c r="O12" s="11" t="s">
        <v>294</v>
      </c>
      <c r="P12" s="41"/>
      <c r="Q12" s="22" t="s">
        <v>156</v>
      </c>
      <c r="R12" s="11" t="s">
        <v>295</v>
      </c>
      <c r="S12" s="10" t="s">
        <v>296</v>
      </c>
      <c r="T12" s="11" t="s">
        <v>297</v>
      </c>
      <c r="U12" s="10" t="s">
        <v>298</v>
      </c>
      <c r="V12" s="22" t="s">
        <v>156</v>
      </c>
      <c r="W12" s="22">
        <v>95</v>
      </c>
      <c r="X12" s="18" t="s">
        <v>299</v>
      </c>
      <c r="Y12" s="18">
        <v>0.625</v>
      </c>
      <c r="Z12" s="45">
        <v>0.58333333333333337</v>
      </c>
      <c r="AA12" s="45">
        <v>0.56944444444444442</v>
      </c>
      <c r="AB12" s="18" t="s">
        <v>300</v>
      </c>
      <c r="AC12" s="18"/>
      <c r="AD12" s="18"/>
      <c r="AE12" s="18"/>
      <c r="AF12" s="24"/>
      <c r="AG12" s="24"/>
      <c r="AH12" s="24"/>
      <c r="AI12" s="7">
        <v>201490086</v>
      </c>
      <c r="AJ12" s="7" t="s">
        <v>200</v>
      </c>
      <c r="AK12" s="7" t="s">
        <v>201</v>
      </c>
      <c r="AL12" s="8" t="s">
        <v>194</v>
      </c>
      <c r="AM12" s="7" t="s">
        <v>202</v>
      </c>
      <c r="AN12" s="7" t="s">
        <v>203</v>
      </c>
      <c r="AO12" s="7" t="s">
        <v>204</v>
      </c>
      <c r="AP12" s="7" t="s">
        <v>205</v>
      </c>
      <c r="AQ12" s="7" t="s">
        <v>206</v>
      </c>
      <c r="AR12" s="7" t="s">
        <v>207</v>
      </c>
      <c r="AS12" s="7" t="s">
        <v>169</v>
      </c>
      <c r="AT12" s="7" t="s">
        <v>208</v>
      </c>
      <c r="AU12" s="42"/>
      <c r="AV12" s="42"/>
      <c r="AW12" s="42"/>
      <c r="AX12" s="42"/>
      <c r="AY12" s="42"/>
      <c r="AZ12" s="42"/>
      <c r="BA12" s="42"/>
      <c r="BB12" s="42"/>
      <c r="BC12" s="42"/>
      <c r="BD12" s="42"/>
      <c r="BE12" s="42"/>
      <c r="BF12" s="42"/>
      <c r="BG12" s="42"/>
      <c r="BH12" s="42"/>
      <c r="BI12" s="42"/>
      <c r="BJ12" s="42"/>
      <c r="BK12" s="42"/>
      <c r="BL12" s="42"/>
      <c r="BM12" s="42"/>
      <c r="BN12" s="42"/>
      <c r="BO12" s="42">
        <f t="shared" si="0"/>
        <v>0</v>
      </c>
      <c r="BP12" s="42">
        <f>COUNTIF(AV12:BN12,"2차???????")</f>
        <v>0</v>
      </c>
      <c r="BQ12" s="42">
        <f>COUNTIF(AV12:BN12,"3차???????")</f>
        <v>0</v>
      </c>
      <c r="BR12" s="42">
        <f>COUNTIF(AV12:BN12,"4차???????")</f>
        <v>0</v>
      </c>
      <c r="BS12" s="42">
        <f>COUNTIF(AV12:BN12,"5차???????")</f>
        <v>0</v>
      </c>
      <c r="BT12" s="42">
        <f>COUNTIF(AV12:BN12,"6차???????")</f>
        <v>0</v>
      </c>
      <c r="BU12" s="44">
        <f t="shared" si="6"/>
        <v>0</v>
      </c>
      <c r="BV12"/>
      <c r="BW12"/>
      <c r="BX12"/>
      <c r="BY12"/>
      <c r="BZ12"/>
      <c r="CA12"/>
      <c r="CB12"/>
      <c r="CC12"/>
    </row>
    <row r="13" spans="1:82" ht="16.5" customHeight="1">
      <c r="A13" s="48" t="s">
        <v>301</v>
      </c>
      <c r="B13" s="50" t="s">
        <v>302</v>
      </c>
      <c r="C13" s="50" t="str">
        <f t="shared" si="7"/>
        <v>IU2018310_Adrian Maciej PASTUSZAK</v>
      </c>
      <c r="D13" s="50" t="s">
        <v>303</v>
      </c>
      <c r="E13" s="42"/>
      <c r="F13" s="42"/>
      <c r="G13" s="42" t="s">
        <v>77</v>
      </c>
      <c r="H13" s="7" t="e">
        <f>VLOOKUP(E13,[1]!표1[#Data],3,0)</f>
        <v>#REF!</v>
      </c>
      <c r="I13" s="7" t="e">
        <f>VLOOKUP(F13,[1]!표1[#Data],3,0)</f>
        <v>#REF!</v>
      </c>
      <c r="J13" s="7" t="s">
        <v>304</v>
      </c>
      <c r="K13" s="7" t="e">
        <f>VLOOKUP(E13,[1]!표1[#Data],7,0)</f>
        <v>#REF!</v>
      </c>
      <c r="L13" s="7" t="e">
        <f>VLOOKUP(F13,[1]!표1[#Data],7,0)</f>
        <v>#REF!</v>
      </c>
      <c r="M13" s="7" t="s">
        <v>305</v>
      </c>
      <c r="N13" s="11" t="s">
        <v>306</v>
      </c>
      <c r="O13" s="11"/>
      <c r="P13" s="41"/>
      <c r="Q13" s="22" t="s">
        <v>156</v>
      </c>
      <c r="R13" s="11" t="s">
        <v>79</v>
      </c>
      <c r="S13" s="10" t="s">
        <v>307</v>
      </c>
      <c r="T13" s="11" t="s">
        <v>308</v>
      </c>
      <c r="U13" s="10" t="s">
        <v>309</v>
      </c>
      <c r="V13" s="22" t="s">
        <v>156</v>
      </c>
      <c r="W13" s="22">
        <v>81</v>
      </c>
      <c r="X13" s="18" t="s">
        <v>310</v>
      </c>
      <c r="Y13" s="18">
        <v>0.63888888888888895</v>
      </c>
      <c r="Z13" s="18">
        <v>0.63888888888888895</v>
      </c>
      <c r="AA13" s="45">
        <v>0.64583333333333337</v>
      </c>
      <c r="AB13" s="18" t="s">
        <v>300</v>
      </c>
      <c r="AC13" s="18"/>
      <c r="AD13" s="18"/>
      <c r="AE13" s="18"/>
      <c r="AF13" s="24"/>
      <c r="AG13" s="24"/>
      <c r="AH13" s="24"/>
      <c r="AI13" s="7">
        <v>199590034</v>
      </c>
      <c r="AJ13" s="7" t="s">
        <v>311</v>
      </c>
      <c r="AK13" s="7" t="s">
        <v>312</v>
      </c>
      <c r="AL13" s="8" t="s">
        <v>305</v>
      </c>
      <c r="AM13" s="7" t="s">
        <v>313</v>
      </c>
      <c r="AN13" s="7" t="s">
        <v>314</v>
      </c>
      <c r="AO13" s="7" t="s">
        <v>315</v>
      </c>
      <c r="AP13" s="7" t="s">
        <v>316</v>
      </c>
      <c r="AQ13" s="7" t="s">
        <v>317</v>
      </c>
      <c r="AR13" s="7" t="s">
        <v>318</v>
      </c>
      <c r="AS13" s="7" t="s">
        <v>169</v>
      </c>
      <c r="AT13" s="7" t="s">
        <v>319</v>
      </c>
      <c r="AU13" s="42"/>
      <c r="AV13" s="42"/>
      <c r="AW13" s="42"/>
      <c r="AX13" s="42"/>
      <c r="AY13" s="42"/>
      <c r="AZ13" s="42"/>
      <c r="BA13" s="42"/>
      <c r="BB13" s="42"/>
      <c r="BC13" s="42"/>
      <c r="BD13" s="42"/>
      <c r="BE13" s="42"/>
      <c r="BF13" s="42"/>
      <c r="BG13" s="42"/>
      <c r="BH13" s="42"/>
      <c r="BI13" s="42"/>
      <c r="BJ13" s="42"/>
      <c r="BK13" s="42"/>
      <c r="BL13" s="42"/>
      <c r="BM13" s="42"/>
      <c r="BN13" s="42"/>
      <c r="BO13" s="42">
        <f t="shared" si="0"/>
        <v>0</v>
      </c>
      <c r="BP13" s="42">
        <f t="shared" ref="BP13:BP23" si="8">COUNTIF(AU13:BN13,"2차???????")</f>
        <v>0</v>
      </c>
      <c r="BQ13" s="42">
        <f t="shared" ref="BQ13:BQ23" si="9">COUNTIF(AU13:BN13,"3차???????")</f>
        <v>0</v>
      </c>
      <c r="BR13" s="42">
        <f t="shared" ref="BR13:BR23" si="10">COUNTIF(AU13:BN13,"4차???????")</f>
        <v>0</v>
      </c>
      <c r="BS13" s="42">
        <f t="shared" ref="BS13:BS23" si="11">COUNTIF(AU13:BN13,"5차???????")</f>
        <v>0</v>
      </c>
      <c r="BT13" s="42">
        <f t="shared" ref="BT13:BT23" si="12">COUNTIF(AU13:BN13,"6차???????")</f>
        <v>0</v>
      </c>
      <c r="BU13" s="44">
        <f t="shared" si="6"/>
        <v>0</v>
      </c>
      <c r="BV13"/>
      <c r="BW13"/>
      <c r="BX13"/>
      <c r="BY13"/>
      <c r="BZ13"/>
      <c r="CA13"/>
      <c r="CB13"/>
      <c r="CC13"/>
      <c r="CD13" s="9"/>
    </row>
    <row r="14" spans="1:82" ht="16.5" customHeight="1">
      <c r="A14" s="48" t="s">
        <v>320</v>
      </c>
      <c r="B14" s="50" t="s">
        <v>321</v>
      </c>
      <c r="C14" s="50" t="str">
        <f t="shared" si="7"/>
        <v>IU2018311_Andrew Stephen CHAN ZHANG</v>
      </c>
      <c r="D14" s="50" t="s">
        <v>322</v>
      </c>
      <c r="E14" s="42"/>
      <c r="F14" s="42"/>
      <c r="G14" s="42" t="s">
        <v>323</v>
      </c>
      <c r="H14" s="7" t="e">
        <f>VLOOKUP(E14,[1]!표1[#Data],3,0)</f>
        <v>#REF!</v>
      </c>
      <c r="I14" s="7" t="e">
        <f>VLOOKUP(F14,[1]!표1[#Data],3,0)</f>
        <v>#REF!</v>
      </c>
      <c r="J14" s="7" t="s">
        <v>324</v>
      </c>
      <c r="K14" s="7" t="e">
        <f>VLOOKUP(E14,[1]!표1[#Data],7,0)</f>
        <v>#REF!</v>
      </c>
      <c r="L14" s="7" t="e">
        <f>VLOOKUP(F14,[1]!표1[#Data],7,0)</f>
        <v>#REF!</v>
      </c>
      <c r="M14" s="7" t="s">
        <v>325</v>
      </c>
      <c r="N14" s="11" t="s">
        <v>276</v>
      </c>
      <c r="O14" s="11"/>
      <c r="P14" s="41"/>
      <c r="Q14" s="22" t="s">
        <v>156</v>
      </c>
      <c r="R14" s="11" t="s">
        <v>326</v>
      </c>
      <c r="S14" s="10" t="s">
        <v>327</v>
      </c>
      <c r="T14" s="11" t="s">
        <v>328</v>
      </c>
      <c r="U14" s="10">
        <v>0</v>
      </c>
      <c r="V14" s="22" t="s">
        <v>156</v>
      </c>
      <c r="W14" s="22">
        <v>90</v>
      </c>
      <c r="X14" s="18" t="s">
        <v>159</v>
      </c>
      <c r="Y14" s="18">
        <v>0.44444444444444442</v>
      </c>
      <c r="Z14" s="18">
        <v>0.44444444444444442</v>
      </c>
      <c r="AA14" s="18">
        <v>0.44444444444444442</v>
      </c>
      <c r="AB14" s="18" t="s">
        <v>160</v>
      </c>
      <c r="AC14" s="18"/>
      <c r="AD14" s="18"/>
      <c r="AE14" s="18"/>
      <c r="AF14" s="24"/>
      <c r="AG14" s="24"/>
      <c r="AH14" s="24"/>
      <c r="AI14" s="7">
        <v>200690309</v>
      </c>
      <c r="AJ14" s="7" t="s">
        <v>329</v>
      </c>
      <c r="AK14" s="7" t="s">
        <v>330</v>
      </c>
      <c r="AL14" s="8" t="s">
        <v>325</v>
      </c>
      <c r="AM14" s="7" t="s">
        <v>331</v>
      </c>
      <c r="AN14" s="7" t="s">
        <v>332</v>
      </c>
      <c r="AO14" s="7" t="s">
        <v>284</v>
      </c>
      <c r="AP14" s="7" t="s">
        <v>285</v>
      </c>
      <c r="AQ14" s="7" t="s">
        <v>333</v>
      </c>
      <c r="AR14" s="7" t="s">
        <v>334</v>
      </c>
      <c r="AS14" s="7" t="s">
        <v>288</v>
      </c>
      <c r="AT14" s="7" t="s">
        <v>335</v>
      </c>
      <c r="AU14" s="42"/>
      <c r="AV14" s="42"/>
      <c r="AW14" s="42"/>
      <c r="AX14" s="42"/>
      <c r="AY14" s="42"/>
      <c r="AZ14" s="42"/>
      <c r="BA14" s="42"/>
      <c r="BB14" s="42"/>
      <c r="BC14" s="42"/>
      <c r="BD14" s="42"/>
      <c r="BE14" s="42"/>
      <c r="BF14" s="42"/>
      <c r="BG14" s="42"/>
      <c r="BH14" s="42"/>
      <c r="BI14" s="42"/>
      <c r="BJ14" s="42"/>
      <c r="BK14" s="42"/>
      <c r="BL14" s="42"/>
      <c r="BM14" s="42"/>
      <c r="BN14" s="42"/>
      <c r="BO14" s="42">
        <f t="shared" si="0"/>
        <v>0</v>
      </c>
      <c r="BP14" s="42">
        <f t="shared" si="8"/>
        <v>0</v>
      </c>
      <c r="BQ14" s="42">
        <f t="shared" si="9"/>
        <v>0</v>
      </c>
      <c r="BR14" s="42">
        <f t="shared" si="10"/>
        <v>0</v>
      </c>
      <c r="BS14" s="42">
        <f t="shared" si="11"/>
        <v>0</v>
      </c>
      <c r="BT14" s="42">
        <f t="shared" si="12"/>
        <v>0</v>
      </c>
      <c r="BU14" s="44">
        <f t="shared" si="6"/>
        <v>0</v>
      </c>
      <c r="BV14"/>
      <c r="BW14" s="29"/>
      <c r="BX14" s="29"/>
      <c r="BY14" s="29"/>
      <c r="BZ14" s="29"/>
      <c r="CA14" s="29"/>
      <c r="CB14" s="29"/>
      <c r="CC14" s="29"/>
      <c r="CD14" s="9"/>
    </row>
    <row r="15" spans="1:82" ht="16.5" customHeight="1">
      <c r="A15" s="48" t="s">
        <v>336</v>
      </c>
      <c r="B15" s="50" t="s">
        <v>337</v>
      </c>
      <c r="C15" s="50" t="str">
        <f t="shared" si="7"/>
        <v>IU2018312_Esayase Teshome SHIFERAW</v>
      </c>
      <c r="D15" s="50" t="s">
        <v>338</v>
      </c>
      <c r="E15" s="42"/>
      <c r="F15" s="42"/>
      <c r="G15" s="21" t="s">
        <v>66</v>
      </c>
      <c r="H15" s="7" t="e">
        <f>VLOOKUP(E15,[1]!표1[#Data],3,0)</f>
        <v>#REF!</v>
      </c>
      <c r="I15" s="7" t="e">
        <f>VLOOKUP(F15,[1]!표1[#Data],3,0)</f>
        <v>#REF!</v>
      </c>
      <c r="J15" s="7" t="s">
        <v>339</v>
      </c>
      <c r="K15" s="7" t="e">
        <f>VLOOKUP(E15,[1]!표1[#Data],7,0)</f>
        <v>#REF!</v>
      </c>
      <c r="L15" s="7" t="e">
        <f>VLOOKUP(F15,[1]!표1[#Data],7,0)</f>
        <v>#REF!</v>
      </c>
      <c r="M15" s="7" t="s">
        <v>340</v>
      </c>
      <c r="N15" s="11" t="s">
        <v>341</v>
      </c>
      <c r="O15" s="11"/>
      <c r="P15" s="10"/>
      <c r="Q15" s="22" t="s">
        <v>156</v>
      </c>
      <c r="R15" s="11" t="s">
        <v>8</v>
      </c>
      <c r="S15" s="10" t="s">
        <v>342</v>
      </c>
      <c r="T15" s="11" t="s">
        <v>343</v>
      </c>
      <c r="U15" s="10">
        <v>0</v>
      </c>
      <c r="V15" s="22" t="s">
        <v>156</v>
      </c>
      <c r="W15" s="22">
        <v>87</v>
      </c>
      <c r="X15" s="18" t="s">
        <v>344</v>
      </c>
      <c r="Y15" s="18">
        <v>0.41666666666666669</v>
      </c>
      <c r="Z15" s="18">
        <v>0.41666666666666669</v>
      </c>
      <c r="AA15" s="18">
        <v>0.41666666666666669</v>
      </c>
      <c r="AB15" s="18"/>
      <c r="AC15" s="18"/>
      <c r="AD15" s="18"/>
      <c r="AE15" s="18"/>
      <c r="AF15" s="24"/>
      <c r="AG15" s="24"/>
      <c r="AH15" s="24"/>
      <c r="AI15" s="7">
        <v>200190416</v>
      </c>
      <c r="AJ15" s="7" t="s">
        <v>345</v>
      </c>
      <c r="AK15" s="7" t="s">
        <v>346</v>
      </c>
      <c r="AL15" s="8" t="s">
        <v>340</v>
      </c>
      <c r="AM15" s="7" t="s">
        <v>347</v>
      </c>
      <c r="AN15" s="7" t="s">
        <v>348</v>
      </c>
      <c r="AO15" s="7" t="s">
        <v>165</v>
      </c>
      <c r="AP15" s="7" t="s">
        <v>166</v>
      </c>
      <c r="AQ15" s="7" t="s">
        <v>349</v>
      </c>
      <c r="AR15" s="7" t="s">
        <v>350</v>
      </c>
      <c r="AS15" s="7" t="s">
        <v>351</v>
      </c>
      <c r="AT15" s="7" t="s">
        <v>352</v>
      </c>
      <c r="AU15" s="42"/>
      <c r="AV15" s="42"/>
      <c r="AW15" s="42"/>
      <c r="AX15" s="42"/>
      <c r="AY15" s="42"/>
      <c r="AZ15" s="42"/>
      <c r="BA15" s="42"/>
      <c r="BB15" s="42"/>
      <c r="BC15" s="42"/>
      <c r="BD15" s="42"/>
      <c r="BE15" s="42"/>
      <c r="BF15" s="42"/>
      <c r="BG15" s="42"/>
      <c r="BH15" s="42"/>
      <c r="BI15" s="42"/>
      <c r="BJ15" s="42"/>
      <c r="BK15" s="42"/>
      <c r="BL15" s="42"/>
      <c r="BM15" s="42"/>
      <c r="BN15" s="42"/>
      <c r="BO15" s="42">
        <f t="shared" si="0"/>
        <v>0</v>
      </c>
      <c r="BP15" s="42">
        <f t="shared" si="8"/>
        <v>0</v>
      </c>
      <c r="BQ15" s="42">
        <f t="shared" si="9"/>
        <v>0</v>
      </c>
      <c r="BR15" s="42">
        <f t="shared" si="10"/>
        <v>0</v>
      </c>
      <c r="BS15" s="42">
        <f t="shared" si="11"/>
        <v>0</v>
      </c>
      <c r="BT15" s="42">
        <f t="shared" si="12"/>
        <v>0</v>
      </c>
      <c r="BU15" s="44">
        <f t="shared" si="6"/>
        <v>0</v>
      </c>
      <c r="BV15"/>
      <c r="BW15"/>
      <c r="BX15"/>
      <c r="BY15"/>
      <c r="BZ15"/>
      <c r="CA15"/>
      <c r="CB15"/>
      <c r="CC15"/>
    </row>
    <row r="16" spans="1:82" ht="16.5" customHeight="1">
      <c r="A16" s="48" t="s">
        <v>353</v>
      </c>
      <c r="B16" s="50" t="s">
        <v>354</v>
      </c>
      <c r="C16" s="50" t="str">
        <f t="shared" si="7"/>
        <v>IU2018313_Osamuyimwen Uyi OBASOGIE</v>
      </c>
      <c r="D16" s="50" t="s">
        <v>355</v>
      </c>
      <c r="E16" s="42"/>
      <c r="F16" s="42"/>
      <c r="G16" s="42" t="s">
        <v>56</v>
      </c>
      <c r="H16" s="7" t="e">
        <f>VLOOKUP(E16,[1]!표1[#Data],3,0)</f>
        <v>#REF!</v>
      </c>
      <c r="I16" s="7" t="e">
        <f>VLOOKUP(F16,[1]!표1[#Data],3,0)</f>
        <v>#REF!</v>
      </c>
      <c r="J16" s="7" t="s">
        <v>356</v>
      </c>
      <c r="K16" s="7" t="e">
        <f>VLOOKUP(E16,[1]!표1[#Data],7,0)</f>
        <v>#REF!</v>
      </c>
      <c r="L16" s="7" t="e">
        <f>VLOOKUP(F16,[1]!표1[#Data],7,0)</f>
        <v>#REF!</v>
      </c>
      <c r="M16" s="7" t="s">
        <v>357</v>
      </c>
      <c r="N16" s="11" t="s">
        <v>358</v>
      </c>
      <c r="O16" s="11"/>
      <c r="P16" s="41"/>
      <c r="Q16" s="22" t="s">
        <v>156</v>
      </c>
      <c r="R16" s="11" t="s">
        <v>43</v>
      </c>
      <c r="S16" s="10" t="s">
        <v>359</v>
      </c>
      <c r="T16" s="11" t="s">
        <v>360</v>
      </c>
      <c r="U16" s="10">
        <v>0</v>
      </c>
      <c r="V16" s="22" t="s">
        <v>156</v>
      </c>
      <c r="W16" s="22">
        <v>80</v>
      </c>
      <c r="X16" s="18" t="s">
        <v>361</v>
      </c>
      <c r="Y16" s="18">
        <v>0.45833333333333331</v>
      </c>
      <c r="Z16" s="18">
        <v>0.45833333333333331</v>
      </c>
      <c r="AA16" s="18">
        <v>0.45833333333333331</v>
      </c>
      <c r="AB16" s="18" t="s">
        <v>182</v>
      </c>
      <c r="AC16" s="18"/>
      <c r="AD16" s="18"/>
      <c r="AE16" s="18"/>
      <c r="AF16" s="24"/>
      <c r="AG16" s="24"/>
      <c r="AH16" s="24"/>
      <c r="AI16" s="7">
        <v>201290387</v>
      </c>
      <c r="AJ16" s="7" t="s">
        <v>362</v>
      </c>
      <c r="AK16" s="7" t="s">
        <v>363</v>
      </c>
      <c r="AL16" s="8" t="s">
        <v>357</v>
      </c>
      <c r="AM16" s="7" t="s">
        <v>364</v>
      </c>
      <c r="AN16" s="7" t="s">
        <v>365</v>
      </c>
      <c r="AO16" s="7" t="s">
        <v>165</v>
      </c>
      <c r="AP16" s="7" t="s">
        <v>166</v>
      </c>
      <c r="AQ16" s="7" t="s">
        <v>366</v>
      </c>
      <c r="AR16" s="7" t="s">
        <v>367</v>
      </c>
      <c r="AS16" s="7" t="s">
        <v>169</v>
      </c>
      <c r="AT16" s="7" t="s">
        <v>368</v>
      </c>
      <c r="AU16" s="42"/>
      <c r="AV16" s="42"/>
      <c r="AW16" s="42"/>
      <c r="AX16" s="42"/>
      <c r="AY16" s="42"/>
      <c r="AZ16" s="42"/>
      <c r="BA16" s="42"/>
      <c r="BB16" s="42"/>
      <c r="BC16" s="42"/>
      <c r="BD16" s="42"/>
      <c r="BE16" s="42"/>
      <c r="BF16" s="42"/>
      <c r="BG16" s="42"/>
      <c r="BH16" s="42"/>
      <c r="BI16" s="42"/>
      <c r="BJ16" s="42"/>
      <c r="BK16" s="42"/>
      <c r="BL16" s="42"/>
      <c r="BM16" s="42"/>
      <c r="BN16" s="42"/>
      <c r="BO16" s="42">
        <f t="shared" si="0"/>
        <v>0</v>
      </c>
      <c r="BP16" s="42">
        <f t="shared" si="8"/>
        <v>0</v>
      </c>
      <c r="BQ16" s="42">
        <f t="shared" si="9"/>
        <v>0</v>
      </c>
      <c r="BR16" s="42">
        <f t="shared" si="10"/>
        <v>0</v>
      </c>
      <c r="BS16" s="42">
        <f t="shared" si="11"/>
        <v>0</v>
      </c>
      <c r="BT16" s="42">
        <f t="shared" si="12"/>
        <v>0</v>
      </c>
      <c r="BU16" s="44">
        <f t="shared" si="6"/>
        <v>0</v>
      </c>
      <c r="BV16"/>
      <c r="BW16"/>
      <c r="BX16"/>
      <c r="BY16"/>
      <c r="BZ16"/>
      <c r="CA16"/>
      <c r="CB16"/>
      <c r="CC16"/>
    </row>
    <row r="17" spans="1:82" ht="16.5" customHeight="1">
      <c r="A17" s="48" t="s">
        <v>369</v>
      </c>
      <c r="B17" s="50" t="s">
        <v>370</v>
      </c>
      <c r="C17" s="50" t="str">
        <f t="shared" si="7"/>
        <v>IU2018314_Otabek FAYAZOV</v>
      </c>
      <c r="D17" s="50" t="s">
        <v>371</v>
      </c>
      <c r="E17" s="42"/>
      <c r="F17" s="42"/>
      <c r="G17" s="42" t="s">
        <v>82</v>
      </c>
      <c r="H17" s="7" t="e">
        <f>VLOOKUP(E17,[1]!표1[#Data],3,0)</f>
        <v>#REF!</v>
      </c>
      <c r="I17" s="7" t="e">
        <f>VLOOKUP(F17,[1]!표1[#Data],3,0)</f>
        <v>#REF!</v>
      </c>
      <c r="J17" s="7" t="s">
        <v>257</v>
      </c>
      <c r="K17" s="7" t="e">
        <f>VLOOKUP(E17,[1]!표1[#Data],7,0)</f>
        <v>#REF!</v>
      </c>
      <c r="L17" s="7" t="e">
        <f>VLOOKUP(F17,[1]!표1[#Data],7,0)</f>
        <v>#REF!</v>
      </c>
      <c r="M17" s="7" t="s">
        <v>258</v>
      </c>
      <c r="N17" s="11" t="s">
        <v>372</v>
      </c>
      <c r="O17" s="11"/>
      <c r="P17" s="41"/>
      <c r="Q17" s="22" t="s">
        <v>156</v>
      </c>
      <c r="R17" s="11" t="s">
        <v>373</v>
      </c>
      <c r="S17" s="10" t="s">
        <v>374</v>
      </c>
      <c r="T17" s="11" t="s">
        <v>375</v>
      </c>
      <c r="U17" s="10" t="s">
        <v>376</v>
      </c>
      <c r="V17" s="22" t="s">
        <v>156</v>
      </c>
      <c r="W17" s="22">
        <v>93</v>
      </c>
      <c r="X17" s="18" t="s">
        <v>182</v>
      </c>
      <c r="Y17" s="18">
        <v>0.47222222222222227</v>
      </c>
      <c r="Z17" s="18">
        <v>0.47222222222222227</v>
      </c>
      <c r="AA17" s="18">
        <v>0.47222222222222227</v>
      </c>
      <c r="AB17" s="18"/>
      <c r="AC17" s="18"/>
      <c r="AD17" s="18"/>
      <c r="AE17" s="18"/>
      <c r="AF17" s="24"/>
      <c r="AG17" s="24"/>
      <c r="AH17" s="24"/>
      <c r="AI17" s="7">
        <v>201390322</v>
      </c>
      <c r="AJ17" s="7" t="s">
        <v>262</v>
      </c>
      <c r="AK17" s="7" t="s">
        <v>263</v>
      </c>
      <c r="AL17" s="8" t="s">
        <v>258</v>
      </c>
      <c r="AM17" s="7" t="s">
        <v>264</v>
      </c>
      <c r="AN17" s="7" t="s">
        <v>265</v>
      </c>
      <c r="AO17" s="7" t="s">
        <v>204</v>
      </c>
      <c r="AP17" s="7" t="s">
        <v>205</v>
      </c>
      <c r="AQ17" s="7" t="s">
        <v>266</v>
      </c>
      <c r="AR17" s="7" t="s">
        <v>267</v>
      </c>
      <c r="AS17" s="7" t="s">
        <v>268</v>
      </c>
      <c r="AT17" s="7" t="s">
        <v>269</v>
      </c>
      <c r="AU17" s="42"/>
      <c r="AV17" s="42"/>
      <c r="AW17" s="42"/>
      <c r="AX17" s="42"/>
      <c r="AY17" s="42"/>
      <c r="AZ17" s="42"/>
      <c r="BA17" s="42"/>
      <c r="BB17" s="42"/>
      <c r="BC17" s="42"/>
      <c r="BD17" s="42"/>
      <c r="BE17" s="42"/>
      <c r="BF17" s="42"/>
      <c r="BG17" s="42"/>
      <c r="BH17" s="42"/>
      <c r="BI17" s="42"/>
      <c r="BJ17" s="42"/>
      <c r="BK17" s="42"/>
      <c r="BL17" s="42"/>
      <c r="BM17" s="42"/>
      <c r="BN17" s="42"/>
      <c r="BO17" s="42">
        <f t="shared" si="0"/>
        <v>0</v>
      </c>
      <c r="BP17" s="42">
        <f t="shared" si="8"/>
        <v>0</v>
      </c>
      <c r="BQ17" s="42">
        <f t="shared" si="9"/>
        <v>0</v>
      </c>
      <c r="BR17" s="42">
        <f t="shared" si="10"/>
        <v>0</v>
      </c>
      <c r="BS17" s="42">
        <f t="shared" si="11"/>
        <v>0</v>
      </c>
      <c r="BT17" s="42">
        <f t="shared" si="12"/>
        <v>0</v>
      </c>
      <c r="BU17" s="44">
        <f t="shared" si="6"/>
        <v>0</v>
      </c>
      <c r="BV17"/>
      <c r="BW17"/>
      <c r="BX17"/>
      <c r="BY17"/>
      <c r="BZ17"/>
      <c r="CA17"/>
      <c r="CB17"/>
      <c r="CC17"/>
    </row>
    <row r="18" spans="1:82" ht="16.5" customHeight="1">
      <c r="A18" s="48" t="s">
        <v>377</v>
      </c>
      <c r="B18" s="50" t="s">
        <v>378</v>
      </c>
      <c r="C18" s="50" t="str">
        <f t="shared" si="7"/>
        <v>IU2018315_Ola Haidarah Nasser MOHAMMED</v>
      </c>
      <c r="D18" s="50" t="s">
        <v>379</v>
      </c>
      <c r="E18" s="42"/>
      <c r="F18" s="42"/>
      <c r="G18" s="42" t="s">
        <v>380</v>
      </c>
      <c r="H18" s="7" t="e">
        <f>VLOOKUP(E18,[1]!표1[#Data],3,0)</f>
        <v>#REF!</v>
      </c>
      <c r="I18" s="7" t="e">
        <f>VLOOKUP(F18,[1]!표1[#Data],3,0)</f>
        <v>#REF!</v>
      </c>
      <c r="J18" s="7" t="s">
        <v>381</v>
      </c>
      <c r="K18" s="7" t="e">
        <f>VLOOKUP(E18,[1]!표1[#Data],7,0)</f>
        <v>#REF!</v>
      </c>
      <c r="L18" s="7" t="e">
        <f>VLOOKUP(F18,[1]!표1[#Data],7,0)</f>
        <v>#REF!</v>
      </c>
      <c r="M18" s="7" t="s">
        <v>382</v>
      </c>
      <c r="N18" s="11" t="s">
        <v>383</v>
      </c>
      <c r="O18" s="11"/>
      <c r="P18" s="41"/>
      <c r="Q18" s="22"/>
      <c r="R18" s="11" t="s">
        <v>384</v>
      </c>
      <c r="S18" s="10" t="s">
        <v>385</v>
      </c>
      <c r="T18" s="11" t="s">
        <v>386</v>
      </c>
      <c r="U18" s="10" t="s">
        <v>387</v>
      </c>
      <c r="V18" s="22" t="s">
        <v>156</v>
      </c>
      <c r="W18" s="22">
        <v>85</v>
      </c>
      <c r="X18" s="18" t="s">
        <v>239</v>
      </c>
      <c r="Y18" s="18">
        <v>0.58333333333333337</v>
      </c>
      <c r="Z18" s="18" t="s">
        <v>388</v>
      </c>
      <c r="AA18" s="45">
        <v>0.61111111111111105</v>
      </c>
      <c r="AB18" s="18"/>
      <c r="AC18" s="18"/>
      <c r="AD18" s="18"/>
      <c r="AE18" s="18"/>
      <c r="AF18" s="24"/>
      <c r="AG18" s="24"/>
      <c r="AH18" s="24"/>
      <c r="AI18" s="7">
        <v>201590242</v>
      </c>
      <c r="AJ18" s="7" t="s">
        <v>389</v>
      </c>
      <c r="AK18" s="7" t="s">
        <v>390</v>
      </c>
      <c r="AL18" s="8" t="s">
        <v>382</v>
      </c>
      <c r="AM18" s="7" t="s">
        <v>391</v>
      </c>
      <c r="AN18" s="7" t="s">
        <v>392</v>
      </c>
      <c r="AO18" s="7" t="s">
        <v>204</v>
      </c>
      <c r="AP18" s="7" t="s">
        <v>205</v>
      </c>
      <c r="AQ18" s="7" t="s">
        <v>393</v>
      </c>
      <c r="AR18" s="7" t="s">
        <v>394</v>
      </c>
      <c r="AS18" s="7" t="s">
        <v>169</v>
      </c>
      <c r="AT18" s="7" t="s">
        <v>395</v>
      </c>
      <c r="AU18" s="42"/>
      <c r="AV18" s="42"/>
      <c r="AW18" s="42"/>
      <c r="AX18" s="42"/>
      <c r="AY18" s="42"/>
      <c r="AZ18" s="42"/>
      <c r="BA18" s="42"/>
      <c r="BB18" s="42"/>
      <c r="BC18" s="42"/>
      <c r="BD18" s="42"/>
      <c r="BE18" s="42"/>
      <c r="BF18" s="42"/>
      <c r="BG18" s="42"/>
      <c r="BH18" s="42"/>
      <c r="BI18" s="42"/>
      <c r="BJ18" s="42"/>
      <c r="BK18" s="42"/>
      <c r="BL18" s="42"/>
      <c r="BM18" s="42"/>
      <c r="BN18" s="42"/>
      <c r="BO18" s="42">
        <f t="shared" si="0"/>
        <v>0</v>
      </c>
      <c r="BP18" s="42">
        <f t="shared" si="8"/>
        <v>0</v>
      </c>
      <c r="BQ18" s="42">
        <f t="shared" si="9"/>
        <v>0</v>
      </c>
      <c r="BR18" s="42">
        <f t="shared" si="10"/>
        <v>0</v>
      </c>
      <c r="BS18" s="42">
        <f t="shared" si="11"/>
        <v>0</v>
      </c>
      <c r="BT18" s="42">
        <f t="shared" si="12"/>
        <v>0</v>
      </c>
      <c r="BU18" s="44">
        <f t="shared" si="6"/>
        <v>0</v>
      </c>
      <c r="BV18"/>
      <c r="BW18" s="37">
        <f>COUNTIF($AU$4:$BN$24,"1차???????")</f>
        <v>0</v>
      </c>
      <c r="BX18" s="37">
        <f>COUNTIF($AU$4:$BN$24,"2차???????")</f>
        <v>0</v>
      </c>
      <c r="BY18" s="37">
        <f>COUNTIF($AU$4:$BN$24,"3차???????")</f>
        <v>0</v>
      </c>
      <c r="BZ18" s="37">
        <f>COUNTIF($AU$4:$BN$24,"4차???????")</f>
        <v>0</v>
      </c>
      <c r="CA18" s="37">
        <f>COUNTIF($AU$4:$BN$24,"5차???????")</f>
        <v>0</v>
      </c>
      <c r="CB18" s="37">
        <f>COUNTIF($AU$4:$BN$24,"6차???????")</f>
        <v>0</v>
      </c>
      <c r="CC18" s="38">
        <f>SUM(BW18:CB18)</f>
        <v>0</v>
      </c>
      <c r="CD18" s="40"/>
    </row>
    <row r="19" spans="1:82" ht="16.5" customHeight="1">
      <c r="A19" s="48" t="s">
        <v>396</v>
      </c>
      <c r="B19" s="50" t="s">
        <v>397</v>
      </c>
      <c r="C19" s="50" t="str">
        <f t="shared" si="7"/>
        <v>IU2018316_Wladimir Giovanni DE LA TORRE HURTADO</v>
      </c>
      <c r="D19" s="50" t="s">
        <v>398</v>
      </c>
      <c r="E19" s="42"/>
      <c r="F19" s="42"/>
      <c r="G19" s="42" t="s">
        <v>41</v>
      </c>
      <c r="H19" s="7" t="e">
        <f>VLOOKUP(E19,[1]!표1[#Data],3,0)</f>
        <v>#REF!</v>
      </c>
      <c r="I19" s="7" t="e">
        <f>VLOOKUP(F19,[1]!표1[#Data],3,0)</f>
        <v>#REF!</v>
      </c>
      <c r="J19" s="7" t="s">
        <v>399</v>
      </c>
      <c r="K19" s="7" t="e">
        <f>VLOOKUP(E19,[1]!표1[#Data],7,0)</f>
        <v>#REF!</v>
      </c>
      <c r="L19" s="7" t="e">
        <f>VLOOKUP(F19,[1]!표1[#Data],7,0)</f>
        <v>#REF!</v>
      </c>
      <c r="M19" s="7" t="s">
        <v>400</v>
      </c>
      <c r="N19" s="11" t="s">
        <v>176</v>
      </c>
      <c r="O19" s="11"/>
      <c r="P19" s="41"/>
      <c r="Q19" s="22" t="s">
        <v>156</v>
      </c>
      <c r="R19" s="11" t="s">
        <v>401</v>
      </c>
      <c r="S19" s="10" t="s">
        <v>402</v>
      </c>
      <c r="T19" s="11" t="s">
        <v>403</v>
      </c>
      <c r="U19" s="10" t="s">
        <v>404</v>
      </c>
      <c r="V19" s="22" t="s">
        <v>156</v>
      </c>
      <c r="W19" s="22">
        <v>93</v>
      </c>
      <c r="X19" s="18" t="s">
        <v>239</v>
      </c>
      <c r="Y19" s="18">
        <v>0.59722222222222221</v>
      </c>
      <c r="Z19" s="18">
        <v>0.59722222222222221</v>
      </c>
      <c r="AA19" s="18">
        <v>0.59722222222222221</v>
      </c>
      <c r="AB19" s="18"/>
      <c r="AC19" s="18"/>
      <c r="AD19" s="18"/>
      <c r="AE19" s="18"/>
      <c r="AF19" s="24"/>
      <c r="AG19" s="24"/>
      <c r="AH19" s="24"/>
      <c r="AI19" s="7">
        <v>199991669</v>
      </c>
      <c r="AJ19" s="7" t="s">
        <v>405</v>
      </c>
      <c r="AK19" s="7" t="s">
        <v>406</v>
      </c>
      <c r="AL19" s="8" t="s">
        <v>400</v>
      </c>
      <c r="AM19" s="7" t="s">
        <v>264</v>
      </c>
      <c r="AN19" s="7" t="s">
        <v>407</v>
      </c>
      <c r="AO19" s="7" t="s">
        <v>204</v>
      </c>
      <c r="AP19" s="7" t="s">
        <v>205</v>
      </c>
      <c r="AQ19" s="7" t="s">
        <v>408</v>
      </c>
      <c r="AR19" s="7" t="s">
        <v>409</v>
      </c>
      <c r="AS19" s="7" t="s">
        <v>169</v>
      </c>
      <c r="AT19" s="7" t="s">
        <v>410</v>
      </c>
      <c r="AU19" s="42"/>
      <c r="AV19" s="42"/>
      <c r="AW19" s="42"/>
      <c r="AX19" s="42"/>
      <c r="AY19" s="42"/>
      <c r="AZ19" s="42"/>
      <c r="BA19" s="42"/>
      <c r="BB19" s="42"/>
      <c r="BC19" s="42"/>
      <c r="BD19" s="42"/>
      <c r="BE19" s="42"/>
      <c r="BF19" s="42"/>
      <c r="BG19" s="42"/>
      <c r="BH19" s="42"/>
      <c r="BI19" s="42"/>
      <c r="BJ19" s="42"/>
      <c r="BK19" s="42"/>
      <c r="BL19" s="42"/>
      <c r="BM19" s="42"/>
      <c r="BN19" s="42"/>
      <c r="BO19" s="42">
        <f t="shared" si="0"/>
        <v>0</v>
      </c>
      <c r="BP19" s="42">
        <f t="shared" si="8"/>
        <v>0</v>
      </c>
      <c r="BQ19" s="42">
        <f t="shared" si="9"/>
        <v>0</v>
      </c>
      <c r="BR19" s="42">
        <f t="shared" si="10"/>
        <v>0</v>
      </c>
      <c r="BS19" s="42">
        <f t="shared" si="11"/>
        <v>0</v>
      </c>
      <c r="BT19" s="42">
        <f t="shared" si="12"/>
        <v>0</v>
      </c>
      <c r="BU19" s="44">
        <f t="shared" si="6"/>
        <v>0</v>
      </c>
      <c r="BV19"/>
      <c r="BW19"/>
      <c r="BX19"/>
      <c r="BY19"/>
      <c r="BZ19"/>
      <c r="CA19"/>
      <c r="CB19"/>
      <c r="CC19"/>
    </row>
    <row r="20" spans="1:82" ht="16.5" customHeight="1">
      <c r="A20" s="48" t="s">
        <v>411</v>
      </c>
      <c r="B20" s="50" t="s">
        <v>412</v>
      </c>
      <c r="C20" s="50" t="str">
        <f t="shared" si="7"/>
        <v>IU2018317_Justin NIYONIRINGIYE</v>
      </c>
      <c r="D20" s="50" t="s">
        <v>413</v>
      </c>
      <c r="E20" s="21"/>
      <c r="F20" s="21"/>
      <c r="G20" s="21" t="s">
        <v>414</v>
      </c>
      <c r="H20" s="7" t="e">
        <f>VLOOKUP(E20,[1]!표1[#Data],3,0)</f>
        <v>#REF!</v>
      </c>
      <c r="I20" s="7" t="e">
        <f>VLOOKUP(F20,[1]!표1[#Data],3,0)</f>
        <v>#REF!</v>
      </c>
      <c r="J20" s="7" t="s">
        <v>415</v>
      </c>
      <c r="K20" s="7" t="e">
        <f>VLOOKUP(E20,[1]!표1[#Data],7,0)</f>
        <v>#REF!</v>
      </c>
      <c r="L20" s="7" t="e">
        <f>VLOOKUP(F20,[1]!표1[#Data],7,0)</f>
        <v>#REF!</v>
      </c>
      <c r="M20" s="7" t="s">
        <v>416</v>
      </c>
      <c r="N20" s="11" t="s">
        <v>417</v>
      </c>
      <c r="O20" s="11"/>
      <c r="P20" s="10"/>
      <c r="Q20" s="22" t="s">
        <v>156</v>
      </c>
      <c r="R20" s="11" t="s">
        <v>50</v>
      </c>
      <c r="S20" s="10" t="s">
        <v>418</v>
      </c>
      <c r="T20" s="51" t="s">
        <v>419</v>
      </c>
      <c r="U20" s="10" t="s">
        <v>420</v>
      </c>
      <c r="V20" s="22" t="s">
        <v>156</v>
      </c>
      <c r="W20" s="22">
        <v>73</v>
      </c>
      <c r="X20" s="18" t="s">
        <v>182</v>
      </c>
      <c r="Y20" s="18">
        <v>0.65972222222222221</v>
      </c>
      <c r="Z20" s="45">
        <v>0.625</v>
      </c>
      <c r="AA20" s="45">
        <v>0.63194444444444442</v>
      </c>
      <c r="AB20" s="18"/>
      <c r="AC20" s="18"/>
      <c r="AD20" s="18"/>
      <c r="AE20" s="18"/>
      <c r="AF20" s="24"/>
      <c r="AG20" s="24"/>
      <c r="AH20" s="24"/>
      <c r="AI20" s="7">
        <v>201490209</v>
      </c>
      <c r="AJ20" s="7" t="s">
        <v>421</v>
      </c>
      <c r="AK20" s="7" t="s">
        <v>422</v>
      </c>
      <c r="AL20" s="8" t="s">
        <v>416</v>
      </c>
      <c r="AM20" s="7" t="s">
        <v>423</v>
      </c>
      <c r="AN20" s="7" t="s">
        <v>424</v>
      </c>
      <c r="AO20" s="7" t="s">
        <v>204</v>
      </c>
      <c r="AP20" s="7" t="s">
        <v>205</v>
      </c>
      <c r="AQ20" s="7" t="s">
        <v>425</v>
      </c>
      <c r="AR20" s="7" t="s">
        <v>426</v>
      </c>
      <c r="AS20" s="7" t="s">
        <v>169</v>
      </c>
      <c r="AT20" s="7" t="s">
        <v>427</v>
      </c>
      <c r="AU20" s="42"/>
      <c r="AV20" s="42"/>
      <c r="AW20" s="42"/>
      <c r="AX20" s="42"/>
      <c r="AY20" s="42"/>
      <c r="AZ20" s="42"/>
      <c r="BA20" s="42"/>
      <c r="BB20" s="42"/>
      <c r="BC20" s="42"/>
      <c r="BD20" s="42"/>
      <c r="BE20" s="42"/>
      <c r="BF20" s="42"/>
      <c r="BG20" s="42"/>
      <c r="BH20" s="42"/>
      <c r="BI20" s="42"/>
      <c r="BJ20" s="42"/>
      <c r="BK20" s="42"/>
      <c r="BL20" s="42"/>
      <c r="BM20" s="42"/>
      <c r="BN20" s="42"/>
      <c r="BO20" s="42">
        <f t="shared" si="0"/>
        <v>0</v>
      </c>
      <c r="BP20" s="42">
        <f t="shared" si="8"/>
        <v>0</v>
      </c>
      <c r="BQ20" s="42">
        <f t="shared" si="9"/>
        <v>0</v>
      </c>
      <c r="BR20" s="42">
        <f t="shared" si="10"/>
        <v>0</v>
      </c>
      <c r="BS20" s="42">
        <f t="shared" si="11"/>
        <v>0</v>
      </c>
      <c r="BT20" s="42">
        <f t="shared" si="12"/>
        <v>0</v>
      </c>
      <c r="BU20" s="44">
        <f t="shared" si="6"/>
        <v>0</v>
      </c>
      <c r="BV20"/>
      <c r="BW20"/>
      <c r="BX20"/>
      <c r="BY20"/>
      <c r="BZ20"/>
      <c r="CA20"/>
      <c r="CB20"/>
      <c r="CC20"/>
    </row>
    <row r="21" spans="1:82" ht="16.5" customHeight="1">
      <c r="A21" s="48" t="s">
        <v>428</v>
      </c>
      <c r="B21" s="50" t="s">
        <v>429</v>
      </c>
      <c r="C21" s="50" t="str">
        <f t="shared" si="7"/>
        <v>IU2018318_Chhavy PRAK</v>
      </c>
      <c r="D21" s="50" t="s">
        <v>430</v>
      </c>
      <c r="E21" s="42"/>
      <c r="F21" s="42"/>
      <c r="G21" s="42" t="s">
        <v>414</v>
      </c>
      <c r="H21" s="7" t="e">
        <f>VLOOKUP(E21,[1]!표1[#Data],3,0)</f>
        <v>#REF!</v>
      </c>
      <c r="I21" s="7" t="e">
        <f>VLOOKUP(F21,[1]!표1[#Data],3,0)</f>
        <v>#REF!</v>
      </c>
      <c r="J21" s="7" t="s">
        <v>415</v>
      </c>
      <c r="K21" s="7" t="e">
        <f>VLOOKUP(E21,[1]!표1[#Data],7,0)</f>
        <v>#REF!</v>
      </c>
      <c r="L21" s="7" t="e">
        <f>VLOOKUP(F21,[1]!표1[#Data],7,0)</f>
        <v>#REF!</v>
      </c>
      <c r="M21" s="7" t="s">
        <v>416</v>
      </c>
      <c r="N21" s="11" t="s">
        <v>431</v>
      </c>
      <c r="O21" s="11"/>
      <c r="P21" s="41"/>
      <c r="Q21" s="22" t="s">
        <v>156</v>
      </c>
      <c r="R21" s="11" t="s">
        <v>34</v>
      </c>
      <c r="S21" s="10" t="s">
        <v>432</v>
      </c>
      <c r="T21" s="51" t="s">
        <v>433</v>
      </c>
      <c r="U21" s="10" t="s">
        <v>434</v>
      </c>
      <c r="V21" s="22" t="s">
        <v>156</v>
      </c>
      <c r="W21" s="22">
        <v>73</v>
      </c>
      <c r="X21" s="18" t="s">
        <v>182</v>
      </c>
      <c r="Y21" s="18">
        <v>0.6875</v>
      </c>
      <c r="Z21" s="45">
        <v>0.65972222222222221</v>
      </c>
      <c r="AA21" s="18">
        <v>0.65972222222222221</v>
      </c>
      <c r="AB21" s="18"/>
      <c r="AC21" s="18"/>
      <c r="AD21" s="18"/>
      <c r="AE21" s="18"/>
      <c r="AF21" s="24"/>
      <c r="AG21" s="24"/>
      <c r="AH21" s="24"/>
      <c r="AI21" s="7">
        <v>201490209</v>
      </c>
      <c r="AJ21" s="7" t="s">
        <v>421</v>
      </c>
      <c r="AK21" s="7" t="s">
        <v>422</v>
      </c>
      <c r="AL21" s="8" t="s">
        <v>416</v>
      </c>
      <c r="AM21" s="7" t="s">
        <v>423</v>
      </c>
      <c r="AN21" s="7" t="s">
        <v>424</v>
      </c>
      <c r="AO21" s="7" t="s">
        <v>204</v>
      </c>
      <c r="AP21" s="7" t="s">
        <v>205</v>
      </c>
      <c r="AQ21" s="7" t="s">
        <v>425</v>
      </c>
      <c r="AR21" s="7" t="s">
        <v>426</v>
      </c>
      <c r="AS21" s="7" t="s">
        <v>169</v>
      </c>
      <c r="AT21" s="7" t="s">
        <v>427</v>
      </c>
      <c r="AU21" s="42"/>
      <c r="AV21" s="42"/>
      <c r="AW21" s="42"/>
      <c r="AX21" s="42"/>
      <c r="AY21" s="42"/>
      <c r="AZ21" s="42"/>
      <c r="BA21" s="42"/>
      <c r="BB21" s="42"/>
      <c r="BC21" s="42"/>
      <c r="BD21" s="42"/>
      <c r="BE21" s="42"/>
      <c r="BF21" s="42"/>
      <c r="BG21" s="42"/>
      <c r="BH21" s="42"/>
      <c r="BI21" s="42"/>
      <c r="BJ21" s="42"/>
      <c r="BK21" s="42"/>
      <c r="BL21" s="42"/>
      <c r="BM21" s="42"/>
      <c r="BN21" s="42"/>
      <c r="BO21" s="42">
        <f t="shared" si="0"/>
        <v>0</v>
      </c>
      <c r="BP21" s="42">
        <f t="shared" si="8"/>
        <v>0</v>
      </c>
      <c r="BQ21" s="42">
        <f t="shared" si="9"/>
        <v>0</v>
      </c>
      <c r="BR21" s="42">
        <f t="shared" si="10"/>
        <v>0</v>
      </c>
      <c r="BS21" s="42">
        <f t="shared" si="11"/>
        <v>0</v>
      </c>
      <c r="BT21" s="42">
        <f t="shared" si="12"/>
        <v>0</v>
      </c>
      <c r="BU21" s="44">
        <f t="shared" si="6"/>
        <v>0</v>
      </c>
      <c r="BV21"/>
      <c r="BW21"/>
      <c r="BX21"/>
      <c r="BY21"/>
      <c r="BZ21"/>
      <c r="CA21"/>
      <c r="CB21"/>
      <c r="CC21"/>
      <c r="CD21" s="9"/>
    </row>
    <row r="22" spans="1:82" ht="16.5" customHeight="1">
      <c r="A22" s="48" t="s">
        <v>435</v>
      </c>
      <c r="B22" s="50" t="s">
        <v>436</v>
      </c>
      <c r="C22" s="50" t="str">
        <f t="shared" si="7"/>
        <v>IU2018319_Thin Lae THAZIN</v>
      </c>
      <c r="D22" s="50" t="s">
        <v>437</v>
      </c>
      <c r="E22" s="42"/>
      <c r="F22" s="42"/>
      <c r="G22" s="42" t="s">
        <v>232</v>
      </c>
      <c r="H22" s="7" t="e">
        <f>VLOOKUP(E22,[1]!표1[#Data],3,0)</f>
        <v>#REF!</v>
      </c>
      <c r="I22" s="7" t="e">
        <f>VLOOKUP(F22,[1]!표1[#Data],3,0)</f>
        <v>#REF!</v>
      </c>
      <c r="J22" s="7" t="s">
        <v>233</v>
      </c>
      <c r="K22" s="7" t="e">
        <f>VLOOKUP(E22,[1]!표1[#Data],7,0)</f>
        <v>#REF!</v>
      </c>
      <c r="L22" s="7" t="e">
        <f>VLOOKUP(F22,[1]!표1[#Data],7,0)</f>
        <v>#REF!</v>
      </c>
      <c r="M22" s="7" t="s">
        <v>234</v>
      </c>
      <c r="N22" s="11" t="s">
        <v>293</v>
      </c>
      <c r="O22" s="11"/>
      <c r="P22" s="41"/>
      <c r="Q22" s="22" t="s">
        <v>156</v>
      </c>
      <c r="R22" s="11" t="s">
        <v>251</v>
      </c>
      <c r="S22" s="10" t="s">
        <v>438</v>
      </c>
      <c r="T22" s="11" t="s">
        <v>439</v>
      </c>
      <c r="U22" s="10" t="s">
        <v>440</v>
      </c>
      <c r="V22" s="22" t="s">
        <v>156</v>
      </c>
      <c r="W22" s="22">
        <v>90</v>
      </c>
      <c r="X22" s="18" t="s">
        <v>182</v>
      </c>
      <c r="Y22" s="18">
        <v>0.70138888888888884</v>
      </c>
      <c r="Z22" s="45">
        <v>0.6875</v>
      </c>
      <c r="AA22" s="18">
        <v>0.6875</v>
      </c>
      <c r="AB22" s="18"/>
      <c r="AC22" s="18"/>
      <c r="AD22" s="18"/>
      <c r="AE22" s="18"/>
      <c r="AF22" s="24"/>
      <c r="AG22" s="24"/>
      <c r="AH22" s="24"/>
      <c r="AI22" s="7">
        <v>200690351</v>
      </c>
      <c r="AJ22" s="7" t="s">
        <v>240</v>
      </c>
      <c r="AK22" s="7" t="s">
        <v>241</v>
      </c>
      <c r="AL22" s="8" t="s">
        <v>234</v>
      </c>
      <c r="AM22" s="7" t="s">
        <v>242</v>
      </c>
      <c r="AN22" s="7" t="s">
        <v>243</v>
      </c>
      <c r="AO22" s="7" t="s">
        <v>165</v>
      </c>
      <c r="AP22" s="7" t="s">
        <v>166</v>
      </c>
      <c r="AQ22" s="7" t="s">
        <v>244</v>
      </c>
      <c r="AR22" s="7" t="s">
        <v>245</v>
      </c>
      <c r="AS22" s="7" t="s">
        <v>169</v>
      </c>
      <c r="AT22" s="7" t="s">
        <v>246</v>
      </c>
      <c r="AU22" s="42"/>
      <c r="AV22" s="42"/>
      <c r="AW22" s="42"/>
      <c r="AX22" s="42"/>
      <c r="AY22" s="42"/>
      <c r="AZ22" s="42"/>
      <c r="BA22" s="42"/>
      <c r="BB22" s="42"/>
      <c r="BC22" s="42"/>
      <c r="BD22" s="42"/>
      <c r="BE22" s="42"/>
      <c r="BF22" s="42"/>
      <c r="BG22" s="42"/>
      <c r="BH22" s="42"/>
      <c r="BI22" s="42"/>
      <c r="BJ22" s="42"/>
      <c r="BK22" s="42"/>
      <c r="BL22" s="42"/>
      <c r="BM22" s="42"/>
      <c r="BN22" s="42"/>
      <c r="BO22" s="42">
        <f t="shared" si="0"/>
        <v>0</v>
      </c>
      <c r="BP22" s="42">
        <f t="shared" si="8"/>
        <v>0</v>
      </c>
      <c r="BQ22" s="42">
        <f t="shared" si="9"/>
        <v>0</v>
      </c>
      <c r="BR22" s="42">
        <f t="shared" si="10"/>
        <v>0</v>
      </c>
      <c r="BS22" s="42">
        <f t="shared" si="11"/>
        <v>0</v>
      </c>
      <c r="BT22" s="42">
        <f t="shared" si="12"/>
        <v>0</v>
      </c>
      <c r="BU22" s="44">
        <f t="shared" si="6"/>
        <v>0</v>
      </c>
      <c r="BV22"/>
      <c r="BW22" s="29"/>
      <c r="BX22" s="29"/>
      <c r="BY22" s="29"/>
      <c r="BZ22" s="29"/>
      <c r="CA22" s="29"/>
      <c r="CB22" s="29"/>
      <c r="CC22" s="29"/>
      <c r="CD22" s="9"/>
    </row>
    <row r="23" spans="1:82" ht="16.5" customHeight="1">
      <c r="A23" s="48" t="s">
        <v>441</v>
      </c>
      <c r="B23" s="48" t="s">
        <v>442</v>
      </c>
      <c r="C23" s="50" t="str">
        <f t="shared" si="7"/>
        <v xml:space="preserve">IU2018320_Hongbo ZHAO </v>
      </c>
      <c r="D23" s="48" t="s">
        <v>443</v>
      </c>
      <c r="E23" s="42"/>
      <c r="F23" s="42"/>
      <c r="G23" s="42" t="s">
        <v>380</v>
      </c>
      <c r="H23" s="7" t="e">
        <f>VLOOKUP(E23,[1]!표1[#Data],3,0)</f>
        <v>#REF!</v>
      </c>
      <c r="I23" s="7" t="e">
        <f>VLOOKUP(F23,[1]!표1[#Data],3,0)</f>
        <v>#REF!</v>
      </c>
      <c r="J23" s="7" t="s">
        <v>381</v>
      </c>
      <c r="K23" s="7" t="e">
        <f>VLOOKUP(E23,[1]!표1[#Data],7,0)</f>
        <v>#REF!</v>
      </c>
      <c r="L23" s="7" t="e">
        <f>VLOOKUP(F23,[1]!표1[#Data],7,0)</f>
        <v>#REF!</v>
      </c>
      <c r="M23" s="7" t="s">
        <v>382</v>
      </c>
      <c r="N23" s="11" t="s">
        <v>293</v>
      </c>
      <c r="O23" s="11"/>
      <c r="P23" s="10"/>
      <c r="Q23" s="22"/>
      <c r="R23" s="11" t="s">
        <v>87</v>
      </c>
      <c r="S23" s="10" t="s">
        <v>444</v>
      </c>
      <c r="T23" s="11" t="s">
        <v>445</v>
      </c>
      <c r="U23" s="10">
        <v>0</v>
      </c>
      <c r="V23" s="22" t="s">
        <v>156</v>
      </c>
      <c r="W23" s="22">
        <v>70</v>
      </c>
      <c r="X23" s="18" t="s">
        <v>446</v>
      </c>
      <c r="Y23" s="18">
        <v>0.67361111111111116</v>
      </c>
      <c r="Z23" s="18">
        <v>0.67361111111111116</v>
      </c>
      <c r="AA23" s="18">
        <v>0.67361111111111116</v>
      </c>
      <c r="AB23" s="18"/>
      <c r="AC23" s="18"/>
      <c r="AD23" s="18"/>
      <c r="AE23" s="18"/>
      <c r="AF23" s="24"/>
      <c r="AG23" s="24"/>
      <c r="AH23" s="24"/>
      <c r="AI23" s="7">
        <v>201590242</v>
      </c>
      <c r="AJ23" s="7" t="s">
        <v>389</v>
      </c>
      <c r="AK23" s="7" t="s">
        <v>390</v>
      </c>
      <c r="AL23" s="8" t="s">
        <v>382</v>
      </c>
      <c r="AM23" s="7" t="s">
        <v>391</v>
      </c>
      <c r="AN23" s="7" t="s">
        <v>392</v>
      </c>
      <c r="AO23" s="7" t="s">
        <v>204</v>
      </c>
      <c r="AP23" s="7" t="s">
        <v>205</v>
      </c>
      <c r="AQ23" s="7" t="s">
        <v>393</v>
      </c>
      <c r="AR23" s="7" t="s">
        <v>394</v>
      </c>
      <c r="AS23" s="7" t="s">
        <v>169</v>
      </c>
      <c r="AT23" s="7" t="s">
        <v>395</v>
      </c>
      <c r="AU23" s="42"/>
      <c r="AV23" s="42"/>
      <c r="AW23" s="42"/>
      <c r="AX23" s="42"/>
      <c r="AY23" s="42"/>
      <c r="AZ23" s="42"/>
      <c r="BA23" s="42"/>
      <c r="BB23" s="42"/>
      <c r="BC23" s="42"/>
      <c r="BD23" s="42"/>
      <c r="BE23" s="42"/>
      <c r="BF23" s="42"/>
      <c r="BG23" s="42"/>
      <c r="BH23" s="42"/>
      <c r="BI23" s="42"/>
      <c r="BJ23" s="42"/>
      <c r="BK23" s="42"/>
      <c r="BL23" s="42"/>
      <c r="BM23" s="42"/>
      <c r="BN23" s="42"/>
      <c r="BO23" s="42">
        <f t="shared" si="0"/>
        <v>0</v>
      </c>
      <c r="BP23" s="42">
        <f t="shared" si="8"/>
        <v>0</v>
      </c>
      <c r="BQ23" s="42">
        <f t="shared" si="9"/>
        <v>0</v>
      </c>
      <c r="BR23" s="42">
        <f t="shared" si="10"/>
        <v>0</v>
      </c>
      <c r="BS23" s="42">
        <f t="shared" si="11"/>
        <v>0</v>
      </c>
      <c r="BT23" s="42">
        <f t="shared" si="12"/>
        <v>0</v>
      </c>
      <c r="BU23" s="44">
        <f t="shared" si="6"/>
        <v>0</v>
      </c>
      <c r="BV23"/>
      <c r="BW23"/>
      <c r="BX23"/>
      <c r="BY23"/>
      <c r="BZ23"/>
      <c r="CA23"/>
      <c r="CB23"/>
      <c r="CC23"/>
    </row>
    <row r="24" spans="1:82">
      <c r="A24" s="9"/>
      <c r="B24" s="9"/>
      <c r="C24" s="9"/>
      <c r="D24" s="9"/>
      <c r="E24" s="9"/>
      <c r="F24" s="9"/>
      <c r="G24" s="9"/>
      <c r="H24" s="9"/>
      <c r="I24" s="9"/>
      <c r="J24" s="9"/>
      <c r="K24" s="9"/>
      <c r="L24" s="9"/>
      <c r="M24" s="9"/>
      <c r="N24" s="9"/>
      <c r="O24" s="9"/>
      <c r="P24" s="9"/>
      <c r="Q24" s="9"/>
      <c r="R24" s="9"/>
      <c r="S24" s="9"/>
      <c r="T24" s="9"/>
      <c r="U24" s="9"/>
      <c r="V24" s="9"/>
      <c r="W24" s="9"/>
      <c r="X24" s="9"/>
      <c r="Y24" s="9"/>
      <c r="Z24" s="9"/>
      <c r="AA24" s="9"/>
      <c r="AB24" s="9"/>
      <c r="AC24" s="9"/>
      <c r="AD24" s="9"/>
      <c r="AE24" s="9"/>
      <c r="AF24" s="9"/>
      <c r="AG24" s="9"/>
      <c r="AH24" s="9"/>
      <c r="AI24" s="9"/>
      <c r="AJ24" s="9"/>
      <c r="AK24" s="9"/>
      <c r="AL24" s="9"/>
      <c r="AM24" s="9"/>
      <c r="AN24" s="9"/>
      <c r="AO24" s="9"/>
      <c r="AP24" s="9"/>
      <c r="AQ24" s="9"/>
      <c r="AR24" s="9"/>
      <c r="AS24" s="9"/>
      <c r="AT24" s="9"/>
      <c r="AU24" s="9"/>
      <c r="AV24" s="9"/>
      <c r="AW24" s="9"/>
      <c r="AX24" s="9"/>
      <c r="AY24" s="9"/>
      <c r="AZ24" s="9"/>
      <c r="BA24" s="9"/>
      <c r="BB24" s="9"/>
      <c r="BC24" s="9"/>
      <c r="BD24" s="9"/>
      <c r="BE24" s="9"/>
      <c r="BF24" s="9"/>
      <c r="BG24" s="9"/>
      <c r="BH24" s="9"/>
      <c r="BI24" s="9"/>
      <c r="BJ24" s="9"/>
      <c r="BK24" s="9"/>
      <c r="BL24" s="9"/>
      <c r="BM24" s="9"/>
      <c r="BN24" s="9"/>
      <c r="BO24" s="46">
        <f t="shared" ref="BO24:BT24" si="13">SUM(BO4:BO23)</f>
        <v>0</v>
      </c>
      <c r="BP24" s="46">
        <f t="shared" si="13"/>
        <v>0</v>
      </c>
      <c r="BQ24" s="46">
        <f t="shared" si="13"/>
        <v>0</v>
      </c>
      <c r="BR24" s="46">
        <f t="shared" si="13"/>
        <v>0</v>
      </c>
      <c r="BS24" s="46">
        <f t="shared" si="13"/>
        <v>0</v>
      </c>
      <c r="BT24" s="46">
        <f t="shared" si="13"/>
        <v>0</v>
      </c>
      <c r="BU24" s="46">
        <f>SUM(BU8:BU23)</f>
        <v>0</v>
      </c>
    </row>
    <row r="34" spans="2:4">
      <c r="B34" s="2" t="s">
        <v>447</v>
      </c>
    </row>
    <row r="35" spans="2:4">
      <c r="B35" s="2" t="s">
        <v>232</v>
      </c>
      <c r="D35" s="2">
        <v>200690351</v>
      </c>
    </row>
    <row r="36" spans="2:4">
      <c r="B36" s="2" t="s">
        <v>151</v>
      </c>
      <c r="D36" s="2">
        <v>198990008</v>
      </c>
    </row>
    <row r="37" spans="2:4">
      <c r="B37" s="2" t="s">
        <v>323</v>
      </c>
      <c r="D37" s="2">
        <v>200690309</v>
      </c>
    </row>
    <row r="38" spans="2:4">
      <c r="B38" s="2" t="s">
        <v>27</v>
      </c>
      <c r="D38" s="2">
        <v>199890019</v>
      </c>
    </row>
    <row r="39" spans="2:4">
      <c r="B39" s="2" t="s">
        <v>380</v>
      </c>
      <c r="D39" s="2">
        <v>201590242</v>
      </c>
    </row>
    <row r="40" spans="2:4">
      <c r="B40" s="2" t="s">
        <v>41</v>
      </c>
      <c r="D40" s="2">
        <v>199991669</v>
      </c>
    </row>
    <row r="41" spans="2:4">
      <c r="B41" s="2" t="s">
        <v>273</v>
      </c>
      <c r="D41" s="2">
        <v>199690055</v>
      </c>
    </row>
    <row r="42" spans="2:4">
      <c r="B42" s="2" t="s">
        <v>56</v>
      </c>
      <c r="D42" s="2">
        <v>201290387</v>
      </c>
    </row>
    <row r="43" spans="2:4">
      <c r="B43" s="2" t="s">
        <v>61</v>
      </c>
      <c r="D43" s="2">
        <v>201290180</v>
      </c>
    </row>
    <row r="44" spans="2:4">
      <c r="B44" s="2" t="s">
        <v>66</v>
      </c>
      <c r="D44" s="2">
        <v>200190416</v>
      </c>
    </row>
    <row r="45" spans="2:4">
      <c r="B45" s="2" t="s">
        <v>70</v>
      </c>
      <c r="D45" s="2">
        <v>201490086</v>
      </c>
    </row>
    <row r="46" spans="2:4">
      <c r="B46" s="2" t="s">
        <v>414</v>
      </c>
      <c r="D46" s="2">
        <v>201490209</v>
      </c>
    </row>
    <row r="47" spans="2:4">
      <c r="B47" s="2" t="s">
        <v>77</v>
      </c>
      <c r="D47" s="2">
        <v>199590034</v>
      </c>
    </row>
    <row r="48" spans="2:4">
      <c r="B48" s="2" t="s">
        <v>82</v>
      </c>
      <c r="D48" s="52" t="s">
        <v>448</v>
      </c>
    </row>
    <row r="49" spans="2:3">
      <c r="B49"/>
      <c r="C49"/>
    </row>
    <row r="50" spans="2:3">
      <c r="B50"/>
      <c r="C50"/>
    </row>
    <row r="51" spans="2:3">
      <c r="B51"/>
      <c r="C51"/>
    </row>
    <row r="52" spans="2:3">
      <c r="B52"/>
      <c r="C52"/>
    </row>
    <row r="53" spans="2:3">
      <c r="B53"/>
      <c r="C53"/>
    </row>
    <row r="54" spans="2:3">
      <c r="B54"/>
      <c r="C54"/>
    </row>
    <row r="86" spans="5:5">
      <c r="E86"/>
    </row>
    <row r="87" spans="5:5">
      <c r="E87"/>
    </row>
    <row r="88" spans="5:5">
      <c r="E88"/>
    </row>
    <row r="89" spans="5:5">
      <c r="E89"/>
    </row>
    <row r="90" spans="5:5">
      <c r="E90"/>
    </row>
  </sheetData>
  <autoFilter ref="A3:CD3" xr:uid="{00000000-0009-0000-0000-000001000000}">
    <sortState ref="A4:CD24">
      <sortCondition ref="A3"/>
    </sortState>
  </autoFilter>
  <sortState ref="B35:B54">
    <sortCondition ref="B35"/>
  </sortState>
  <phoneticPr fontId="1" type="noConversion"/>
  <conditionalFormatting sqref="G24">
    <cfRule type="containsText" dxfId="1" priority="1" operator="containsText" text="박현">
      <formula>NOT(ISERROR(SEARCH("박현",G24)))</formula>
    </cfRule>
    <cfRule type="cellIs" dxfId="0" priority="2" operator="equal">
      <formula>"한만희"</formula>
    </cfRule>
  </conditionalFormatting>
  <hyperlinks>
    <hyperlink ref="T23" r:id="rId1" display="liangying@bjfao.gov.cn " xr:uid="{00000000-0004-0000-0100-000000000000}"/>
    <hyperlink ref="AL20" r:id="rId2" xr:uid="{00000000-0004-0000-0100-000001000000}"/>
    <hyperlink ref="AL21" r:id="rId3" xr:uid="{00000000-0004-0000-0100-000002000000}"/>
    <hyperlink ref="T20" r:id="rId4" xr:uid="{00000000-0004-0000-0100-000003000000}"/>
    <hyperlink ref="T21" r:id="rId5" xr:uid="{00000000-0004-0000-0100-000004000000}"/>
  </hyperlinks>
  <pageMargins left="0.25" right="0.25" top="0.75" bottom="0.75" header="0.3" footer="0.3"/>
  <pageSetup paperSize="9" scale="79" orientation="landscape" r:id="rId6"/>
  <colBreaks count="1" manualBreakCount="1">
    <brk id="34" max="1048575"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xr3:uid="{842E5F09-E766-5B8D-85AF-A39847EA96FD}"/>
  </sheetViews>
  <sheetFormatPr defaultRowHeight="16.5"/>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dimension ref="A1"/>
  <sheetViews>
    <sheetView workbookViewId="0" xr3:uid="{51F8DEE0-4D01-5F28-A812-FC0BD7CAC4A5}"/>
  </sheetViews>
  <sheetFormatPr defaultRowHeight="16.5"/>
  <sheetData/>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dimension ref="A1"/>
  <sheetViews>
    <sheetView workbookViewId="0" xr3:uid="{F9CF3CF3-643B-5BE6-8B46-32C596A47465}"/>
  </sheetViews>
  <sheetFormatPr defaultRowHeight="16.5"/>
  <sheetData/>
  <phoneticPr fontId="1" type="noConversion"/>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W o r k b o o k S t a t e   x m l n s : i = " h t t p : / / w w w . w 3 . o r g / 2 0 0 1 / X M L S c h e m a - i n s t a n c e "   x m l n s = " h t t p : / / s c h e m a s . m i c r o s o f t . c o m / P o w e r B I A d d I n " > < L a s t P r o v i d e d R a n g e N a m e I d > 0 < / L a s t P r o v i d e d R a n g e N a m e I d > < L a s t U s e d G r o u p O b j e c t I d > < / L a s t U s e d G r o u p O b j e c t I d > < T i l e s L i s t > < T i l e s / > < / T i l e s L i s t > < / W o r k b o o k S t a t e > 
</file>

<file path=customXml/itemProps1.xml><?xml version="1.0" encoding="utf-8"?>
<ds:datastoreItem xmlns:ds="http://schemas.openxmlformats.org/officeDocument/2006/customXml" ds:itemID="{FBF55104-ABBB-4D71-BCEC-2774CC9D8F3A}"/>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Windows 사용자</dc:creator>
  <cp:keywords/>
  <dc:description/>
  <cp:lastModifiedBy>게스트 사용자</cp:lastModifiedBy>
  <cp:revision/>
  <dcterms:created xsi:type="dcterms:W3CDTF">2014-03-11T23:53:07Z</dcterms:created>
  <dcterms:modified xsi:type="dcterms:W3CDTF">2019-05-24T02:16:10Z</dcterms:modified>
  <cp:category/>
  <cp:contentStatus/>
</cp:coreProperties>
</file>