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fabetisch" sheetId="1" r:id="rId4"/>
    <sheet state="visible" name="single char incidentie" sheetId="2" r:id="rId5"/>
  </sheets>
  <definedNames/>
  <calcPr/>
</workbook>
</file>

<file path=xl/sharedStrings.xml><?xml version="1.0" encoding="utf-8"?>
<sst xmlns="http://schemas.openxmlformats.org/spreadsheetml/2006/main" count="1435" uniqueCount="73">
  <si>
    <t>c</t>
  </si>
  <si>
    <t>Occurance</t>
  </si>
  <si>
    <t>Aantal in Populatie</t>
  </si>
  <si>
    <t>Aantal in je 'nabije omgeving'</t>
  </si>
  <si>
    <t>Percentage</t>
  </si>
  <si>
    <t>best</t>
  </si>
  <si>
    <t>Paar</t>
  </si>
  <si>
    <t>VN</t>
  </si>
  <si>
    <t>FN</t>
  </si>
  <si>
    <t>VFN</t>
  </si>
  <si>
    <t>V</t>
  </si>
  <si>
    <t>F</t>
  </si>
  <si>
    <t>V+F</t>
  </si>
  <si>
    <t>V+M</t>
  </si>
  <si>
    <t>V+D</t>
  </si>
  <si>
    <t>F+M</t>
  </si>
  <si>
    <t>F+D</t>
  </si>
  <si>
    <t>V+F+M</t>
  </si>
  <si>
    <t>F+V+D</t>
  </si>
  <si>
    <t>VFN+D+M</t>
  </si>
  <si>
    <t>population</t>
  </si>
  <si>
    <t>RULE WORKS</t>
  </si>
  <si>
    <t>rule</t>
  </si>
  <si>
    <t>cummulative</t>
  </si>
  <si>
    <t>#</t>
  </si>
  <si>
    <t>%</t>
  </si>
  <si>
    <t>min</t>
  </si>
  <si>
    <t>J</t>
  </si>
  <si>
    <t>B</t>
  </si>
  <si>
    <t>Inwoners, gebruikers</t>
  </si>
  <si>
    <t>M</t>
  </si>
  <si>
    <t>Nabije omegving</t>
  </si>
  <si>
    <t>S</t>
  </si>
  <si>
    <t>A</t>
  </si>
  <si>
    <t>- how risky for privacy</t>
  </si>
  <si>
    <t>person</t>
  </si>
  <si>
    <t>H</t>
  </si>
  <si>
    <t># to scan voor 50-50% kans</t>
  </si>
  <si>
    <t>- how easy for fraud</t>
  </si>
  <si>
    <t>persons</t>
  </si>
  <si>
    <t>K</t>
  </si>
  <si>
    <t># in je nabije omgeving voor 50-50% kans</t>
  </si>
  <si>
    <t>W</t>
  </si>
  <si>
    <t>R</t>
  </si>
  <si>
    <t>Rule works</t>
  </si>
  <si>
    <t>D</t>
  </si>
  <si>
    <t>V=Voornaam</t>
  </si>
  <si>
    <t>F=Familly name</t>
  </si>
  <si>
    <t>L</t>
  </si>
  <si>
    <t>M=Month (1..12)</t>
  </si>
  <si>
    <t>C</t>
  </si>
  <si>
    <t>D=Day (1..31)</t>
  </si>
  <si>
    <t>Groen: OK</t>
  </si>
  <si>
    <t>E</t>
  </si>
  <si>
    <t>Orange: privacy risk</t>
  </si>
  <si>
    <t>G</t>
  </si>
  <si>
    <t>Rood: fraude risk</t>
  </si>
  <si>
    <t>Nog hoger risk</t>
  </si>
  <si>
    <t>P</t>
  </si>
  <si>
    <t>T</t>
  </si>
  <si>
    <t>N</t>
  </si>
  <si>
    <t>O</t>
  </si>
  <si>
    <t>I</t>
  </si>
  <si>
    <t>Z</t>
  </si>
  <si>
    <t>Y</t>
  </si>
  <si>
    <t>U</t>
  </si>
  <si>
    <t>Q</t>
  </si>
  <si>
    <t>X</t>
  </si>
  <si>
    <t>ls</t>
  </si>
  <si>
    <t>Fam</t>
  </si>
  <si>
    <t>Voor</t>
  </si>
  <si>
    <t>Fam (With VAN)</t>
  </si>
  <si>
    <t>versie 2007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</si>
</sst>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#,##0.0"/>
    <numFmt numFmtId="167" formatCode="#,##0.0%"/>
    <numFmt numFmtId="168" formatCode="#,##0%"/>
  </numFmts>
  <fonts count="7"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Helvetica Neue"/>
    </font>
    <font>
      <sz val="11.0"/>
      <color rgb="FF000000"/>
      <name val="Inconsolata"/>
    </font>
    <font>
      <b/>
      <color theme="1"/>
      <name val="Helvetica Neue"/>
    </font>
    <font>
      <sz val="8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7A7A7"/>
        <bgColor rgb="FFA7A7A7"/>
      </patternFill>
    </fill>
    <fill>
      <patternFill patternType="solid">
        <fgColor rgb="FFDDDDDD"/>
        <bgColor rgb="FFDDDDDD"/>
      </patternFill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AFE489"/>
        <bgColor rgb="FFAFE489"/>
      </patternFill>
    </fill>
    <fill>
      <patternFill patternType="solid">
        <fgColor rgb="FFFFD38A"/>
        <bgColor rgb="FFFFD38A"/>
      </patternFill>
    </fill>
    <fill>
      <patternFill patternType="solid">
        <fgColor rgb="FFFF9781"/>
        <bgColor rgb="FFFF9781"/>
      </patternFill>
    </fill>
    <fill>
      <patternFill patternType="solid">
        <fgColor rgb="FFCC0000"/>
        <bgColor rgb="FFCC0000"/>
      </patternFill>
    </fill>
    <fill>
      <patternFill patternType="solid">
        <fgColor rgb="FFDBDBDB"/>
        <bgColor rgb="FFDBDBDB"/>
      </patternFill>
    </fill>
  </fills>
  <borders count="9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left" vertical="bottom"/>
    </xf>
    <xf borderId="1" fillId="3" fontId="1" numFmtId="49" xfId="0" applyAlignment="1" applyBorder="1" applyFill="1" applyFont="1" applyNumberFormat="1">
      <alignment horizontal="left" vertical="bottom"/>
    </xf>
    <xf borderId="1" fillId="3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4" fontId="0" numFmtId="49" xfId="0" applyAlignment="1" applyBorder="1" applyFill="1" applyFont="1" applyNumberFormat="1">
      <alignment vertical="bottom"/>
    </xf>
    <xf borderId="1" fillId="4" fontId="0" numFmtId="0" xfId="0" applyAlignment="1" applyBorder="1" applyFont="1">
      <alignment vertical="bottom"/>
    </xf>
    <xf borderId="1" fillId="3" fontId="1" numFmtId="49" xfId="0" applyAlignment="1" applyBorder="1" applyFont="1" applyNumberFormat="1">
      <alignment readingOrder="0" vertical="bottom"/>
    </xf>
    <xf borderId="1" fillId="3" fontId="0" numFmtId="164" xfId="0" applyAlignment="1" applyBorder="1" applyFont="1" applyNumberFormat="1">
      <alignment vertical="bottom"/>
    </xf>
    <xf borderId="1" fillId="5" fontId="1" numFmtId="49" xfId="0" applyAlignment="1" applyBorder="1" applyFill="1" applyFont="1" applyNumberFormat="1">
      <alignment readingOrder="0" vertical="bottom"/>
    </xf>
    <xf borderId="1" fillId="5" fontId="0" numFmtId="0" xfId="0" applyAlignment="1" applyBorder="1" applyFont="1">
      <alignment vertical="bottom"/>
    </xf>
    <xf borderId="1" fillId="5" fontId="1" numFmtId="0" xfId="0" applyAlignment="1" applyBorder="1" applyFont="1">
      <alignment readingOrder="0" vertical="bottom"/>
    </xf>
    <xf borderId="1" fillId="2" fontId="1" numFmtId="49" xfId="0" applyAlignment="1" applyBorder="1" applyFont="1" applyNumberFormat="1">
      <alignment horizontal="left" vertical="bottom"/>
    </xf>
    <xf borderId="1" fillId="3" fontId="1" numFmtId="49" xfId="0" applyAlignment="1" applyBorder="1" applyFont="1" applyNumberFormat="1">
      <alignment horizontal="left" readingOrder="0" vertical="bottom"/>
    </xf>
    <xf borderId="1" fillId="3" fontId="1" numFmtId="49" xfId="0" applyAlignment="1" applyBorder="1" applyFont="1" applyNumberFormat="1">
      <alignment horizontal="right" readingOrder="0" vertical="bottom"/>
    </xf>
    <xf borderId="1" fillId="2" fontId="1" numFmtId="49" xfId="0" applyAlignment="1" applyBorder="1" applyFont="1" applyNumberFormat="1">
      <alignment horizontal="right" vertical="bottom"/>
    </xf>
    <xf borderId="1" fillId="4" fontId="1" numFmtId="49" xfId="0" applyAlignment="1" applyBorder="1" applyFont="1" applyNumberFormat="1">
      <alignment horizontal="left" vertical="bottom"/>
    </xf>
    <xf borderId="1" fillId="4" fontId="1" numFmtId="49" xfId="0" applyAlignment="1" applyBorder="1" applyFont="1" applyNumberFormat="1">
      <alignment horizontal="right" vertical="bottom"/>
    </xf>
    <xf borderId="1" fillId="3" fontId="0" numFmtId="49" xfId="0" applyAlignment="1" applyBorder="1" applyFont="1" applyNumberFormat="1">
      <alignment vertical="bottom"/>
    </xf>
    <xf borderId="1" fillId="3" fontId="0" numFmtId="49" xfId="0" applyAlignment="1" applyBorder="1" applyFont="1" applyNumberFormat="1">
      <alignment readingOrder="0" vertical="bottom"/>
    </xf>
    <xf borderId="1" fillId="5" fontId="0" numFmtId="49" xfId="0" applyAlignment="1" applyBorder="1" applyFont="1" applyNumberFormat="1">
      <alignment vertical="bottom"/>
    </xf>
    <xf borderId="1" fillId="4" fontId="1" numFmtId="0" xfId="0" applyAlignment="1" applyBorder="1" applyFont="1">
      <alignment horizontal="left" vertical="bottom"/>
    </xf>
    <xf borderId="1" fillId="4" fontId="1" numFmtId="0" xfId="0" applyAlignment="1" applyBorder="1" applyFont="1">
      <alignment horizontal="right" vertical="bottom"/>
    </xf>
    <xf borderId="1" fillId="3" fontId="1" numFmtId="164" xfId="0" applyAlignment="1" applyBorder="1" applyFont="1" applyNumberFormat="1">
      <alignment horizontal="left" vertical="bottom"/>
    </xf>
    <xf borderId="1" fillId="5" fontId="0" numFmtId="0" xfId="0" applyAlignment="1" applyBorder="1" applyFont="1">
      <alignment readingOrder="0" vertical="bottom"/>
    </xf>
    <xf borderId="1" fillId="5" fontId="0" numFmtId="49" xfId="0" applyAlignment="1" applyBorder="1" applyFont="1" applyNumberFormat="1">
      <alignment readingOrder="0" vertical="bottom"/>
    </xf>
    <xf borderId="1" fillId="6" fontId="0" numFmtId="49" xfId="0" applyAlignment="1" applyBorder="1" applyFill="1" applyFont="1" applyNumberFormat="1">
      <alignment shrinkToFit="0" vertical="center" wrapText="1"/>
    </xf>
    <xf borderId="1" fillId="6" fontId="0" numFmtId="165" xfId="0" applyAlignment="1" applyBorder="1" applyFont="1" applyNumberFormat="1">
      <alignment shrinkToFit="0" vertical="center" wrapText="1"/>
    </xf>
    <xf borderId="1" fillId="0" fontId="0" numFmtId="2" xfId="0" applyAlignment="1" applyBorder="1" applyFont="1" applyNumberFormat="1">
      <alignment vertical="bottom"/>
    </xf>
    <xf borderId="1" fillId="0" fontId="0" numFmtId="10" xfId="0" applyAlignment="1" applyBorder="1" applyFont="1" applyNumberFormat="1">
      <alignment vertical="bottom"/>
    </xf>
    <xf borderId="1" fillId="0" fontId="0" numFmtId="3" xfId="0" applyAlignment="1" applyBorder="1" applyFont="1" applyNumberFormat="1">
      <alignment vertical="bottom"/>
    </xf>
    <xf borderId="1" fillId="0" fontId="0" numFmtId="166" xfId="0" applyAlignment="1" applyBorder="1" applyFont="1" applyNumberFormat="1">
      <alignment vertical="bottom"/>
    </xf>
    <xf borderId="1" fillId="0" fontId="0" numFmtId="167" xfId="0" applyAlignment="1" applyBorder="1" applyFont="1" applyNumberFormat="1">
      <alignment vertical="bottom"/>
    </xf>
    <xf borderId="1" fillId="0" fontId="0" numFmtId="0" xfId="0" applyAlignment="1" applyBorder="1" applyFont="1">
      <alignment vertical="bottom"/>
    </xf>
    <xf borderId="1" fillId="0" fontId="0" numFmtId="49" xfId="0" applyAlignment="1" applyBorder="1" applyFont="1" applyNumberFormat="1">
      <alignment readingOrder="0" vertical="bottom"/>
    </xf>
    <xf borderId="1" fillId="0" fontId="0" numFmtId="49" xfId="0" applyAlignment="1" applyBorder="1" applyFont="1" applyNumberFormat="1">
      <alignment vertical="bottom"/>
    </xf>
    <xf borderId="1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bottom"/>
    </xf>
    <xf borderId="1" fillId="0" fontId="0" numFmtId="3" xfId="0" applyAlignment="1" applyBorder="1" applyFont="1" applyNumberFormat="1">
      <alignment readingOrder="0" vertical="bottom"/>
    </xf>
    <xf borderId="1" fillId="0" fontId="0" numFmtId="166" xfId="0" applyAlignment="1" applyBorder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1" fillId="0" fontId="1" numFmtId="168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readingOrder="0" vertical="bottom"/>
    </xf>
    <xf borderId="1" fillId="4" fontId="0" numFmtId="3" xfId="0" applyAlignment="1" applyBorder="1" applyFont="1" applyNumberFormat="1">
      <alignment readingOrder="0" vertical="bottom"/>
    </xf>
    <xf borderId="1" fillId="7" fontId="1" numFmtId="3" xfId="0" applyAlignment="1" applyBorder="1" applyFill="1" applyFont="1" applyNumberFormat="1">
      <alignment readingOrder="0" vertical="bottom"/>
    </xf>
    <xf borderId="0" fillId="0" fontId="5" numFmtId="0" xfId="0" applyFont="1"/>
    <xf borderId="1" fillId="8" fontId="1" numFmtId="3" xfId="0" applyAlignment="1" applyBorder="1" applyFill="1" applyFont="1" applyNumberFormat="1">
      <alignment readingOrder="0" vertical="bottom"/>
    </xf>
    <xf borderId="1" fillId="9" fontId="1" numFmtId="3" xfId="0" applyAlignment="1" applyBorder="1" applyFill="1" applyFont="1" applyNumberFormat="1">
      <alignment readingOrder="0" vertical="bottom"/>
    </xf>
    <xf borderId="1" fillId="10" fontId="0" numFmtId="3" xfId="0" applyAlignment="1" applyBorder="1" applyFill="1" applyFont="1" applyNumberFormat="1">
      <alignment readingOrder="0" vertical="bottom"/>
    </xf>
    <xf borderId="1" fillId="6" fontId="0" numFmtId="49" xfId="0" applyAlignment="1" applyBorder="1" applyFont="1" applyNumberFormat="1">
      <alignment readingOrder="0" shrinkToFit="0" vertical="center" wrapText="1"/>
    </xf>
    <xf borderId="1" fillId="6" fontId="0" numFmtId="0" xfId="0" applyAlignment="1" applyBorder="1" applyFont="1">
      <alignment shrinkToFit="0" vertical="center" wrapText="1"/>
    </xf>
    <xf borderId="1" fillId="0" fontId="0" numFmtId="168" xfId="0" applyAlignment="1" applyBorder="1" applyFont="1" applyNumberFormat="1">
      <alignment vertical="bottom"/>
    </xf>
    <xf borderId="2" fillId="11" fontId="0" numFmtId="49" xfId="0" applyAlignment="1" applyBorder="1" applyFill="1" applyFont="1" applyNumberFormat="1">
      <alignment readingOrder="0" vertical="bottom"/>
    </xf>
    <xf borderId="3" fillId="0" fontId="0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0" fillId="0" fontId="6" numFmtId="165" xfId="0" applyAlignment="1" applyFont="1" applyNumberFormat="1">
      <alignment readingOrder="0" vertical="bottom"/>
    </xf>
    <xf borderId="4" fillId="0" fontId="0" numFmtId="165" xfId="0" applyAlignment="1" applyBorder="1" applyFont="1" applyNumberFormat="1">
      <alignment vertical="bottom"/>
    </xf>
    <xf borderId="0" fillId="0" fontId="4" numFmtId="10" xfId="0" applyFont="1" applyNumberFormat="1"/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5" fillId="11" fontId="0" numFmtId="49" xfId="0" applyAlignment="1" applyBorder="1" applyFont="1" applyNumberFormat="1">
      <alignment readingOrder="0" vertical="bottom"/>
    </xf>
    <xf borderId="6" fillId="0" fontId="0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7" fillId="0" fontId="0" numFmtId="165" xfId="0" applyAlignment="1" applyBorder="1" applyFont="1" applyNumberFormat="1">
      <alignment vertical="bottom"/>
    </xf>
    <xf borderId="7" fillId="0" fontId="0" numFmtId="10" xfId="0" applyAlignment="1" applyBorder="1" applyFont="1" applyNumberFormat="1">
      <alignment vertical="bottom"/>
    </xf>
    <xf borderId="7" fillId="0" fontId="0" numFmtId="0" xfId="0" applyAlignment="1" applyBorder="1" applyFont="1">
      <alignment readingOrder="0" vertical="bottom"/>
    </xf>
    <xf borderId="5" fillId="11" fontId="0" numFmtId="0" xfId="0" applyAlignment="1" applyBorder="1" applyFont="1">
      <alignment vertical="bottom"/>
    </xf>
    <xf borderId="6" fillId="0" fontId="0" numFmtId="165" xfId="0" applyAlignment="1" applyBorder="1" applyFont="1" applyNumberFormat="1">
      <alignment vertical="bottom"/>
    </xf>
    <xf borderId="8" fillId="5" fontId="0" numFmtId="0" xfId="0" applyAlignment="1" applyBorder="1" applyFont="1">
      <alignment vertical="bottom"/>
    </xf>
    <xf borderId="8" fillId="5" fontId="0" numFmtId="49" xfId="0" applyAlignment="1" applyBorder="1" applyFont="1" applyNumberFormat="1">
      <alignment vertical="bottom"/>
    </xf>
    <xf borderId="8" fillId="5" fontId="0" numFmtId="0" xfId="0" applyAlignment="1" applyBorder="1" applyFont="1">
      <alignment readingOrder="0" vertical="bottom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AFE489"/>
          <bgColor rgb="FFAFE489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000000"/>
      </font>
      <fill>
        <patternFill patternType="solid">
          <fgColor rgb="FFFF9781"/>
          <bgColor rgb="FFFF9781"/>
        </patternFill>
      </fill>
      <border/>
    </dxf>
    <dxf>
      <font>
        <color rgb="FF000000"/>
      </font>
      <fill>
        <patternFill patternType="solid">
          <fgColor rgb="FFFFD38A"/>
          <bgColor rgb="FFFFD38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5.57"/>
    <col customWidth="1" min="3" max="3" width="9.0"/>
    <col customWidth="1" min="4" max="4" width="8.71"/>
    <col customWidth="1" hidden="1" min="5" max="5" width="8.86"/>
    <col customWidth="1" min="6" max="6" width="8.86"/>
    <col customWidth="1" hidden="1" min="7" max="7" width="15.43"/>
    <col customWidth="1" hidden="1" min="8" max="8" width="11.29"/>
    <col customWidth="1" hidden="1" min="9" max="9" width="12.0"/>
    <col customWidth="1" min="10" max="19" width="7.43"/>
    <col customWidth="1" min="20" max="20" width="13.14"/>
    <col customWidth="1" hidden="1" min="21" max="31" width="8.86"/>
    <col customWidth="1" min="32" max="32" width="15.57"/>
    <col customWidth="1" min="33" max="33" width="20.14"/>
    <col customWidth="1" min="34" max="34" width="11.29"/>
    <col customWidth="1" min="35" max="35" width="8.86"/>
    <col customWidth="1" hidden="1" min="36" max="46" width="8.14"/>
    <col customWidth="1" min="47" max="47" width="31.29"/>
    <col customWidth="1" min="48" max="54" width="8.14"/>
  </cols>
  <sheetData>
    <row r="1" ht="13.5" customHeight="1">
      <c r="A1" s="1" t="s">
        <v>0</v>
      </c>
      <c r="B1" s="2"/>
      <c r="C1" s="3" t="s">
        <v>1</v>
      </c>
      <c r="D1" s="4"/>
      <c r="E1" s="5"/>
      <c r="F1" s="4"/>
      <c r="G1" s="6" t="s">
        <v>2</v>
      </c>
      <c r="H1" s="7"/>
      <c r="I1" s="7"/>
      <c r="J1" s="8" t="s">
        <v>3</v>
      </c>
      <c r="K1" s="9"/>
      <c r="L1" s="9"/>
      <c r="M1" s="9"/>
      <c r="N1" s="9"/>
      <c r="O1" s="9"/>
      <c r="P1" s="9"/>
      <c r="Q1" s="9"/>
      <c r="R1" s="9"/>
      <c r="S1" s="9"/>
      <c r="T1" s="10" t="s">
        <v>4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2" t="s">
        <v>5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ht="13.5" customHeight="1">
      <c r="A2" s="13"/>
      <c r="B2" s="13"/>
      <c r="C2" s="14"/>
      <c r="D2" s="15"/>
      <c r="E2" s="16" t="s">
        <v>6</v>
      </c>
      <c r="F2" s="15"/>
      <c r="G2" s="17" t="s">
        <v>7</v>
      </c>
      <c r="H2" s="18" t="s">
        <v>8</v>
      </c>
      <c r="I2" s="18" t="s">
        <v>9</v>
      </c>
      <c r="J2" s="14" t="s">
        <v>10</v>
      </c>
      <c r="K2" s="15" t="s">
        <v>11</v>
      </c>
      <c r="L2" s="15" t="s">
        <v>12</v>
      </c>
      <c r="M2" s="19" t="s">
        <v>13</v>
      </c>
      <c r="N2" s="19" t="s">
        <v>14</v>
      </c>
      <c r="O2" s="19" t="s">
        <v>15</v>
      </c>
      <c r="P2" s="19" t="s">
        <v>16</v>
      </c>
      <c r="Q2" s="20" t="s">
        <v>17</v>
      </c>
      <c r="R2" s="20" t="s">
        <v>18</v>
      </c>
      <c r="S2" s="19" t="s">
        <v>19</v>
      </c>
      <c r="T2" s="12" t="s">
        <v>20</v>
      </c>
      <c r="U2" s="21" t="str">
        <f t="shared" ref="U2:AB2" si="1">J$2</f>
        <v>V</v>
      </c>
      <c r="V2" s="21" t="str">
        <f t="shared" si="1"/>
        <v>F</v>
      </c>
      <c r="W2" s="21" t="str">
        <f t="shared" si="1"/>
        <v>V+F</v>
      </c>
      <c r="X2" s="21" t="str">
        <f t="shared" si="1"/>
        <v>V+M</v>
      </c>
      <c r="Y2" s="21" t="str">
        <f t="shared" si="1"/>
        <v>V+D</v>
      </c>
      <c r="Z2" s="21" t="str">
        <f t="shared" si="1"/>
        <v>F+M</v>
      </c>
      <c r="AA2" s="21" t="str">
        <f t="shared" si="1"/>
        <v>F+D</v>
      </c>
      <c r="AB2" s="21" t="str">
        <f t="shared" si="1"/>
        <v>V+F+M</v>
      </c>
      <c r="AC2" s="21" t="str">
        <f>S$2</f>
        <v>VFN+D+M</v>
      </c>
      <c r="AD2" s="21" t="s">
        <v>21</v>
      </c>
      <c r="AE2" s="11"/>
      <c r="AF2" s="12" t="s">
        <v>22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ht="13.5" customHeight="1">
      <c r="A3" s="1" t="s">
        <v>7</v>
      </c>
      <c r="B3" s="1" t="s">
        <v>8</v>
      </c>
      <c r="C3" s="14" t="s">
        <v>10</v>
      </c>
      <c r="D3" s="15" t="s">
        <v>11</v>
      </c>
      <c r="E3" s="16" t="s">
        <v>6</v>
      </c>
      <c r="F3" s="15" t="s">
        <v>12</v>
      </c>
      <c r="G3" s="22"/>
      <c r="H3" s="23"/>
      <c r="I3" s="23"/>
      <c r="J3" s="24">
        <f t="shared" ref="J3:R3" si="2">U$3</f>
        <v>51</v>
      </c>
      <c r="K3" s="24">
        <f t="shared" si="2"/>
        <v>52</v>
      </c>
      <c r="L3" s="24">
        <f t="shared" si="2"/>
        <v>193</v>
      </c>
      <c r="M3" s="24">
        <f t="shared" si="2"/>
        <v>182</v>
      </c>
      <c r="N3" s="24">
        <f t="shared" si="2"/>
        <v>313</v>
      </c>
      <c r="O3" s="24">
        <f t="shared" si="2"/>
        <v>234</v>
      </c>
      <c r="P3" s="24">
        <f t="shared" si="2"/>
        <v>260</v>
      </c>
      <c r="Q3" s="24">
        <f t="shared" si="2"/>
        <v>5</v>
      </c>
      <c r="R3" s="24">
        <f t="shared" si="2"/>
        <v>0</v>
      </c>
      <c r="S3" s="24">
        <f>AC$3</f>
        <v>0</v>
      </c>
      <c r="T3" s="25" t="s">
        <v>23</v>
      </c>
      <c r="U3" s="11">
        <f t="shared" ref="U3:AC3" si="3">SUM(U4:U681)</f>
        <v>51</v>
      </c>
      <c r="V3" s="11">
        <f t="shared" si="3"/>
        <v>52</v>
      </c>
      <c r="W3" s="11">
        <f t="shared" si="3"/>
        <v>193</v>
      </c>
      <c r="X3" s="11">
        <f t="shared" si="3"/>
        <v>182</v>
      </c>
      <c r="Y3" s="11">
        <f t="shared" si="3"/>
        <v>313</v>
      </c>
      <c r="Z3" s="11">
        <f t="shared" si="3"/>
        <v>234</v>
      </c>
      <c r="AA3" s="11">
        <f t="shared" si="3"/>
        <v>260</v>
      </c>
      <c r="AB3" s="11">
        <f t="shared" si="3"/>
        <v>5</v>
      </c>
      <c r="AC3" s="11">
        <f t="shared" si="3"/>
        <v>0</v>
      </c>
      <c r="AD3" s="21" t="s">
        <v>24</v>
      </c>
      <c r="AE3" s="21" t="s">
        <v>25</v>
      </c>
      <c r="AF3" s="25"/>
      <c r="AG3" s="11"/>
      <c r="AH3" s="11"/>
      <c r="AI3" s="11"/>
      <c r="AJ3" s="26" t="str">
        <f t="shared" ref="AJ3:AS3" si="4">J2</f>
        <v>V</v>
      </c>
      <c r="AK3" s="26" t="str">
        <f t="shared" si="4"/>
        <v>F</v>
      </c>
      <c r="AL3" s="26" t="str">
        <f t="shared" si="4"/>
        <v>V+F</v>
      </c>
      <c r="AM3" s="26" t="str">
        <f t="shared" si="4"/>
        <v>V+M</v>
      </c>
      <c r="AN3" s="26" t="str">
        <f t="shared" si="4"/>
        <v>V+D</v>
      </c>
      <c r="AO3" s="26" t="str">
        <f t="shared" si="4"/>
        <v>F+M</v>
      </c>
      <c r="AP3" s="26" t="str">
        <f t="shared" si="4"/>
        <v>F+D</v>
      </c>
      <c r="AQ3" s="26" t="str">
        <f t="shared" si="4"/>
        <v>V+F+M</v>
      </c>
      <c r="AR3" s="26" t="str">
        <f t="shared" si="4"/>
        <v>F+V+D</v>
      </c>
      <c r="AS3" s="26" t="str">
        <f t="shared" si="4"/>
        <v>VFN+D+M</v>
      </c>
      <c r="AT3" s="25" t="s">
        <v>26</v>
      </c>
      <c r="AU3" s="25"/>
      <c r="AV3" s="25"/>
      <c r="AW3" s="25"/>
      <c r="AX3" s="25"/>
      <c r="AY3" s="25"/>
      <c r="AZ3" s="25"/>
      <c r="BA3" s="25"/>
      <c r="BB3" s="25" t="s">
        <v>26</v>
      </c>
    </row>
    <row r="4" ht="13.5" customHeight="1">
      <c r="A4" s="27" t="s">
        <v>27</v>
      </c>
      <c r="B4" s="27" t="s">
        <v>28</v>
      </c>
      <c r="C4" s="28">
        <f>LOOKUP(A4,'single char incidentie'!$A$1:$A$26,'single char incidentie'!$E$1:$E$26)</f>
        <v>0.1365579387</v>
      </c>
      <c r="D4" s="28">
        <f>LOOKUP(B4,'single char incidentie'!$A$1:$A$26,'single char incidentie'!$D$1:$D$26)</f>
        <v>0.1270833106</v>
      </c>
      <c r="E4" s="29">
        <v>1.74976935440676</v>
      </c>
      <c r="F4" s="30">
        <f t="shared" ref="F4:F678" si="9">E4/100</f>
        <v>0.01749769354</v>
      </c>
      <c r="G4" s="31">
        <f t="shared" ref="G4:H4" si="5">C4*$AH$4</f>
        <v>1911811.142</v>
      </c>
      <c r="H4" s="31">
        <f t="shared" si="5"/>
        <v>1779166.349</v>
      </c>
      <c r="I4" s="31">
        <f t="shared" ref="I4:I678" si="10">F4*$AH$4</f>
        <v>244967.7096</v>
      </c>
      <c r="J4" s="32">
        <f t="shared" ref="J4:K4" si="6">C4*$AH$5</f>
        <v>136.5579387</v>
      </c>
      <c r="K4" s="32">
        <f t="shared" si="6"/>
        <v>127.0833106</v>
      </c>
      <c r="L4" s="32">
        <f t="shared" ref="L4:L678" si="12">F4*$AH$5</f>
        <v>17.49769354</v>
      </c>
      <c r="M4" s="32">
        <f t="shared" ref="M4:M678" si="13">J4/12</f>
        <v>11.37982822</v>
      </c>
      <c r="N4" s="32">
        <f t="shared" ref="N4:N678" si="14">J4/31</f>
        <v>4.405094797</v>
      </c>
      <c r="O4" s="32">
        <f t="shared" ref="O4:O678" si="15">K4/12</f>
        <v>10.59027588</v>
      </c>
      <c r="P4" s="32">
        <f t="shared" ref="P4:P678" si="16">K4/31</f>
        <v>4.099461633</v>
      </c>
      <c r="Q4" s="32">
        <f t="shared" ref="Q4:Q678" si="17">L4/12</f>
        <v>1.458141129</v>
      </c>
      <c r="R4" s="32">
        <f t="shared" ref="R4:R678" si="18">L4/31</f>
        <v>0.5644417272</v>
      </c>
      <c r="S4" s="32">
        <f t="shared" ref="S4:S678" si="19">L4/12/31</f>
        <v>0.0470368106</v>
      </c>
      <c r="T4" s="33">
        <f>F4</f>
        <v>0.01749769354</v>
      </c>
      <c r="U4" s="34">
        <f t="shared" ref="U4:AB4" si="7">IF(AND(J4&gt;=$AH$7,J4&lt;=$AH$9),1,0)</f>
        <v>0</v>
      </c>
      <c r="V4" s="34">
        <f t="shared" si="7"/>
        <v>0</v>
      </c>
      <c r="W4" s="34">
        <f t="shared" si="7"/>
        <v>0</v>
      </c>
      <c r="X4" s="34">
        <f t="shared" si="7"/>
        <v>0</v>
      </c>
      <c r="Y4" s="34">
        <f t="shared" si="7"/>
        <v>0</v>
      </c>
      <c r="Z4" s="34">
        <f t="shared" si="7"/>
        <v>0</v>
      </c>
      <c r="AA4" s="34">
        <f t="shared" si="7"/>
        <v>0</v>
      </c>
      <c r="AB4" s="34">
        <f t="shared" si="7"/>
        <v>1</v>
      </c>
      <c r="AC4" s="34">
        <f t="shared" ref="AC4:AC678" si="21">IF(AND(S4&gt;=$AH$7,S4&lt;=$AH$9),1,0)</f>
        <v>0</v>
      </c>
      <c r="AD4" s="34">
        <f t="shared" ref="AD4:AD678" si="22">IF(SUM(U4:AC4)&gt;=1,1,0)</f>
        <v>1</v>
      </c>
      <c r="AE4" s="30">
        <f t="shared" ref="AE4:AE678" si="23">AD4*F4</f>
        <v>0.01749769354</v>
      </c>
      <c r="AF4" s="35" t="str">
        <f t="shared" ref="AF4:AF5" si="24">INDEX($AK$3:$AS$3, MATCH(MIN(AK4:AS4),AK4:AS4,0))</f>
        <v>V+F+M</v>
      </c>
      <c r="AG4" s="35" t="s">
        <v>29</v>
      </c>
      <c r="AH4" s="34">
        <v>1.4E7</v>
      </c>
      <c r="AI4" s="36" t="s">
        <v>24</v>
      </c>
      <c r="AJ4" s="36">
        <f t="shared" ref="AJ4:AS4" si="8">INT(100*ABS(J4-($AH$7+$AH$9)/2))</f>
        <v>13455</v>
      </c>
      <c r="AK4" s="36">
        <f t="shared" si="8"/>
        <v>12508</v>
      </c>
      <c r="AL4" s="36">
        <f t="shared" si="8"/>
        <v>1549</v>
      </c>
      <c r="AM4" s="36">
        <f t="shared" si="8"/>
        <v>937</v>
      </c>
      <c r="AN4" s="36">
        <f t="shared" si="8"/>
        <v>240</v>
      </c>
      <c r="AO4" s="36">
        <f t="shared" si="8"/>
        <v>859</v>
      </c>
      <c r="AP4" s="36">
        <f t="shared" si="8"/>
        <v>209</v>
      </c>
      <c r="AQ4" s="36">
        <f t="shared" si="8"/>
        <v>54</v>
      </c>
      <c r="AR4" s="36">
        <f t="shared" si="8"/>
        <v>143</v>
      </c>
      <c r="AS4" s="36">
        <f t="shared" si="8"/>
        <v>195</v>
      </c>
      <c r="AT4" s="35">
        <f t="shared" ref="AT4:AT5" si="26">MIN(AK4:AS4)</f>
        <v>54</v>
      </c>
      <c r="AU4" s="37"/>
      <c r="AV4" s="38"/>
      <c r="AW4" s="38"/>
      <c r="AX4" s="38"/>
      <c r="AY4" s="38"/>
      <c r="AZ4" s="38"/>
      <c r="BA4" s="38"/>
      <c r="BB4" s="34"/>
    </row>
    <row r="5" ht="13.5" customHeight="1">
      <c r="A5" s="27" t="s">
        <v>30</v>
      </c>
      <c r="B5" s="27" t="s">
        <v>28</v>
      </c>
      <c r="C5" s="28">
        <f>LOOKUP(A5,'single char incidentie'!$A$1:$A$26,'single char incidentie'!$E$1:$E$26)</f>
        <v>0.1213456172</v>
      </c>
      <c r="D5" s="28">
        <f>LOOKUP(B5,'single char incidentie'!$A$1:$A$26,'single char incidentie'!$D$1:$D$26)</f>
        <v>0.1270833106</v>
      </c>
      <c r="E5" s="29">
        <v>1.54210557444963</v>
      </c>
      <c r="F5" s="30">
        <f t="shared" si="9"/>
        <v>0.01542105574</v>
      </c>
      <c r="G5" s="31">
        <f t="shared" ref="G5:G680" si="27">E5*$AH$4</f>
        <v>21589478.04</v>
      </c>
      <c r="H5" s="31">
        <f t="shared" ref="H5:H678" si="28">D5*$AH$4</f>
        <v>1779166.349</v>
      </c>
      <c r="I5" s="31">
        <f t="shared" si="10"/>
        <v>215894.7804</v>
      </c>
      <c r="J5" s="32">
        <f t="shared" ref="J5:K5" si="11">C5*$AH$5</f>
        <v>121.3456172</v>
      </c>
      <c r="K5" s="32">
        <f t="shared" si="11"/>
        <v>127.0833106</v>
      </c>
      <c r="L5" s="32">
        <f t="shared" si="12"/>
        <v>15.42105574</v>
      </c>
      <c r="M5" s="32">
        <f t="shared" si="13"/>
        <v>10.11213477</v>
      </c>
      <c r="N5" s="32">
        <f t="shared" si="14"/>
        <v>3.914374749</v>
      </c>
      <c r="O5" s="32">
        <f t="shared" si="15"/>
        <v>10.59027588</v>
      </c>
      <c r="P5" s="32">
        <f t="shared" si="16"/>
        <v>4.099461633</v>
      </c>
      <c r="Q5" s="32">
        <f t="shared" si="17"/>
        <v>1.285087979</v>
      </c>
      <c r="R5" s="32">
        <f t="shared" si="18"/>
        <v>0.4974534111</v>
      </c>
      <c r="S5" s="32">
        <f t="shared" si="19"/>
        <v>0.04145445093</v>
      </c>
      <c r="T5" s="33">
        <f t="shared" ref="T5:T678" si="30">T4+F5</f>
        <v>0.03291874929</v>
      </c>
      <c r="U5" s="34">
        <f t="shared" ref="U5:AB5" si="20">IF(AND(J5&gt;=$AH$7,J5&lt;=$AH$9),1,0)</f>
        <v>0</v>
      </c>
      <c r="V5" s="34">
        <f t="shared" si="20"/>
        <v>0</v>
      </c>
      <c r="W5" s="34">
        <f t="shared" si="20"/>
        <v>0</v>
      </c>
      <c r="X5" s="34">
        <f t="shared" si="20"/>
        <v>0</v>
      </c>
      <c r="Y5" s="34">
        <f t="shared" si="20"/>
        <v>0</v>
      </c>
      <c r="Z5" s="34">
        <f t="shared" si="20"/>
        <v>0</v>
      </c>
      <c r="AA5" s="34">
        <f t="shared" si="20"/>
        <v>0</v>
      </c>
      <c r="AB5" s="34">
        <f t="shared" si="20"/>
        <v>1</v>
      </c>
      <c r="AC5" s="34">
        <f t="shared" si="21"/>
        <v>0</v>
      </c>
      <c r="AD5" s="34">
        <f t="shared" si="22"/>
        <v>1</v>
      </c>
      <c r="AE5" s="30">
        <f t="shared" si="23"/>
        <v>0.01542105574</v>
      </c>
      <c r="AF5" s="35" t="str">
        <f t="shared" si="24"/>
        <v>V+F+M</v>
      </c>
      <c r="AG5" s="35" t="s">
        <v>31</v>
      </c>
      <c r="AH5" s="39">
        <v>1000.0</v>
      </c>
      <c r="AI5" s="36" t="s">
        <v>24</v>
      </c>
      <c r="AJ5" s="36">
        <f t="shared" ref="AJ5:AS5" si="25">INT(100*ABS(J5-($AH$7+$AH$9)/2))</f>
        <v>11934</v>
      </c>
      <c r="AK5" s="36">
        <f t="shared" si="25"/>
        <v>12508</v>
      </c>
      <c r="AL5" s="36">
        <f t="shared" si="25"/>
        <v>1342</v>
      </c>
      <c r="AM5" s="36">
        <f t="shared" si="25"/>
        <v>811</v>
      </c>
      <c r="AN5" s="36">
        <f t="shared" si="25"/>
        <v>191</v>
      </c>
      <c r="AO5" s="36">
        <f t="shared" si="25"/>
        <v>859</v>
      </c>
      <c r="AP5" s="36">
        <f t="shared" si="25"/>
        <v>209</v>
      </c>
      <c r="AQ5" s="36">
        <f t="shared" si="25"/>
        <v>71</v>
      </c>
      <c r="AR5" s="36">
        <f t="shared" si="25"/>
        <v>150</v>
      </c>
      <c r="AS5" s="36">
        <f t="shared" si="25"/>
        <v>195</v>
      </c>
      <c r="AT5" s="35">
        <f t="shared" si="26"/>
        <v>71</v>
      </c>
      <c r="AU5" s="37"/>
      <c r="AV5" s="34"/>
      <c r="AW5" s="34"/>
      <c r="AX5" s="34"/>
      <c r="AY5" s="34"/>
      <c r="AZ5" s="34"/>
      <c r="BA5" s="34"/>
      <c r="BB5" s="34"/>
    </row>
    <row r="6" ht="13.5" customHeight="1">
      <c r="A6" s="27" t="s">
        <v>27</v>
      </c>
      <c r="B6" s="27" t="s">
        <v>32</v>
      </c>
      <c r="C6" s="28">
        <f>LOOKUP(A6,'single char incidentie'!$A$1:$A$26,'single char incidentie'!$E$1:$E$26)</f>
        <v>0.1365579387</v>
      </c>
      <c r="D6" s="28">
        <f>LOOKUP(B6,'single char incidentie'!$A$1:$A$26,'single char incidentie'!$D$1:$D$26)</f>
        <v>0.094317711</v>
      </c>
      <c r="E6" s="29">
        <v>1.27799460438255</v>
      </c>
      <c r="F6" s="30">
        <f t="shared" si="9"/>
        <v>0.01277994604</v>
      </c>
      <c r="G6" s="31">
        <f t="shared" si="27"/>
        <v>17891924.46</v>
      </c>
      <c r="H6" s="31">
        <f t="shared" si="28"/>
        <v>1320447.954</v>
      </c>
      <c r="I6" s="31">
        <f t="shared" si="10"/>
        <v>178919.2446</v>
      </c>
      <c r="J6" s="32">
        <f t="shared" ref="J6:K6" si="29">C6*$AH$5</f>
        <v>136.5579387</v>
      </c>
      <c r="K6" s="32">
        <f t="shared" si="29"/>
        <v>94.317711</v>
      </c>
      <c r="L6" s="32">
        <f t="shared" si="12"/>
        <v>12.77994604</v>
      </c>
      <c r="M6" s="32">
        <f t="shared" si="13"/>
        <v>11.37982822</v>
      </c>
      <c r="N6" s="32">
        <f t="shared" si="14"/>
        <v>4.405094797</v>
      </c>
      <c r="O6" s="32">
        <f t="shared" si="15"/>
        <v>7.85980925</v>
      </c>
      <c r="P6" s="32">
        <f t="shared" si="16"/>
        <v>3.042506807</v>
      </c>
      <c r="Q6" s="32">
        <f t="shared" si="17"/>
        <v>1.064995504</v>
      </c>
      <c r="R6" s="32">
        <f t="shared" si="18"/>
        <v>0.412256324</v>
      </c>
      <c r="S6" s="32">
        <f t="shared" si="19"/>
        <v>0.03435469367</v>
      </c>
      <c r="T6" s="33">
        <f t="shared" si="30"/>
        <v>0.04569869533</v>
      </c>
      <c r="U6" s="34">
        <f t="shared" ref="U6:AB6" si="31">IF(AND(J6&gt;=$AH$7,J6&lt;=$AH$9),1,0)</f>
        <v>0</v>
      </c>
      <c r="V6" s="34">
        <f t="shared" si="31"/>
        <v>0</v>
      </c>
      <c r="W6" s="34">
        <f t="shared" si="31"/>
        <v>0</v>
      </c>
      <c r="X6" s="34">
        <f t="shared" si="31"/>
        <v>0</v>
      </c>
      <c r="Y6" s="34">
        <f t="shared" si="31"/>
        <v>0</v>
      </c>
      <c r="Z6" s="34">
        <f t="shared" si="31"/>
        <v>0</v>
      </c>
      <c r="AA6" s="34">
        <f t="shared" si="31"/>
        <v>0</v>
      </c>
      <c r="AB6" s="34">
        <f t="shared" si="31"/>
        <v>1</v>
      </c>
      <c r="AC6" s="34">
        <f t="shared" si="21"/>
        <v>0</v>
      </c>
      <c r="AD6" s="34">
        <f t="shared" si="22"/>
        <v>1</v>
      </c>
      <c r="AE6" s="30">
        <f t="shared" si="23"/>
        <v>0.01277994604</v>
      </c>
      <c r="AF6" s="35" t="str">
        <f t="shared" ref="AF6:AF7" si="34">INDEX($AK$3:$AS$3, MATCH(MIN(AK7:AS7),AK7:AS7,0))</f>
        <v>V+F+M</v>
      </c>
      <c r="AV6" s="31"/>
      <c r="AW6" s="31"/>
      <c r="AX6" s="31"/>
      <c r="AY6" s="31"/>
      <c r="AZ6" s="31"/>
      <c r="BA6" s="31"/>
      <c r="BB6" s="34"/>
    </row>
    <row r="7" ht="13.5" customHeight="1">
      <c r="A7" s="27" t="s">
        <v>33</v>
      </c>
      <c r="B7" s="27" t="s">
        <v>28</v>
      </c>
      <c r="C7" s="28">
        <f>LOOKUP(A7,'single char incidentie'!$A$1:$A$26,'single char incidentie'!$E$1:$E$26)</f>
        <v>0.09650590394</v>
      </c>
      <c r="D7" s="28">
        <f>LOOKUP(B7,'single char incidentie'!$A$1:$A$26,'single char incidentie'!$D$1:$D$26)</f>
        <v>0.1270833106</v>
      </c>
      <c r="E7" s="29">
        <v>1.21253169353227</v>
      </c>
      <c r="F7" s="30">
        <f t="shared" si="9"/>
        <v>0.01212531694</v>
      </c>
      <c r="G7" s="31">
        <f t="shared" si="27"/>
        <v>16975443.71</v>
      </c>
      <c r="H7" s="31">
        <f t="shared" si="28"/>
        <v>1779166.349</v>
      </c>
      <c r="I7" s="31">
        <f t="shared" si="10"/>
        <v>169754.4371</v>
      </c>
      <c r="J7" s="32">
        <f t="shared" ref="J7:K7" si="32">C7*$AH$5</f>
        <v>96.50590394</v>
      </c>
      <c r="K7" s="32">
        <f t="shared" si="32"/>
        <v>127.0833106</v>
      </c>
      <c r="L7" s="32">
        <f t="shared" si="12"/>
        <v>12.12531694</v>
      </c>
      <c r="M7" s="32">
        <f t="shared" si="13"/>
        <v>8.042158661</v>
      </c>
      <c r="N7" s="32">
        <f t="shared" si="14"/>
        <v>3.113093675</v>
      </c>
      <c r="O7" s="32">
        <f t="shared" si="15"/>
        <v>10.59027588</v>
      </c>
      <c r="P7" s="32">
        <f t="shared" si="16"/>
        <v>4.099461633</v>
      </c>
      <c r="Q7" s="32">
        <f t="shared" si="17"/>
        <v>1.010443078</v>
      </c>
      <c r="R7" s="32">
        <f t="shared" si="18"/>
        <v>0.391139256</v>
      </c>
      <c r="S7" s="32">
        <f t="shared" si="19"/>
        <v>0.032594938</v>
      </c>
      <c r="T7" s="33">
        <f t="shared" si="30"/>
        <v>0.05782401227</v>
      </c>
      <c r="U7" s="34">
        <f t="shared" ref="U7:AB7" si="33">IF(AND(J7&gt;=$AH$7,J7&lt;=$AH$9),1,0)</f>
        <v>0</v>
      </c>
      <c r="V7" s="34">
        <f t="shared" si="33"/>
        <v>0</v>
      </c>
      <c r="W7" s="34">
        <f t="shared" si="33"/>
        <v>0</v>
      </c>
      <c r="X7" s="34">
        <f t="shared" si="33"/>
        <v>0</v>
      </c>
      <c r="Y7" s="34">
        <f t="shared" si="33"/>
        <v>0</v>
      </c>
      <c r="Z7" s="34">
        <f t="shared" si="33"/>
        <v>0</v>
      </c>
      <c r="AA7" s="34">
        <f t="shared" si="33"/>
        <v>0</v>
      </c>
      <c r="AB7" s="34">
        <f t="shared" si="33"/>
        <v>1</v>
      </c>
      <c r="AC7" s="34">
        <f t="shared" si="21"/>
        <v>0</v>
      </c>
      <c r="AD7" s="34">
        <f t="shared" si="22"/>
        <v>1</v>
      </c>
      <c r="AE7" s="30">
        <f t="shared" si="23"/>
        <v>0.01212531694</v>
      </c>
      <c r="AF7" s="35" t="str">
        <f t="shared" si="34"/>
        <v>F+D</v>
      </c>
      <c r="AG7" s="39" t="s">
        <v>34</v>
      </c>
      <c r="AH7" s="40">
        <v>1.0</v>
      </c>
      <c r="AI7" s="41" t="s">
        <v>35</v>
      </c>
      <c r="AJ7" s="36">
        <f t="shared" ref="AJ7:AS7" si="35">INT(100*ABS(J6-($AH$7+$AH$9)/2))</f>
        <v>13455</v>
      </c>
      <c r="AK7" s="36">
        <f t="shared" si="35"/>
        <v>9231</v>
      </c>
      <c r="AL7" s="36">
        <f t="shared" si="35"/>
        <v>1077</v>
      </c>
      <c r="AM7" s="36">
        <f t="shared" si="35"/>
        <v>937</v>
      </c>
      <c r="AN7" s="36">
        <f t="shared" si="35"/>
        <v>240</v>
      </c>
      <c r="AO7" s="36">
        <f t="shared" si="35"/>
        <v>585</v>
      </c>
      <c r="AP7" s="36">
        <f t="shared" si="35"/>
        <v>104</v>
      </c>
      <c r="AQ7" s="36">
        <f t="shared" si="35"/>
        <v>93</v>
      </c>
      <c r="AR7" s="36">
        <f t="shared" si="35"/>
        <v>158</v>
      </c>
      <c r="AS7" s="36">
        <f t="shared" si="35"/>
        <v>196</v>
      </c>
      <c r="AT7" s="35">
        <f t="shared" ref="AT7:AT678" si="39">MIN(AK7:AS7)</f>
        <v>93</v>
      </c>
      <c r="AV7" s="31"/>
      <c r="AW7" s="31"/>
      <c r="AX7" s="31"/>
      <c r="AY7" s="31"/>
      <c r="AZ7" s="31"/>
      <c r="BA7" s="31"/>
      <c r="BB7" s="34"/>
    </row>
    <row r="8" ht="13.5" customHeight="1">
      <c r="A8" s="27" t="s">
        <v>27</v>
      </c>
      <c r="B8" s="27" t="s">
        <v>36</v>
      </c>
      <c r="C8" s="28">
        <f>LOOKUP(A8,'single char incidentie'!$A$1:$A$26,'single char incidentie'!$E$1:$E$26)</f>
        <v>0.1365579387</v>
      </c>
      <c r="D8" s="28">
        <f>LOOKUP(B8,'single char incidentie'!$A$1:$A$26,'single char incidentie'!$D$1:$D$26)</f>
        <v>0.0879137728</v>
      </c>
      <c r="E8" s="29">
        <v>1.20224959860975</v>
      </c>
      <c r="F8" s="30">
        <f t="shared" si="9"/>
        <v>0.01202249599</v>
      </c>
      <c r="G8" s="31">
        <f t="shared" si="27"/>
        <v>16831494.38</v>
      </c>
      <c r="H8" s="31">
        <f t="shared" si="28"/>
        <v>1230792.819</v>
      </c>
      <c r="I8" s="31">
        <f t="shared" si="10"/>
        <v>168314.9438</v>
      </c>
      <c r="J8" s="32">
        <f t="shared" ref="J8:K8" si="36">C8*$AH$5</f>
        <v>136.5579387</v>
      </c>
      <c r="K8" s="32">
        <f t="shared" si="36"/>
        <v>87.9137728</v>
      </c>
      <c r="L8" s="32">
        <f t="shared" si="12"/>
        <v>12.02249599</v>
      </c>
      <c r="M8" s="32">
        <f t="shared" si="13"/>
        <v>11.37982822</v>
      </c>
      <c r="N8" s="32">
        <f t="shared" si="14"/>
        <v>4.405094797</v>
      </c>
      <c r="O8" s="32">
        <f t="shared" si="15"/>
        <v>7.326147733</v>
      </c>
      <c r="P8" s="32">
        <f t="shared" si="16"/>
        <v>2.835928155</v>
      </c>
      <c r="Q8" s="32">
        <f t="shared" si="17"/>
        <v>1.001874666</v>
      </c>
      <c r="R8" s="32">
        <f t="shared" si="18"/>
        <v>0.3878224512</v>
      </c>
      <c r="S8" s="32">
        <f t="shared" si="19"/>
        <v>0.0323185376</v>
      </c>
      <c r="T8" s="33">
        <f t="shared" si="30"/>
        <v>0.06984650825</v>
      </c>
      <c r="U8" s="34">
        <f t="shared" ref="U8:AB8" si="37">IF(AND(J8&gt;=$AH$7,J8&lt;=$AH$9),1,0)</f>
        <v>0</v>
      </c>
      <c r="V8" s="34">
        <f t="shared" si="37"/>
        <v>0</v>
      </c>
      <c r="W8" s="34">
        <f t="shared" si="37"/>
        <v>0</v>
      </c>
      <c r="X8" s="34">
        <f t="shared" si="37"/>
        <v>0</v>
      </c>
      <c r="Y8" s="34">
        <f t="shared" si="37"/>
        <v>0</v>
      </c>
      <c r="Z8" s="34">
        <f t="shared" si="37"/>
        <v>0</v>
      </c>
      <c r="AA8" s="34">
        <f t="shared" si="37"/>
        <v>1</v>
      </c>
      <c r="AB8" s="34">
        <f t="shared" si="37"/>
        <v>1</v>
      </c>
      <c r="AC8" s="34">
        <f t="shared" si="21"/>
        <v>0</v>
      </c>
      <c r="AD8" s="34">
        <f t="shared" si="22"/>
        <v>1</v>
      </c>
      <c r="AE8" s="30">
        <f t="shared" si="23"/>
        <v>0.01202249599</v>
      </c>
      <c r="AF8" s="35" t="str">
        <f t="shared" ref="AF8:AF678" si="42">INDEX($AK$3:$AS$3, MATCH(MIN(AK8:AS8),AK8:AS8,0))</f>
        <v>F+D</v>
      </c>
      <c r="AG8" s="36"/>
      <c r="AH8" s="31">
        <f>1/AH7*AH5</f>
        <v>1000</v>
      </c>
      <c r="AI8" s="39" t="s">
        <v>37</v>
      </c>
      <c r="AJ8" s="36">
        <f t="shared" ref="AJ8:AS8" si="38">INT(100*ABS(J8-($AH$7+$AH$9)/2))</f>
        <v>13455</v>
      </c>
      <c r="AK8" s="36">
        <f t="shared" si="38"/>
        <v>8591</v>
      </c>
      <c r="AL8" s="36">
        <f t="shared" si="38"/>
        <v>1002</v>
      </c>
      <c r="AM8" s="36">
        <f t="shared" si="38"/>
        <v>937</v>
      </c>
      <c r="AN8" s="36">
        <f t="shared" si="38"/>
        <v>240</v>
      </c>
      <c r="AO8" s="36">
        <f t="shared" si="38"/>
        <v>532</v>
      </c>
      <c r="AP8" s="36">
        <f t="shared" si="38"/>
        <v>83</v>
      </c>
      <c r="AQ8" s="36">
        <f t="shared" si="38"/>
        <v>99</v>
      </c>
      <c r="AR8" s="36">
        <f t="shared" si="38"/>
        <v>161</v>
      </c>
      <c r="AS8" s="36">
        <f t="shared" si="38"/>
        <v>196</v>
      </c>
      <c r="AT8" s="35">
        <f t="shared" si="39"/>
        <v>83</v>
      </c>
      <c r="AU8" s="31"/>
      <c r="AV8" s="31"/>
      <c r="AW8" s="31"/>
      <c r="AX8" s="31"/>
      <c r="AY8" s="31"/>
      <c r="AZ8" s="31"/>
      <c r="BA8" s="31"/>
      <c r="BB8" s="31"/>
    </row>
    <row r="9" ht="13.5" customHeight="1">
      <c r="A9" s="27" t="s">
        <v>30</v>
      </c>
      <c r="B9" s="27" t="s">
        <v>32</v>
      </c>
      <c r="C9" s="28">
        <f>LOOKUP(A9,'single char incidentie'!$A$1:$A$26,'single char incidentie'!$E$1:$E$26)</f>
        <v>0.1213456172</v>
      </c>
      <c r="D9" s="28">
        <f>LOOKUP(B9,'single char incidentie'!$A$1:$A$26,'single char incidentie'!$D$1:$D$26)</f>
        <v>0.094317711</v>
      </c>
      <c r="E9" s="29">
        <v>1.13165643325999</v>
      </c>
      <c r="F9" s="30">
        <f t="shared" si="9"/>
        <v>0.01131656433</v>
      </c>
      <c r="G9" s="31">
        <f t="shared" si="27"/>
        <v>15843190.07</v>
      </c>
      <c r="H9" s="31">
        <f t="shared" si="28"/>
        <v>1320447.954</v>
      </c>
      <c r="I9" s="31">
        <f t="shared" si="10"/>
        <v>158431.9007</v>
      </c>
      <c r="J9" s="32">
        <f t="shared" ref="J9:K9" si="40">C9*$AH$5</f>
        <v>121.3456172</v>
      </c>
      <c r="K9" s="32">
        <f t="shared" si="40"/>
        <v>94.317711</v>
      </c>
      <c r="L9" s="32">
        <f t="shared" si="12"/>
        <v>11.31656433</v>
      </c>
      <c r="M9" s="32">
        <f t="shared" si="13"/>
        <v>10.11213477</v>
      </c>
      <c r="N9" s="32">
        <f t="shared" si="14"/>
        <v>3.914374749</v>
      </c>
      <c r="O9" s="32">
        <f t="shared" si="15"/>
        <v>7.85980925</v>
      </c>
      <c r="P9" s="32">
        <f t="shared" si="16"/>
        <v>3.042506807</v>
      </c>
      <c r="Q9" s="32">
        <f t="shared" si="17"/>
        <v>0.9430470277</v>
      </c>
      <c r="R9" s="32">
        <f t="shared" si="18"/>
        <v>0.3650504623</v>
      </c>
      <c r="S9" s="32">
        <f t="shared" si="19"/>
        <v>0.03042087186</v>
      </c>
      <c r="T9" s="33">
        <f t="shared" si="30"/>
        <v>0.08116307259</v>
      </c>
      <c r="U9" s="34">
        <f t="shared" ref="U9:AB9" si="41">IF(AND(J9&gt;=$AH$7,J9&lt;=$AH$9),1,0)</f>
        <v>0</v>
      </c>
      <c r="V9" s="34">
        <f t="shared" si="41"/>
        <v>0</v>
      </c>
      <c r="W9" s="34">
        <f t="shared" si="41"/>
        <v>0</v>
      </c>
      <c r="X9" s="34">
        <f t="shared" si="41"/>
        <v>0</v>
      </c>
      <c r="Y9" s="34">
        <f t="shared" si="41"/>
        <v>0</v>
      </c>
      <c r="Z9" s="34">
        <f t="shared" si="41"/>
        <v>0</v>
      </c>
      <c r="AA9" s="34">
        <f t="shared" si="41"/>
        <v>0</v>
      </c>
      <c r="AB9" s="34">
        <f t="shared" si="41"/>
        <v>0</v>
      </c>
      <c r="AC9" s="34">
        <f t="shared" si="21"/>
        <v>0</v>
      </c>
      <c r="AD9" s="34">
        <f t="shared" si="22"/>
        <v>0</v>
      </c>
      <c r="AE9" s="30">
        <f t="shared" si="23"/>
        <v>0</v>
      </c>
      <c r="AF9" s="35" t="str">
        <f t="shared" si="42"/>
        <v>F+D</v>
      </c>
      <c r="AG9" s="39" t="s">
        <v>38</v>
      </c>
      <c r="AH9" s="40">
        <v>3.0</v>
      </c>
      <c r="AI9" s="42" t="s">
        <v>39</v>
      </c>
      <c r="AJ9" s="36">
        <f t="shared" ref="AJ9:AS9" si="43">INT(100*ABS(J9-($AH$7+$AH$9)/2))</f>
        <v>11934</v>
      </c>
      <c r="AK9" s="36">
        <f t="shared" si="43"/>
        <v>9231</v>
      </c>
      <c r="AL9" s="36">
        <f t="shared" si="43"/>
        <v>931</v>
      </c>
      <c r="AM9" s="36">
        <f t="shared" si="43"/>
        <v>811</v>
      </c>
      <c r="AN9" s="36">
        <f t="shared" si="43"/>
        <v>191</v>
      </c>
      <c r="AO9" s="36">
        <f t="shared" si="43"/>
        <v>585</v>
      </c>
      <c r="AP9" s="36">
        <f t="shared" si="43"/>
        <v>104</v>
      </c>
      <c r="AQ9" s="36">
        <f t="shared" si="43"/>
        <v>105</v>
      </c>
      <c r="AR9" s="36">
        <f t="shared" si="43"/>
        <v>163</v>
      </c>
      <c r="AS9" s="36">
        <f t="shared" si="43"/>
        <v>196</v>
      </c>
      <c r="AT9" s="35">
        <f t="shared" si="39"/>
        <v>104</v>
      </c>
      <c r="AV9" s="31"/>
      <c r="AW9" s="31"/>
      <c r="AX9" s="31"/>
      <c r="AY9" s="31"/>
      <c r="AZ9" s="31"/>
      <c r="BA9" s="31"/>
      <c r="BB9" s="31"/>
    </row>
    <row r="10" ht="13.5" customHeight="1">
      <c r="A10" s="27" t="s">
        <v>27</v>
      </c>
      <c r="B10" s="27" t="s">
        <v>40</v>
      </c>
      <c r="C10" s="28">
        <f>LOOKUP(A10,'single char incidentie'!$A$1:$A$26,'single char incidentie'!$E$1:$E$26)</f>
        <v>0.1365579387</v>
      </c>
      <c r="D10" s="28">
        <f>LOOKUP(B10,'single char incidentie'!$A$1:$A$26,'single char incidentie'!$D$1:$D$26)</f>
        <v>0.0821403066</v>
      </c>
      <c r="E10" s="29">
        <v>1.10551587982857</v>
      </c>
      <c r="F10" s="30">
        <f t="shared" si="9"/>
        <v>0.0110551588</v>
      </c>
      <c r="G10" s="31">
        <f t="shared" si="27"/>
        <v>15477222.32</v>
      </c>
      <c r="H10" s="31">
        <f t="shared" si="28"/>
        <v>1149964.292</v>
      </c>
      <c r="I10" s="31">
        <f t="shared" si="10"/>
        <v>154772.2232</v>
      </c>
      <c r="J10" s="32">
        <f t="shared" ref="J10:K10" si="44">C10*$AH$5</f>
        <v>136.5579387</v>
      </c>
      <c r="K10" s="32">
        <f t="shared" si="44"/>
        <v>82.1403066</v>
      </c>
      <c r="L10" s="32">
        <f t="shared" si="12"/>
        <v>11.0551588</v>
      </c>
      <c r="M10" s="32">
        <f t="shared" si="13"/>
        <v>11.37982822</v>
      </c>
      <c r="N10" s="32">
        <f t="shared" si="14"/>
        <v>4.405094797</v>
      </c>
      <c r="O10" s="32">
        <f t="shared" si="15"/>
        <v>6.84502555</v>
      </c>
      <c r="P10" s="32">
        <f t="shared" si="16"/>
        <v>2.64968731</v>
      </c>
      <c r="Q10" s="32">
        <f t="shared" si="17"/>
        <v>0.9212632332</v>
      </c>
      <c r="R10" s="32">
        <f t="shared" si="18"/>
        <v>0.3566180258</v>
      </c>
      <c r="S10" s="32">
        <f t="shared" si="19"/>
        <v>0.02971816881</v>
      </c>
      <c r="T10" s="33">
        <f t="shared" si="30"/>
        <v>0.09221823138</v>
      </c>
      <c r="U10" s="34">
        <f t="shared" ref="U10:AB10" si="45">IF(AND(J10&gt;=$AH$7,J10&lt;=$AH$9),1,0)</f>
        <v>0</v>
      </c>
      <c r="V10" s="34">
        <f t="shared" si="45"/>
        <v>0</v>
      </c>
      <c r="W10" s="34">
        <f t="shared" si="45"/>
        <v>0</v>
      </c>
      <c r="X10" s="34">
        <f t="shared" si="45"/>
        <v>0</v>
      </c>
      <c r="Y10" s="34">
        <f t="shared" si="45"/>
        <v>0</v>
      </c>
      <c r="Z10" s="34">
        <f t="shared" si="45"/>
        <v>0</v>
      </c>
      <c r="AA10" s="34">
        <f t="shared" si="45"/>
        <v>1</v>
      </c>
      <c r="AB10" s="34">
        <f t="shared" si="45"/>
        <v>0</v>
      </c>
      <c r="AC10" s="34">
        <f t="shared" si="21"/>
        <v>0</v>
      </c>
      <c r="AD10" s="34">
        <f t="shared" si="22"/>
        <v>1</v>
      </c>
      <c r="AE10" s="30">
        <f t="shared" si="23"/>
        <v>0.0110551588</v>
      </c>
      <c r="AF10" s="35" t="str">
        <f t="shared" si="42"/>
        <v>F+D</v>
      </c>
      <c r="AH10" s="31">
        <f>1/AH9*AH5</f>
        <v>333.3333333</v>
      </c>
      <c r="AI10" s="39" t="s">
        <v>41</v>
      </c>
      <c r="AJ10" s="36">
        <f t="shared" ref="AJ10:AS10" si="46">INT(100*ABS(J10-($AH$7+$AH$9)/2))</f>
        <v>13455</v>
      </c>
      <c r="AK10" s="36">
        <f t="shared" si="46"/>
        <v>8014</v>
      </c>
      <c r="AL10" s="36">
        <f t="shared" si="46"/>
        <v>905</v>
      </c>
      <c r="AM10" s="36">
        <f t="shared" si="46"/>
        <v>937</v>
      </c>
      <c r="AN10" s="36">
        <f t="shared" si="46"/>
        <v>240</v>
      </c>
      <c r="AO10" s="36">
        <f t="shared" si="46"/>
        <v>484</v>
      </c>
      <c r="AP10" s="36">
        <f t="shared" si="46"/>
        <v>64</v>
      </c>
      <c r="AQ10" s="36">
        <f t="shared" si="46"/>
        <v>107</v>
      </c>
      <c r="AR10" s="36">
        <f t="shared" si="46"/>
        <v>164</v>
      </c>
      <c r="AS10" s="36">
        <f t="shared" si="46"/>
        <v>197</v>
      </c>
      <c r="AT10" s="35">
        <f t="shared" si="39"/>
        <v>64</v>
      </c>
      <c r="AV10" s="31"/>
      <c r="AW10" s="31"/>
      <c r="AX10" s="31"/>
      <c r="AY10" s="31"/>
      <c r="AZ10" s="31"/>
      <c r="BA10" s="31"/>
      <c r="BB10" s="31"/>
    </row>
    <row r="11" ht="13.5" customHeight="1">
      <c r="A11" s="27" t="s">
        <v>30</v>
      </c>
      <c r="B11" s="27" t="s">
        <v>36</v>
      </c>
      <c r="C11" s="28">
        <f>LOOKUP(A11,'single char incidentie'!$A$1:$A$26,'single char incidentie'!$E$1:$E$26)</f>
        <v>0.1213456172</v>
      </c>
      <c r="D11" s="28">
        <f>LOOKUP(B11,'single char incidentie'!$A$1:$A$26,'single char incidentie'!$D$1:$D$26)</f>
        <v>0.0879137728</v>
      </c>
      <c r="E11" s="29">
        <v>1.0564510755762</v>
      </c>
      <c r="F11" s="30">
        <f t="shared" si="9"/>
        <v>0.01056451076</v>
      </c>
      <c r="G11" s="31">
        <f t="shared" si="27"/>
        <v>14790315.06</v>
      </c>
      <c r="H11" s="31">
        <f t="shared" si="28"/>
        <v>1230792.819</v>
      </c>
      <c r="I11" s="31">
        <f t="shared" si="10"/>
        <v>147903.1506</v>
      </c>
      <c r="J11" s="32">
        <f t="shared" ref="J11:K11" si="47">C11*$AH$5</f>
        <v>121.3456172</v>
      </c>
      <c r="K11" s="32">
        <f t="shared" si="47"/>
        <v>87.9137728</v>
      </c>
      <c r="L11" s="32">
        <f t="shared" si="12"/>
        <v>10.56451076</v>
      </c>
      <c r="M11" s="32">
        <f t="shared" si="13"/>
        <v>10.11213477</v>
      </c>
      <c r="N11" s="32">
        <f t="shared" si="14"/>
        <v>3.914374749</v>
      </c>
      <c r="O11" s="32">
        <f t="shared" si="15"/>
        <v>7.326147733</v>
      </c>
      <c r="P11" s="32">
        <f t="shared" si="16"/>
        <v>2.835928155</v>
      </c>
      <c r="Q11" s="32">
        <f t="shared" si="17"/>
        <v>0.8803758963</v>
      </c>
      <c r="R11" s="32">
        <f t="shared" si="18"/>
        <v>0.3407906695</v>
      </c>
      <c r="S11" s="32">
        <f t="shared" si="19"/>
        <v>0.02839922246</v>
      </c>
      <c r="T11" s="33">
        <f t="shared" si="30"/>
        <v>0.1027827421</v>
      </c>
      <c r="U11" s="34">
        <f t="shared" ref="U11:AB11" si="48">IF(AND(J11&gt;=$AH$7,J11&lt;=$AH$9),1,0)</f>
        <v>0</v>
      </c>
      <c r="V11" s="34">
        <f t="shared" si="48"/>
        <v>0</v>
      </c>
      <c r="W11" s="34">
        <f t="shared" si="48"/>
        <v>0</v>
      </c>
      <c r="X11" s="34">
        <f t="shared" si="48"/>
        <v>0</v>
      </c>
      <c r="Y11" s="34">
        <f t="shared" si="48"/>
        <v>0</v>
      </c>
      <c r="Z11" s="34">
        <f t="shared" si="48"/>
        <v>0</v>
      </c>
      <c r="AA11" s="34">
        <f t="shared" si="48"/>
        <v>1</v>
      </c>
      <c r="AB11" s="34">
        <f t="shared" si="48"/>
        <v>0</v>
      </c>
      <c r="AC11" s="34">
        <f t="shared" si="21"/>
        <v>0</v>
      </c>
      <c r="AD11" s="34">
        <f t="shared" si="22"/>
        <v>1</v>
      </c>
      <c r="AE11" s="30">
        <f t="shared" si="23"/>
        <v>0.01056451076</v>
      </c>
      <c r="AF11" s="35" t="str">
        <f t="shared" si="42"/>
        <v>F+D</v>
      </c>
      <c r="AG11" s="43"/>
      <c r="AH11" s="31"/>
      <c r="AI11" s="31"/>
      <c r="AJ11" s="36">
        <f t="shared" ref="AJ11:AS11" si="49">INT(100*ABS(J11-($AH$7+$AH$9)/2))</f>
        <v>11934</v>
      </c>
      <c r="AK11" s="36">
        <f t="shared" si="49"/>
        <v>8591</v>
      </c>
      <c r="AL11" s="36">
        <f t="shared" si="49"/>
        <v>856</v>
      </c>
      <c r="AM11" s="36">
        <f t="shared" si="49"/>
        <v>811</v>
      </c>
      <c r="AN11" s="36">
        <f t="shared" si="49"/>
        <v>191</v>
      </c>
      <c r="AO11" s="36">
        <f t="shared" si="49"/>
        <v>532</v>
      </c>
      <c r="AP11" s="36">
        <f t="shared" si="49"/>
        <v>83</v>
      </c>
      <c r="AQ11" s="36">
        <f t="shared" si="49"/>
        <v>111</v>
      </c>
      <c r="AR11" s="36">
        <f t="shared" si="49"/>
        <v>165</v>
      </c>
      <c r="AS11" s="36">
        <f t="shared" si="49"/>
        <v>197</v>
      </c>
      <c r="AT11" s="35">
        <f t="shared" si="39"/>
        <v>83</v>
      </c>
      <c r="AU11" s="31"/>
      <c r="AV11" s="31"/>
      <c r="AW11" s="31"/>
      <c r="AX11" s="31"/>
      <c r="AY11" s="31"/>
      <c r="AZ11" s="31"/>
      <c r="BA11" s="31"/>
      <c r="BB11" s="31"/>
    </row>
    <row r="12" ht="13.5" customHeight="1">
      <c r="A12" s="27" t="s">
        <v>27</v>
      </c>
      <c r="B12" s="27" t="s">
        <v>10</v>
      </c>
      <c r="C12" s="28">
        <f>LOOKUP(A12,'single char incidentie'!$A$1:$A$26,'single char incidentie'!$E$1:$E$26)</f>
        <v>0.1365579387</v>
      </c>
      <c r="D12" s="28">
        <f>LOOKUP(B12,'single char incidentie'!$A$1:$A$26,'single char incidentie'!$D$1:$D$26)</f>
        <v>0.07130889039</v>
      </c>
      <c r="E12" s="29">
        <v>1.01657467945263</v>
      </c>
      <c r="F12" s="30">
        <f t="shared" si="9"/>
        <v>0.01016574679</v>
      </c>
      <c r="G12" s="31">
        <f t="shared" si="27"/>
        <v>14232045.51</v>
      </c>
      <c r="H12" s="31">
        <f t="shared" si="28"/>
        <v>998324.4655</v>
      </c>
      <c r="I12" s="31">
        <f t="shared" si="10"/>
        <v>142320.4551</v>
      </c>
      <c r="J12" s="32">
        <f t="shared" ref="J12:K12" si="50">C12*$AH$5</f>
        <v>136.5579387</v>
      </c>
      <c r="K12" s="32">
        <f t="shared" si="50"/>
        <v>71.30889039</v>
      </c>
      <c r="L12" s="32">
        <f t="shared" si="12"/>
        <v>10.16574679</v>
      </c>
      <c r="M12" s="32">
        <f t="shared" si="13"/>
        <v>11.37982822</v>
      </c>
      <c r="N12" s="32">
        <f t="shared" si="14"/>
        <v>4.405094797</v>
      </c>
      <c r="O12" s="32">
        <f t="shared" si="15"/>
        <v>5.942407533</v>
      </c>
      <c r="P12" s="32">
        <f t="shared" si="16"/>
        <v>2.300286787</v>
      </c>
      <c r="Q12" s="32">
        <f t="shared" si="17"/>
        <v>0.8471455662</v>
      </c>
      <c r="R12" s="32">
        <f t="shared" si="18"/>
        <v>0.327927316</v>
      </c>
      <c r="S12" s="32">
        <f t="shared" si="19"/>
        <v>0.02732727633</v>
      </c>
      <c r="T12" s="33">
        <f t="shared" si="30"/>
        <v>0.1129484889</v>
      </c>
      <c r="U12" s="34">
        <f t="shared" ref="U12:AB12" si="51">IF(AND(J12&gt;=$AH$7,J12&lt;=$AH$9),1,0)</f>
        <v>0</v>
      </c>
      <c r="V12" s="34">
        <f t="shared" si="51"/>
        <v>0</v>
      </c>
      <c r="W12" s="34">
        <f t="shared" si="51"/>
        <v>0</v>
      </c>
      <c r="X12" s="34">
        <f t="shared" si="51"/>
        <v>0</v>
      </c>
      <c r="Y12" s="34">
        <f t="shared" si="51"/>
        <v>0</v>
      </c>
      <c r="Z12" s="34">
        <f t="shared" si="51"/>
        <v>0</v>
      </c>
      <c r="AA12" s="34">
        <f t="shared" si="51"/>
        <v>1</v>
      </c>
      <c r="AB12" s="34">
        <f t="shared" si="51"/>
        <v>0</v>
      </c>
      <c r="AC12" s="34">
        <f t="shared" si="21"/>
        <v>0</v>
      </c>
      <c r="AD12" s="34">
        <f t="shared" si="22"/>
        <v>1</v>
      </c>
      <c r="AE12" s="30">
        <f t="shared" si="23"/>
        <v>0.01016574679</v>
      </c>
      <c r="AF12" s="35" t="str">
        <f t="shared" si="42"/>
        <v>F+D</v>
      </c>
      <c r="AG12" s="43"/>
      <c r="AH12" s="31"/>
      <c r="AI12" s="31"/>
      <c r="AJ12" s="36">
        <f t="shared" ref="AJ12:AS12" si="52">INT(100*ABS(J12-($AH$7+$AH$9)/2))</f>
        <v>13455</v>
      </c>
      <c r="AK12" s="36">
        <f t="shared" si="52"/>
        <v>6930</v>
      </c>
      <c r="AL12" s="36">
        <f t="shared" si="52"/>
        <v>816</v>
      </c>
      <c r="AM12" s="36">
        <f t="shared" si="52"/>
        <v>937</v>
      </c>
      <c r="AN12" s="36">
        <f t="shared" si="52"/>
        <v>240</v>
      </c>
      <c r="AO12" s="36">
        <f t="shared" si="52"/>
        <v>394</v>
      </c>
      <c r="AP12" s="36">
        <f t="shared" si="52"/>
        <v>30</v>
      </c>
      <c r="AQ12" s="36">
        <f t="shared" si="52"/>
        <v>115</v>
      </c>
      <c r="AR12" s="36">
        <f t="shared" si="52"/>
        <v>167</v>
      </c>
      <c r="AS12" s="36">
        <f t="shared" si="52"/>
        <v>197</v>
      </c>
      <c r="AT12" s="35">
        <f t="shared" si="39"/>
        <v>30</v>
      </c>
      <c r="AU12" s="31"/>
      <c r="AV12" s="31"/>
      <c r="AW12" s="31"/>
      <c r="AX12" s="31"/>
      <c r="AY12" s="31"/>
      <c r="AZ12" s="31"/>
      <c r="BA12" s="31"/>
      <c r="BB12" s="31"/>
    </row>
    <row r="13" ht="13.5" customHeight="1">
      <c r="A13" s="27" t="s">
        <v>30</v>
      </c>
      <c r="B13" s="27" t="s">
        <v>40</v>
      </c>
      <c r="C13" s="28">
        <f>LOOKUP(A13,'single char incidentie'!$A$1:$A$26,'single char incidentie'!$E$1:$E$26)</f>
        <v>0.1213456172</v>
      </c>
      <c r="D13" s="28">
        <f>LOOKUP(B13,'single char incidentie'!$A$1:$A$26,'single char incidentie'!$D$1:$D$26)</f>
        <v>0.0821403066</v>
      </c>
      <c r="E13" s="29">
        <v>0.985195941903933</v>
      </c>
      <c r="F13" s="30">
        <f t="shared" si="9"/>
        <v>0.009851959419</v>
      </c>
      <c r="G13" s="31">
        <f t="shared" si="27"/>
        <v>13792743.19</v>
      </c>
      <c r="H13" s="31">
        <f t="shared" si="28"/>
        <v>1149964.292</v>
      </c>
      <c r="I13" s="31">
        <f t="shared" si="10"/>
        <v>137927.4319</v>
      </c>
      <c r="J13" s="32">
        <f t="shared" ref="J13:K13" si="53">C13*$AH$5</f>
        <v>121.3456172</v>
      </c>
      <c r="K13" s="32">
        <f t="shared" si="53"/>
        <v>82.1403066</v>
      </c>
      <c r="L13" s="32">
        <f t="shared" si="12"/>
        <v>9.851959419</v>
      </c>
      <c r="M13" s="32">
        <f t="shared" si="13"/>
        <v>10.11213477</v>
      </c>
      <c r="N13" s="32">
        <f t="shared" si="14"/>
        <v>3.914374749</v>
      </c>
      <c r="O13" s="32">
        <f t="shared" si="15"/>
        <v>6.84502555</v>
      </c>
      <c r="P13" s="32">
        <f t="shared" si="16"/>
        <v>2.64968731</v>
      </c>
      <c r="Q13" s="32">
        <f t="shared" si="17"/>
        <v>0.8209966183</v>
      </c>
      <c r="R13" s="32">
        <f t="shared" si="18"/>
        <v>0.3178051425</v>
      </c>
      <c r="S13" s="32">
        <f t="shared" si="19"/>
        <v>0.02648376188</v>
      </c>
      <c r="T13" s="33">
        <f t="shared" si="30"/>
        <v>0.1228004484</v>
      </c>
      <c r="U13" s="34">
        <f t="shared" ref="U13:AB13" si="54">IF(AND(J13&gt;=$AH$7,J13&lt;=$AH$9),1,0)</f>
        <v>0</v>
      </c>
      <c r="V13" s="34">
        <f t="shared" si="54"/>
        <v>0</v>
      </c>
      <c r="W13" s="34">
        <f t="shared" si="54"/>
        <v>0</v>
      </c>
      <c r="X13" s="34">
        <f t="shared" si="54"/>
        <v>0</v>
      </c>
      <c r="Y13" s="34">
        <f t="shared" si="54"/>
        <v>0</v>
      </c>
      <c r="Z13" s="34">
        <f t="shared" si="54"/>
        <v>0</v>
      </c>
      <c r="AA13" s="34">
        <f t="shared" si="54"/>
        <v>1</v>
      </c>
      <c r="AB13" s="34">
        <f t="shared" si="54"/>
        <v>0</v>
      </c>
      <c r="AC13" s="34">
        <f t="shared" si="21"/>
        <v>0</v>
      </c>
      <c r="AD13" s="34">
        <f t="shared" si="22"/>
        <v>1</v>
      </c>
      <c r="AE13" s="30">
        <f t="shared" si="23"/>
        <v>0.009851959419</v>
      </c>
      <c r="AF13" s="35" t="str">
        <f t="shared" si="42"/>
        <v>F+D</v>
      </c>
      <c r="AG13" s="43"/>
      <c r="AH13" s="31"/>
      <c r="AI13" s="31"/>
      <c r="AJ13" s="36">
        <f t="shared" ref="AJ13:AS13" si="55">INT(100*ABS(J13-($AH$7+$AH$9)/2))</f>
        <v>11934</v>
      </c>
      <c r="AK13" s="36">
        <f t="shared" si="55"/>
        <v>8014</v>
      </c>
      <c r="AL13" s="36">
        <f t="shared" si="55"/>
        <v>785</v>
      </c>
      <c r="AM13" s="36">
        <f t="shared" si="55"/>
        <v>811</v>
      </c>
      <c r="AN13" s="36">
        <f t="shared" si="55"/>
        <v>191</v>
      </c>
      <c r="AO13" s="36">
        <f t="shared" si="55"/>
        <v>484</v>
      </c>
      <c r="AP13" s="36">
        <f t="shared" si="55"/>
        <v>64</v>
      </c>
      <c r="AQ13" s="36">
        <f t="shared" si="55"/>
        <v>117</v>
      </c>
      <c r="AR13" s="36">
        <f t="shared" si="55"/>
        <v>168</v>
      </c>
      <c r="AS13" s="36">
        <f t="shared" si="55"/>
        <v>197</v>
      </c>
      <c r="AT13" s="35">
        <f t="shared" si="39"/>
        <v>64</v>
      </c>
      <c r="AU13" s="31"/>
      <c r="AV13" s="31"/>
      <c r="AW13" s="31"/>
      <c r="AX13" s="31"/>
      <c r="AY13" s="31"/>
      <c r="AZ13" s="31"/>
      <c r="BA13" s="31"/>
      <c r="BB13" s="31"/>
    </row>
    <row r="14" ht="13.5" customHeight="1">
      <c r="A14" s="27" t="s">
        <v>30</v>
      </c>
      <c r="B14" s="27" t="s">
        <v>10</v>
      </c>
      <c r="C14" s="28">
        <f>LOOKUP(A14,'single char incidentie'!$A$1:$A$26,'single char incidentie'!$E$1:$E$26)</f>
        <v>0.1213456172</v>
      </c>
      <c r="D14" s="28">
        <f>LOOKUP(B14,'single char incidentie'!$A$1:$A$26,'single char incidentie'!$D$1:$D$26)</f>
        <v>0.07130889039</v>
      </c>
      <c r="E14" s="29">
        <v>0.878690995057831</v>
      </c>
      <c r="F14" s="30">
        <f t="shared" si="9"/>
        <v>0.008786909951</v>
      </c>
      <c r="G14" s="31">
        <f t="shared" si="27"/>
        <v>12301673.93</v>
      </c>
      <c r="H14" s="31">
        <f t="shared" si="28"/>
        <v>998324.4655</v>
      </c>
      <c r="I14" s="31">
        <f t="shared" si="10"/>
        <v>123016.7393</v>
      </c>
      <c r="J14" s="32">
        <f t="shared" ref="J14:K14" si="56">C14*$AH$5</f>
        <v>121.3456172</v>
      </c>
      <c r="K14" s="32">
        <f t="shared" si="56"/>
        <v>71.30889039</v>
      </c>
      <c r="L14" s="32">
        <f t="shared" si="12"/>
        <v>8.786909951</v>
      </c>
      <c r="M14" s="32">
        <f t="shared" si="13"/>
        <v>10.11213477</v>
      </c>
      <c r="N14" s="32">
        <f t="shared" si="14"/>
        <v>3.914374749</v>
      </c>
      <c r="O14" s="32">
        <f t="shared" si="15"/>
        <v>5.942407533</v>
      </c>
      <c r="P14" s="32">
        <f t="shared" si="16"/>
        <v>2.300286787</v>
      </c>
      <c r="Q14" s="32">
        <f t="shared" si="17"/>
        <v>0.7322424959</v>
      </c>
      <c r="R14" s="32">
        <f t="shared" si="18"/>
        <v>0.2834487081</v>
      </c>
      <c r="S14" s="32">
        <f t="shared" si="19"/>
        <v>0.02362072567</v>
      </c>
      <c r="T14" s="33">
        <f t="shared" si="30"/>
        <v>0.1315873583</v>
      </c>
      <c r="U14" s="34">
        <f t="shared" ref="U14:AB14" si="57">IF(AND(J14&gt;=$AH$7,J14&lt;=$AH$9),1,0)</f>
        <v>0</v>
      </c>
      <c r="V14" s="34">
        <f t="shared" si="57"/>
        <v>0</v>
      </c>
      <c r="W14" s="34">
        <f t="shared" si="57"/>
        <v>0</v>
      </c>
      <c r="X14" s="34">
        <f t="shared" si="57"/>
        <v>0</v>
      </c>
      <c r="Y14" s="34">
        <f t="shared" si="57"/>
        <v>0</v>
      </c>
      <c r="Z14" s="34">
        <f t="shared" si="57"/>
        <v>0</v>
      </c>
      <c r="AA14" s="34">
        <f t="shared" si="57"/>
        <v>1</v>
      </c>
      <c r="AB14" s="34">
        <f t="shared" si="57"/>
        <v>0</v>
      </c>
      <c r="AC14" s="34">
        <f t="shared" si="21"/>
        <v>0</v>
      </c>
      <c r="AD14" s="34">
        <f t="shared" si="22"/>
        <v>1</v>
      </c>
      <c r="AE14" s="30">
        <f t="shared" si="23"/>
        <v>0.008786909951</v>
      </c>
      <c r="AF14" s="35" t="str">
        <f t="shared" si="42"/>
        <v>F+D</v>
      </c>
      <c r="AG14" s="43"/>
      <c r="AH14" s="31"/>
      <c r="AI14" s="31"/>
      <c r="AJ14" s="36">
        <f t="shared" ref="AJ14:AS14" si="58">INT(100*ABS(J14-($AH$7+$AH$9)/2))</f>
        <v>11934</v>
      </c>
      <c r="AK14" s="36">
        <f t="shared" si="58"/>
        <v>6930</v>
      </c>
      <c r="AL14" s="36">
        <f t="shared" si="58"/>
        <v>678</v>
      </c>
      <c r="AM14" s="36">
        <f t="shared" si="58"/>
        <v>811</v>
      </c>
      <c r="AN14" s="36">
        <f t="shared" si="58"/>
        <v>191</v>
      </c>
      <c r="AO14" s="36">
        <f t="shared" si="58"/>
        <v>394</v>
      </c>
      <c r="AP14" s="36">
        <f t="shared" si="58"/>
        <v>30</v>
      </c>
      <c r="AQ14" s="36">
        <f t="shared" si="58"/>
        <v>126</v>
      </c>
      <c r="AR14" s="36">
        <f t="shared" si="58"/>
        <v>171</v>
      </c>
      <c r="AS14" s="36">
        <f t="shared" si="58"/>
        <v>197</v>
      </c>
      <c r="AT14" s="35">
        <f t="shared" si="39"/>
        <v>30</v>
      </c>
      <c r="AU14" s="31"/>
      <c r="AV14" s="31"/>
      <c r="AW14" s="31"/>
      <c r="AX14" s="31"/>
      <c r="AY14" s="31"/>
      <c r="AZ14" s="31"/>
      <c r="BA14" s="31"/>
      <c r="BB14" s="31"/>
    </row>
    <row r="15" ht="13.5" customHeight="1">
      <c r="A15" s="27" t="s">
        <v>33</v>
      </c>
      <c r="B15" s="27" t="s">
        <v>32</v>
      </c>
      <c r="C15" s="28">
        <f>LOOKUP(A15,'single char incidentie'!$A$1:$A$26,'single char incidentie'!$E$1:$E$26)</f>
        <v>0.09650590394</v>
      </c>
      <c r="D15" s="28">
        <f>LOOKUP(B15,'single char incidentie'!$A$1:$A$26,'single char incidentie'!$D$1:$D$26)</f>
        <v>0.094317711</v>
      </c>
      <c r="E15" s="29">
        <v>0.870164555251546</v>
      </c>
      <c r="F15" s="30">
        <f t="shared" si="9"/>
        <v>0.008701645553</v>
      </c>
      <c r="G15" s="31">
        <f t="shared" si="27"/>
        <v>12182303.77</v>
      </c>
      <c r="H15" s="31">
        <f t="shared" si="28"/>
        <v>1320447.954</v>
      </c>
      <c r="I15" s="31">
        <f t="shared" si="10"/>
        <v>121823.0377</v>
      </c>
      <c r="J15" s="32">
        <f t="shared" ref="J15:K15" si="59">C15*$AH$5</f>
        <v>96.50590394</v>
      </c>
      <c r="K15" s="32">
        <f t="shared" si="59"/>
        <v>94.317711</v>
      </c>
      <c r="L15" s="32">
        <f t="shared" si="12"/>
        <v>8.701645553</v>
      </c>
      <c r="M15" s="32">
        <f t="shared" si="13"/>
        <v>8.042158661</v>
      </c>
      <c r="N15" s="32">
        <f t="shared" si="14"/>
        <v>3.113093675</v>
      </c>
      <c r="O15" s="32">
        <f t="shared" si="15"/>
        <v>7.85980925</v>
      </c>
      <c r="P15" s="32">
        <f t="shared" si="16"/>
        <v>3.042506807</v>
      </c>
      <c r="Q15" s="32">
        <f t="shared" si="17"/>
        <v>0.7251371294</v>
      </c>
      <c r="R15" s="32">
        <f t="shared" si="18"/>
        <v>0.2806982436</v>
      </c>
      <c r="S15" s="32">
        <f t="shared" si="19"/>
        <v>0.0233915203</v>
      </c>
      <c r="T15" s="33">
        <f t="shared" si="30"/>
        <v>0.1402890039</v>
      </c>
      <c r="U15" s="34">
        <f t="shared" ref="U15:AB15" si="60">IF(AND(J15&gt;=$AH$7,J15&lt;=$AH$9),1,0)</f>
        <v>0</v>
      </c>
      <c r="V15" s="34">
        <f t="shared" si="60"/>
        <v>0</v>
      </c>
      <c r="W15" s="34">
        <f t="shared" si="60"/>
        <v>0</v>
      </c>
      <c r="X15" s="34">
        <f t="shared" si="60"/>
        <v>0</v>
      </c>
      <c r="Y15" s="34">
        <f t="shared" si="60"/>
        <v>0</v>
      </c>
      <c r="Z15" s="34">
        <f t="shared" si="60"/>
        <v>0</v>
      </c>
      <c r="AA15" s="34">
        <f t="shared" si="60"/>
        <v>0</v>
      </c>
      <c r="AB15" s="34">
        <f t="shared" si="60"/>
        <v>0</v>
      </c>
      <c r="AC15" s="34">
        <f t="shared" si="21"/>
        <v>0</v>
      </c>
      <c r="AD15" s="34">
        <f t="shared" si="22"/>
        <v>0</v>
      </c>
      <c r="AE15" s="30">
        <f t="shared" si="23"/>
        <v>0</v>
      </c>
      <c r="AF15" s="35" t="str">
        <f t="shared" si="42"/>
        <v>F+D</v>
      </c>
      <c r="AG15" s="43"/>
      <c r="AH15" s="31"/>
      <c r="AI15" s="31"/>
      <c r="AJ15" s="36">
        <f t="shared" ref="AJ15:AS15" si="61">INT(100*ABS(J15-($AH$7+$AH$9)/2))</f>
        <v>9450</v>
      </c>
      <c r="AK15" s="36">
        <f t="shared" si="61"/>
        <v>9231</v>
      </c>
      <c r="AL15" s="36">
        <f t="shared" si="61"/>
        <v>670</v>
      </c>
      <c r="AM15" s="36">
        <f t="shared" si="61"/>
        <v>604</v>
      </c>
      <c r="AN15" s="36">
        <f t="shared" si="61"/>
        <v>111</v>
      </c>
      <c r="AO15" s="36">
        <f t="shared" si="61"/>
        <v>585</v>
      </c>
      <c r="AP15" s="36">
        <f t="shared" si="61"/>
        <v>104</v>
      </c>
      <c r="AQ15" s="36">
        <f t="shared" si="61"/>
        <v>127</v>
      </c>
      <c r="AR15" s="36">
        <f t="shared" si="61"/>
        <v>171</v>
      </c>
      <c r="AS15" s="36">
        <f t="shared" si="61"/>
        <v>197</v>
      </c>
      <c r="AT15" s="35">
        <f t="shared" si="39"/>
        <v>104</v>
      </c>
      <c r="AU15" s="31"/>
      <c r="AV15" s="31"/>
      <c r="AW15" s="31"/>
      <c r="AX15" s="31"/>
      <c r="AY15" s="31"/>
      <c r="AZ15" s="31"/>
      <c r="BA15" s="31"/>
      <c r="BB15" s="31"/>
    </row>
    <row r="16" ht="13.5" customHeight="1">
      <c r="A16" s="27" t="s">
        <v>33</v>
      </c>
      <c r="B16" s="27" t="s">
        <v>36</v>
      </c>
      <c r="C16" s="28">
        <f>LOOKUP(A16,'single char incidentie'!$A$1:$A$26,'single char incidentie'!$E$1:$E$26)</f>
        <v>0.09650590394</v>
      </c>
      <c r="D16" s="28">
        <f>LOOKUP(B16,'single char incidentie'!$A$1:$A$26,'single char incidentie'!$D$1:$D$26)</f>
        <v>0.0879137728</v>
      </c>
      <c r="E16" s="29">
        <v>0.817350995607552</v>
      </c>
      <c r="F16" s="30">
        <f t="shared" si="9"/>
        <v>0.008173509956</v>
      </c>
      <c r="G16" s="31">
        <f t="shared" si="27"/>
        <v>11442913.94</v>
      </c>
      <c r="H16" s="31">
        <f t="shared" si="28"/>
        <v>1230792.819</v>
      </c>
      <c r="I16" s="31">
        <f t="shared" si="10"/>
        <v>114429.1394</v>
      </c>
      <c r="J16" s="32">
        <f t="shared" ref="J16:K16" si="62">C16*$AH$5</f>
        <v>96.50590394</v>
      </c>
      <c r="K16" s="32">
        <f t="shared" si="62"/>
        <v>87.9137728</v>
      </c>
      <c r="L16" s="32">
        <f t="shared" si="12"/>
        <v>8.173509956</v>
      </c>
      <c r="M16" s="32">
        <f t="shared" si="13"/>
        <v>8.042158661</v>
      </c>
      <c r="N16" s="32">
        <f t="shared" si="14"/>
        <v>3.113093675</v>
      </c>
      <c r="O16" s="32">
        <f t="shared" si="15"/>
        <v>7.326147733</v>
      </c>
      <c r="P16" s="32">
        <f t="shared" si="16"/>
        <v>2.835928155</v>
      </c>
      <c r="Q16" s="32">
        <f t="shared" si="17"/>
        <v>0.6811258297</v>
      </c>
      <c r="R16" s="32">
        <f t="shared" si="18"/>
        <v>0.2636616115</v>
      </c>
      <c r="S16" s="32">
        <f t="shared" si="19"/>
        <v>0.02197180096</v>
      </c>
      <c r="T16" s="33">
        <f t="shared" si="30"/>
        <v>0.1484625138</v>
      </c>
      <c r="U16" s="34">
        <f t="shared" ref="U16:AB16" si="63">IF(AND(J16&gt;=$AH$7,J16&lt;=$AH$9),1,0)</f>
        <v>0</v>
      </c>
      <c r="V16" s="34">
        <f t="shared" si="63"/>
        <v>0</v>
      </c>
      <c r="W16" s="34">
        <f t="shared" si="63"/>
        <v>0</v>
      </c>
      <c r="X16" s="34">
        <f t="shared" si="63"/>
        <v>0</v>
      </c>
      <c r="Y16" s="34">
        <f t="shared" si="63"/>
        <v>0</v>
      </c>
      <c r="Z16" s="34">
        <f t="shared" si="63"/>
        <v>0</v>
      </c>
      <c r="AA16" s="34">
        <f t="shared" si="63"/>
        <v>1</v>
      </c>
      <c r="AB16" s="34">
        <f t="shared" si="63"/>
        <v>0</v>
      </c>
      <c r="AC16" s="34">
        <f t="shared" si="21"/>
        <v>0</v>
      </c>
      <c r="AD16" s="34">
        <f t="shared" si="22"/>
        <v>1</v>
      </c>
      <c r="AE16" s="30">
        <f t="shared" si="23"/>
        <v>0.008173509956</v>
      </c>
      <c r="AF16" s="35" t="str">
        <f t="shared" si="42"/>
        <v>F+D</v>
      </c>
      <c r="AG16" s="43"/>
      <c r="AH16" s="31"/>
      <c r="AI16" s="31"/>
      <c r="AJ16" s="36">
        <f t="shared" ref="AJ16:AS16" si="64">INT(100*ABS(J16-($AH$7+$AH$9)/2))</f>
        <v>9450</v>
      </c>
      <c r="AK16" s="36">
        <f t="shared" si="64"/>
        <v>8591</v>
      </c>
      <c r="AL16" s="36">
        <f t="shared" si="64"/>
        <v>617</v>
      </c>
      <c r="AM16" s="36">
        <f t="shared" si="64"/>
        <v>604</v>
      </c>
      <c r="AN16" s="36">
        <f t="shared" si="64"/>
        <v>111</v>
      </c>
      <c r="AO16" s="36">
        <f t="shared" si="64"/>
        <v>532</v>
      </c>
      <c r="AP16" s="36">
        <f t="shared" si="64"/>
        <v>83</v>
      </c>
      <c r="AQ16" s="36">
        <f t="shared" si="64"/>
        <v>131</v>
      </c>
      <c r="AR16" s="36">
        <f t="shared" si="64"/>
        <v>173</v>
      </c>
      <c r="AS16" s="36">
        <f t="shared" si="64"/>
        <v>197</v>
      </c>
      <c r="AT16" s="35">
        <f t="shared" si="39"/>
        <v>83</v>
      </c>
      <c r="AU16" s="31"/>
      <c r="AV16" s="31"/>
      <c r="AW16" s="31"/>
      <c r="AX16" s="31"/>
      <c r="AY16" s="31"/>
      <c r="AZ16" s="31"/>
      <c r="BA16" s="31"/>
      <c r="BB16" s="31"/>
    </row>
    <row r="17" ht="13.5" customHeight="1">
      <c r="A17" s="27" t="s">
        <v>33</v>
      </c>
      <c r="B17" s="27" t="s">
        <v>40</v>
      </c>
      <c r="C17" s="28">
        <f>LOOKUP(A17,'single char incidentie'!$A$1:$A$26,'single char incidentie'!$E$1:$E$26)</f>
        <v>0.09650590394</v>
      </c>
      <c r="D17" s="28">
        <f>LOOKUP(B17,'single char incidentie'!$A$1:$A$26,'single char incidentie'!$D$1:$D$26)</f>
        <v>0.0821403066</v>
      </c>
      <c r="E17" s="29">
        <v>0.772200438827435</v>
      </c>
      <c r="F17" s="30">
        <f t="shared" si="9"/>
        <v>0.007722004388</v>
      </c>
      <c r="G17" s="31">
        <f t="shared" si="27"/>
        <v>10810806.14</v>
      </c>
      <c r="H17" s="31">
        <f t="shared" si="28"/>
        <v>1149964.292</v>
      </c>
      <c r="I17" s="31">
        <f t="shared" si="10"/>
        <v>108108.0614</v>
      </c>
      <c r="J17" s="32">
        <f t="shared" ref="J17:K17" si="65">C17*$AH$5</f>
        <v>96.50590394</v>
      </c>
      <c r="K17" s="32">
        <f t="shared" si="65"/>
        <v>82.1403066</v>
      </c>
      <c r="L17" s="32">
        <f t="shared" si="12"/>
        <v>7.722004388</v>
      </c>
      <c r="M17" s="32">
        <f t="shared" si="13"/>
        <v>8.042158661</v>
      </c>
      <c r="N17" s="32">
        <f t="shared" si="14"/>
        <v>3.113093675</v>
      </c>
      <c r="O17" s="32">
        <f t="shared" si="15"/>
        <v>6.84502555</v>
      </c>
      <c r="P17" s="32">
        <f t="shared" si="16"/>
        <v>2.64968731</v>
      </c>
      <c r="Q17" s="32">
        <f t="shared" si="17"/>
        <v>0.6435003657</v>
      </c>
      <c r="R17" s="32">
        <f t="shared" si="18"/>
        <v>0.2490969158</v>
      </c>
      <c r="S17" s="32">
        <f t="shared" si="19"/>
        <v>0.02075807631</v>
      </c>
      <c r="T17" s="33">
        <f t="shared" si="30"/>
        <v>0.1561845182</v>
      </c>
      <c r="U17" s="34">
        <f t="shared" ref="U17:AB17" si="66">IF(AND(J17&gt;=$AH$7,J17&lt;=$AH$9),1,0)</f>
        <v>0</v>
      </c>
      <c r="V17" s="34">
        <f t="shared" si="66"/>
        <v>0</v>
      </c>
      <c r="W17" s="34">
        <f t="shared" si="66"/>
        <v>0</v>
      </c>
      <c r="X17" s="34">
        <f t="shared" si="66"/>
        <v>0</v>
      </c>
      <c r="Y17" s="34">
        <f t="shared" si="66"/>
        <v>0</v>
      </c>
      <c r="Z17" s="34">
        <f t="shared" si="66"/>
        <v>0</v>
      </c>
      <c r="AA17" s="34">
        <f t="shared" si="66"/>
        <v>1</v>
      </c>
      <c r="AB17" s="34">
        <f t="shared" si="66"/>
        <v>0</v>
      </c>
      <c r="AC17" s="34">
        <f t="shared" si="21"/>
        <v>0</v>
      </c>
      <c r="AD17" s="34">
        <f t="shared" si="22"/>
        <v>1</v>
      </c>
      <c r="AE17" s="30">
        <f t="shared" si="23"/>
        <v>0.007722004388</v>
      </c>
      <c r="AF17" s="35" t="str">
        <f t="shared" si="42"/>
        <v>F+D</v>
      </c>
      <c r="AG17" s="43"/>
      <c r="AH17" s="31"/>
      <c r="AI17" s="31"/>
      <c r="AJ17" s="36">
        <f t="shared" ref="AJ17:AS17" si="67">INT(100*ABS(J17-($AH$7+$AH$9)/2))</f>
        <v>9450</v>
      </c>
      <c r="AK17" s="36">
        <f t="shared" si="67"/>
        <v>8014</v>
      </c>
      <c r="AL17" s="36">
        <f t="shared" si="67"/>
        <v>572</v>
      </c>
      <c r="AM17" s="36">
        <f t="shared" si="67"/>
        <v>604</v>
      </c>
      <c r="AN17" s="36">
        <f t="shared" si="67"/>
        <v>111</v>
      </c>
      <c r="AO17" s="36">
        <f t="shared" si="67"/>
        <v>484</v>
      </c>
      <c r="AP17" s="36">
        <f t="shared" si="67"/>
        <v>64</v>
      </c>
      <c r="AQ17" s="36">
        <f t="shared" si="67"/>
        <v>135</v>
      </c>
      <c r="AR17" s="36">
        <f t="shared" si="67"/>
        <v>175</v>
      </c>
      <c r="AS17" s="36">
        <f t="shared" si="67"/>
        <v>197</v>
      </c>
      <c r="AT17" s="35">
        <f t="shared" si="39"/>
        <v>64</v>
      </c>
      <c r="AU17" s="31"/>
      <c r="AV17" s="31"/>
      <c r="AW17" s="31"/>
      <c r="AX17" s="31"/>
      <c r="AY17" s="31"/>
      <c r="AZ17" s="31"/>
      <c r="BA17" s="31"/>
      <c r="BB17" s="31"/>
    </row>
    <row r="18" ht="13.5" customHeight="1">
      <c r="A18" s="27" t="s">
        <v>27</v>
      </c>
      <c r="B18" s="27" t="s">
        <v>42</v>
      </c>
      <c r="C18" s="28">
        <f>LOOKUP(A18,'single char incidentie'!$A$1:$A$26,'single char incidentie'!$E$1:$E$26)</f>
        <v>0.1365579387</v>
      </c>
      <c r="D18" s="28">
        <f>LOOKUP(B18,'single char incidentie'!$A$1:$A$26,'single char incidentie'!$D$1:$D$26)</f>
        <v>0.05481889944</v>
      </c>
      <c r="E18" s="29">
        <v>0.756795284713295</v>
      </c>
      <c r="F18" s="30">
        <f t="shared" si="9"/>
        <v>0.007567952847</v>
      </c>
      <c r="G18" s="31">
        <f t="shared" si="27"/>
        <v>10595133.99</v>
      </c>
      <c r="H18" s="31">
        <f t="shared" si="28"/>
        <v>767464.5922</v>
      </c>
      <c r="I18" s="31">
        <f t="shared" si="10"/>
        <v>105951.3399</v>
      </c>
      <c r="J18" s="32">
        <f t="shared" ref="J18:K18" si="68">C18*$AH$5</f>
        <v>136.5579387</v>
      </c>
      <c r="K18" s="32">
        <f t="shared" si="68"/>
        <v>54.81889944</v>
      </c>
      <c r="L18" s="32">
        <f t="shared" si="12"/>
        <v>7.567952847</v>
      </c>
      <c r="M18" s="32">
        <f t="shared" si="13"/>
        <v>11.37982822</v>
      </c>
      <c r="N18" s="32">
        <f t="shared" si="14"/>
        <v>4.405094797</v>
      </c>
      <c r="O18" s="32">
        <f t="shared" si="15"/>
        <v>4.56824162</v>
      </c>
      <c r="P18" s="32">
        <f t="shared" si="16"/>
        <v>1.768351595</v>
      </c>
      <c r="Q18" s="32">
        <f t="shared" si="17"/>
        <v>0.6306627373</v>
      </c>
      <c r="R18" s="32">
        <f t="shared" si="18"/>
        <v>0.2441275112</v>
      </c>
      <c r="S18" s="32">
        <f t="shared" si="19"/>
        <v>0.02034395927</v>
      </c>
      <c r="T18" s="33">
        <f t="shared" si="30"/>
        <v>0.163752471</v>
      </c>
      <c r="U18" s="34">
        <f t="shared" ref="U18:AB18" si="69">IF(AND(J18&gt;=$AH$7,J18&lt;=$AH$9),1,0)</f>
        <v>0</v>
      </c>
      <c r="V18" s="34">
        <f t="shared" si="69"/>
        <v>0</v>
      </c>
      <c r="W18" s="34">
        <f t="shared" si="69"/>
        <v>0</v>
      </c>
      <c r="X18" s="34">
        <f t="shared" si="69"/>
        <v>0</v>
      </c>
      <c r="Y18" s="34">
        <f t="shared" si="69"/>
        <v>0</v>
      </c>
      <c r="Z18" s="34">
        <f t="shared" si="69"/>
        <v>0</v>
      </c>
      <c r="AA18" s="34">
        <f t="shared" si="69"/>
        <v>1</v>
      </c>
      <c r="AB18" s="34">
        <f t="shared" si="69"/>
        <v>0</v>
      </c>
      <c r="AC18" s="34">
        <f t="shared" si="21"/>
        <v>0</v>
      </c>
      <c r="AD18" s="34">
        <f t="shared" si="22"/>
        <v>1</v>
      </c>
      <c r="AE18" s="30">
        <f t="shared" si="23"/>
        <v>0.007567952847</v>
      </c>
      <c r="AF18" s="35" t="str">
        <f t="shared" si="42"/>
        <v>F+D</v>
      </c>
      <c r="AG18" s="43"/>
      <c r="AH18" s="31"/>
      <c r="AI18" s="31"/>
      <c r="AJ18" s="36">
        <f t="shared" ref="AJ18:AS18" si="70">INT(100*ABS(J18-($AH$7+$AH$9)/2))</f>
        <v>13455</v>
      </c>
      <c r="AK18" s="36">
        <f t="shared" si="70"/>
        <v>5281</v>
      </c>
      <c r="AL18" s="36">
        <f t="shared" si="70"/>
        <v>556</v>
      </c>
      <c r="AM18" s="36">
        <f t="shared" si="70"/>
        <v>937</v>
      </c>
      <c r="AN18" s="36">
        <f t="shared" si="70"/>
        <v>240</v>
      </c>
      <c r="AO18" s="36">
        <f t="shared" si="70"/>
        <v>256</v>
      </c>
      <c r="AP18" s="36">
        <f t="shared" si="70"/>
        <v>23</v>
      </c>
      <c r="AQ18" s="36">
        <f t="shared" si="70"/>
        <v>136</v>
      </c>
      <c r="AR18" s="36">
        <f t="shared" si="70"/>
        <v>175</v>
      </c>
      <c r="AS18" s="36">
        <f t="shared" si="70"/>
        <v>197</v>
      </c>
      <c r="AT18" s="35">
        <f t="shared" si="39"/>
        <v>23</v>
      </c>
      <c r="AU18" s="31"/>
      <c r="AV18" s="31"/>
      <c r="AW18" s="31"/>
      <c r="AX18" s="31"/>
      <c r="AY18" s="31"/>
      <c r="AZ18" s="31"/>
      <c r="BA18" s="31"/>
      <c r="BB18" s="31"/>
    </row>
    <row r="19" ht="13.5" customHeight="1">
      <c r="A19" s="27" t="s">
        <v>43</v>
      </c>
      <c r="B19" s="27" t="s">
        <v>28</v>
      </c>
      <c r="C19" s="28">
        <f>LOOKUP(A19,'single char incidentie'!$A$1:$A$26,'single char incidentie'!$E$1:$E$26)</f>
        <v>0.05718590837</v>
      </c>
      <c r="D19" s="28">
        <f>LOOKUP(B19,'single char incidentie'!$A$1:$A$26,'single char incidentie'!$D$1:$D$26)</f>
        <v>0.1270833106</v>
      </c>
      <c r="E19" s="29">
        <v>0.745160471914339</v>
      </c>
      <c r="F19" s="30">
        <f t="shared" si="9"/>
        <v>0.007451604719</v>
      </c>
      <c r="G19" s="31">
        <f t="shared" si="27"/>
        <v>10432246.61</v>
      </c>
      <c r="H19" s="31">
        <f t="shared" si="28"/>
        <v>1779166.349</v>
      </c>
      <c r="I19" s="31">
        <f t="shared" si="10"/>
        <v>104322.4661</v>
      </c>
      <c r="J19" s="32">
        <f t="shared" ref="J19:K19" si="71">C19*$AH$5</f>
        <v>57.18590837</v>
      </c>
      <c r="K19" s="32">
        <f t="shared" si="71"/>
        <v>127.0833106</v>
      </c>
      <c r="L19" s="32">
        <f t="shared" si="12"/>
        <v>7.451604719</v>
      </c>
      <c r="M19" s="32">
        <f t="shared" si="13"/>
        <v>4.765492365</v>
      </c>
      <c r="N19" s="32">
        <f t="shared" si="14"/>
        <v>1.844706722</v>
      </c>
      <c r="O19" s="32">
        <f t="shared" si="15"/>
        <v>10.59027588</v>
      </c>
      <c r="P19" s="32">
        <f t="shared" si="16"/>
        <v>4.099461633</v>
      </c>
      <c r="Q19" s="32">
        <f t="shared" si="17"/>
        <v>0.6209670599</v>
      </c>
      <c r="R19" s="32">
        <f t="shared" si="18"/>
        <v>0.2403743458</v>
      </c>
      <c r="S19" s="32">
        <f t="shared" si="19"/>
        <v>0.02003119548</v>
      </c>
      <c r="T19" s="33">
        <f t="shared" si="30"/>
        <v>0.1712040758</v>
      </c>
      <c r="U19" s="34">
        <f t="shared" ref="U19:AB19" si="72">IF(AND(J19&gt;=$AH$7,J19&lt;=$AH$9),1,0)</f>
        <v>0</v>
      </c>
      <c r="V19" s="34">
        <f t="shared" si="72"/>
        <v>0</v>
      </c>
      <c r="W19" s="34">
        <f t="shared" si="72"/>
        <v>0</v>
      </c>
      <c r="X19" s="34">
        <f t="shared" si="72"/>
        <v>0</v>
      </c>
      <c r="Y19" s="34">
        <f t="shared" si="72"/>
        <v>1</v>
      </c>
      <c r="Z19" s="34">
        <f t="shared" si="72"/>
        <v>0</v>
      </c>
      <c r="AA19" s="34">
        <f t="shared" si="72"/>
        <v>0</v>
      </c>
      <c r="AB19" s="34">
        <f t="shared" si="72"/>
        <v>0</v>
      </c>
      <c r="AC19" s="34">
        <f t="shared" si="21"/>
        <v>0</v>
      </c>
      <c r="AD19" s="34">
        <f t="shared" si="22"/>
        <v>1</v>
      </c>
      <c r="AE19" s="30">
        <f t="shared" si="23"/>
        <v>0.007451604719</v>
      </c>
      <c r="AF19" s="35" t="str">
        <f t="shared" si="42"/>
        <v>V+D</v>
      </c>
      <c r="AG19" s="36" t="s">
        <v>44</v>
      </c>
      <c r="AH19" s="44">
        <f>SUM(AE5:AE682)</f>
        <v>0.9572457685</v>
      </c>
      <c r="AI19" s="45"/>
      <c r="AJ19" s="36">
        <f t="shared" ref="AJ19:AS19" si="73">INT(100*ABS(J19-($AH$7+$AH$9)/2))</f>
        <v>5518</v>
      </c>
      <c r="AK19" s="36">
        <f t="shared" si="73"/>
        <v>12508</v>
      </c>
      <c r="AL19" s="36">
        <f t="shared" si="73"/>
        <v>545</v>
      </c>
      <c r="AM19" s="36">
        <f t="shared" si="73"/>
        <v>276</v>
      </c>
      <c r="AN19" s="36">
        <f t="shared" si="73"/>
        <v>15</v>
      </c>
      <c r="AO19" s="36">
        <f t="shared" si="73"/>
        <v>859</v>
      </c>
      <c r="AP19" s="36">
        <f t="shared" si="73"/>
        <v>209</v>
      </c>
      <c r="AQ19" s="36">
        <f t="shared" si="73"/>
        <v>137</v>
      </c>
      <c r="AR19" s="36">
        <f t="shared" si="73"/>
        <v>175</v>
      </c>
      <c r="AS19" s="36">
        <f t="shared" si="73"/>
        <v>197</v>
      </c>
      <c r="AT19" s="35">
        <f t="shared" si="39"/>
        <v>15</v>
      </c>
      <c r="AU19" s="31"/>
      <c r="AV19" s="31"/>
      <c r="AW19" s="31"/>
      <c r="AX19" s="31"/>
      <c r="AY19" s="31"/>
      <c r="AZ19" s="31"/>
      <c r="BA19" s="31"/>
      <c r="BB19" s="31"/>
    </row>
    <row r="20" ht="13.5" customHeight="1">
      <c r="A20" s="27" t="s">
        <v>27</v>
      </c>
      <c r="B20" s="27" t="s">
        <v>30</v>
      </c>
      <c r="C20" s="28">
        <f>LOOKUP(A20,'single char incidentie'!$A$1:$A$26,'single char incidentie'!$E$1:$E$26)</f>
        <v>0.1365579387</v>
      </c>
      <c r="D20" s="28">
        <f>LOOKUP(B20,'single char incidentie'!$A$1:$A$26,'single char incidentie'!$D$1:$D$26)</f>
        <v>0.05443088522</v>
      </c>
      <c r="E20" s="29">
        <v>0.729697755337371</v>
      </c>
      <c r="F20" s="30">
        <f t="shared" si="9"/>
        <v>0.007296977553</v>
      </c>
      <c r="G20" s="31">
        <f t="shared" si="27"/>
        <v>10215768.57</v>
      </c>
      <c r="H20" s="31">
        <f t="shared" si="28"/>
        <v>762032.3931</v>
      </c>
      <c r="I20" s="31">
        <f t="shared" si="10"/>
        <v>102157.6857</v>
      </c>
      <c r="J20" s="32">
        <f t="shared" ref="J20:K20" si="74">C20*$AH$5</f>
        <v>136.5579387</v>
      </c>
      <c r="K20" s="32">
        <f t="shared" si="74"/>
        <v>54.43088522</v>
      </c>
      <c r="L20" s="32">
        <f t="shared" si="12"/>
        <v>7.296977553</v>
      </c>
      <c r="M20" s="32">
        <f t="shared" si="13"/>
        <v>11.37982822</v>
      </c>
      <c r="N20" s="32">
        <f t="shared" si="14"/>
        <v>4.405094797</v>
      </c>
      <c r="O20" s="32">
        <f t="shared" si="15"/>
        <v>4.535907102</v>
      </c>
      <c r="P20" s="32">
        <f t="shared" si="16"/>
        <v>1.755835007</v>
      </c>
      <c r="Q20" s="32">
        <f t="shared" si="17"/>
        <v>0.6080814628</v>
      </c>
      <c r="R20" s="32">
        <f t="shared" si="18"/>
        <v>0.2353863727</v>
      </c>
      <c r="S20" s="32">
        <f t="shared" si="19"/>
        <v>0.01961553106</v>
      </c>
      <c r="T20" s="33">
        <f t="shared" si="30"/>
        <v>0.1785010533</v>
      </c>
      <c r="U20" s="34">
        <f t="shared" ref="U20:AB20" si="75">IF(AND(J20&gt;=$AH$7,J20&lt;=$AH$9),1,0)</f>
        <v>0</v>
      </c>
      <c r="V20" s="34">
        <f t="shared" si="75"/>
        <v>0</v>
      </c>
      <c r="W20" s="34">
        <f t="shared" si="75"/>
        <v>0</v>
      </c>
      <c r="X20" s="34">
        <f t="shared" si="75"/>
        <v>0</v>
      </c>
      <c r="Y20" s="34">
        <f t="shared" si="75"/>
        <v>0</v>
      </c>
      <c r="Z20" s="34">
        <f t="shared" si="75"/>
        <v>0</v>
      </c>
      <c r="AA20" s="34">
        <f t="shared" si="75"/>
        <v>1</v>
      </c>
      <c r="AB20" s="34">
        <f t="shared" si="75"/>
        <v>0</v>
      </c>
      <c r="AC20" s="34">
        <f t="shared" si="21"/>
        <v>0</v>
      </c>
      <c r="AD20" s="34">
        <f t="shared" si="22"/>
        <v>1</v>
      </c>
      <c r="AE20" s="30">
        <f t="shared" si="23"/>
        <v>0.007296977553</v>
      </c>
      <c r="AF20" s="35" t="str">
        <f t="shared" si="42"/>
        <v>F+D</v>
      </c>
      <c r="AG20" s="43"/>
      <c r="AH20" s="43"/>
      <c r="AI20" s="31"/>
      <c r="AJ20" s="36">
        <f t="shared" ref="AJ20:AS20" si="76">INT(100*ABS(J20-($AH$7+$AH$9)/2))</f>
        <v>13455</v>
      </c>
      <c r="AK20" s="36">
        <f t="shared" si="76"/>
        <v>5243</v>
      </c>
      <c r="AL20" s="36">
        <f t="shared" si="76"/>
        <v>529</v>
      </c>
      <c r="AM20" s="36">
        <f t="shared" si="76"/>
        <v>937</v>
      </c>
      <c r="AN20" s="36">
        <f t="shared" si="76"/>
        <v>240</v>
      </c>
      <c r="AO20" s="36">
        <f t="shared" si="76"/>
        <v>253</v>
      </c>
      <c r="AP20" s="36">
        <f t="shared" si="76"/>
        <v>24</v>
      </c>
      <c r="AQ20" s="36">
        <f t="shared" si="76"/>
        <v>139</v>
      </c>
      <c r="AR20" s="36">
        <f t="shared" si="76"/>
        <v>176</v>
      </c>
      <c r="AS20" s="36">
        <f t="shared" si="76"/>
        <v>198</v>
      </c>
      <c r="AT20" s="35">
        <f t="shared" si="39"/>
        <v>24</v>
      </c>
      <c r="AU20" s="31"/>
      <c r="AV20" s="31"/>
      <c r="AW20" s="31"/>
      <c r="AX20" s="31"/>
      <c r="AY20" s="31"/>
      <c r="AZ20" s="31"/>
      <c r="BA20" s="31"/>
      <c r="BB20" s="31"/>
    </row>
    <row r="21" ht="13.5" customHeight="1">
      <c r="A21" s="27" t="s">
        <v>32</v>
      </c>
      <c r="B21" s="27" t="s">
        <v>28</v>
      </c>
      <c r="C21" s="28">
        <f>LOOKUP(A21,'single char incidentie'!$A$1:$A$26,'single char incidentie'!$E$1:$E$26)</f>
        <v>0.0525086152</v>
      </c>
      <c r="D21" s="28">
        <f>LOOKUP(B21,'single char incidentie'!$A$1:$A$26,'single char incidentie'!$D$1:$D$26)</f>
        <v>0.1270833106</v>
      </c>
      <c r="E21" s="29">
        <v>0.695081129254639</v>
      </c>
      <c r="F21" s="30">
        <f t="shared" si="9"/>
        <v>0.006950811293</v>
      </c>
      <c r="G21" s="31">
        <f t="shared" si="27"/>
        <v>9731135.81</v>
      </c>
      <c r="H21" s="31">
        <f t="shared" si="28"/>
        <v>1779166.349</v>
      </c>
      <c r="I21" s="31">
        <f t="shared" si="10"/>
        <v>97311.3581</v>
      </c>
      <c r="J21" s="32">
        <f t="shared" ref="J21:K21" si="77">C21*$AH$5</f>
        <v>52.5086152</v>
      </c>
      <c r="K21" s="32">
        <f t="shared" si="77"/>
        <v>127.0833106</v>
      </c>
      <c r="L21" s="32">
        <f t="shared" si="12"/>
        <v>6.950811293</v>
      </c>
      <c r="M21" s="32">
        <f t="shared" si="13"/>
        <v>4.375717934</v>
      </c>
      <c r="N21" s="32">
        <f t="shared" si="14"/>
        <v>1.693826297</v>
      </c>
      <c r="O21" s="32">
        <f t="shared" si="15"/>
        <v>10.59027588</v>
      </c>
      <c r="P21" s="32">
        <f t="shared" si="16"/>
        <v>4.099461633</v>
      </c>
      <c r="Q21" s="32">
        <f t="shared" si="17"/>
        <v>0.5792342744</v>
      </c>
      <c r="R21" s="32">
        <f t="shared" si="18"/>
        <v>0.2242197191</v>
      </c>
      <c r="S21" s="32">
        <f t="shared" si="19"/>
        <v>0.01868497659</v>
      </c>
      <c r="T21" s="33">
        <f t="shared" si="30"/>
        <v>0.1854518646</v>
      </c>
      <c r="U21" s="34">
        <f t="shared" ref="U21:AB21" si="78">IF(AND(J21&gt;=$AH$7,J21&lt;=$AH$9),1,0)</f>
        <v>0</v>
      </c>
      <c r="V21" s="34">
        <f t="shared" si="78"/>
        <v>0</v>
      </c>
      <c r="W21" s="34">
        <f t="shared" si="78"/>
        <v>0</v>
      </c>
      <c r="X21" s="34">
        <f t="shared" si="78"/>
        <v>0</v>
      </c>
      <c r="Y21" s="34">
        <f t="shared" si="78"/>
        <v>1</v>
      </c>
      <c r="Z21" s="34">
        <f t="shared" si="78"/>
        <v>0</v>
      </c>
      <c r="AA21" s="34">
        <f t="shared" si="78"/>
        <v>0</v>
      </c>
      <c r="AB21" s="34">
        <f t="shared" si="78"/>
        <v>0</v>
      </c>
      <c r="AC21" s="34">
        <f t="shared" si="21"/>
        <v>0</v>
      </c>
      <c r="AD21" s="34">
        <f t="shared" si="22"/>
        <v>1</v>
      </c>
      <c r="AE21" s="30">
        <f t="shared" si="23"/>
        <v>0.006950811293</v>
      </c>
      <c r="AF21" s="35" t="str">
        <f t="shared" si="42"/>
        <v>V+D</v>
      </c>
      <c r="AG21" s="39"/>
      <c r="AH21" s="43"/>
      <c r="AI21" s="31"/>
      <c r="AJ21" s="36">
        <f t="shared" ref="AJ21:AS21" si="79">INT(100*ABS(J21-($AH$7+$AH$9)/2))</f>
        <v>5050</v>
      </c>
      <c r="AK21" s="36">
        <f t="shared" si="79"/>
        <v>12508</v>
      </c>
      <c r="AL21" s="36">
        <f t="shared" si="79"/>
        <v>495</v>
      </c>
      <c r="AM21" s="36">
        <f t="shared" si="79"/>
        <v>237</v>
      </c>
      <c r="AN21" s="36">
        <f t="shared" si="79"/>
        <v>30</v>
      </c>
      <c r="AO21" s="36">
        <f t="shared" si="79"/>
        <v>859</v>
      </c>
      <c r="AP21" s="36">
        <f t="shared" si="79"/>
        <v>209</v>
      </c>
      <c r="AQ21" s="36">
        <f t="shared" si="79"/>
        <v>142</v>
      </c>
      <c r="AR21" s="36">
        <f t="shared" si="79"/>
        <v>177</v>
      </c>
      <c r="AS21" s="36">
        <f t="shared" si="79"/>
        <v>198</v>
      </c>
      <c r="AT21" s="35">
        <f t="shared" si="39"/>
        <v>30</v>
      </c>
      <c r="AU21" s="31"/>
      <c r="AV21" s="31"/>
      <c r="AW21" s="31"/>
      <c r="AX21" s="31"/>
      <c r="AY21" s="31"/>
      <c r="AZ21" s="31"/>
      <c r="BA21" s="31"/>
      <c r="BB21" s="31"/>
    </row>
    <row r="22" ht="13.5" customHeight="1">
      <c r="A22" s="27" t="s">
        <v>33</v>
      </c>
      <c r="B22" s="27" t="s">
        <v>10</v>
      </c>
      <c r="C22" s="28">
        <f>LOOKUP(A22,'single char incidentie'!$A$1:$A$26,'single char incidentie'!$E$1:$E$26)</f>
        <v>0.09650590394</v>
      </c>
      <c r="D22" s="28">
        <f>LOOKUP(B22,'single char incidentie'!$A$1:$A$26,'single char incidentie'!$D$1:$D$26)</f>
        <v>0.07130889039</v>
      </c>
      <c r="E22" s="29">
        <v>0.691836045412754</v>
      </c>
      <c r="F22" s="30">
        <f t="shared" si="9"/>
        <v>0.006918360454</v>
      </c>
      <c r="G22" s="31">
        <f t="shared" si="27"/>
        <v>9685704.636</v>
      </c>
      <c r="H22" s="31">
        <f t="shared" si="28"/>
        <v>998324.4655</v>
      </c>
      <c r="I22" s="31">
        <f t="shared" si="10"/>
        <v>96857.04636</v>
      </c>
      <c r="J22" s="32">
        <f t="shared" ref="J22:K22" si="80">C22*$AH$5</f>
        <v>96.50590394</v>
      </c>
      <c r="K22" s="32">
        <f t="shared" si="80"/>
        <v>71.30889039</v>
      </c>
      <c r="L22" s="32">
        <f t="shared" si="12"/>
        <v>6.918360454</v>
      </c>
      <c r="M22" s="32">
        <f t="shared" si="13"/>
        <v>8.042158661</v>
      </c>
      <c r="N22" s="32">
        <f t="shared" si="14"/>
        <v>3.113093675</v>
      </c>
      <c r="O22" s="32">
        <f t="shared" si="15"/>
        <v>5.942407533</v>
      </c>
      <c r="P22" s="32">
        <f t="shared" si="16"/>
        <v>2.300286787</v>
      </c>
      <c r="Q22" s="32">
        <f t="shared" si="17"/>
        <v>0.5765300378</v>
      </c>
      <c r="R22" s="32">
        <f t="shared" si="18"/>
        <v>0.2231729179</v>
      </c>
      <c r="S22" s="32">
        <f t="shared" si="19"/>
        <v>0.01859774316</v>
      </c>
      <c r="T22" s="33">
        <f t="shared" si="30"/>
        <v>0.1923702251</v>
      </c>
      <c r="U22" s="34">
        <f t="shared" ref="U22:AB22" si="81">IF(AND(J22&gt;=$AH$7,J22&lt;=$AH$9),1,0)</f>
        <v>0</v>
      </c>
      <c r="V22" s="34">
        <f t="shared" si="81"/>
        <v>0</v>
      </c>
      <c r="W22" s="34">
        <f t="shared" si="81"/>
        <v>0</v>
      </c>
      <c r="X22" s="34">
        <f t="shared" si="81"/>
        <v>0</v>
      </c>
      <c r="Y22" s="34">
        <f t="shared" si="81"/>
        <v>0</v>
      </c>
      <c r="Z22" s="34">
        <f t="shared" si="81"/>
        <v>0</v>
      </c>
      <c r="AA22" s="34">
        <f t="shared" si="81"/>
        <v>1</v>
      </c>
      <c r="AB22" s="34">
        <f t="shared" si="81"/>
        <v>0</v>
      </c>
      <c r="AC22" s="34">
        <f t="shared" si="21"/>
        <v>0</v>
      </c>
      <c r="AD22" s="34">
        <f t="shared" si="22"/>
        <v>1</v>
      </c>
      <c r="AE22" s="30">
        <f t="shared" si="23"/>
        <v>0.006918360454</v>
      </c>
      <c r="AF22" s="35" t="str">
        <f t="shared" si="42"/>
        <v>F+D</v>
      </c>
      <c r="AG22" s="39"/>
      <c r="AH22" s="43"/>
      <c r="AI22" s="31"/>
      <c r="AJ22" s="36">
        <f t="shared" ref="AJ22:AS22" si="82">INT(100*ABS(J22-($AH$7+$AH$9)/2))</f>
        <v>9450</v>
      </c>
      <c r="AK22" s="36">
        <f t="shared" si="82"/>
        <v>6930</v>
      </c>
      <c r="AL22" s="36">
        <f t="shared" si="82"/>
        <v>491</v>
      </c>
      <c r="AM22" s="36">
        <f t="shared" si="82"/>
        <v>604</v>
      </c>
      <c r="AN22" s="36">
        <f t="shared" si="82"/>
        <v>111</v>
      </c>
      <c r="AO22" s="36">
        <f t="shared" si="82"/>
        <v>394</v>
      </c>
      <c r="AP22" s="36">
        <f t="shared" si="82"/>
        <v>30</v>
      </c>
      <c r="AQ22" s="36">
        <f t="shared" si="82"/>
        <v>142</v>
      </c>
      <c r="AR22" s="36">
        <f t="shared" si="82"/>
        <v>177</v>
      </c>
      <c r="AS22" s="36">
        <f t="shared" si="82"/>
        <v>198</v>
      </c>
      <c r="AT22" s="35">
        <f t="shared" si="39"/>
        <v>30</v>
      </c>
      <c r="AU22" s="31"/>
      <c r="AV22" s="31"/>
      <c r="AW22" s="31"/>
      <c r="AX22" s="31"/>
      <c r="AY22" s="31"/>
      <c r="AZ22" s="31"/>
      <c r="BA22" s="31"/>
      <c r="BB22" s="31"/>
    </row>
    <row r="23" ht="13.5" customHeight="1">
      <c r="A23" s="27" t="s">
        <v>27</v>
      </c>
      <c r="B23" s="27" t="s">
        <v>45</v>
      </c>
      <c r="C23" s="28">
        <f>LOOKUP(A23,'single char incidentie'!$A$1:$A$26,'single char incidentie'!$E$1:$E$26)</f>
        <v>0.1365579387</v>
      </c>
      <c r="D23" s="28">
        <f>LOOKUP(B23,'single char incidentie'!$A$1:$A$26,'single char incidentie'!$D$1:$D$26)</f>
        <v>0.04970677464</v>
      </c>
      <c r="E23" s="29">
        <v>0.674797556415891</v>
      </c>
      <c r="F23" s="30">
        <f t="shared" si="9"/>
        <v>0.006747975564</v>
      </c>
      <c r="G23" s="31">
        <f t="shared" si="27"/>
        <v>9447165.79</v>
      </c>
      <c r="H23" s="31">
        <f t="shared" si="28"/>
        <v>695894.845</v>
      </c>
      <c r="I23" s="31">
        <f t="shared" si="10"/>
        <v>94471.6579</v>
      </c>
      <c r="J23" s="32">
        <f t="shared" ref="J23:K23" si="83">C23*$AH$5</f>
        <v>136.5579387</v>
      </c>
      <c r="K23" s="32">
        <f t="shared" si="83"/>
        <v>49.70677464</v>
      </c>
      <c r="L23" s="32">
        <f t="shared" si="12"/>
        <v>6.747975564</v>
      </c>
      <c r="M23" s="32">
        <f t="shared" si="13"/>
        <v>11.37982822</v>
      </c>
      <c r="N23" s="32">
        <f t="shared" si="14"/>
        <v>4.405094797</v>
      </c>
      <c r="O23" s="32">
        <f t="shared" si="15"/>
        <v>4.14223122</v>
      </c>
      <c r="P23" s="32">
        <f t="shared" si="16"/>
        <v>1.603444343</v>
      </c>
      <c r="Q23" s="32">
        <f t="shared" si="17"/>
        <v>0.562331297</v>
      </c>
      <c r="R23" s="32">
        <f t="shared" si="18"/>
        <v>0.2176766311</v>
      </c>
      <c r="S23" s="32">
        <f t="shared" si="19"/>
        <v>0.01813971926</v>
      </c>
      <c r="T23" s="33">
        <f t="shared" si="30"/>
        <v>0.1991182006</v>
      </c>
      <c r="U23" s="34">
        <f t="shared" ref="U23:AB23" si="84">IF(AND(J23&gt;=$AH$7,J23&lt;=$AH$9),1,0)</f>
        <v>0</v>
      </c>
      <c r="V23" s="34">
        <f t="shared" si="84"/>
        <v>0</v>
      </c>
      <c r="W23" s="34">
        <f t="shared" si="84"/>
        <v>0</v>
      </c>
      <c r="X23" s="34">
        <f t="shared" si="84"/>
        <v>0</v>
      </c>
      <c r="Y23" s="34">
        <f t="shared" si="84"/>
        <v>0</v>
      </c>
      <c r="Z23" s="34">
        <f t="shared" si="84"/>
        <v>0</v>
      </c>
      <c r="AA23" s="34">
        <f t="shared" si="84"/>
        <v>1</v>
      </c>
      <c r="AB23" s="34">
        <f t="shared" si="84"/>
        <v>0</v>
      </c>
      <c r="AC23" s="34">
        <f t="shared" si="21"/>
        <v>0</v>
      </c>
      <c r="AD23" s="34">
        <f t="shared" si="22"/>
        <v>1</v>
      </c>
      <c r="AE23" s="30">
        <f t="shared" si="23"/>
        <v>0.006747975564</v>
      </c>
      <c r="AF23" s="35" t="str">
        <f t="shared" si="42"/>
        <v>F+D</v>
      </c>
      <c r="AG23" s="31"/>
      <c r="AH23" s="31"/>
      <c r="AI23" s="31"/>
      <c r="AJ23" s="36">
        <f t="shared" ref="AJ23:AS23" si="85">INT(100*ABS(J23-($AH$7+$AH$9)/2))</f>
        <v>13455</v>
      </c>
      <c r="AK23" s="36">
        <f t="shared" si="85"/>
        <v>4770</v>
      </c>
      <c r="AL23" s="36">
        <f t="shared" si="85"/>
        <v>474</v>
      </c>
      <c r="AM23" s="36">
        <f t="shared" si="85"/>
        <v>937</v>
      </c>
      <c r="AN23" s="36">
        <f t="shared" si="85"/>
        <v>240</v>
      </c>
      <c r="AO23" s="36">
        <f t="shared" si="85"/>
        <v>214</v>
      </c>
      <c r="AP23" s="36">
        <f t="shared" si="85"/>
        <v>39</v>
      </c>
      <c r="AQ23" s="36">
        <f t="shared" si="85"/>
        <v>143</v>
      </c>
      <c r="AR23" s="36">
        <f t="shared" si="85"/>
        <v>178</v>
      </c>
      <c r="AS23" s="36">
        <f t="shared" si="85"/>
        <v>198</v>
      </c>
      <c r="AT23" s="35">
        <f t="shared" si="39"/>
        <v>39</v>
      </c>
      <c r="AU23" s="31"/>
      <c r="AV23" s="31"/>
      <c r="AW23" s="31"/>
      <c r="AX23" s="31"/>
      <c r="AY23" s="31"/>
      <c r="AZ23" s="31"/>
      <c r="BA23" s="31"/>
      <c r="BB23" s="31"/>
    </row>
    <row r="24" ht="13.5" customHeight="1">
      <c r="A24" s="27" t="s">
        <v>30</v>
      </c>
      <c r="B24" s="27" t="s">
        <v>30</v>
      </c>
      <c r="C24" s="28">
        <f>LOOKUP(A24,'single char incidentie'!$A$1:$A$26,'single char incidentie'!$E$1:$E$26)</f>
        <v>0.1213456172</v>
      </c>
      <c r="D24" s="28">
        <f>LOOKUP(B24,'single char incidentie'!$A$1:$A$26,'single char incidentie'!$D$1:$D$26)</f>
        <v>0.05443088522</v>
      </c>
      <c r="E24" s="29">
        <v>0.667904451492328</v>
      </c>
      <c r="F24" s="30">
        <f t="shared" si="9"/>
        <v>0.006679044515</v>
      </c>
      <c r="G24" s="31">
        <f t="shared" si="27"/>
        <v>9350662.321</v>
      </c>
      <c r="H24" s="31">
        <f t="shared" si="28"/>
        <v>762032.3931</v>
      </c>
      <c r="I24" s="31">
        <f t="shared" si="10"/>
        <v>93506.62321</v>
      </c>
      <c r="J24" s="32">
        <f t="shared" ref="J24:K24" si="86">C24*$AH$5</f>
        <v>121.3456172</v>
      </c>
      <c r="K24" s="32">
        <f t="shared" si="86"/>
        <v>54.43088522</v>
      </c>
      <c r="L24" s="32">
        <f t="shared" si="12"/>
        <v>6.679044515</v>
      </c>
      <c r="M24" s="32">
        <f t="shared" si="13"/>
        <v>10.11213477</v>
      </c>
      <c r="N24" s="32">
        <f t="shared" si="14"/>
        <v>3.914374749</v>
      </c>
      <c r="O24" s="32">
        <f t="shared" si="15"/>
        <v>4.535907102</v>
      </c>
      <c r="P24" s="32">
        <f t="shared" si="16"/>
        <v>1.755835007</v>
      </c>
      <c r="Q24" s="32">
        <f t="shared" si="17"/>
        <v>0.5565870429</v>
      </c>
      <c r="R24" s="32">
        <f t="shared" si="18"/>
        <v>0.2154530489</v>
      </c>
      <c r="S24" s="32">
        <f t="shared" si="19"/>
        <v>0.01795442074</v>
      </c>
      <c r="T24" s="33">
        <f t="shared" si="30"/>
        <v>0.2057972451</v>
      </c>
      <c r="U24" s="34">
        <f t="shared" ref="U24:AB24" si="87">IF(AND(J24&gt;=$AH$7,J24&lt;=$AH$9),1,0)</f>
        <v>0</v>
      </c>
      <c r="V24" s="34">
        <f t="shared" si="87"/>
        <v>0</v>
      </c>
      <c r="W24" s="34">
        <f t="shared" si="87"/>
        <v>0</v>
      </c>
      <c r="X24" s="34">
        <f t="shared" si="87"/>
        <v>0</v>
      </c>
      <c r="Y24" s="34">
        <f t="shared" si="87"/>
        <v>0</v>
      </c>
      <c r="Z24" s="34">
        <f t="shared" si="87"/>
        <v>0</v>
      </c>
      <c r="AA24" s="34">
        <f t="shared" si="87"/>
        <v>1</v>
      </c>
      <c r="AB24" s="34">
        <f t="shared" si="87"/>
        <v>0</v>
      </c>
      <c r="AC24" s="34">
        <f t="shared" si="21"/>
        <v>0</v>
      </c>
      <c r="AD24" s="34">
        <f t="shared" si="22"/>
        <v>1</v>
      </c>
      <c r="AE24" s="30">
        <f t="shared" si="23"/>
        <v>0.006679044515</v>
      </c>
      <c r="AF24" s="35" t="str">
        <f t="shared" si="42"/>
        <v>F+D</v>
      </c>
      <c r="AG24" s="31"/>
      <c r="AH24" s="31"/>
      <c r="AI24" s="31"/>
      <c r="AJ24" s="36">
        <f t="shared" ref="AJ24:AS24" si="88">INT(100*ABS(J24-($AH$7+$AH$9)/2))</f>
        <v>11934</v>
      </c>
      <c r="AK24" s="36">
        <f t="shared" si="88"/>
        <v>5243</v>
      </c>
      <c r="AL24" s="36">
        <f t="shared" si="88"/>
        <v>467</v>
      </c>
      <c r="AM24" s="36">
        <f t="shared" si="88"/>
        <v>811</v>
      </c>
      <c r="AN24" s="36">
        <f t="shared" si="88"/>
        <v>191</v>
      </c>
      <c r="AO24" s="36">
        <f t="shared" si="88"/>
        <v>253</v>
      </c>
      <c r="AP24" s="36">
        <f t="shared" si="88"/>
        <v>24</v>
      </c>
      <c r="AQ24" s="36">
        <f t="shared" si="88"/>
        <v>144</v>
      </c>
      <c r="AR24" s="36">
        <f t="shared" si="88"/>
        <v>178</v>
      </c>
      <c r="AS24" s="36">
        <f t="shared" si="88"/>
        <v>198</v>
      </c>
      <c r="AT24" s="35">
        <f t="shared" si="39"/>
        <v>24</v>
      </c>
      <c r="AU24" s="31"/>
      <c r="AV24" s="31"/>
      <c r="AW24" s="31"/>
      <c r="AX24" s="31"/>
      <c r="AY24" s="31"/>
      <c r="AZ24" s="31"/>
      <c r="BA24" s="31"/>
      <c r="BB24" s="31"/>
    </row>
    <row r="25" ht="13.5" customHeight="1">
      <c r="A25" s="27" t="s">
        <v>36</v>
      </c>
      <c r="B25" s="27" t="s">
        <v>28</v>
      </c>
      <c r="C25" s="28">
        <f>LOOKUP(A25,'single char incidentie'!$A$1:$A$26,'single char incidentie'!$E$1:$E$26)</f>
        <v>0.05302836709</v>
      </c>
      <c r="D25" s="28">
        <f>LOOKUP(B25,'single char incidentie'!$A$1:$A$26,'single char incidentie'!$D$1:$D$26)</f>
        <v>0.1270833106</v>
      </c>
      <c r="E25" s="29">
        <v>0.657550403491278</v>
      </c>
      <c r="F25" s="30">
        <f t="shared" si="9"/>
        <v>0.006575504035</v>
      </c>
      <c r="G25" s="31">
        <f t="shared" si="27"/>
        <v>9205705.649</v>
      </c>
      <c r="H25" s="31">
        <f t="shared" si="28"/>
        <v>1779166.349</v>
      </c>
      <c r="I25" s="31">
        <f t="shared" si="10"/>
        <v>92057.05649</v>
      </c>
      <c r="J25" s="32">
        <f t="shared" ref="J25:K25" si="89">C25*$AH$5</f>
        <v>53.02836709</v>
      </c>
      <c r="K25" s="32">
        <f t="shared" si="89"/>
        <v>127.0833106</v>
      </c>
      <c r="L25" s="32">
        <f t="shared" si="12"/>
        <v>6.575504035</v>
      </c>
      <c r="M25" s="32">
        <f t="shared" si="13"/>
        <v>4.419030591</v>
      </c>
      <c r="N25" s="32">
        <f t="shared" si="14"/>
        <v>1.710592487</v>
      </c>
      <c r="O25" s="32">
        <f t="shared" si="15"/>
        <v>10.59027588</v>
      </c>
      <c r="P25" s="32">
        <f t="shared" si="16"/>
        <v>4.099461633</v>
      </c>
      <c r="Q25" s="32">
        <f t="shared" si="17"/>
        <v>0.5479586696</v>
      </c>
      <c r="R25" s="32">
        <f t="shared" si="18"/>
        <v>0.2121130334</v>
      </c>
      <c r="S25" s="32">
        <f t="shared" si="19"/>
        <v>0.01767608612</v>
      </c>
      <c r="T25" s="33">
        <f t="shared" si="30"/>
        <v>0.2123727492</v>
      </c>
      <c r="U25" s="34">
        <f t="shared" ref="U25:AB25" si="90">IF(AND(J25&gt;=$AH$7,J25&lt;=$AH$9),1,0)</f>
        <v>0</v>
      </c>
      <c r="V25" s="34">
        <f t="shared" si="90"/>
        <v>0</v>
      </c>
      <c r="W25" s="34">
        <f t="shared" si="90"/>
        <v>0</v>
      </c>
      <c r="X25" s="34">
        <f t="shared" si="90"/>
        <v>0</v>
      </c>
      <c r="Y25" s="34">
        <f t="shared" si="90"/>
        <v>1</v>
      </c>
      <c r="Z25" s="34">
        <f t="shared" si="90"/>
        <v>0</v>
      </c>
      <c r="AA25" s="34">
        <f t="shared" si="90"/>
        <v>0</v>
      </c>
      <c r="AB25" s="34">
        <f t="shared" si="90"/>
        <v>0</v>
      </c>
      <c r="AC25" s="34">
        <f t="shared" si="21"/>
        <v>0</v>
      </c>
      <c r="AD25" s="34">
        <f t="shared" si="22"/>
        <v>1</v>
      </c>
      <c r="AE25" s="30">
        <f t="shared" si="23"/>
        <v>0.006575504035</v>
      </c>
      <c r="AF25" s="35" t="str">
        <f t="shared" si="42"/>
        <v>V+D</v>
      </c>
      <c r="AG25" s="46" t="s">
        <v>46</v>
      </c>
      <c r="AH25" s="31"/>
      <c r="AI25" s="31"/>
      <c r="AJ25" s="36">
        <f t="shared" ref="AJ25:AS25" si="91">INT(100*ABS(J25-($AH$7+$AH$9)/2))</f>
        <v>5102</v>
      </c>
      <c r="AK25" s="36">
        <f t="shared" si="91"/>
        <v>12508</v>
      </c>
      <c r="AL25" s="36">
        <f t="shared" si="91"/>
        <v>457</v>
      </c>
      <c r="AM25" s="36">
        <f t="shared" si="91"/>
        <v>241</v>
      </c>
      <c r="AN25" s="36">
        <f t="shared" si="91"/>
        <v>28</v>
      </c>
      <c r="AO25" s="36">
        <f t="shared" si="91"/>
        <v>859</v>
      </c>
      <c r="AP25" s="36">
        <f t="shared" si="91"/>
        <v>209</v>
      </c>
      <c r="AQ25" s="36">
        <f t="shared" si="91"/>
        <v>145</v>
      </c>
      <c r="AR25" s="36">
        <f t="shared" si="91"/>
        <v>178</v>
      </c>
      <c r="AS25" s="36">
        <f t="shared" si="91"/>
        <v>198</v>
      </c>
      <c r="AT25" s="35">
        <f t="shared" si="39"/>
        <v>28</v>
      </c>
      <c r="AU25" s="31"/>
      <c r="AV25" s="31"/>
      <c r="AW25" s="31"/>
      <c r="AX25" s="31"/>
      <c r="AY25" s="31"/>
      <c r="AZ25" s="31"/>
      <c r="BA25" s="31"/>
      <c r="BB25" s="31"/>
    </row>
    <row r="26" ht="13.5" customHeight="1">
      <c r="A26" s="27" t="s">
        <v>30</v>
      </c>
      <c r="B26" s="27" t="s">
        <v>42</v>
      </c>
      <c r="C26" s="28">
        <f>LOOKUP(A26,'single char incidentie'!$A$1:$A$26,'single char incidentie'!$E$1:$E$26)</f>
        <v>0.1213456172</v>
      </c>
      <c r="D26" s="28">
        <f>LOOKUP(B26,'single char incidentie'!$A$1:$A$26,'single char incidentie'!$D$1:$D$26)</f>
        <v>0.05481889944</v>
      </c>
      <c r="E26" s="29">
        <v>0.649153479226355</v>
      </c>
      <c r="F26" s="30">
        <f t="shared" si="9"/>
        <v>0.006491534792</v>
      </c>
      <c r="G26" s="31">
        <f t="shared" si="27"/>
        <v>9088148.709</v>
      </c>
      <c r="H26" s="31">
        <f t="shared" si="28"/>
        <v>767464.5922</v>
      </c>
      <c r="I26" s="31">
        <f t="shared" si="10"/>
        <v>90881.48709</v>
      </c>
      <c r="J26" s="32">
        <f t="shared" ref="J26:K26" si="92">C26*$AH$5</f>
        <v>121.3456172</v>
      </c>
      <c r="K26" s="32">
        <f t="shared" si="92"/>
        <v>54.81889944</v>
      </c>
      <c r="L26" s="32">
        <f t="shared" si="12"/>
        <v>6.491534792</v>
      </c>
      <c r="M26" s="32">
        <f t="shared" si="13"/>
        <v>10.11213477</v>
      </c>
      <c r="N26" s="32">
        <f t="shared" si="14"/>
        <v>3.914374749</v>
      </c>
      <c r="O26" s="32">
        <f t="shared" si="15"/>
        <v>4.56824162</v>
      </c>
      <c r="P26" s="32">
        <f t="shared" si="16"/>
        <v>1.768351595</v>
      </c>
      <c r="Q26" s="32">
        <f t="shared" si="17"/>
        <v>0.5409612327</v>
      </c>
      <c r="R26" s="32">
        <f t="shared" si="18"/>
        <v>0.2094043481</v>
      </c>
      <c r="S26" s="32">
        <f t="shared" si="19"/>
        <v>0.01745036234</v>
      </c>
      <c r="T26" s="33">
        <f t="shared" si="30"/>
        <v>0.218864284</v>
      </c>
      <c r="U26" s="34">
        <f t="shared" ref="U26:AB26" si="93">IF(AND(J26&gt;=$AH$7,J26&lt;=$AH$9),1,0)</f>
        <v>0</v>
      </c>
      <c r="V26" s="34">
        <f t="shared" si="93"/>
        <v>0</v>
      </c>
      <c r="W26" s="34">
        <f t="shared" si="93"/>
        <v>0</v>
      </c>
      <c r="X26" s="34">
        <f t="shared" si="93"/>
        <v>0</v>
      </c>
      <c r="Y26" s="34">
        <f t="shared" si="93"/>
        <v>0</v>
      </c>
      <c r="Z26" s="34">
        <f t="shared" si="93"/>
        <v>0</v>
      </c>
      <c r="AA26" s="34">
        <f t="shared" si="93"/>
        <v>1</v>
      </c>
      <c r="AB26" s="34">
        <f t="shared" si="93"/>
        <v>0</v>
      </c>
      <c r="AC26" s="34">
        <f t="shared" si="21"/>
        <v>0</v>
      </c>
      <c r="AD26" s="34">
        <f t="shared" si="22"/>
        <v>1</v>
      </c>
      <c r="AE26" s="30">
        <f t="shared" si="23"/>
        <v>0.006491534792</v>
      </c>
      <c r="AF26" s="35" t="str">
        <f t="shared" si="42"/>
        <v>F+D</v>
      </c>
      <c r="AG26" s="46" t="s">
        <v>47</v>
      </c>
      <c r="AH26" s="31"/>
      <c r="AI26" s="31"/>
      <c r="AJ26" s="36">
        <f t="shared" ref="AJ26:AS26" si="94">INT(100*ABS(J26-($AH$7+$AH$9)/2))</f>
        <v>11934</v>
      </c>
      <c r="AK26" s="36">
        <f t="shared" si="94"/>
        <v>5281</v>
      </c>
      <c r="AL26" s="36">
        <f t="shared" si="94"/>
        <v>449</v>
      </c>
      <c r="AM26" s="36">
        <f t="shared" si="94"/>
        <v>811</v>
      </c>
      <c r="AN26" s="36">
        <f t="shared" si="94"/>
        <v>191</v>
      </c>
      <c r="AO26" s="36">
        <f t="shared" si="94"/>
        <v>256</v>
      </c>
      <c r="AP26" s="36">
        <f t="shared" si="94"/>
        <v>23</v>
      </c>
      <c r="AQ26" s="36">
        <f t="shared" si="94"/>
        <v>145</v>
      </c>
      <c r="AR26" s="36">
        <f t="shared" si="94"/>
        <v>179</v>
      </c>
      <c r="AS26" s="36">
        <f t="shared" si="94"/>
        <v>198</v>
      </c>
      <c r="AT26" s="35">
        <f t="shared" si="39"/>
        <v>23</v>
      </c>
      <c r="AU26" s="31"/>
      <c r="AV26" s="31"/>
      <c r="AW26" s="31"/>
      <c r="AX26" s="31"/>
      <c r="AY26" s="31"/>
      <c r="AZ26" s="31"/>
      <c r="BA26" s="31"/>
      <c r="BB26" s="31"/>
    </row>
    <row r="27" ht="13.5" customHeight="1">
      <c r="A27" s="27" t="s">
        <v>27</v>
      </c>
      <c r="B27" s="27" t="s">
        <v>48</v>
      </c>
      <c r="C27" s="28">
        <f>LOOKUP(A27,'single char incidentie'!$A$1:$A$26,'single char incidentie'!$E$1:$E$26)</f>
        <v>0.1365579387</v>
      </c>
      <c r="D27" s="28">
        <f>LOOKUP(B27,'single char incidentie'!$A$1:$A$26,'single char incidentie'!$D$1:$D$26)</f>
        <v>0.04743824754</v>
      </c>
      <c r="E27" s="29">
        <v>0.646239379545726</v>
      </c>
      <c r="F27" s="30">
        <f t="shared" si="9"/>
        <v>0.006462393795</v>
      </c>
      <c r="G27" s="31">
        <f t="shared" si="27"/>
        <v>9047351.314</v>
      </c>
      <c r="H27" s="31">
        <f t="shared" si="28"/>
        <v>664135.4656</v>
      </c>
      <c r="I27" s="31">
        <f t="shared" si="10"/>
        <v>90473.51314</v>
      </c>
      <c r="J27" s="32">
        <f t="shared" ref="J27:K27" si="95">C27*$AH$5</f>
        <v>136.5579387</v>
      </c>
      <c r="K27" s="32">
        <f t="shared" si="95"/>
        <v>47.43824754</v>
      </c>
      <c r="L27" s="32">
        <f t="shared" si="12"/>
        <v>6.462393795</v>
      </c>
      <c r="M27" s="32">
        <f t="shared" si="13"/>
        <v>11.37982822</v>
      </c>
      <c r="N27" s="32">
        <f t="shared" si="14"/>
        <v>4.405094797</v>
      </c>
      <c r="O27" s="32">
        <f t="shared" si="15"/>
        <v>3.953187295</v>
      </c>
      <c r="P27" s="32">
        <f t="shared" si="16"/>
        <v>1.53026605</v>
      </c>
      <c r="Q27" s="32">
        <f t="shared" si="17"/>
        <v>0.5385328163</v>
      </c>
      <c r="R27" s="32">
        <f t="shared" si="18"/>
        <v>0.208464316</v>
      </c>
      <c r="S27" s="32">
        <f t="shared" si="19"/>
        <v>0.01737202633</v>
      </c>
      <c r="T27" s="33">
        <f t="shared" si="30"/>
        <v>0.2253266778</v>
      </c>
      <c r="U27" s="34">
        <f t="shared" ref="U27:AB27" si="96">IF(AND(J27&gt;=$AH$7,J27&lt;=$AH$9),1,0)</f>
        <v>0</v>
      </c>
      <c r="V27" s="34">
        <f t="shared" si="96"/>
        <v>0</v>
      </c>
      <c r="W27" s="34">
        <f t="shared" si="96"/>
        <v>0</v>
      </c>
      <c r="X27" s="34">
        <f t="shared" si="96"/>
        <v>0</v>
      </c>
      <c r="Y27" s="34">
        <f t="shared" si="96"/>
        <v>0</v>
      </c>
      <c r="Z27" s="34">
        <f t="shared" si="96"/>
        <v>0</v>
      </c>
      <c r="AA27" s="34">
        <f t="shared" si="96"/>
        <v>1</v>
      </c>
      <c r="AB27" s="34">
        <f t="shared" si="96"/>
        <v>0</v>
      </c>
      <c r="AC27" s="34">
        <f t="shared" si="21"/>
        <v>0</v>
      </c>
      <c r="AD27" s="34">
        <f t="shared" si="22"/>
        <v>1</v>
      </c>
      <c r="AE27" s="30">
        <f t="shared" si="23"/>
        <v>0.006462393795</v>
      </c>
      <c r="AF27" s="35" t="str">
        <f t="shared" si="42"/>
        <v>F+D</v>
      </c>
      <c r="AG27" s="46" t="s">
        <v>49</v>
      </c>
      <c r="AH27" s="31"/>
      <c r="AI27" s="31"/>
      <c r="AJ27" s="36">
        <f t="shared" ref="AJ27:AS27" si="97">INT(100*ABS(J27-($AH$7+$AH$9)/2))</f>
        <v>13455</v>
      </c>
      <c r="AK27" s="36">
        <f t="shared" si="97"/>
        <v>4543</v>
      </c>
      <c r="AL27" s="36">
        <f t="shared" si="97"/>
        <v>446</v>
      </c>
      <c r="AM27" s="36">
        <f t="shared" si="97"/>
        <v>937</v>
      </c>
      <c r="AN27" s="36">
        <f t="shared" si="97"/>
        <v>240</v>
      </c>
      <c r="AO27" s="36">
        <f t="shared" si="97"/>
        <v>195</v>
      </c>
      <c r="AP27" s="36">
        <f t="shared" si="97"/>
        <v>46</v>
      </c>
      <c r="AQ27" s="36">
        <f t="shared" si="97"/>
        <v>146</v>
      </c>
      <c r="AR27" s="36">
        <f t="shared" si="97"/>
        <v>179</v>
      </c>
      <c r="AS27" s="36">
        <f t="shared" si="97"/>
        <v>198</v>
      </c>
      <c r="AT27" s="35">
        <f t="shared" si="39"/>
        <v>46</v>
      </c>
      <c r="AU27" s="31"/>
      <c r="AV27" s="31"/>
      <c r="AW27" s="31"/>
      <c r="AX27" s="31"/>
      <c r="AY27" s="31"/>
      <c r="AZ27" s="31"/>
      <c r="BA27" s="31"/>
      <c r="BB27" s="31"/>
    </row>
    <row r="28" ht="13.5" customHeight="1">
      <c r="A28" s="27" t="s">
        <v>50</v>
      </c>
      <c r="B28" s="27" t="s">
        <v>28</v>
      </c>
      <c r="C28" s="28">
        <f>LOOKUP(A28,'single char incidentie'!$A$1:$A$26,'single char incidentie'!$E$1:$E$26)</f>
        <v>0.05131646222</v>
      </c>
      <c r="D28" s="28">
        <f>LOOKUP(B28,'single char incidentie'!$A$1:$A$26,'single char incidentie'!$D$1:$D$26)</f>
        <v>0.1270833106</v>
      </c>
      <c r="E28" s="29">
        <v>0.636403393710121</v>
      </c>
      <c r="F28" s="30">
        <f t="shared" si="9"/>
        <v>0.006364033937</v>
      </c>
      <c r="G28" s="31">
        <f t="shared" si="27"/>
        <v>8909647.512</v>
      </c>
      <c r="H28" s="31">
        <f t="shared" si="28"/>
        <v>1779166.349</v>
      </c>
      <c r="I28" s="31">
        <f t="shared" si="10"/>
        <v>89096.47512</v>
      </c>
      <c r="J28" s="32">
        <f t="shared" ref="J28:K28" si="98">C28*$AH$5</f>
        <v>51.31646222</v>
      </c>
      <c r="K28" s="32">
        <f t="shared" si="98"/>
        <v>127.0833106</v>
      </c>
      <c r="L28" s="32">
        <f t="shared" si="12"/>
        <v>6.364033937</v>
      </c>
      <c r="M28" s="32">
        <f t="shared" si="13"/>
        <v>4.276371852</v>
      </c>
      <c r="N28" s="32">
        <f t="shared" si="14"/>
        <v>1.655369749</v>
      </c>
      <c r="O28" s="32">
        <f t="shared" si="15"/>
        <v>10.59027588</v>
      </c>
      <c r="P28" s="32">
        <f t="shared" si="16"/>
        <v>4.099461633</v>
      </c>
      <c r="Q28" s="32">
        <f t="shared" si="17"/>
        <v>0.5303361614</v>
      </c>
      <c r="R28" s="32">
        <f t="shared" si="18"/>
        <v>0.2052914173</v>
      </c>
      <c r="S28" s="32">
        <f t="shared" si="19"/>
        <v>0.01710761811</v>
      </c>
      <c r="T28" s="33">
        <f t="shared" si="30"/>
        <v>0.2316907117</v>
      </c>
      <c r="U28" s="34">
        <f t="shared" ref="U28:AB28" si="99">IF(AND(J28&gt;=$AH$7,J28&lt;=$AH$9),1,0)</f>
        <v>0</v>
      </c>
      <c r="V28" s="34">
        <f t="shared" si="99"/>
        <v>0</v>
      </c>
      <c r="W28" s="34">
        <f t="shared" si="99"/>
        <v>0</v>
      </c>
      <c r="X28" s="34">
        <f t="shared" si="99"/>
        <v>0</v>
      </c>
      <c r="Y28" s="34">
        <f t="shared" si="99"/>
        <v>1</v>
      </c>
      <c r="Z28" s="34">
        <f t="shared" si="99"/>
        <v>0</v>
      </c>
      <c r="AA28" s="34">
        <f t="shared" si="99"/>
        <v>0</v>
      </c>
      <c r="AB28" s="34">
        <f t="shared" si="99"/>
        <v>0</v>
      </c>
      <c r="AC28" s="34">
        <f t="shared" si="21"/>
        <v>0</v>
      </c>
      <c r="AD28" s="34">
        <f t="shared" si="22"/>
        <v>1</v>
      </c>
      <c r="AE28" s="30">
        <f t="shared" si="23"/>
        <v>0.006364033937</v>
      </c>
      <c r="AF28" s="35" t="str">
        <f t="shared" si="42"/>
        <v>V+D</v>
      </c>
      <c r="AG28" s="46" t="s">
        <v>51</v>
      </c>
      <c r="AH28" s="31"/>
      <c r="AI28" s="31"/>
      <c r="AJ28" s="36">
        <f t="shared" ref="AJ28:AS28" si="100">INT(100*ABS(J28-($AH$7+$AH$9)/2))</f>
        <v>4931</v>
      </c>
      <c r="AK28" s="36">
        <f t="shared" si="100"/>
        <v>12508</v>
      </c>
      <c r="AL28" s="36">
        <f t="shared" si="100"/>
        <v>436</v>
      </c>
      <c r="AM28" s="36">
        <f t="shared" si="100"/>
        <v>227</v>
      </c>
      <c r="AN28" s="36">
        <f t="shared" si="100"/>
        <v>34</v>
      </c>
      <c r="AO28" s="36">
        <f t="shared" si="100"/>
        <v>859</v>
      </c>
      <c r="AP28" s="36">
        <f t="shared" si="100"/>
        <v>209</v>
      </c>
      <c r="AQ28" s="36">
        <f t="shared" si="100"/>
        <v>146</v>
      </c>
      <c r="AR28" s="36">
        <f t="shared" si="100"/>
        <v>179</v>
      </c>
      <c r="AS28" s="36">
        <f t="shared" si="100"/>
        <v>198</v>
      </c>
      <c r="AT28" s="35">
        <f t="shared" si="39"/>
        <v>34</v>
      </c>
      <c r="AU28" s="31"/>
      <c r="AV28" s="31"/>
      <c r="AW28" s="31"/>
      <c r="AX28" s="31"/>
      <c r="AY28" s="31"/>
      <c r="AZ28" s="31"/>
      <c r="BA28" s="31"/>
      <c r="BB28" s="31"/>
    </row>
    <row r="29" ht="13.5" customHeight="1">
      <c r="A29" s="27" t="s">
        <v>27</v>
      </c>
      <c r="B29" s="27" t="s">
        <v>43</v>
      </c>
      <c r="C29" s="28">
        <f>LOOKUP(A29,'single char incidentie'!$A$1:$A$26,'single char incidentie'!$E$1:$E$26)</f>
        <v>0.1365579387</v>
      </c>
      <c r="D29" s="28">
        <f>LOOKUP(B29,'single char incidentie'!$A$1:$A$26,'single char incidentie'!$D$1:$D$26)</f>
        <v>0.04579603563</v>
      </c>
      <c r="E29" s="29">
        <v>0.615724078939435</v>
      </c>
      <c r="F29" s="30">
        <f t="shared" si="9"/>
        <v>0.006157240789</v>
      </c>
      <c r="G29" s="31">
        <f t="shared" si="27"/>
        <v>8620137.105</v>
      </c>
      <c r="H29" s="31">
        <f t="shared" si="28"/>
        <v>641144.4988</v>
      </c>
      <c r="I29" s="31">
        <f t="shared" si="10"/>
        <v>86201.37105</v>
      </c>
      <c r="J29" s="32">
        <f t="shared" ref="J29:K29" si="101">C29*$AH$5</f>
        <v>136.5579387</v>
      </c>
      <c r="K29" s="32">
        <f t="shared" si="101"/>
        <v>45.79603563</v>
      </c>
      <c r="L29" s="32">
        <f t="shared" si="12"/>
        <v>6.157240789</v>
      </c>
      <c r="M29" s="32">
        <f t="shared" si="13"/>
        <v>11.37982822</v>
      </c>
      <c r="N29" s="32">
        <f t="shared" si="14"/>
        <v>4.405094797</v>
      </c>
      <c r="O29" s="32">
        <f t="shared" si="15"/>
        <v>3.816336303</v>
      </c>
      <c r="P29" s="32">
        <f t="shared" si="16"/>
        <v>1.477291472</v>
      </c>
      <c r="Q29" s="32">
        <f t="shared" si="17"/>
        <v>0.5131033991</v>
      </c>
      <c r="R29" s="32">
        <f t="shared" si="18"/>
        <v>0.1986206706</v>
      </c>
      <c r="S29" s="32">
        <f t="shared" si="19"/>
        <v>0.01655172255</v>
      </c>
      <c r="T29" s="33">
        <f t="shared" si="30"/>
        <v>0.2378479525</v>
      </c>
      <c r="U29" s="34">
        <f t="shared" ref="U29:AB29" si="102">IF(AND(J29&gt;=$AH$7,J29&lt;=$AH$9),1,0)</f>
        <v>0</v>
      </c>
      <c r="V29" s="34">
        <f t="shared" si="102"/>
        <v>0</v>
      </c>
      <c r="W29" s="34">
        <f t="shared" si="102"/>
        <v>0</v>
      </c>
      <c r="X29" s="34">
        <f t="shared" si="102"/>
        <v>0</v>
      </c>
      <c r="Y29" s="34">
        <f t="shared" si="102"/>
        <v>0</v>
      </c>
      <c r="Z29" s="34">
        <f t="shared" si="102"/>
        <v>0</v>
      </c>
      <c r="AA29" s="34">
        <f t="shared" si="102"/>
        <v>1</v>
      </c>
      <c r="AB29" s="34">
        <f t="shared" si="102"/>
        <v>0</v>
      </c>
      <c r="AC29" s="34">
        <f t="shared" si="21"/>
        <v>0</v>
      </c>
      <c r="AD29" s="34">
        <f t="shared" si="22"/>
        <v>1</v>
      </c>
      <c r="AE29" s="30">
        <f t="shared" si="23"/>
        <v>0.006157240789</v>
      </c>
      <c r="AF29" s="35" t="str">
        <f t="shared" si="42"/>
        <v>F+D</v>
      </c>
      <c r="AG29" s="45"/>
      <c r="AH29" s="31"/>
      <c r="AI29" s="31"/>
      <c r="AJ29" s="36">
        <f t="shared" ref="AJ29:AS29" si="103">INT(100*ABS(J29-($AH$7+$AH$9)/2))</f>
        <v>13455</v>
      </c>
      <c r="AK29" s="36">
        <f t="shared" si="103"/>
        <v>4379</v>
      </c>
      <c r="AL29" s="36">
        <f t="shared" si="103"/>
        <v>415</v>
      </c>
      <c r="AM29" s="36">
        <f t="shared" si="103"/>
        <v>937</v>
      </c>
      <c r="AN29" s="36">
        <f t="shared" si="103"/>
        <v>240</v>
      </c>
      <c r="AO29" s="36">
        <f t="shared" si="103"/>
        <v>181</v>
      </c>
      <c r="AP29" s="36">
        <f t="shared" si="103"/>
        <v>52</v>
      </c>
      <c r="AQ29" s="36">
        <f t="shared" si="103"/>
        <v>148</v>
      </c>
      <c r="AR29" s="36">
        <f t="shared" si="103"/>
        <v>180</v>
      </c>
      <c r="AS29" s="36">
        <f t="shared" si="103"/>
        <v>198</v>
      </c>
      <c r="AT29" s="35">
        <f t="shared" si="39"/>
        <v>52</v>
      </c>
      <c r="AU29" s="31"/>
      <c r="AV29" s="31"/>
      <c r="AW29" s="31"/>
      <c r="AX29" s="31"/>
      <c r="AY29" s="31"/>
      <c r="AZ29" s="31"/>
      <c r="BA29" s="31"/>
      <c r="BB29" s="31"/>
    </row>
    <row r="30" ht="13.5" customHeight="1">
      <c r="A30" s="27" t="s">
        <v>30</v>
      </c>
      <c r="B30" s="27" t="s">
        <v>45</v>
      </c>
      <c r="C30" s="28">
        <f>LOOKUP(A30,'single char incidentie'!$A$1:$A$26,'single char incidentie'!$E$1:$E$26)</f>
        <v>0.1213456172</v>
      </c>
      <c r="D30" s="28">
        <f>LOOKUP(B30,'single char incidentie'!$A$1:$A$26,'single char incidentie'!$D$1:$D$26)</f>
        <v>0.04970677464</v>
      </c>
      <c r="E30" s="29">
        <v>0.601714814548855</v>
      </c>
      <c r="F30" s="30">
        <f t="shared" si="9"/>
        <v>0.006017148145</v>
      </c>
      <c r="G30" s="31">
        <f t="shared" si="27"/>
        <v>8424007.404</v>
      </c>
      <c r="H30" s="31">
        <f t="shared" si="28"/>
        <v>695894.845</v>
      </c>
      <c r="I30" s="31">
        <f t="shared" si="10"/>
        <v>84240.07404</v>
      </c>
      <c r="J30" s="32">
        <f t="shared" ref="J30:K30" si="104">C30*$AH$5</f>
        <v>121.3456172</v>
      </c>
      <c r="K30" s="32">
        <f t="shared" si="104"/>
        <v>49.70677464</v>
      </c>
      <c r="L30" s="32">
        <f t="shared" si="12"/>
        <v>6.017148145</v>
      </c>
      <c r="M30" s="32">
        <f t="shared" si="13"/>
        <v>10.11213477</v>
      </c>
      <c r="N30" s="32">
        <f t="shared" si="14"/>
        <v>3.914374749</v>
      </c>
      <c r="O30" s="32">
        <f t="shared" si="15"/>
        <v>4.14223122</v>
      </c>
      <c r="P30" s="32">
        <f t="shared" si="16"/>
        <v>1.603444343</v>
      </c>
      <c r="Q30" s="32">
        <f t="shared" si="17"/>
        <v>0.5014290121</v>
      </c>
      <c r="R30" s="32">
        <f t="shared" si="18"/>
        <v>0.1941015531</v>
      </c>
      <c r="S30" s="32">
        <f t="shared" si="19"/>
        <v>0.01617512942</v>
      </c>
      <c r="T30" s="33">
        <f t="shared" si="30"/>
        <v>0.2438651006</v>
      </c>
      <c r="U30" s="34">
        <f t="shared" ref="U30:AB30" si="105">IF(AND(J30&gt;=$AH$7,J30&lt;=$AH$9),1,0)</f>
        <v>0</v>
      </c>
      <c r="V30" s="34">
        <f t="shared" si="105"/>
        <v>0</v>
      </c>
      <c r="W30" s="34">
        <f t="shared" si="105"/>
        <v>0</v>
      </c>
      <c r="X30" s="34">
        <f t="shared" si="105"/>
        <v>0</v>
      </c>
      <c r="Y30" s="34">
        <f t="shared" si="105"/>
        <v>0</v>
      </c>
      <c r="Z30" s="34">
        <f t="shared" si="105"/>
        <v>0</v>
      </c>
      <c r="AA30" s="34">
        <f t="shared" si="105"/>
        <v>1</v>
      </c>
      <c r="AB30" s="34">
        <f t="shared" si="105"/>
        <v>0</v>
      </c>
      <c r="AC30" s="34">
        <f t="shared" si="21"/>
        <v>0</v>
      </c>
      <c r="AD30" s="34">
        <f t="shared" si="22"/>
        <v>1</v>
      </c>
      <c r="AE30" s="30">
        <f t="shared" si="23"/>
        <v>0.006017148145</v>
      </c>
      <c r="AF30" s="35" t="str">
        <f t="shared" si="42"/>
        <v>F+D</v>
      </c>
      <c r="AG30" s="47" t="s">
        <v>52</v>
      </c>
      <c r="AH30" s="31"/>
      <c r="AI30" s="31"/>
      <c r="AJ30" s="36">
        <f t="shared" ref="AJ30:AS30" si="106">INT(100*ABS(J30-($AH$7+$AH$9)/2))</f>
        <v>11934</v>
      </c>
      <c r="AK30" s="36">
        <f t="shared" si="106"/>
        <v>4770</v>
      </c>
      <c r="AL30" s="36">
        <f t="shared" si="106"/>
        <v>401</v>
      </c>
      <c r="AM30" s="36">
        <f t="shared" si="106"/>
        <v>811</v>
      </c>
      <c r="AN30" s="36">
        <f t="shared" si="106"/>
        <v>191</v>
      </c>
      <c r="AO30" s="36">
        <f t="shared" si="106"/>
        <v>214</v>
      </c>
      <c r="AP30" s="36">
        <f t="shared" si="106"/>
        <v>39</v>
      </c>
      <c r="AQ30" s="36">
        <f t="shared" si="106"/>
        <v>149</v>
      </c>
      <c r="AR30" s="36">
        <f t="shared" si="106"/>
        <v>180</v>
      </c>
      <c r="AS30" s="36">
        <f t="shared" si="106"/>
        <v>198</v>
      </c>
      <c r="AT30" s="35">
        <f t="shared" si="39"/>
        <v>39</v>
      </c>
      <c r="AU30" s="31"/>
      <c r="AV30" s="31"/>
      <c r="AW30" s="31"/>
      <c r="AX30" s="31"/>
      <c r="AY30" s="31"/>
      <c r="AZ30" s="31"/>
      <c r="BA30" s="31"/>
      <c r="BB30" s="31"/>
    </row>
    <row r="31" ht="13.5" customHeight="1">
      <c r="A31" s="27" t="s">
        <v>53</v>
      </c>
      <c r="B31" s="27" t="s">
        <v>28</v>
      </c>
      <c r="C31" s="28">
        <f>LOOKUP(A31,'single char incidentie'!$A$1:$A$26,'single char incidentie'!$E$1:$E$26)</f>
        <v>0.04653756087</v>
      </c>
      <c r="D31" s="28">
        <f>LOOKUP(B31,'single char incidentie'!$A$1:$A$26,'single char incidentie'!$D$1:$D$26)</f>
        <v>0.1270833106</v>
      </c>
      <c r="E31" s="29">
        <v>0.597822153000163</v>
      </c>
      <c r="F31" s="30">
        <f t="shared" si="9"/>
        <v>0.00597822153</v>
      </c>
      <c r="G31" s="31">
        <f t="shared" si="27"/>
        <v>8369510.142</v>
      </c>
      <c r="H31" s="31">
        <f t="shared" si="28"/>
        <v>1779166.349</v>
      </c>
      <c r="I31" s="31">
        <f t="shared" si="10"/>
        <v>83695.10142</v>
      </c>
      <c r="J31" s="32">
        <f t="shared" ref="J31:K31" si="107">C31*$AH$5</f>
        <v>46.53756087</v>
      </c>
      <c r="K31" s="32">
        <f t="shared" si="107"/>
        <v>127.0833106</v>
      </c>
      <c r="L31" s="32">
        <f t="shared" si="12"/>
        <v>5.97822153</v>
      </c>
      <c r="M31" s="32">
        <f t="shared" si="13"/>
        <v>3.878130073</v>
      </c>
      <c r="N31" s="32">
        <f t="shared" si="14"/>
        <v>1.501211641</v>
      </c>
      <c r="O31" s="32">
        <f t="shared" si="15"/>
        <v>10.59027588</v>
      </c>
      <c r="P31" s="32">
        <f t="shared" si="16"/>
        <v>4.099461633</v>
      </c>
      <c r="Q31" s="32">
        <f t="shared" si="17"/>
        <v>0.4981851275</v>
      </c>
      <c r="R31" s="32">
        <f t="shared" si="18"/>
        <v>0.1928458558</v>
      </c>
      <c r="S31" s="32">
        <f t="shared" si="19"/>
        <v>0.01607048798</v>
      </c>
      <c r="T31" s="33">
        <f t="shared" si="30"/>
        <v>0.2498433222</v>
      </c>
      <c r="U31" s="34">
        <f t="shared" ref="U31:AB31" si="108">IF(AND(J31&gt;=$AH$7,J31&lt;=$AH$9),1,0)</f>
        <v>0</v>
      </c>
      <c r="V31" s="34">
        <f t="shared" si="108"/>
        <v>0</v>
      </c>
      <c r="W31" s="34">
        <f t="shared" si="108"/>
        <v>0</v>
      </c>
      <c r="X31" s="34">
        <f t="shared" si="108"/>
        <v>0</v>
      </c>
      <c r="Y31" s="34">
        <f t="shared" si="108"/>
        <v>1</v>
      </c>
      <c r="Z31" s="34">
        <f t="shared" si="108"/>
        <v>0</v>
      </c>
      <c r="AA31" s="34">
        <f t="shared" si="108"/>
        <v>0</v>
      </c>
      <c r="AB31" s="34">
        <f t="shared" si="108"/>
        <v>0</v>
      </c>
      <c r="AC31" s="34">
        <f t="shared" si="21"/>
        <v>0</v>
      </c>
      <c r="AD31" s="34">
        <f t="shared" si="22"/>
        <v>1</v>
      </c>
      <c r="AE31" s="30">
        <f t="shared" si="23"/>
        <v>0.00597822153</v>
      </c>
      <c r="AF31" s="35" t="str">
        <f t="shared" si="42"/>
        <v>V+D</v>
      </c>
      <c r="AG31" s="48"/>
      <c r="AH31" s="31"/>
      <c r="AI31" s="31"/>
      <c r="AJ31" s="36">
        <f t="shared" ref="AJ31:AS31" si="109">INT(100*ABS(J31-($AH$7+$AH$9)/2))</f>
        <v>4453</v>
      </c>
      <c r="AK31" s="36">
        <f t="shared" si="109"/>
        <v>12508</v>
      </c>
      <c r="AL31" s="36">
        <f t="shared" si="109"/>
        <v>397</v>
      </c>
      <c r="AM31" s="36">
        <f t="shared" si="109"/>
        <v>187</v>
      </c>
      <c r="AN31" s="36">
        <f t="shared" si="109"/>
        <v>49</v>
      </c>
      <c r="AO31" s="36">
        <f t="shared" si="109"/>
        <v>859</v>
      </c>
      <c r="AP31" s="36">
        <f t="shared" si="109"/>
        <v>209</v>
      </c>
      <c r="AQ31" s="36">
        <f t="shared" si="109"/>
        <v>150</v>
      </c>
      <c r="AR31" s="36">
        <f t="shared" si="109"/>
        <v>180</v>
      </c>
      <c r="AS31" s="36">
        <f t="shared" si="109"/>
        <v>198</v>
      </c>
      <c r="AT31" s="35">
        <f t="shared" si="39"/>
        <v>49</v>
      </c>
      <c r="AU31" s="31"/>
      <c r="AV31" s="31"/>
      <c r="AW31" s="31"/>
      <c r="AX31" s="31"/>
      <c r="AY31" s="31"/>
      <c r="AZ31" s="31"/>
      <c r="BA31" s="31"/>
      <c r="BB31" s="31"/>
    </row>
    <row r="32" ht="13.5" customHeight="1">
      <c r="A32" s="27" t="s">
        <v>48</v>
      </c>
      <c r="B32" s="27" t="s">
        <v>28</v>
      </c>
      <c r="C32" s="28">
        <f>LOOKUP(A32,'single char incidentie'!$A$1:$A$26,'single char incidentie'!$E$1:$E$26)</f>
        <v>0.04448359996</v>
      </c>
      <c r="D32" s="28">
        <f>LOOKUP(B32,'single char incidentie'!$A$1:$A$26,'single char incidentie'!$D$1:$D$26)</f>
        <v>0.1270833106</v>
      </c>
      <c r="E32" s="29">
        <v>0.596562974125817</v>
      </c>
      <c r="F32" s="30">
        <f t="shared" si="9"/>
        <v>0.005965629741</v>
      </c>
      <c r="G32" s="31">
        <f t="shared" si="27"/>
        <v>8351881.638</v>
      </c>
      <c r="H32" s="31">
        <f t="shared" si="28"/>
        <v>1779166.349</v>
      </c>
      <c r="I32" s="31">
        <f t="shared" si="10"/>
        <v>83518.81638</v>
      </c>
      <c r="J32" s="32">
        <f t="shared" ref="J32:K32" si="110">C32*$AH$5</f>
        <v>44.48359996</v>
      </c>
      <c r="K32" s="32">
        <f t="shared" si="110"/>
        <v>127.0833106</v>
      </c>
      <c r="L32" s="32">
        <f t="shared" si="12"/>
        <v>5.965629741</v>
      </c>
      <c r="M32" s="32">
        <f t="shared" si="13"/>
        <v>3.706966663</v>
      </c>
      <c r="N32" s="32">
        <f t="shared" si="14"/>
        <v>1.434954837</v>
      </c>
      <c r="O32" s="32">
        <f t="shared" si="15"/>
        <v>10.59027588</v>
      </c>
      <c r="P32" s="32">
        <f t="shared" si="16"/>
        <v>4.099461633</v>
      </c>
      <c r="Q32" s="32">
        <f t="shared" si="17"/>
        <v>0.4971358118</v>
      </c>
      <c r="R32" s="32">
        <f t="shared" si="18"/>
        <v>0.1924396691</v>
      </c>
      <c r="S32" s="32">
        <f t="shared" si="19"/>
        <v>0.01603663909</v>
      </c>
      <c r="T32" s="33">
        <f t="shared" si="30"/>
        <v>0.2558089519</v>
      </c>
      <c r="U32" s="34">
        <f t="shared" ref="U32:AB32" si="111">IF(AND(J32&gt;=$AH$7,J32&lt;=$AH$9),1,0)</f>
        <v>0</v>
      </c>
      <c r="V32" s="34">
        <f t="shared" si="111"/>
        <v>0</v>
      </c>
      <c r="W32" s="34">
        <f t="shared" si="111"/>
        <v>0</v>
      </c>
      <c r="X32" s="34">
        <f t="shared" si="111"/>
        <v>0</v>
      </c>
      <c r="Y32" s="34">
        <f t="shared" si="111"/>
        <v>1</v>
      </c>
      <c r="Z32" s="34">
        <f t="shared" si="111"/>
        <v>0</v>
      </c>
      <c r="AA32" s="34">
        <f t="shared" si="111"/>
        <v>0</v>
      </c>
      <c r="AB32" s="34">
        <f t="shared" si="111"/>
        <v>0</v>
      </c>
      <c r="AC32" s="34">
        <f t="shared" si="21"/>
        <v>0</v>
      </c>
      <c r="AD32" s="34">
        <f t="shared" si="22"/>
        <v>1</v>
      </c>
      <c r="AE32" s="30">
        <f t="shared" si="23"/>
        <v>0.005965629741</v>
      </c>
      <c r="AF32" s="35" t="str">
        <f t="shared" si="42"/>
        <v>V+D</v>
      </c>
      <c r="AG32" s="49" t="s">
        <v>54</v>
      </c>
      <c r="AH32" s="31"/>
      <c r="AI32" s="31"/>
      <c r="AJ32" s="36">
        <f t="shared" ref="AJ32:AS32" si="112">INT(100*ABS(J32-($AH$7+$AH$9)/2))</f>
        <v>4248</v>
      </c>
      <c r="AK32" s="36">
        <f t="shared" si="112"/>
        <v>12508</v>
      </c>
      <c r="AL32" s="36">
        <f t="shared" si="112"/>
        <v>396</v>
      </c>
      <c r="AM32" s="36">
        <f t="shared" si="112"/>
        <v>170</v>
      </c>
      <c r="AN32" s="36">
        <f t="shared" si="112"/>
        <v>56</v>
      </c>
      <c r="AO32" s="36">
        <f t="shared" si="112"/>
        <v>859</v>
      </c>
      <c r="AP32" s="36">
        <f t="shared" si="112"/>
        <v>209</v>
      </c>
      <c r="AQ32" s="36">
        <f t="shared" si="112"/>
        <v>150</v>
      </c>
      <c r="AR32" s="36">
        <f t="shared" si="112"/>
        <v>180</v>
      </c>
      <c r="AS32" s="36">
        <f t="shared" si="112"/>
        <v>198</v>
      </c>
      <c r="AT32" s="35">
        <f t="shared" si="39"/>
        <v>56</v>
      </c>
      <c r="AU32" s="31"/>
      <c r="AV32" s="31"/>
      <c r="AW32" s="31"/>
      <c r="AX32" s="31"/>
      <c r="AY32" s="31"/>
      <c r="AZ32" s="31"/>
      <c r="BA32" s="31"/>
      <c r="BB32" s="31"/>
    </row>
    <row r="33" ht="13.5" customHeight="1">
      <c r="A33" s="27" t="s">
        <v>27</v>
      </c>
      <c r="B33" s="27" t="s">
        <v>55</v>
      </c>
      <c r="C33" s="28">
        <f>LOOKUP(A33,'single char incidentie'!$A$1:$A$26,'single char incidentie'!$E$1:$E$26)</f>
        <v>0.1365579387</v>
      </c>
      <c r="D33" s="28">
        <f>LOOKUP(B33,'single char incidentie'!$A$1:$A$26,'single char incidentie'!$D$1:$D$26)</f>
        <v>0.0443396535</v>
      </c>
      <c r="E33" s="29">
        <v>0.595735513722675</v>
      </c>
      <c r="F33" s="30">
        <f t="shared" si="9"/>
        <v>0.005957355137</v>
      </c>
      <c r="G33" s="31">
        <f t="shared" si="27"/>
        <v>8340297.192</v>
      </c>
      <c r="H33" s="31">
        <f t="shared" si="28"/>
        <v>620755.149</v>
      </c>
      <c r="I33" s="31">
        <f t="shared" si="10"/>
        <v>83402.97192</v>
      </c>
      <c r="J33" s="32">
        <f t="shared" ref="J33:K33" si="113">C33*$AH$5</f>
        <v>136.5579387</v>
      </c>
      <c r="K33" s="32">
        <f t="shared" si="113"/>
        <v>44.3396535</v>
      </c>
      <c r="L33" s="32">
        <f t="shared" si="12"/>
        <v>5.957355137</v>
      </c>
      <c r="M33" s="32">
        <f t="shared" si="13"/>
        <v>11.37982822</v>
      </c>
      <c r="N33" s="32">
        <f t="shared" si="14"/>
        <v>4.405094797</v>
      </c>
      <c r="O33" s="32">
        <f t="shared" si="15"/>
        <v>3.694971125</v>
      </c>
      <c r="P33" s="32">
        <f t="shared" si="16"/>
        <v>1.430311403</v>
      </c>
      <c r="Q33" s="32">
        <f t="shared" si="17"/>
        <v>0.4964462614</v>
      </c>
      <c r="R33" s="32">
        <f t="shared" si="18"/>
        <v>0.1921727464</v>
      </c>
      <c r="S33" s="32">
        <f t="shared" si="19"/>
        <v>0.01601439553</v>
      </c>
      <c r="T33" s="33">
        <f t="shared" si="30"/>
        <v>0.261766307</v>
      </c>
      <c r="U33" s="34">
        <f t="shared" ref="U33:AB33" si="114">IF(AND(J33&gt;=$AH$7,J33&lt;=$AH$9),1,0)</f>
        <v>0</v>
      </c>
      <c r="V33" s="34">
        <f t="shared" si="114"/>
        <v>0</v>
      </c>
      <c r="W33" s="34">
        <f t="shared" si="114"/>
        <v>0</v>
      </c>
      <c r="X33" s="34">
        <f t="shared" si="114"/>
        <v>0</v>
      </c>
      <c r="Y33" s="34">
        <f t="shared" si="114"/>
        <v>0</v>
      </c>
      <c r="Z33" s="34">
        <f t="shared" si="114"/>
        <v>0</v>
      </c>
      <c r="AA33" s="34">
        <f t="shared" si="114"/>
        <v>1</v>
      </c>
      <c r="AB33" s="34">
        <f t="shared" si="114"/>
        <v>0</v>
      </c>
      <c r="AC33" s="34">
        <f t="shared" si="21"/>
        <v>0</v>
      </c>
      <c r="AD33" s="34">
        <f t="shared" si="22"/>
        <v>1</v>
      </c>
      <c r="AE33" s="30">
        <f t="shared" si="23"/>
        <v>0.005957355137</v>
      </c>
      <c r="AF33" s="35" t="str">
        <f t="shared" si="42"/>
        <v>F+D</v>
      </c>
      <c r="AG33" s="48"/>
      <c r="AH33" s="31"/>
      <c r="AI33" s="31"/>
      <c r="AJ33" s="36">
        <f t="shared" ref="AJ33:AS33" si="115">INT(100*ABS(J33-($AH$7+$AH$9)/2))</f>
        <v>13455</v>
      </c>
      <c r="AK33" s="36">
        <f t="shared" si="115"/>
        <v>4233</v>
      </c>
      <c r="AL33" s="36">
        <f t="shared" si="115"/>
        <v>395</v>
      </c>
      <c r="AM33" s="36">
        <f t="shared" si="115"/>
        <v>937</v>
      </c>
      <c r="AN33" s="36">
        <f t="shared" si="115"/>
        <v>240</v>
      </c>
      <c r="AO33" s="36">
        <f t="shared" si="115"/>
        <v>169</v>
      </c>
      <c r="AP33" s="36">
        <f t="shared" si="115"/>
        <v>56</v>
      </c>
      <c r="AQ33" s="36">
        <f t="shared" si="115"/>
        <v>150</v>
      </c>
      <c r="AR33" s="36">
        <f t="shared" si="115"/>
        <v>180</v>
      </c>
      <c r="AS33" s="36">
        <f t="shared" si="115"/>
        <v>198</v>
      </c>
      <c r="AT33" s="35">
        <f t="shared" si="39"/>
        <v>56</v>
      </c>
      <c r="AU33" s="31"/>
      <c r="AV33" s="31"/>
      <c r="AW33" s="31"/>
      <c r="AX33" s="31"/>
      <c r="AY33" s="31"/>
      <c r="AZ33" s="31"/>
      <c r="BA33" s="31"/>
      <c r="BB33" s="31"/>
    </row>
    <row r="34" ht="13.5" customHeight="1">
      <c r="A34" s="27" t="s">
        <v>30</v>
      </c>
      <c r="B34" s="27" t="s">
        <v>48</v>
      </c>
      <c r="C34" s="28">
        <f>LOOKUP(A34,'single char incidentie'!$A$1:$A$26,'single char incidentie'!$E$1:$E$26)</f>
        <v>0.1213456172</v>
      </c>
      <c r="D34" s="28">
        <f>LOOKUP(B34,'single char incidentie'!$A$1:$A$26,'single char incidentie'!$D$1:$D$26)</f>
        <v>0.04743824754</v>
      </c>
      <c r="E34" s="29">
        <v>0.576869416531047</v>
      </c>
      <c r="F34" s="30">
        <f t="shared" si="9"/>
        <v>0.005768694165</v>
      </c>
      <c r="G34" s="31">
        <f t="shared" si="27"/>
        <v>8076171.831</v>
      </c>
      <c r="H34" s="31">
        <f t="shared" si="28"/>
        <v>664135.4656</v>
      </c>
      <c r="I34" s="31">
        <f t="shared" si="10"/>
        <v>80761.71831</v>
      </c>
      <c r="J34" s="32">
        <f t="shared" ref="J34:K34" si="116">C34*$AH$5</f>
        <v>121.3456172</v>
      </c>
      <c r="K34" s="32">
        <f t="shared" si="116"/>
        <v>47.43824754</v>
      </c>
      <c r="L34" s="32">
        <f t="shared" si="12"/>
        <v>5.768694165</v>
      </c>
      <c r="M34" s="32">
        <f t="shared" si="13"/>
        <v>10.11213477</v>
      </c>
      <c r="N34" s="32">
        <f t="shared" si="14"/>
        <v>3.914374749</v>
      </c>
      <c r="O34" s="32">
        <f t="shared" si="15"/>
        <v>3.953187295</v>
      </c>
      <c r="P34" s="32">
        <f t="shared" si="16"/>
        <v>1.53026605</v>
      </c>
      <c r="Q34" s="32">
        <f t="shared" si="17"/>
        <v>0.4807245138</v>
      </c>
      <c r="R34" s="32">
        <f t="shared" si="18"/>
        <v>0.1860869086</v>
      </c>
      <c r="S34" s="32">
        <f t="shared" si="19"/>
        <v>0.01550724238</v>
      </c>
      <c r="T34" s="33">
        <f t="shared" si="30"/>
        <v>0.2675350012</v>
      </c>
      <c r="U34" s="34">
        <f t="shared" ref="U34:AB34" si="117">IF(AND(J34&gt;=$AH$7,J34&lt;=$AH$9),1,0)</f>
        <v>0</v>
      </c>
      <c r="V34" s="34">
        <f t="shared" si="117"/>
        <v>0</v>
      </c>
      <c r="W34" s="34">
        <f t="shared" si="117"/>
        <v>0</v>
      </c>
      <c r="X34" s="34">
        <f t="shared" si="117"/>
        <v>0</v>
      </c>
      <c r="Y34" s="34">
        <f t="shared" si="117"/>
        <v>0</v>
      </c>
      <c r="Z34" s="34">
        <f t="shared" si="117"/>
        <v>0</v>
      </c>
      <c r="AA34" s="34">
        <f t="shared" si="117"/>
        <v>1</v>
      </c>
      <c r="AB34" s="34">
        <f t="shared" si="117"/>
        <v>0</v>
      </c>
      <c r="AC34" s="34">
        <f t="shared" si="21"/>
        <v>0</v>
      </c>
      <c r="AD34" s="34">
        <f t="shared" si="22"/>
        <v>1</v>
      </c>
      <c r="AE34" s="30">
        <f t="shared" si="23"/>
        <v>0.005768694165</v>
      </c>
      <c r="AF34" s="35" t="str">
        <f t="shared" si="42"/>
        <v>F+D</v>
      </c>
      <c r="AG34" s="50" t="s">
        <v>56</v>
      </c>
      <c r="AH34" s="43"/>
      <c r="AI34" s="31"/>
      <c r="AJ34" s="36">
        <f t="shared" ref="AJ34:AS34" si="118">INT(100*ABS(J34-($AH$7+$AH$9)/2))</f>
        <v>11934</v>
      </c>
      <c r="AK34" s="36">
        <f t="shared" si="118"/>
        <v>4543</v>
      </c>
      <c r="AL34" s="36">
        <f t="shared" si="118"/>
        <v>376</v>
      </c>
      <c r="AM34" s="36">
        <f t="shared" si="118"/>
        <v>811</v>
      </c>
      <c r="AN34" s="36">
        <f t="shared" si="118"/>
        <v>191</v>
      </c>
      <c r="AO34" s="36">
        <f t="shared" si="118"/>
        <v>195</v>
      </c>
      <c r="AP34" s="36">
        <f t="shared" si="118"/>
        <v>46</v>
      </c>
      <c r="AQ34" s="36">
        <f t="shared" si="118"/>
        <v>151</v>
      </c>
      <c r="AR34" s="36">
        <f t="shared" si="118"/>
        <v>181</v>
      </c>
      <c r="AS34" s="36">
        <f t="shared" si="118"/>
        <v>198</v>
      </c>
      <c r="AT34" s="35">
        <f t="shared" si="39"/>
        <v>46</v>
      </c>
      <c r="AU34" s="31"/>
      <c r="AV34" s="31"/>
      <c r="AW34" s="31"/>
      <c r="AX34" s="31"/>
      <c r="AY34" s="31"/>
      <c r="AZ34" s="31"/>
      <c r="BA34" s="31"/>
      <c r="BB34" s="31"/>
    </row>
    <row r="35" ht="13.5" customHeight="1">
      <c r="A35" s="27" t="s">
        <v>43</v>
      </c>
      <c r="B35" s="27" t="s">
        <v>32</v>
      </c>
      <c r="C35" s="28">
        <f>LOOKUP(A35,'single char incidentie'!$A$1:$A$26,'single char incidentie'!$E$1:$E$26)</f>
        <v>0.05718590837</v>
      </c>
      <c r="D35" s="28">
        <f>LOOKUP(B35,'single char incidentie'!$A$1:$A$26,'single char incidentie'!$D$1:$D$26)</f>
        <v>0.094317711</v>
      </c>
      <c r="E35" s="29">
        <v>0.567501125705914</v>
      </c>
      <c r="F35" s="30">
        <f t="shared" si="9"/>
        <v>0.005675011257</v>
      </c>
      <c r="G35" s="31">
        <f t="shared" si="27"/>
        <v>7945015.76</v>
      </c>
      <c r="H35" s="31">
        <f t="shared" si="28"/>
        <v>1320447.954</v>
      </c>
      <c r="I35" s="31">
        <f t="shared" si="10"/>
        <v>79450.1576</v>
      </c>
      <c r="J35" s="32">
        <f t="shared" ref="J35:K35" si="119">C35*$AH$5</f>
        <v>57.18590837</v>
      </c>
      <c r="K35" s="32">
        <f t="shared" si="119"/>
        <v>94.317711</v>
      </c>
      <c r="L35" s="32">
        <f t="shared" si="12"/>
        <v>5.675011257</v>
      </c>
      <c r="M35" s="32">
        <f t="shared" si="13"/>
        <v>4.765492365</v>
      </c>
      <c r="N35" s="32">
        <f t="shared" si="14"/>
        <v>1.844706722</v>
      </c>
      <c r="O35" s="32">
        <f t="shared" si="15"/>
        <v>7.85980925</v>
      </c>
      <c r="P35" s="32">
        <f t="shared" si="16"/>
        <v>3.042506807</v>
      </c>
      <c r="Q35" s="32">
        <f t="shared" si="17"/>
        <v>0.4729176048</v>
      </c>
      <c r="R35" s="32">
        <f t="shared" si="18"/>
        <v>0.1830648793</v>
      </c>
      <c r="S35" s="32">
        <f t="shared" si="19"/>
        <v>0.0152554066</v>
      </c>
      <c r="T35" s="33">
        <f t="shared" si="30"/>
        <v>0.2732100125</v>
      </c>
      <c r="U35" s="34">
        <f t="shared" ref="U35:AB35" si="120">IF(AND(J35&gt;=$AH$7,J35&lt;=$AH$9),1,0)</f>
        <v>0</v>
      </c>
      <c r="V35" s="34">
        <f t="shared" si="120"/>
        <v>0</v>
      </c>
      <c r="W35" s="34">
        <f t="shared" si="120"/>
        <v>0</v>
      </c>
      <c r="X35" s="34">
        <f t="shared" si="120"/>
        <v>0</v>
      </c>
      <c r="Y35" s="34">
        <f t="shared" si="120"/>
        <v>1</v>
      </c>
      <c r="Z35" s="34">
        <f t="shared" si="120"/>
        <v>0</v>
      </c>
      <c r="AA35" s="34">
        <f t="shared" si="120"/>
        <v>0</v>
      </c>
      <c r="AB35" s="34">
        <f t="shared" si="120"/>
        <v>0</v>
      </c>
      <c r="AC35" s="34">
        <f t="shared" si="21"/>
        <v>0</v>
      </c>
      <c r="AD35" s="34">
        <f t="shared" si="22"/>
        <v>1</v>
      </c>
      <c r="AE35" s="30">
        <f t="shared" si="23"/>
        <v>0.005675011257</v>
      </c>
      <c r="AF35" s="35" t="str">
        <f t="shared" si="42"/>
        <v>V+D</v>
      </c>
      <c r="AH35" s="43"/>
      <c r="AI35" s="31"/>
      <c r="AJ35" s="36">
        <f t="shared" ref="AJ35:AS35" si="121">INT(100*ABS(J35-($AH$7+$AH$9)/2))</f>
        <v>5518</v>
      </c>
      <c r="AK35" s="36">
        <f t="shared" si="121"/>
        <v>9231</v>
      </c>
      <c r="AL35" s="36">
        <f t="shared" si="121"/>
        <v>367</v>
      </c>
      <c r="AM35" s="36">
        <f t="shared" si="121"/>
        <v>276</v>
      </c>
      <c r="AN35" s="36">
        <f t="shared" si="121"/>
        <v>15</v>
      </c>
      <c r="AO35" s="36">
        <f t="shared" si="121"/>
        <v>585</v>
      </c>
      <c r="AP35" s="36">
        <f t="shared" si="121"/>
        <v>104</v>
      </c>
      <c r="AQ35" s="36">
        <f t="shared" si="121"/>
        <v>152</v>
      </c>
      <c r="AR35" s="36">
        <f t="shared" si="121"/>
        <v>181</v>
      </c>
      <c r="AS35" s="36">
        <f t="shared" si="121"/>
        <v>198</v>
      </c>
      <c r="AT35" s="35">
        <f t="shared" si="39"/>
        <v>15</v>
      </c>
      <c r="AU35" s="31"/>
      <c r="AV35" s="31"/>
      <c r="AW35" s="31"/>
      <c r="AX35" s="31"/>
      <c r="AY35" s="31"/>
      <c r="AZ35" s="31"/>
      <c r="BA35" s="31"/>
      <c r="BB35" s="31"/>
    </row>
    <row r="36" ht="13.5" customHeight="1">
      <c r="A36" s="27" t="s">
        <v>30</v>
      </c>
      <c r="B36" s="27" t="s">
        <v>43</v>
      </c>
      <c r="C36" s="28">
        <f>LOOKUP(A36,'single char incidentie'!$A$1:$A$26,'single char incidentie'!$E$1:$E$26)</f>
        <v>0.1213456172</v>
      </c>
      <c r="D36" s="28">
        <f>LOOKUP(B36,'single char incidentie'!$A$1:$A$26,'single char incidentie'!$D$1:$D$26)</f>
        <v>0.04579603563</v>
      </c>
      <c r="E36" s="29">
        <v>0.554261759255648</v>
      </c>
      <c r="F36" s="30">
        <f t="shared" si="9"/>
        <v>0.005542617593</v>
      </c>
      <c r="G36" s="31">
        <f t="shared" si="27"/>
        <v>7759664.63</v>
      </c>
      <c r="H36" s="31">
        <f t="shared" si="28"/>
        <v>641144.4988</v>
      </c>
      <c r="I36" s="31">
        <f t="shared" si="10"/>
        <v>77596.6463</v>
      </c>
      <c r="J36" s="32">
        <f t="shared" ref="J36:K36" si="122">C36*$AH$5</f>
        <v>121.3456172</v>
      </c>
      <c r="K36" s="32">
        <f t="shared" si="122"/>
        <v>45.79603563</v>
      </c>
      <c r="L36" s="32">
        <f t="shared" si="12"/>
        <v>5.542617593</v>
      </c>
      <c r="M36" s="32">
        <f t="shared" si="13"/>
        <v>10.11213477</v>
      </c>
      <c r="N36" s="32">
        <f t="shared" si="14"/>
        <v>3.914374749</v>
      </c>
      <c r="O36" s="32">
        <f t="shared" si="15"/>
        <v>3.816336303</v>
      </c>
      <c r="P36" s="32">
        <f t="shared" si="16"/>
        <v>1.477291472</v>
      </c>
      <c r="Q36" s="32">
        <f t="shared" si="17"/>
        <v>0.4618847994</v>
      </c>
      <c r="R36" s="32">
        <f t="shared" si="18"/>
        <v>0.1787941159</v>
      </c>
      <c r="S36" s="32">
        <f t="shared" si="19"/>
        <v>0.01489950966</v>
      </c>
      <c r="T36" s="33">
        <f t="shared" si="30"/>
        <v>0.2787526301</v>
      </c>
      <c r="U36" s="34">
        <f t="shared" ref="U36:AB36" si="123">IF(AND(J36&gt;=$AH$7,J36&lt;=$AH$9),1,0)</f>
        <v>0</v>
      </c>
      <c r="V36" s="34">
        <f t="shared" si="123"/>
        <v>0</v>
      </c>
      <c r="W36" s="34">
        <f t="shared" si="123"/>
        <v>0</v>
      </c>
      <c r="X36" s="34">
        <f t="shared" si="123"/>
        <v>0</v>
      </c>
      <c r="Y36" s="34">
        <f t="shared" si="123"/>
        <v>0</v>
      </c>
      <c r="Z36" s="34">
        <f t="shared" si="123"/>
        <v>0</v>
      </c>
      <c r="AA36" s="34">
        <f t="shared" si="123"/>
        <v>1</v>
      </c>
      <c r="AB36" s="34">
        <f t="shared" si="123"/>
        <v>0</v>
      </c>
      <c r="AC36" s="34">
        <f t="shared" si="21"/>
        <v>0</v>
      </c>
      <c r="AD36" s="34">
        <f t="shared" si="22"/>
        <v>1</v>
      </c>
      <c r="AE36" s="30">
        <f t="shared" si="23"/>
        <v>0.005542617593</v>
      </c>
      <c r="AF36" s="35" t="str">
        <f t="shared" si="42"/>
        <v>F+D</v>
      </c>
      <c r="AG36" s="51" t="s">
        <v>57</v>
      </c>
      <c r="AH36" s="43"/>
      <c r="AI36" s="31"/>
      <c r="AJ36" s="36">
        <f t="shared" ref="AJ36:AS36" si="124">INT(100*ABS(J36-($AH$7+$AH$9)/2))</f>
        <v>11934</v>
      </c>
      <c r="AK36" s="36">
        <f t="shared" si="124"/>
        <v>4379</v>
      </c>
      <c r="AL36" s="36">
        <f t="shared" si="124"/>
        <v>354</v>
      </c>
      <c r="AM36" s="36">
        <f t="shared" si="124"/>
        <v>811</v>
      </c>
      <c r="AN36" s="36">
        <f t="shared" si="124"/>
        <v>191</v>
      </c>
      <c r="AO36" s="36">
        <f t="shared" si="124"/>
        <v>181</v>
      </c>
      <c r="AP36" s="36">
        <f t="shared" si="124"/>
        <v>52</v>
      </c>
      <c r="AQ36" s="36">
        <f t="shared" si="124"/>
        <v>153</v>
      </c>
      <c r="AR36" s="36">
        <f t="shared" si="124"/>
        <v>182</v>
      </c>
      <c r="AS36" s="36">
        <f t="shared" si="124"/>
        <v>198</v>
      </c>
      <c r="AT36" s="35">
        <f t="shared" si="39"/>
        <v>52</v>
      </c>
      <c r="AU36" s="31"/>
      <c r="AV36" s="31"/>
      <c r="AW36" s="31"/>
      <c r="AX36" s="31"/>
      <c r="AY36" s="31"/>
      <c r="AZ36" s="31"/>
      <c r="BA36" s="31"/>
      <c r="BB36" s="31"/>
    </row>
    <row r="37" ht="13.5" customHeight="1">
      <c r="A37" s="27" t="s">
        <v>30</v>
      </c>
      <c r="B37" s="27" t="s">
        <v>55</v>
      </c>
      <c r="C37" s="28">
        <f>LOOKUP(A37,'single char incidentie'!$A$1:$A$26,'single char incidentie'!$E$1:$E$26)</f>
        <v>0.1213456172</v>
      </c>
      <c r="D37" s="28">
        <f>LOOKUP(B37,'single char incidentie'!$A$1:$A$26,'single char incidentie'!$D$1:$D$26)</f>
        <v>0.0443396535</v>
      </c>
      <c r="E37" s="29">
        <v>0.543274524163499</v>
      </c>
      <c r="F37" s="30">
        <f t="shared" si="9"/>
        <v>0.005432745242</v>
      </c>
      <c r="G37" s="31">
        <f t="shared" si="27"/>
        <v>7605843.338</v>
      </c>
      <c r="H37" s="31">
        <f t="shared" si="28"/>
        <v>620755.149</v>
      </c>
      <c r="I37" s="31">
        <f t="shared" si="10"/>
        <v>76058.43338</v>
      </c>
      <c r="J37" s="32">
        <f t="shared" ref="J37:K37" si="125">C37*$AH$5</f>
        <v>121.3456172</v>
      </c>
      <c r="K37" s="32">
        <f t="shared" si="125"/>
        <v>44.3396535</v>
      </c>
      <c r="L37" s="32">
        <f t="shared" si="12"/>
        <v>5.432745242</v>
      </c>
      <c r="M37" s="32">
        <f t="shared" si="13"/>
        <v>10.11213477</v>
      </c>
      <c r="N37" s="32">
        <f t="shared" si="14"/>
        <v>3.914374749</v>
      </c>
      <c r="O37" s="32">
        <f t="shared" si="15"/>
        <v>3.694971125</v>
      </c>
      <c r="P37" s="32">
        <f t="shared" si="16"/>
        <v>1.430311403</v>
      </c>
      <c r="Q37" s="32">
        <f t="shared" si="17"/>
        <v>0.4527287701</v>
      </c>
      <c r="R37" s="32">
        <f t="shared" si="18"/>
        <v>0.1752498465</v>
      </c>
      <c r="S37" s="32">
        <f t="shared" si="19"/>
        <v>0.01460415388</v>
      </c>
      <c r="T37" s="33">
        <f t="shared" si="30"/>
        <v>0.2841853753</v>
      </c>
      <c r="U37" s="34">
        <f t="shared" ref="U37:AB37" si="126">IF(AND(J37&gt;=$AH$7,J37&lt;=$AH$9),1,0)</f>
        <v>0</v>
      </c>
      <c r="V37" s="34">
        <f t="shared" si="126"/>
        <v>0</v>
      </c>
      <c r="W37" s="34">
        <f t="shared" si="126"/>
        <v>0</v>
      </c>
      <c r="X37" s="34">
        <f t="shared" si="126"/>
        <v>0</v>
      </c>
      <c r="Y37" s="34">
        <f t="shared" si="126"/>
        <v>0</v>
      </c>
      <c r="Z37" s="34">
        <f t="shared" si="126"/>
        <v>0</v>
      </c>
      <c r="AA37" s="34">
        <f t="shared" si="126"/>
        <v>1</v>
      </c>
      <c r="AB37" s="34">
        <f t="shared" si="126"/>
        <v>0</v>
      </c>
      <c r="AC37" s="34">
        <f t="shared" si="21"/>
        <v>0</v>
      </c>
      <c r="AD37" s="34">
        <f t="shared" si="22"/>
        <v>1</v>
      </c>
      <c r="AE37" s="30">
        <f t="shared" si="23"/>
        <v>0.005432745242</v>
      </c>
      <c r="AF37" s="35" t="str">
        <f t="shared" si="42"/>
        <v>F+D</v>
      </c>
      <c r="AG37" s="31"/>
      <c r="AH37" s="31"/>
      <c r="AI37" s="31"/>
      <c r="AJ37" s="36">
        <f t="shared" ref="AJ37:AS37" si="127">INT(100*ABS(J37-($AH$7+$AH$9)/2))</f>
        <v>11934</v>
      </c>
      <c r="AK37" s="36">
        <f t="shared" si="127"/>
        <v>4233</v>
      </c>
      <c r="AL37" s="36">
        <f t="shared" si="127"/>
        <v>343</v>
      </c>
      <c r="AM37" s="36">
        <f t="shared" si="127"/>
        <v>811</v>
      </c>
      <c r="AN37" s="36">
        <f t="shared" si="127"/>
        <v>191</v>
      </c>
      <c r="AO37" s="36">
        <f t="shared" si="127"/>
        <v>169</v>
      </c>
      <c r="AP37" s="36">
        <f t="shared" si="127"/>
        <v>56</v>
      </c>
      <c r="AQ37" s="36">
        <f t="shared" si="127"/>
        <v>154</v>
      </c>
      <c r="AR37" s="36">
        <f t="shared" si="127"/>
        <v>182</v>
      </c>
      <c r="AS37" s="36">
        <f t="shared" si="127"/>
        <v>198</v>
      </c>
      <c r="AT37" s="35">
        <f t="shared" si="39"/>
        <v>56</v>
      </c>
      <c r="AU37" s="31"/>
      <c r="AV37" s="31"/>
      <c r="AW37" s="31"/>
      <c r="AX37" s="31"/>
      <c r="AY37" s="31"/>
      <c r="AZ37" s="31"/>
      <c r="BA37" s="31"/>
      <c r="BB37" s="31"/>
    </row>
    <row r="38" ht="13.5" customHeight="1">
      <c r="A38" s="27" t="s">
        <v>55</v>
      </c>
      <c r="B38" s="27" t="s">
        <v>28</v>
      </c>
      <c r="C38" s="28">
        <f>LOOKUP(A38,'single char incidentie'!$A$1:$A$26,'single char incidentie'!$E$1:$E$26)</f>
        <v>0.04208913995</v>
      </c>
      <c r="D38" s="28">
        <f>LOOKUP(B38,'single char incidentie'!$A$1:$A$26,'single char incidentie'!$D$1:$D$26)</f>
        <v>0.1270833106</v>
      </c>
      <c r="E38" s="29">
        <v>0.52666775363784</v>
      </c>
      <c r="F38" s="30">
        <f t="shared" si="9"/>
        <v>0.005266677536</v>
      </c>
      <c r="G38" s="31">
        <f t="shared" si="27"/>
        <v>7373348.551</v>
      </c>
      <c r="H38" s="31">
        <f t="shared" si="28"/>
        <v>1779166.349</v>
      </c>
      <c r="I38" s="31">
        <f t="shared" si="10"/>
        <v>73733.48551</v>
      </c>
      <c r="J38" s="32">
        <f t="shared" ref="J38:K38" si="128">C38*$AH$5</f>
        <v>42.08913995</v>
      </c>
      <c r="K38" s="32">
        <f t="shared" si="128"/>
        <v>127.0833106</v>
      </c>
      <c r="L38" s="32">
        <f t="shared" si="12"/>
        <v>5.266677536</v>
      </c>
      <c r="M38" s="32">
        <f t="shared" si="13"/>
        <v>3.50742833</v>
      </c>
      <c r="N38" s="32">
        <f t="shared" si="14"/>
        <v>1.357714192</v>
      </c>
      <c r="O38" s="32">
        <f t="shared" si="15"/>
        <v>10.59027588</v>
      </c>
      <c r="P38" s="32">
        <f t="shared" si="16"/>
        <v>4.099461633</v>
      </c>
      <c r="Q38" s="32">
        <f t="shared" si="17"/>
        <v>0.4388897947</v>
      </c>
      <c r="R38" s="32">
        <f t="shared" si="18"/>
        <v>0.1698928238</v>
      </c>
      <c r="S38" s="32">
        <f t="shared" si="19"/>
        <v>0.01415773531</v>
      </c>
      <c r="T38" s="33">
        <f t="shared" si="30"/>
        <v>0.2894520528</v>
      </c>
      <c r="U38" s="34">
        <f t="shared" ref="U38:AB38" si="129">IF(AND(J38&gt;=$AH$7,J38&lt;=$AH$9),1,0)</f>
        <v>0</v>
      </c>
      <c r="V38" s="34">
        <f t="shared" si="129"/>
        <v>0</v>
      </c>
      <c r="W38" s="34">
        <f t="shared" si="129"/>
        <v>0</v>
      </c>
      <c r="X38" s="34">
        <f t="shared" si="129"/>
        <v>0</v>
      </c>
      <c r="Y38" s="34">
        <f t="shared" si="129"/>
        <v>1</v>
      </c>
      <c r="Z38" s="34">
        <f t="shared" si="129"/>
        <v>0</v>
      </c>
      <c r="AA38" s="34">
        <f t="shared" si="129"/>
        <v>0</v>
      </c>
      <c r="AB38" s="34">
        <f t="shared" si="129"/>
        <v>0</v>
      </c>
      <c r="AC38" s="34">
        <f t="shared" si="21"/>
        <v>0</v>
      </c>
      <c r="AD38" s="34">
        <f t="shared" si="22"/>
        <v>1</v>
      </c>
      <c r="AE38" s="30">
        <f t="shared" si="23"/>
        <v>0.005266677536</v>
      </c>
      <c r="AF38" s="35" t="str">
        <f t="shared" si="42"/>
        <v>V+D</v>
      </c>
      <c r="AG38" s="31"/>
      <c r="AH38" s="31"/>
      <c r="AI38" s="31"/>
      <c r="AJ38" s="36">
        <f t="shared" ref="AJ38:AS38" si="130">INT(100*ABS(J38-($AH$7+$AH$9)/2))</f>
        <v>4008</v>
      </c>
      <c r="AK38" s="36">
        <f t="shared" si="130"/>
        <v>12508</v>
      </c>
      <c r="AL38" s="36">
        <f t="shared" si="130"/>
        <v>326</v>
      </c>
      <c r="AM38" s="36">
        <f t="shared" si="130"/>
        <v>150</v>
      </c>
      <c r="AN38" s="36">
        <f t="shared" si="130"/>
        <v>64</v>
      </c>
      <c r="AO38" s="36">
        <f t="shared" si="130"/>
        <v>859</v>
      </c>
      <c r="AP38" s="36">
        <f t="shared" si="130"/>
        <v>209</v>
      </c>
      <c r="AQ38" s="36">
        <f t="shared" si="130"/>
        <v>156</v>
      </c>
      <c r="AR38" s="36">
        <f t="shared" si="130"/>
        <v>183</v>
      </c>
      <c r="AS38" s="36">
        <f t="shared" si="130"/>
        <v>198</v>
      </c>
      <c r="AT38" s="35">
        <f t="shared" si="39"/>
        <v>64</v>
      </c>
      <c r="AU38" s="31"/>
      <c r="AV38" s="31"/>
      <c r="AW38" s="31"/>
      <c r="AX38" s="31"/>
      <c r="AY38" s="31"/>
      <c r="AZ38" s="31"/>
      <c r="BA38" s="31"/>
      <c r="BB38" s="31"/>
    </row>
    <row r="39" ht="13.5" customHeight="1">
      <c r="A39" s="27" t="s">
        <v>27</v>
      </c>
      <c r="B39" s="27" t="s">
        <v>58</v>
      </c>
      <c r="C39" s="28">
        <f>LOOKUP(A39,'single char incidentie'!$A$1:$A$26,'single char incidentie'!$E$1:$E$26)</f>
        <v>0.1365579387</v>
      </c>
      <c r="D39" s="28">
        <f>LOOKUP(B39,'single char incidentie'!$A$1:$A$26,'single char incidentie'!$D$1:$D$26)</f>
        <v>0.0382052264</v>
      </c>
      <c r="E39" s="29">
        <v>0.526156886780248</v>
      </c>
      <c r="F39" s="30">
        <f t="shared" si="9"/>
        <v>0.005261568868</v>
      </c>
      <c r="G39" s="31">
        <f t="shared" si="27"/>
        <v>7366196.415</v>
      </c>
      <c r="H39" s="31">
        <f t="shared" si="28"/>
        <v>534873.1696</v>
      </c>
      <c r="I39" s="31">
        <f t="shared" si="10"/>
        <v>73661.96415</v>
      </c>
      <c r="J39" s="32">
        <f t="shared" ref="J39:K39" si="131">C39*$AH$5</f>
        <v>136.5579387</v>
      </c>
      <c r="K39" s="32">
        <f t="shared" si="131"/>
        <v>38.2052264</v>
      </c>
      <c r="L39" s="32">
        <f t="shared" si="12"/>
        <v>5.261568868</v>
      </c>
      <c r="M39" s="32">
        <f t="shared" si="13"/>
        <v>11.37982822</v>
      </c>
      <c r="N39" s="32">
        <f t="shared" si="14"/>
        <v>4.405094797</v>
      </c>
      <c r="O39" s="32">
        <f t="shared" si="15"/>
        <v>3.183768867</v>
      </c>
      <c r="P39" s="32">
        <f t="shared" si="16"/>
        <v>1.232426658</v>
      </c>
      <c r="Q39" s="32">
        <f t="shared" si="17"/>
        <v>0.4384640723</v>
      </c>
      <c r="R39" s="32">
        <f t="shared" si="18"/>
        <v>0.169728028</v>
      </c>
      <c r="S39" s="32">
        <f t="shared" si="19"/>
        <v>0.01414400233</v>
      </c>
      <c r="T39" s="33">
        <f t="shared" si="30"/>
        <v>0.2947136217</v>
      </c>
      <c r="U39" s="34">
        <f t="shared" ref="U39:AB39" si="132">IF(AND(J39&gt;=$AH$7,J39&lt;=$AH$9),1,0)</f>
        <v>0</v>
      </c>
      <c r="V39" s="34">
        <f t="shared" si="132"/>
        <v>0</v>
      </c>
      <c r="W39" s="34">
        <f t="shared" si="132"/>
        <v>0</v>
      </c>
      <c r="X39" s="34">
        <f t="shared" si="132"/>
        <v>0</v>
      </c>
      <c r="Y39" s="34">
        <f t="shared" si="132"/>
        <v>0</v>
      </c>
      <c r="Z39" s="34">
        <f t="shared" si="132"/>
        <v>0</v>
      </c>
      <c r="AA39" s="34">
        <f t="shared" si="132"/>
        <v>1</v>
      </c>
      <c r="AB39" s="34">
        <f t="shared" si="132"/>
        <v>0</v>
      </c>
      <c r="AC39" s="34">
        <f t="shared" si="21"/>
        <v>0</v>
      </c>
      <c r="AD39" s="34">
        <f t="shared" si="22"/>
        <v>1</v>
      </c>
      <c r="AE39" s="30">
        <f t="shared" si="23"/>
        <v>0.005261568868</v>
      </c>
      <c r="AF39" s="35" t="str">
        <f t="shared" si="42"/>
        <v>F+D</v>
      </c>
      <c r="AG39" s="31"/>
      <c r="AH39" s="31"/>
      <c r="AI39" s="31"/>
      <c r="AJ39" s="36">
        <f t="shared" ref="AJ39:AS39" si="133">INT(100*ABS(J39-($AH$7+$AH$9)/2))</f>
        <v>13455</v>
      </c>
      <c r="AK39" s="36">
        <f t="shared" si="133"/>
        <v>3620</v>
      </c>
      <c r="AL39" s="36">
        <f t="shared" si="133"/>
        <v>326</v>
      </c>
      <c r="AM39" s="36">
        <f t="shared" si="133"/>
        <v>937</v>
      </c>
      <c r="AN39" s="36">
        <f t="shared" si="133"/>
        <v>240</v>
      </c>
      <c r="AO39" s="36">
        <f t="shared" si="133"/>
        <v>118</v>
      </c>
      <c r="AP39" s="36">
        <f t="shared" si="133"/>
        <v>76</v>
      </c>
      <c r="AQ39" s="36">
        <f t="shared" si="133"/>
        <v>156</v>
      </c>
      <c r="AR39" s="36">
        <f t="shared" si="133"/>
        <v>183</v>
      </c>
      <c r="AS39" s="36">
        <f t="shared" si="133"/>
        <v>198</v>
      </c>
      <c r="AT39" s="35">
        <f t="shared" si="39"/>
        <v>76</v>
      </c>
      <c r="AU39" s="31"/>
      <c r="AV39" s="31"/>
      <c r="AW39" s="31"/>
      <c r="AX39" s="31"/>
      <c r="AY39" s="31"/>
      <c r="AZ39" s="31"/>
      <c r="BA39" s="31"/>
      <c r="BB39" s="31"/>
    </row>
    <row r="40" ht="13.5" customHeight="1">
      <c r="A40" s="27" t="s">
        <v>33</v>
      </c>
      <c r="B40" s="27" t="s">
        <v>30</v>
      </c>
      <c r="C40" s="28">
        <f>LOOKUP(A40,'single char incidentie'!$A$1:$A$26,'single char incidentie'!$E$1:$E$26)</f>
        <v>0.09650590394</v>
      </c>
      <c r="D40" s="28">
        <f>LOOKUP(B40,'single char incidentie'!$A$1:$A$26,'single char incidentie'!$D$1:$D$26)</f>
        <v>0.05443088522</v>
      </c>
      <c r="E40" s="29">
        <v>0.514493292749878</v>
      </c>
      <c r="F40" s="30">
        <f t="shared" si="9"/>
        <v>0.005144932927</v>
      </c>
      <c r="G40" s="31">
        <f t="shared" si="27"/>
        <v>7202906.098</v>
      </c>
      <c r="H40" s="31">
        <f t="shared" si="28"/>
        <v>762032.3931</v>
      </c>
      <c r="I40" s="31">
        <f t="shared" si="10"/>
        <v>72029.06098</v>
      </c>
      <c r="J40" s="32">
        <f t="shared" ref="J40:K40" si="134">C40*$AH$5</f>
        <v>96.50590394</v>
      </c>
      <c r="K40" s="32">
        <f t="shared" si="134"/>
        <v>54.43088522</v>
      </c>
      <c r="L40" s="32">
        <f t="shared" si="12"/>
        <v>5.144932927</v>
      </c>
      <c r="M40" s="32">
        <f t="shared" si="13"/>
        <v>8.042158661</v>
      </c>
      <c r="N40" s="32">
        <f t="shared" si="14"/>
        <v>3.113093675</v>
      </c>
      <c r="O40" s="32">
        <f t="shared" si="15"/>
        <v>4.535907102</v>
      </c>
      <c r="P40" s="32">
        <f t="shared" si="16"/>
        <v>1.755835007</v>
      </c>
      <c r="Q40" s="32">
        <f t="shared" si="17"/>
        <v>0.4287444106</v>
      </c>
      <c r="R40" s="32">
        <f t="shared" si="18"/>
        <v>0.1659655783</v>
      </c>
      <c r="S40" s="32">
        <f t="shared" si="19"/>
        <v>0.01383046486</v>
      </c>
      <c r="T40" s="33">
        <f t="shared" si="30"/>
        <v>0.2998585546</v>
      </c>
      <c r="U40" s="34">
        <f t="shared" ref="U40:AB40" si="135">IF(AND(J40&gt;=$AH$7,J40&lt;=$AH$9),1,0)</f>
        <v>0</v>
      </c>
      <c r="V40" s="34">
        <f t="shared" si="135"/>
        <v>0</v>
      </c>
      <c r="W40" s="34">
        <f t="shared" si="135"/>
        <v>0</v>
      </c>
      <c r="X40" s="34">
        <f t="shared" si="135"/>
        <v>0</v>
      </c>
      <c r="Y40" s="34">
        <f t="shared" si="135"/>
        <v>0</v>
      </c>
      <c r="Z40" s="34">
        <f t="shared" si="135"/>
        <v>0</v>
      </c>
      <c r="AA40" s="34">
        <f t="shared" si="135"/>
        <v>1</v>
      </c>
      <c r="AB40" s="34">
        <f t="shared" si="135"/>
        <v>0</v>
      </c>
      <c r="AC40" s="34">
        <f t="shared" si="21"/>
        <v>0</v>
      </c>
      <c r="AD40" s="34">
        <f t="shared" si="22"/>
        <v>1</v>
      </c>
      <c r="AE40" s="30">
        <f t="shared" si="23"/>
        <v>0.005144932927</v>
      </c>
      <c r="AF40" s="35" t="str">
        <f t="shared" si="42"/>
        <v>F+D</v>
      </c>
      <c r="AG40" s="31"/>
      <c r="AH40" s="31"/>
      <c r="AI40" s="31"/>
      <c r="AJ40" s="36">
        <f t="shared" ref="AJ40:AS40" si="136">INT(100*ABS(J40-($AH$7+$AH$9)/2))</f>
        <v>9450</v>
      </c>
      <c r="AK40" s="36">
        <f t="shared" si="136"/>
        <v>5243</v>
      </c>
      <c r="AL40" s="36">
        <f t="shared" si="136"/>
        <v>314</v>
      </c>
      <c r="AM40" s="36">
        <f t="shared" si="136"/>
        <v>604</v>
      </c>
      <c r="AN40" s="36">
        <f t="shared" si="136"/>
        <v>111</v>
      </c>
      <c r="AO40" s="36">
        <f t="shared" si="136"/>
        <v>253</v>
      </c>
      <c r="AP40" s="36">
        <f t="shared" si="136"/>
        <v>24</v>
      </c>
      <c r="AQ40" s="36">
        <f t="shared" si="136"/>
        <v>157</v>
      </c>
      <c r="AR40" s="36">
        <f t="shared" si="136"/>
        <v>183</v>
      </c>
      <c r="AS40" s="36">
        <f t="shared" si="136"/>
        <v>198</v>
      </c>
      <c r="AT40" s="35">
        <f t="shared" si="39"/>
        <v>24</v>
      </c>
      <c r="AU40" s="31"/>
      <c r="AV40" s="31"/>
      <c r="AW40" s="31"/>
      <c r="AX40" s="31"/>
      <c r="AY40" s="31"/>
      <c r="AZ40" s="31"/>
      <c r="BA40" s="31"/>
      <c r="BB40" s="31"/>
    </row>
    <row r="41" ht="13.5" customHeight="1">
      <c r="A41" s="27" t="s">
        <v>43</v>
      </c>
      <c r="B41" s="27" t="s">
        <v>36</v>
      </c>
      <c r="C41" s="28">
        <f>LOOKUP(A41,'single char incidentie'!$A$1:$A$26,'single char incidentie'!$E$1:$E$26)</f>
        <v>0.05718590837</v>
      </c>
      <c r="D41" s="28">
        <f>LOOKUP(B41,'single char incidentie'!$A$1:$A$26,'single char incidentie'!$D$1:$D$26)</f>
        <v>0.0879137728</v>
      </c>
      <c r="E41" s="29">
        <v>0.510499896891238</v>
      </c>
      <c r="F41" s="30">
        <f t="shared" si="9"/>
        <v>0.005104998969</v>
      </c>
      <c r="G41" s="31">
        <f t="shared" si="27"/>
        <v>7146998.556</v>
      </c>
      <c r="H41" s="31">
        <f t="shared" si="28"/>
        <v>1230792.819</v>
      </c>
      <c r="I41" s="31">
        <f t="shared" si="10"/>
        <v>71469.98556</v>
      </c>
      <c r="J41" s="32">
        <f t="shared" ref="J41:K41" si="137">C41*$AH$5</f>
        <v>57.18590837</v>
      </c>
      <c r="K41" s="32">
        <f t="shared" si="137"/>
        <v>87.9137728</v>
      </c>
      <c r="L41" s="32">
        <f t="shared" si="12"/>
        <v>5.104998969</v>
      </c>
      <c r="M41" s="32">
        <f t="shared" si="13"/>
        <v>4.765492365</v>
      </c>
      <c r="N41" s="32">
        <f t="shared" si="14"/>
        <v>1.844706722</v>
      </c>
      <c r="O41" s="32">
        <f t="shared" si="15"/>
        <v>7.326147733</v>
      </c>
      <c r="P41" s="32">
        <f t="shared" si="16"/>
        <v>2.835928155</v>
      </c>
      <c r="Q41" s="32">
        <f t="shared" si="17"/>
        <v>0.4254165807</v>
      </c>
      <c r="R41" s="32">
        <f t="shared" si="18"/>
        <v>0.1646773861</v>
      </c>
      <c r="S41" s="32">
        <f t="shared" si="19"/>
        <v>0.01372311551</v>
      </c>
      <c r="T41" s="33">
        <f t="shared" si="30"/>
        <v>0.3049635536</v>
      </c>
      <c r="U41" s="34">
        <f t="shared" ref="U41:AB41" si="138">IF(AND(J41&gt;=$AH$7,J41&lt;=$AH$9),1,0)</f>
        <v>0</v>
      </c>
      <c r="V41" s="34">
        <f t="shared" si="138"/>
        <v>0</v>
      </c>
      <c r="W41" s="34">
        <f t="shared" si="138"/>
        <v>0</v>
      </c>
      <c r="X41" s="34">
        <f t="shared" si="138"/>
        <v>0</v>
      </c>
      <c r="Y41" s="34">
        <f t="shared" si="138"/>
        <v>1</v>
      </c>
      <c r="Z41" s="34">
        <f t="shared" si="138"/>
        <v>0</v>
      </c>
      <c r="AA41" s="34">
        <f t="shared" si="138"/>
        <v>1</v>
      </c>
      <c r="AB41" s="34">
        <f t="shared" si="138"/>
        <v>0</v>
      </c>
      <c r="AC41" s="34">
        <f t="shared" si="21"/>
        <v>0</v>
      </c>
      <c r="AD41" s="34">
        <f t="shared" si="22"/>
        <v>1</v>
      </c>
      <c r="AE41" s="30">
        <f t="shared" si="23"/>
        <v>0.005104998969</v>
      </c>
      <c r="AF41" s="35" t="str">
        <f t="shared" si="42"/>
        <v>V+D</v>
      </c>
      <c r="AG41" s="31"/>
      <c r="AH41" s="31"/>
      <c r="AI41" s="31"/>
      <c r="AJ41" s="36">
        <f t="shared" ref="AJ41:AS41" si="139">INT(100*ABS(J41-($AH$7+$AH$9)/2))</f>
        <v>5518</v>
      </c>
      <c r="AK41" s="36">
        <f t="shared" si="139"/>
        <v>8591</v>
      </c>
      <c r="AL41" s="36">
        <f t="shared" si="139"/>
        <v>310</v>
      </c>
      <c r="AM41" s="36">
        <f t="shared" si="139"/>
        <v>276</v>
      </c>
      <c r="AN41" s="36">
        <f t="shared" si="139"/>
        <v>15</v>
      </c>
      <c r="AO41" s="36">
        <f t="shared" si="139"/>
        <v>532</v>
      </c>
      <c r="AP41" s="36">
        <f t="shared" si="139"/>
        <v>83</v>
      </c>
      <c r="AQ41" s="36">
        <f t="shared" si="139"/>
        <v>157</v>
      </c>
      <c r="AR41" s="36">
        <f t="shared" si="139"/>
        <v>183</v>
      </c>
      <c r="AS41" s="36">
        <f t="shared" si="139"/>
        <v>198</v>
      </c>
      <c r="AT41" s="35">
        <f t="shared" si="39"/>
        <v>15</v>
      </c>
      <c r="AU41" s="31"/>
      <c r="AV41" s="31"/>
      <c r="AW41" s="31"/>
      <c r="AX41" s="31"/>
      <c r="AY41" s="31"/>
      <c r="AZ41" s="31"/>
      <c r="BA41" s="31"/>
      <c r="BB41" s="31"/>
    </row>
    <row r="42" ht="13.5" customHeight="1">
      <c r="A42" s="27" t="s">
        <v>45</v>
      </c>
      <c r="B42" s="27" t="s">
        <v>28</v>
      </c>
      <c r="C42" s="28">
        <f>LOOKUP(A42,'single char incidentie'!$A$1:$A$26,'single char incidentie'!$E$1:$E$26)</f>
        <v>0.03844431043</v>
      </c>
      <c r="D42" s="28">
        <f>LOOKUP(B42,'single char incidentie'!$A$1:$A$26,'single char incidentie'!$D$1:$D$26)</f>
        <v>0.1270833106</v>
      </c>
      <c r="E42" s="29">
        <v>0.501340269993854</v>
      </c>
      <c r="F42" s="30">
        <f t="shared" si="9"/>
        <v>0.0050134027</v>
      </c>
      <c r="G42" s="31">
        <f t="shared" si="27"/>
        <v>7018763.78</v>
      </c>
      <c r="H42" s="31">
        <f t="shared" si="28"/>
        <v>1779166.349</v>
      </c>
      <c r="I42" s="31">
        <f t="shared" si="10"/>
        <v>70187.6378</v>
      </c>
      <c r="J42" s="32">
        <f t="shared" ref="J42:K42" si="140">C42*$AH$5</f>
        <v>38.44431043</v>
      </c>
      <c r="K42" s="32">
        <f t="shared" si="140"/>
        <v>127.0833106</v>
      </c>
      <c r="L42" s="32">
        <f t="shared" si="12"/>
        <v>5.0134027</v>
      </c>
      <c r="M42" s="32">
        <f t="shared" si="13"/>
        <v>3.203692536</v>
      </c>
      <c r="N42" s="32">
        <f t="shared" si="14"/>
        <v>1.240139046</v>
      </c>
      <c r="O42" s="32">
        <f t="shared" si="15"/>
        <v>10.59027588</v>
      </c>
      <c r="P42" s="32">
        <f t="shared" si="16"/>
        <v>4.099461633</v>
      </c>
      <c r="Q42" s="32">
        <f t="shared" si="17"/>
        <v>0.4177835583</v>
      </c>
      <c r="R42" s="32">
        <f t="shared" si="18"/>
        <v>0.1617226677</v>
      </c>
      <c r="S42" s="32">
        <f t="shared" si="19"/>
        <v>0.01347688898</v>
      </c>
      <c r="T42" s="33">
        <f t="shared" si="30"/>
        <v>0.3099769563</v>
      </c>
      <c r="U42" s="34">
        <f t="shared" ref="U42:AB42" si="141">IF(AND(J42&gt;=$AH$7,J42&lt;=$AH$9),1,0)</f>
        <v>0</v>
      </c>
      <c r="V42" s="34">
        <f t="shared" si="141"/>
        <v>0</v>
      </c>
      <c r="W42" s="34">
        <f t="shared" si="141"/>
        <v>0</v>
      </c>
      <c r="X42" s="34">
        <f t="shared" si="141"/>
        <v>0</v>
      </c>
      <c r="Y42" s="34">
        <f t="shared" si="141"/>
        <v>1</v>
      </c>
      <c r="Z42" s="34">
        <f t="shared" si="141"/>
        <v>0</v>
      </c>
      <c r="AA42" s="34">
        <f t="shared" si="141"/>
        <v>0</v>
      </c>
      <c r="AB42" s="34">
        <f t="shared" si="141"/>
        <v>0</v>
      </c>
      <c r="AC42" s="34">
        <f t="shared" si="21"/>
        <v>0</v>
      </c>
      <c r="AD42" s="34">
        <f t="shared" si="22"/>
        <v>1</v>
      </c>
      <c r="AE42" s="30">
        <f t="shared" si="23"/>
        <v>0.0050134027</v>
      </c>
      <c r="AF42" s="35" t="str">
        <f t="shared" si="42"/>
        <v>V+D</v>
      </c>
      <c r="AG42" s="31"/>
      <c r="AH42" s="31"/>
      <c r="AI42" s="31"/>
      <c r="AJ42" s="36">
        <f t="shared" ref="AJ42:AS42" si="142">INT(100*ABS(J42-($AH$7+$AH$9)/2))</f>
        <v>3644</v>
      </c>
      <c r="AK42" s="36">
        <f t="shared" si="142"/>
        <v>12508</v>
      </c>
      <c r="AL42" s="36">
        <f t="shared" si="142"/>
        <v>301</v>
      </c>
      <c r="AM42" s="36">
        <f t="shared" si="142"/>
        <v>120</v>
      </c>
      <c r="AN42" s="36">
        <f t="shared" si="142"/>
        <v>75</v>
      </c>
      <c r="AO42" s="36">
        <f t="shared" si="142"/>
        <v>859</v>
      </c>
      <c r="AP42" s="36">
        <f t="shared" si="142"/>
        <v>209</v>
      </c>
      <c r="AQ42" s="36">
        <f t="shared" si="142"/>
        <v>158</v>
      </c>
      <c r="AR42" s="36">
        <f t="shared" si="142"/>
        <v>183</v>
      </c>
      <c r="AS42" s="36">
        <f t="shared" si="142"/>
        <v>198</v>
      </c>
      <c r="AT42" s="35">
        <f t="shared" si="39"/>
        <v>75</v>
      </c>
      <c r="AU42" s="31"/>
      <c r="AV42" s="31"/>
      <c r="AW42" s="31"/>
      <c r="AX42" s="31"/>
      <c r="AY42" s="31"/>
      <c r="AZ42" s="31"/>
      <c r="BA42" s="31"/>
      <c r="BB42" s="31"/>
    </row>
    <row r="43" ht="13.5" customHeight="1">
      <c r="A43" s="27" t="s">
        <v>58</v>
      </c>
      <c r="B43" s="27" t="s">
        <v>28</v>
      </c>
      <c r="C43" s="28">
        <f>LOOKUP(A43,'single char incidentie'!$A$1:$A$26,'single char incidentie'!$E$1:$E$26)</f>
        <v>0.03982593795</v>
      </c>
      <c r="D43" s="28">
        <f>LOOKUP(B43,'single char incidentie'!$A$1:$A$26,'single char incidentie'!$D$1:$D$26)</f>
        <v>0.1270833106</v>
      </c>
      <c r="E43" s="29">
        <v>0.500642325132074</v>
      </c>
      <c r="F43" s="30">
        <f t="shared" si="9"/>
        <v>0.005006423251</v>
      </c>
      <c r="G43" s="31">
        <f t="shared" si="27"/>
        <v>7008992.552</v>
      </c>
      <c r="H43" s="31">
        <f t="shared" si="28"/>
        <v>1779166.349</v>
      </c>
      <c r="I43" s="31">
        <f t="shared" si="10"/>
        <v>70089.92552</v>
      </c>
      <c r="J43" s="32">
        <f t="shared" ref="J43:K43" si="143">C43*$AH$5</f>
        <v>39.82593795</v>
      </c>
      <c r="K43" s="32">
        <f t="shared" si="143"/>
        <v>127.0833106</v>
      </c>
      <c r="L43" s="32">
        <f t="shared" si="12"/>
        <v>5.006423251</v>
      </c>
      <c r="M43" s="32">
        <f t="shared" si="13"/>
        <v>3.318828162</v>
      </c>
      <c r="N43" s="32">
        <f t="shared" si="14"/>
        <v>1.284707676</v>
      </c>
      <c r="O43" s="32">
        <f t="shared" si="15"/>
        <v>10.59027588</v>
      </c>
      <c r="P43" s="32">
        <f t="shared" si="16"/>
        <v>4.099461633</v>
      </c>
      <c r="Q43" s="32">
        <f t="shared" si="17"/>
        <v>0.4172019376</v>
      </c>
      <c r="R43" s="32">
        <f t="shared" si="18"/>
        <v>0.1614975242</v>
      </c>
      <c r="S43" s="32">
        <f t="shared" si="19"/>
        <v>0.01345812702</v>
      </c>
      <c r="T43" s="33">
        <f t="shared" si="30"/>
        <v>0.3149833796</v>
      </c>
      <c r="U43" s="34">
        <f t="shared" ref="U43:AB43" si="144">IF(AND(J43&gt;=$AH$7,J43&lt;=$AH$9),1,0)</f>
        <v>0</v>
      </c>
      <c r="V43" s="34">
        <f t="shared" si="144"/>
        <v>0</v>
      </c>
      <c r="W43" s="34">
        <f t="shared" si="144"/>
        <v>0</v>
      </c>
      <c r="X43" s="34">
        <f t="shared" si="144"/>
        <v>0</v>
      </c>
      <c r="Y43" s="34">
        <f t="shared" si="144"/>
        <v>1</v>
      </c>
      <c r="Z43" s="34">
        <f t="shared" si="144"/>
        <v>0</v>
      </c>
      <c r="AA43" s="34">
        <f t="shared" si="144"/>
        <v>0</v>
      </c>
      <c r="AB43" s="34">
        <f t="shared" si="144"/>
        <v>0</v>
      </c>
      <c r="AC43" s="34">
        <f t="shared" si="21"/>
        <v>0</v>
      </c>
      <c r="AD43" s="34">
        <f t="shared" si="22"/>
        <v>1</v>
      </c>
      <c r="AE43" s="30">
        <f t="shared" si="23"/>
        <v>0.005006423251</v>
      </c>
      <c r="AF43" s="35" t="str">
        <f t="shared" si="42"/>
        <v>V+D</v>
      </c>
      <c r="AG43" s="31"/>
      <c r="AH43" s="31"/>
      <c r="AI43" s="31"/>
      <c r="AJ43" s="36">
        <f t="shared" ref="AJ43:AS43" si="145">INT(100*ABS(J43-($AH$7+$AH$9)/2))</f>
        <v>3782</v>
      </c>
      <c r="AK43" s="36">
        <f t="shared" si="145"/>
        <v>12508</v>
      </c>
      <c r="AL43" s="36">
        <f t="shared" si="145"/>
        <v>300</v>
      </c>
      <c r="AM43" s="36">
        <f t="shared" si="145"/>
        <v>131</v>
      </c>
      <c r="AN43" s="36">
        <f t="shared" si="145"/>
        <v>71</v>
      </c>
      <c r="AO43" s="36">
        <f t="shared" si="145"/>
        <v>859</v>
      </c>
      <c r="AP43" s="36">
        <f t="shared" si="145"/>
        <v>209</v>
      </c>
      <c r="AQ43" s="36">
        <f t="shared" si="145"/>
        <v>158</v>
      </c>
      <c r="AR43" s="36">
        <f t="shared" si="145"/>
        <v>183</v>
      </c>
      <c r="AS43" s="36">
        <f t="shared" si="145"/>
        <v>198</v>
      </c>
      <c r="AT43" s="35">
        <f t="shared" si="39"/>
        <v>71</v>
      </c>
      <c r="AU43" s="31"/>
      <c r="AV43" s="31"/>
      <c r="AW43" s="31"/>
      <c r="AX43" s="31"/>
      <c r="AY43" s="31"/>
      <c r="AZ43" s="31"/>
      <c r="BA43" s="31"/>
      <c r="BB43" s="31"/>
    </row>
    <row r="44" ht="13.5" customHeight="1">
      <c r="A44" s="27" t="s">
        <v>33</v>
      </c>
      <c r="B44" s="27" t="s">
        <v>42</v>
      </c>
      <c r="C44" s="28">
        <f>LOOKUP(A44,'single char incidentie'!$A$1:$A$26,'single char incidentie'!$E$1:$E$26)</f>
        <v>0.09650590394</v>
      </c>
      <c r="D44" s="28">
        <f>LOOKUP(B44,'single char incidentie'!$A$1:$A$26,'single char incidentie'!$D$1:$D$26)</f>
        <v>0.05481889944</v>
      </c>
      <c r="E44" s="29">
        <v>0.488597379785473</v>
      </c>
      <c r="F44" s="30">
        <f t="shared" si="9"/>
        <v>0.004885973798</v>
      </c>
      <c r="G44" s="31">
        <f t="shared" si="27"/>
        <v>6840363.317</v>
      </c>
      <c r="H44" s="31">
        <f t="shared" si="28"/>
        <v>767464.5922</v>
      </c>
      <c r="I44" s="31">
        <f t="shared" si="10"/>
        <v>68403.63317</v>
      </c>
      <c r="J44" s="32">
        <f t="shared" ref="J44:K44" si="146">C44*$AH$5</f>
        <v>96.50590394</v>
      </c>
      <c r="K44" s="32">
        <f t="shared" si="146"/>
        <v>54.81889944</v>
      </c>
      <c r="L44" s="32">
        <f t="shared" si="12"/>
        <v>4.885973798</v>
      </c>
      <c r="M44" s="32">
        <f t="shared" si="13"/>
        <v>8.042158661</v>
      </c>
      <c r="N44" s="32">
        <f t="shared" si="14"/>
        <v>3.113093675</v>
      </c>
      <c r="O44" s="32">
        <f t="shared" si="15"/>
        <v>4.56824162</v>
      </c>
      <c r="P44" s="32">
        <f t="shared" si="16"/>
        <v>1.768351595</v>
      </c>
      <c r="Q44" s="32">
        <f t="shared" si="17"/>
        <v>0.4071644832</v>
      </c>
      <c r="R44" s="32">
        <f t="shared" si="18"/>
        <v>0.157612058</v>
      </c>
      <c r="S44" s="32">
        <f t="shared" si="19"/>
        <v>0.01313433817</v>
      </c>
      <c r="T44" s="33">
        <f t="shared" si="30"/>
        <v>0.3198693534</v>
      </c>
      <c r="U44" s="34">
        <f t="shared" ref="U44:AB44" si="147">IF(AND(J44&gt;=$AH$7,J44&lt;=$AH$9),1,0)</f>
        <v>0</v>
      </c>
      <c r="V44" s="34">
        <f t="shared" si="147"/>
        <v>0</v>
      </c>
      <c r="W44" s="34">
        <f t="shared" si="147"/>
        <v>0</v>
      </c>
      <c r="X44" s="34">
        <f t="shared" si="147"/>
        <v>0</v>
      </c>
      <c r="Y44" s="34">
        <f t="shared" si="147"/>
        <v>0</v>
      </c>
      <c r="Z44" s="34">
        <f t="shared" si="147"/>
        <v>0</v>
      </c>
      <c r="AA44" s="34">
        <f t="shared" si="147"/>
        <v>1</v>
      </c>
      <c r="AB44" s="34">
        <f t="shared" si="147"/>
        <v>0</v>
      </c>
      <c r="AC44" s="34">
        <f t="shared" si="21"/>
        <v>0</v>
      </c>
      <c r="AD44" s="34">
        <f t="shared" si="22"/>
        <v>1</v>
      </c>
      <c r="AE44" s="30">
        <f t="shared" si="23"/>
        <v>0.004885973798</v>
      </c>
      <c r="AF44" s="35" t="str">
        <f t="shared" si="42"/>
        <v>F+D</v>
      </c>
      <c r="AG44" s="31"/>
      <c r="AH44" s="31"/>
      <c r="AI44" s="31"/>
      <c r="AJ44" s="36">
        <f t="shared" ref="AJ44:AS44" si="148">INT(100*ABS(J44-($AH$7+$AH$9)/2))</f>
        <v>9450</v>
      </c>
      <c r="AK44" s="36">
        <f t="shared" si="148"/>
        <v>5281</v>
      </c>
      <c r="AL44" s="36">
        <f t="shared" si="148"/>
        <v>288</v>
      </c>
      <c r="AM44" s="36">
        <f t="shared" si="148"/>
        <v>604</v>
      </c>
      <c r="AN44" s="36">
        <f t="shared" si="148"/>
        <v>111</v>
      </c>
      <c r="AO44" s="36">
        <f t="shared" si="148"/>
        <v>256</v>
      </c>
      <c r="AP44" s="36">
        <f t="shared" si="148"/>
        <v>23</v>
      </c>
      <c r="AQ44" s="36">
        <f t="shared" si="148"/>
        <v>159</v>
      </c>
      <c r="AR44" s="36">
        <f t="shared" si="148"/>
        <v>184</v>
      </c>
      <c r="AS44" s="36">
        <f t="shared" si="148"/>
        <v>198</v>
      </c>
      <c r="AT44" s="35">
        <f t="shared" si="39"/>
        <v>23</v>
      </c>
      <c r="AU44" s="31"/>
      <c r="AV44" s="31"/>
      <c r="AW44" s="31"/>
      <c r="AX44" s="31"/>
      <c r="AY44" s="31"/>
      <c r="AZ44" s="31"/>
      <c r="BA44" s="31"/>
      <c r="BB44" s="31"/>
    </row>
    <row r="45" ht="13.5" customHeight="1">
      <c r="A45" s="27" t="s">
        <v>43</v>
      </c>
      <c r="B45" s="27" t="s">
        <v>40</v>
      </c>
      <c r="C45" s="28">
        <f>LOOKUP(A45,'single char incidentie'!$A$1:$A$26,'single char incidentie'!$E$1:$E$26)</f>
        <v>0.05718590837</v>
      </c>
      <c r="D45" s="28">
        <f>LOOKUP(B45,'single char incidentie'!$A$1:$A$26,'single char incidentie'!$D$1:$D$26)</f>
        <v>0.0821403066</v>
      </c>
      <c r="E45" s="29">
        <v>0.477185621529973</v>
      </c>
      <c r="F45" s="30">
        <f t="shared" si="9"/>
        <v>0.004771856215</v>
      </c>
      <c r="G45" s="31">
        <f t="shared" si="27"/>
        <v>6680598.701</v>
      </c>
      <c r="H45" s="31">
        <f t="shared" si="28"/>
        <v>1149964.292</v>
      </c>
      <c r="I45" s="31">
        <f t="shared" si="10"/>
        <v>66805.98701</v>
      </c>
      <c r="J45" s="32">
        <f t="shared" ref="J45:K45" si="149">C45*$AH$5</f>
        <v>57.18590837</v>
      </c>
      <c r="K45" s="32">
        <f t="shared" si="149"/>
        <v>82.1403066</v>
      </c>
      <c r="L45" s="32">
        <f t="shared" si="12"/>
        <v>4.771856215</v>
      </c>
      <c r="M45" s="32">
        <f t="shared" si="13"/>
        <v>4.765492365</v>
      </c>
      <c r="N45" s="32">
        <f t="shared" si="14"/>
        <v>1.844706722</v>
      </c>
      <c r="O45" s="32">
        <f t="shared" si="15"/>
        <v>6.84502555</v>
      </c>
      <c r="P45" s="32">
        <f t="shared" si="16"/>
        <v>2.64968731</v>
      </c>
      <c r="Q45" s="32">
        <f t="shared" si="17"/>
        <v>0.3976546846</v>
      </c>
      <c r="R45" s="32">
        <f t="shared" si="18"/>
        <v>0.1539308457</v>
      </c>
      <c r="S45" s="32">
        <f t="shared" si="19"/>
        <v>0.01282757047</v>
      </c>
      <c r="T45" s="33">
        <f t="shared" si="30"/>
        <v>0.3246412096</v>
      </c>
      <c r="U45" s="34">
        <f t="shared" ref="U45:AB45" si="150">IF(AND(J45&gt;=$AH$7,J45&lt;=$AH$9),1,0)</f>
        <v>0</v>
      </c>
      <c r="V45" s="34">
        <f t="shared" si="150"/>
        <v>0</v>
      </c>
      <c r="W45" s="34">
        <f t="shared" si="150"/>
        <v>0</v>
      </c>
      <c r="X45" s="34">
        <f t="shared" si="150"/>
        <v>0</v>
      </c>
      <c r="Y45" s="34">
        <f t="shared" si="150"/>
        <v>1</v>
      </c>
      <c r="Z45" s="34">
        <f t="shared" si="150"/>
        <v>0</v>
      </c>
      <c r="AA45" s="34">
        <f t="shared" si="150"/>
        <v>1</v>
      </c>
      <c r="AB45" s="34">
        <f t="shared" si="150"/>
        <v>0</v>
      </c>
      <c r="AC45" s="34">
        <f t="shared" si="21"/>
        <v>0</v>
      </c>
      <c r="AD45" s="34">
        <f t="shared" si="22"/>
        <v>1</v>
      </c>
      <c r="AE45" s="30">
        <f t="shared" si="23"/>
        <v>0.004771856215</v>
      </c>
      <c r="AF45" s="35" t="str">
        <f t="shared" si="42"/>
        <v>V+D</v>
      </c>
      <c r="AG45" s="31"/>
      <c r="AH45" s="31"/>
      <c r="AI45" s="31"/>
      <c r="AJ45" s="36">
        <f t="shared" ref="AJ45:AS45" si="151">INT(100*ABS(J45-($AH$7+$AH$9)/2))</f>
        <v>5518</v>
      </c>
      <c r="AK45" s="36">
        <f t="shared" si="151"/>
        <v>8014</v>
      </c>
      <c r="AL45" s="36">
        <f t="shared" si="151"/>
        <v>277</v>
      </c>
      <c r="AM45" s="36">
        <f t="shared" si="151"/>
        <v>276</v>
      </c>
      <c r="AN45" s="36">
        <f t="shared" si="151"/>
        <v>15</v>
      </c>
      <c r="AO45" s="36">
        <f t="shared" si="151"/>
        <v>484</v>
      </c>
      <c r="AP45" s="36">
        <f t="shared" si="151"/>
        <v>64</v>
      </c>
      <c r="AQ45" s="36">
        <f t="shared" si="151"/>
        <v>160</v>
      </c>
      <c r="AR45" s="36">
        <f t="shared" si="151"/>
        <v>184</v>
      </c>
      <c r="AS45" s="36">
        <f t="shared" si="151"/>
        <v>198</v>
      </c>
      <c r="AT45" s="35">
        <f t="shared" si="39"/>
        <v>15</v>
      </c>
      <c r="AU45" s="31"/>
      <c r="AV45" s="31"/>
      <c r="AW45" s="31"/>
      <c r="AX45" s="31"/>
      <c r="AY45" s="31"/>
      <c r="AZ45" s="31"/>
      <c r="BA45" s="31"/>
      <c r="BB45" s="31"/>
    </row>
    <row r="46" ht="13.5" customHeight="1">
      <c r="A46" s="27" t="s">
        <v>36</v>
      </c>
      <c r="B46" s="27" t="s">
        <v>32</v>
      </c>
      <c r="C46" s="28">
        <f>LOOKUP(A46,'single char incidentie'!$A$1:$A$26,'single char incidentie'!$E$1:$E$26)</f>
        <v>0.05302836709</v>
      </c>
      <c r="D46" s="28">
        <f>LOOKUP(B46,'single char incidentie'!$A$1:$A$26,'single char incidentie'!$D$1:$D$26)</f>
        <v>0.094317711</v>
      </c>
      <c r="E46" s="29">
        <v>0.477120863759292</v>
      </c>
      <c r="F46" s="30">
        <f t="shared" si="9"/>
        <v>0.004771208638</v>
      </c>
      <c r="G46" s="31">
        <f t="shared" si="27"/>
        <v>6679692.093</v>
      </c>
      <c r="H46" s="31">
        <f t="shared" si="28"/>
        <v>1320447.954</v>
      </c>
      <c r="I46" s="31">
        <f t="shared" si="10"/>
        <v>66796.92093</v>
      </c>
      <c r="J46" s="32">
        <f t="shared" ref="J46:K46" si="152">C46*$AH$5</f>
        <v>53.02836709</v>
      </c>
      <c r="K46" s="32">
        <f t="shared" si="152"/>
        <v>94.317711</v>
      </c>
      <c r="L46" s="32">
        <f t="shared" si="12"/>
        <v>4.771208638</v>
      </c>
      <c r="M46" s="32">
        <f t="shared" si="13"/>
        <v>4.419030591</v>
      </c>
      <c r="N46" s="32">
        <f t="shared" si="14"/>
        <v>1.710592487</v>
      </c>
      <c r="O46" s="32">
        <f t="shared" si="15"/>
        <v>7.85980925</v>
      </c>
      <c r="P46" s="32">
        <f t="shared" si="16"/>
        <v>3.042506807</v>
      </c>
      <c r="Q46" s="32">
        <f t="shared" si="17"/>
        <v>0.3976007198</v>
      </c>
      <c r="R46" s="32">
        <f t="shared" si="18"/>
        <v>0.1539099561</v>
      </c>
      <c r="S46" s="32">
        <f t="shared" si="19"/>
        <v>0.01282582967</v>
      </c>
      <c r="T46" s="33">
        <f t="shared" si="30"/>
        <v>0.3294124182</v>
      </c>
      <c r="U46" s="34">
        <f t="shared" ref="U46:AB46" si="153">IF(AND(J46&gt;=$AH$7,J46&lt;=$AH$9),1,0)</f>
        <v>0</v>
      </c>
      <c r="V46" s="34">
        <f t="shared" si="153"/>
        <v>0</v>
      </c>
      <c r="W46" s="34">
        <f t="shared" si="153"/>
        <v>0</v>
      </c>
      <c r="X46" s="34">
        <f t="shared" si="153"/>
        <v>0</v>
      </c>
      <c r="Y46" s="34">
        <f t="shared" si="153"/>
        <v>1</v>
      </c>
      <c r="Z46" s="34">
        <f t="shared" si="153"/>
        <v>0</v>
      </c>
      <c r="AA46" s="34">
        <f t="shared" si="153"/>
        <v>0</v>
      </c>
      <c r="AB46" s="34">
        <f t="shared" si="153"/>
        <v>0</v>
      </c>
      <c r="AC46" s="34">
        <f t="shared" si="21"/>
        <v>0</v>
      </c>
      <c r="AD46" s="34">
        <f t="shared" si="22"/>
        <v>1</v>
      </c>
      <c r="AE46" s="30">
        <f t="shared" si="23"/>
        <v>0.004771208638</v>
      </c>
      <c r="AF46" s="35" t="str">
        <f t="shared" si="42"/>
        <v>V+D</v>
      </c>
      <c r="AG46" s="31"/>
      <c r="AH46" s="31"/>
      <c r="AI46" s="31"/>
      <c r="AJ46" s="36">
        <f t="shared" ref="AJ46:AS46" si="154">INT(100*ABS(J46-($AH$7+$AH$9)/2))</f>
        <v>5102</v>
      </c>
      <c r="AK46" s="36">
        <f t="shared" si="154"/>
        <v>9231</v>
      </c>
      <c r="AL46" s="36">
        <f t="shared" si="154"/>
        <v>277</v>
      </c>
      <c r="AM46" s="36">
        <f t="shared" si="154"/>
        <v>241</v>
      </c>
      <c r="AN46" s="36">
        <f t="shared" si="154"/>
        <v>28</v>
      </c>
      <c r="AO46" s="36">
        <f t="shared" si="154"/>
        <v>585</v>
      </c>
      <c r="AP46" s="36">
        <f t="shared" si="154"/>
        <v>104</v>
      </c>
      <c r="AQ46" s="36">
        <f t="shared" si="154"/>
        <v>160</v>
      </c>
      <c r="AR46" s="36">
        <f t="shared" si="154"/>
        <v>184</v>
      </c>
      <c r="AS46" s="36">
        <f t="shared" si="154"/>
        <v>198</v>
      </c>
      <c r="AT46" s="35">
        <f t="shared" si="39"/>
        <v>28</v>
      </c>
      <c r="AU46" s="31"/>
      <c r="AV46" s="31"/>
      <c r="AW46" s="31"/>
      <c r="AX46" s="31"/>
      <c r="AY46" s="31"/>
      <c r="AZ46" s="31"/>
      <c r="BA46" s="31"/>
      <c r="BB46" s="31"/>
    </row>
    <row r="47" ht="13.5" customHeight="1">
      <c r="A47" s="27" t="s">
        <v>36</v>
      </c>
      <c r="B47" s="27" t="s">
        <v>36</v>
      </c>
      <c r="C47" s="28">
        <f>LOOKUP(A47,'single char incidentie'!$A$1:$A$26,'single char incidentie'!$E$1:$E$26)</f>
        <v>0.05302836709</v>
      </c>
      <c r="D47" s="28">
        <f>LOOKUP(B47,'single char incidentie'!$A$1:$A$26,'single char incidentie'!$D$1:$D$26)</f>
        <v>0.0879137728</v>
      </c>
      <c r="E47" s="29">
        <v>0.468234658560337</v>
      </c>
      <c r="F47" s="30">
        <f t="shared" si="9"/>
        <v>0.004682346586</v>
      </c>
      <c r="G47" s="31">
        <f t="shared" si="27"/>
        <v>6555285.22</v>
      </c>
      <c r="H47" s="31">
        <f t="shared" si="28"/>
        <v>1230792.819</v>
      </c>
      <c r="I47" s="31">
        <f t="shared" si="10"/>
        <v>65552.8522</v>
      </c>
      <c r="J47" s="32">
        <f t="shared" ref="J47:K47" si="155">C47*$AH$5</f>
        <v>53.02836709</v>
      </c>
      <c r="K47" s="32">
        <f t="shared" si="155"/>
        <v>87.9137728</v>
      </c>
      <c r="L47" s="32">
        <f t="shared" si="12"/>
        <v>4.682346586</v>
      </c>
      <c r="M47" s="32">
        <f t="shared" si="13"/>
        <v>4.419030591</v>
      </c>
      <c r="N47" s="32">
        <f t="shared" si="14"/>
        <v>1.710592487</v>
      </c>
      <c r="O47" s="32">
        <f t="shared" si="15"/>
        <v>7.326147733</v>
      </c>
      <c r="P47" s="32">
        <f t="shared" si="16"/>
        <v>2.835928155</v>
      </c>
      <c r="Q47" s="32">
        <f t="shared" si="17"/>
        <v>0.3901955488</v>
      </c>
      <c r="R47" s="32">
        <f t="shared" si="18"/>
        <v>0.1510434382</v>
      </c>
      <c r="S47" s="32">
        <f t="shared" si="19"/>
        <v>0.01258695319</v>
      </c>
      <c r="T47" s="33">
        <f t="shared" si="30"/>
        <v>0.3340947648</v>
      </c>
      <c r="U47" s="34">
        <f t="shared" ref="U47:AB47" si="156">IF(AND(J47&gt;=$AH$7,J47&lt;=$AH$9),1,0)</f>
        <v>0</v>
      </c>
      <c r="V47" s="34">
        <f t="shared" si="156"/>
        <v>0</v>
      </c>
      <c r="W47" s="34">
        <f t="shared" si="156"/>
        <v>0</v>
      </c>
      <c r="X47" s="34">
        <f t="shared" si="156"/>
        <v>0</v>
      </c>
      <c r="Y47" s="34">
        <f t="shared" si="156"/>
        <v>1</v>
      </c>
      <c r="Z47" s="34">
        <f t="shared" si="156"/>
        <v>0</v>
      </c>
      <c r="AA47" s="34">
        <f t="shared" si="156"/>
        <v>1</v>
      </c>
      <c r="AB47" s="34">
        <f t="shared" si="156"/>
        <v>0</v>
      </c>
      <c r="AC47" s="34">
        <f t="shared" si="21"/>
        <v>0</v>
      </c>
      <c r="AD47" s="34">
        <f t="shared" si="22"/>
        <v>1</v>
      </c>
      <c r="AE47" s="30">
        <f t="shared" si="23"/>
        <v>0.004682346586</v>
      </c>
      <c r="AF47" s="35" t="str">
        <f t="shared" si="42"/>
        <v>V+D</v>
      </c>
      <c r="AG47" s="31"/>
      <c r="AH47" s="31"/>
      <c r="AI47" s="31"/>
      <c r="AJ47" s="36">
        <f t="shared" ref="AJ47:AS47" si="157">INT(100*ABS(J47-($AH$7+$AH$9)/2))</f>
        <v>5102</v>
      </c>
      <c r="AK47" s="36">
        <f t="shared" si="157"/>
        <v>8591</v>
      </c>
      <c r="AL47" s="36">
        <f t="shared" si="157"/>
        <v>268</v>
      </c>
      <c r="AM47" s="36">
        <f t="shared" si="157"/>
        <v>241</v>
      </c>
      <c r="AN47" s="36">
        <f t="shared" si="157"/>
        <v>28</v>
      </c>
      <c r="AO47" s="36">
        <f t="shared" si="157"/>
        <v>532</v>
      </c>
      <c r="AP47" s="36">
        <f t="shared" si="157"/>
        <v>83</v>
      </c>
      <c r="AQ47" s="36">
        <f t="shared" si="157"/>
        <v>160</v>
      </c>
      <c r="AR47" s="36">
        <f t="shared" si="157"/>
        <v>184</v>
      </c>
      <c r="AS47" s="36">
        <f t="shared" si="157"/>
        <v>198</v>
      </c>
      <c r="AT47" s="35">
        <f t="shared" si="39"/>
        <v>28</v>
      </c>
      <c r="AU47" s="31"/>
      <c r="AV47" s="31"/>
      <c r="AW47" s="31"/>
      <c r="AX47" s="31"/>
      <c r="AY47" s="31"/>
      <c r="AZ47" s="31"/>
      <c r="BA47" s="31"/>
      <c r="BB47" s="31"/>
    </row>
    <row r="48" ht="13.5" customHeight="1">
      <c r="A48" s="27" t="s">
        <v>32</v>
      </c>
      <c r="B48" s="27" t="s">
        <v>32</v>
      </c>
      <c r="C48" s="28">
        <f>LOOKUP(A48,'single char incidentie'!$A$1:$A$26,'single char incidentie'!$E$1:$E$26)</f>
        <v>0.0525086152</v>
      </c>
      <c r="D48" s="28">
        <f>LOOKUP(B48,'single char incidentie'!$A$1:$A$26,'single char incidentie'!$D$1:$D$26)</f>
        <v>0.094317711</v>
      </c>
      <c r="E48" s="29">
        <v>0.466738034526829</v>
      </c>
      <c r="F48" s="30">
        <f t="shared" si="9"/>
        <v>0.004667380345</v>
      </c>
      <c r="G48" s="31">
        <f t="shared" si="27"/>
        <v>6534332.483</v>
      </c>
      <c r="H48" s="31">
        <f t="shared" si="28"/>
        <v>1320447.954</v>
      </c>
      <c r="I48" s="31">
        <f t="shared" si="10"/>
        <v>65343.32483</v>
      </c>
      <c r="J48" s="32">
        <f t="shared" ref="J48:K48" si="158">C48*$AH$5</f>
        <v>52.5086152</v>
      </c>
      <c r="K48" s="32">
        <f t="shared" si="158"/>
        <v>94.317711</v>
      </c>
      <c r="L48" s="32">
        <f t="shared" si="12"/>
        <v>4.667380345</v>
      </c>
      <c r="M48" s="32">
        <f t="shared" si="13"/>
        <v>4.375717934</v>
      </c>
      <c r="N48" s="32">
        <f t="shared" si="14"/>
        <v>1.693826297</v>
      </c>
      <c r="O48" s="32">
        <f t="shared" si="15"/>
        <v>7.85980925</v>
      </c>
      <c r="P48" s="32">
        <f t="shared" si="16"/>
        <v>3.042506807</v>
      </c>
      <c r="Q48" s="32">
        <f t="shared" si="17"/>
        <v>0.3889483621</v>
      </c>
      <c r="R48" s="32">
        <f t="shared" si="18"/>
        <v>0.1505606563</v>
      </c>
      <c r="S48" s="32">
        <f t="shared" si="19"/>
        <v>0.01254672136</v>
      </c>
      <c r="T48" s="33">
        <f t="shared" si="30"/>
        <v>0.3387621451</v>
      </c>
      <c r="U48" s="34">
        <f t="shared" ref="U48:AB48" si="159">IF(AND(J48&gt;=$AH$7,J48&lt;=$AH$9),1,0)</f>
        <v>0</v>
      </c>
      <c r="V48" s="34">
        <f t="shared" si="159"/>
        <v>0</v>
      </c>
      <c r="W48" s="34">
        <f t="shared" si="159"/>
        <v>0</v>
      </c>
      <c r="X48" s="34">
        <f t="shared" si="159"/>
        <v>0</v>
      </c>
      <c r="Y48" s="34">
        <f t="shared" si="159"/>
        <v>1</v>
      </c>
      <c r="Z48" s="34">
        <f t="shared" si="159"/>
        <v>0</v>
      </c>
      <c r="AA48" s="34">
        <f t="shared" si="159"/>
        <v>0</v>
      </c>
      <c r="AB48" s="34">
        <f t="shared" si="159"/>
        <v>0</v>
      </c>
      <c r="AC48" s="34">
        <f t="shared" si="21"/>
        <v>0</v>
      </c>
      <c r="AD48" s="34">
        <f t="shared" si="22"/>
        <v>1</v>
      </c>
      <c r="AE48" s="30">
        <f t="shared" si="23"/>
        <v>0.004667380345</v>
      </c>
      <c r="AF48" s="35" t="str">
        <f t="shared" si="42"/>
        <v>V+D</v>
      </c>
      <c r="AG48" s="31"/>
      <c r="AH48" s="31"/>
      <c r="AI48" s="31"/>
      <c r="AJ48" s="36">
        <f t="shared" ref="AJ48:AS48" si="160">INT(100*ABS(J48-($AH$7+$AH$9)/2))</f>
        <v>5050</v>
      </c>
      <c r="AK48" s="36">
        <f t="shared" si="160"/>
        <v>9231</v>
      </c>
      <c r="AL48" s="36">
        <f t="shared" si="160"/>
        <v>266</v>
      </c>
      <c r="AM48" s="36">
        <f t="shared" si="160"/>
        <v>237</v>
      </c>
      <c r="AN48" s="36">
        <f t="shared" si="160"/>
        <v>30</v>
      </c>
      <c r="AO48" s="36">
        <f t="shared" si="160"/>
        <v>585</v>
      </c>
      <c r="AP48" s="36">
        <f t="shared" si="160"/>
        <v>104</v>
      </c>
      <c r="AQ48" s="36">
        <f t="shared" si="160"/>
        <v>161</v>
      </c>
      <c r="AR48" s="36">
        <f t="shared" si="160"/>
        <v>184</v>
      </c>
      <c r="AS48" s="36">
        <f t="shared" si="160"/>
        <v>198</v>
      </c>
      <c r="AT48" s="35">
        <f t="shared" si="39"/>
        <v>30</v>
      </c>
      <c r="AU48" s="31"/>
      <c r="AV48" s="31"/>
      <c r="AW48" s="31"/>
      <c r="AX48" s="31"/>
      <c r="AY48" s="31"/>
      <c r="AZ48" s="31"/>
      <c r="BA48" s="31"/>
      <c r="BB48" s="31"/>
    </row>
    <row r="49" ht="13.5" customHeight="1">
      <c r="A49" s="27" t="s">
        <v>33</v>
      </c>
      <c r="B49" s="27" t="s">
        <v>45</v>
      </c>
      <c r="C49" s="28">
        <f>LOOKUP(A49,'single char incidentie'!$A$1:$A$26,'single char incidentie'!$E$1:$E$26)</f>
        <v>0.09650590394</v>
      </c>
      <c r="D49" s="28">
        <f>LOOKUP(B49,'single char incidentie'!$A$1:$A$26,'single char incidentie'!$D$1:$D$26)</f>
        <v>0.04970677464</v>
      </c>
      <c r="E49" s="29">
        <v>0.465781058582326</v>
      </c>
      <c r="F49" s="30">
        <f t="shared" si="9"/>
        <v>0.004657810586</v>
      </c>
      <c r="G49" s="31">
        <f t="shared" si="27"/>
        <v>6520934.82</v>
      </c>
      <c r="H49" s="31">
        <f t="shared" si="28"/>
        <v>695894.845</v>
      </c>
      <c r="I49" s="31">
        <f t="shared" si="10"/>
        <v>65209.3482</v>
      </c>
      <c r="J49" s="32">
        <f t="shared" ref="J49:K49" si="161">C49*$AH$5</f>
        <v>96.50590394</v>
      </c>
      <c r="K49" s="32">
        <f t="shared" si="161"/>
        <v>49.70677464</v>
      </c>
      <c r="L49" s="32">
        <f t="shared" si="12"/>
        <v>4.657810586</v>
      </c>
      <c r="M49" s="32">
        <f t="shared" si="13"/>
        <v>8.042158661</v>
      </c>
      <c r="N49" s="32">
        <f t="shared" si="14"/>
        <v>3.113093675</v>
      </c>
      <c r="O49" s="32">
        <f t="shared" si="15"/>
        <v>4.14223122</v>
      </c>
      <c r="P49" s="32">
        <f t="shared" si="16"/>
        <v>1.603444343</v>
      </c>
      <c r="Q49" s="32">
        <f t="shared" si="17"/>
        <v>0.3881508822</v>
      </c>
      <c r="R49" s="32">
        <f t="shared" si="18"/>
        <v>0.1502519544</v>
      </c>
      <c r="S49" s="32">
        <f t="shared" si="19"/>
        <v>0.0125209962</v>
      </c>
      <c r="T49" s="33">
        <f t="shared" si="30"/>
        <v>0.3434199557</v>
      </c>
      <c r="U49" s="34">
        <f t="shared" ref="U49:AB49" si="162">IF(AND(J49&gt;=$AH$7,J49&lt;=$AH$9),1,0)</f>
        <v>0</v>
      </c>
      <c r="V49" s="34">
        <f t="shared" si="162"/>
        <v>0</v>
      </c>
      <c r="W49" s="34">
        <f t="shared" si="162"/>
        <v>0</v>
      </c>
      <c r="X49" s="34">
        <f t="shared" si="162"/>
        <v>0</v>
      </c>
      <c r="Y49" s="34">
        <f t="shared" si="162"/>
        <v>0</v>
      </c>
      <c r="Z49" s="34">
        <f t="shared" si="162"/>
        <v>0</v>
      </c>
      <c r="AA49" s="34">
        <f t="shared" si="162"/>
        <v>1</v>
      </c>
      <c r="AB49" s="34">
        <f t="shared" si="162"/>
        <v>0</v>
      </c>
      <c r="AC49" s="34">
        <f t="shared" si="21"/>
        <v>0</v>
      </c>
      <c r="AD49" s="34">
        <f t="shared" si="22"/>
        <v>1</v>
      </c>
      <c r="AE49" s="30">
        <f t="shared" si="23"/>
        <v>0.004657810586</v>
      </c>
      <c r="AF49" s="35" t="str">
        <f t="shared" si="42"/>
        <v>F+D</v>
      </c>
      <c r="AG49" s="31"/>
      <c r="AH49" s="31"/>
      <c r="AI49" s="31"/>
      <c r="AJ49" s="36">
        <f t="shared" ref="AJ49:AS49" si="163">INT(100*ABS(J49-($AH$7+$AH$9)/2))</f>
        <v>9450</v>
      </c>
      <c r="AK49" s="36">
        <f t="shared" si="163"/>
        <v>4770</v>
      </c>
      <c r="AL49" s="36">
        <f t="shared" si="163"/>
        <v>265</v>
      </c>
      <c r="AM49" s="36">
        <f t="shared" si="163"/>
        <v>604</v>
      </c>
      <c r="AN49" s="36">
        <f t="shared" si="163"/>
        <v>111</v>
      </c>
      <c r="AO49" s="36">
        <f t="shared" si="163"/>
        <v>214</v>
      </c>
      <c r="AP49" s="36">
        <f t="shared" si="163"/>
        <v>39</v>
      </c>
      <c r="AQ49" s="36">
        <f t="shared" si="163"/>
        <v>161</v>
      </c>
      <c r="AR49" s="36">
        <f t="shared" si="163"/>
        <v>184</v>
      </c>
      <c r="AS49" s="36">
        <f t="shared" si="163"/>
        <v>198</v>
      </c>
      <c r="AT49" s="35">
        <f t="shared" si="39"/>
        <v>39</v>
      </c>
      <c r="AU49" s="31"/>
      <c r="AV49" s="31"/>
      <c r="AW49" s="31"/>
      <c r="AX49" s="31"/>
      <c r="AY49" s="31"/>
      <c r="AZ49" s="31"/>
      <c r="BA49" s="31"/>
      <c r="BB49" s="31"/>
    </row>
    <row r="50" ht="13.5" customHeight="1">
      <c r="A50" s="27" t="s">
        <v>50</v>
      </c>
      <c r="B50" s="27" t="s">
        <v>32</v>
      </c>
      <c r="C50" s="28">
        <f>LOOKUP(A50,'single char incidentie'!$A$1:$A$26,'single char incidentie'!$E$1:$E$26)</f>
        <v>0.05131646222</v>
      </c>
      <c r="D50" s="28">
        <f>LOOKUP(B50,'single char incidentie'!$A$1:$A$26,'single char incidentie'!$D$1:$D$26)</f>
        <v>0.094317711</v>
      </c>
      <c r="E50" s="29">
        <v>0.46553641811531</v>
      </c>
      <c r="F50" s="30">
        <f t="shared" si="9"/>
        <v>0.004655364181</v>
      </c>
      <c r="G50" s="31">
        <f t="shared" si="27"/>
        <v>6517509.854</v>
      </c>
      <c r="H50" s="31">
        <f t="shared" si="28"/>
        <v>1320447.954</v>
      </c>
      <c r="I50" s="31">
        <f t="shared" si="10"/>
        <v>65175.09854</v>
      </c>
      <c r="J50" s="32">
        <f t="shared" ref="J50:K50" si="164">C50*$AH$5</f>
        <v>51.31646222</v>
      </c>
      <c r="K50" s="32">
        <f t="shared" si="164"/>
        <v>94.317711</v>
      </c>
      <c r="L50" s="32">
        <f t="shared" si="12"/>
        <v>4.655364181</v>
      </c>
      <c r="M50" s="32">
        <f t="shared" si="13"/>
        <v>4.276371852</v>
      </c>
      <c r="N50" s="32">
        <f t="shared" si="14"/>
        <v>1.655369749</v>
      </c>
      <c r="O50" s="32">
        <f t="shared" si="15"/>
        <v>7.85980925</v>
      </c>
      <c r="P50" s="32">
        <f t="shared" si="16"/>
        <v>3.042506807</v>
      </c>
      <c r="Q50" s="32">
        <f t="shared" si="17"/>
        <v>0.3879470151</v>
      </c>
      <c r="R50" s="32">
        <f t="shared" si="18"/>
        <v>0.1501730381</v>
      </c>
      <c r="S50" s="32">
        <f t="shared" si="19"/>
        <v>0.01251441984</v>
      </c>
      <c r="T50" s="33">
        <f t="shared" si="30"/>
        <v>0.3480753199</v>
      </c>
      <c r="U50" s="34">
        <f t="shared" ref="U50:AB50" si="165">IF(AND(J50&gt;=$AH$7,J50&lt;=$AH$9),1,0)</f>
        <v>0</v>
      </c>
      <c r="V50" s="34">
        <f t="shared" si="165"/>
        <v>0</v>
      </c>
      <c r="W50" s="34">
        <f t="shared" si="165"/>
        <v>0</v>
      </c>
      <c r="X50" s="34">
        <f t="shared" si="165"/>
        <v>0</v>
      </c>
      <c r="Y50" s="34">
        <f t="shared" si="165"/>
        <v>1</v>
      </c>
      <c r="Z50" s="34">
        <f t="shared" si="165"/>
        <v>0</v>
      </c>
      <c r="AA50" s="34">
        <f t="shared" si="165"/>
        <v>0</v>
      </c>
      <c r="AB50" s="34">
        <f t="shared" si="165"/>
        <v>0</v>
      </c>
      <c r="AC50" s="34">
        <f t="shared" si="21"/>
        <v>0</v>
      </c>
      <c r="AD50" s="34">
        <f t="shared" si="22"/>
        <v>1</v>
      </c>
      <c r="AE50" s="30">
        <f t="shared" si="23"/>
        <v>0.004655364181</v>
      </c>
      <c r="AF50" s="35" t="str">
        <f t="shared" si="42"/>
        <v>V+D</v>
      </c>
      <c r="AG50" s="31"/>
      <c r="AH50" s="31"/>
      <c r="AI50" s="31"/>
      <c r="AJ50" s="36">
        <f t="shared" ref="AJ50:AS50" si="166">INT(100*ABS(J50-($AH$7+$AH$9)/2))</f>
        <v>4931</v>
      </c>
      <c r="AK50" s="36">
        <f t="shared" si="166"/>
        <v>9231</v>
      </c>
      <c r="AL50" s="36">
        <f t="shared" si="166"/>
        <v>265</v>
      </c>
      <c r="AM50" s="36">
        <f t="shared" si="166"/>
        <v>227</v>
      </c>
      <c r="AN50" s="36">
        <f t="shared" si="166"/>
        <v>34</v>
      </c>
      <c r="AO50" s="36">
        <f t="shared" si="166"/>
        <v>585</v>
      </c>
      <c r="AP50" s="36">
        <f t="shared" si="166"/>
        <v>104</v>
      </c>
      <c r="AQ50" s="36">
        <f t="shared" si="166"/>
        <v>161</v>
      </c>
      <c r="AR50" s="36">
        <f t="shared" si="166"/>
        <v>184</v>
      </c>
      <c r="AS50" s="36">
        <f t="shared" si="166"/>
        <v>198</v>
      </c>
      <c r="AT50" s="35">
        <f t="shared" si="39"/>
        <v>34</v>
      </c>
      <c r="AU50" s="31"/>
      <c r="AV50" s="31"/>
      <c r="AW50" s="31"/>
      <c r="AX50" s="31"/>
      <c r="AY50" s="31"/>
      <c r="AZ50" s="31"/>
      <c r="BA50" s="31"/>
      <c r="BB50" s="31"/>
    </row>
    <row r="51" ht="13.5" customHeight="1">
      <c r="A51" s="27" t="s">
        <v>32</v>
      </c>
      <c r="B51" s="27" t="s">
        <v>36</v>
      </c>
      <c r="C51" s="28">
        <f>LOOKUP(A51,'single char incidentie'!$A$1:$A$26,'single char incidentie'!$E$1:$E$26)</f>
        <v>0.0525086152</v>
      </c>
      <c r="D51" s="28">
        <f>LOOKUP(B51,'single char incidentie'!$A$1:$A$26,'single char incidentie'!$D$1:$D$26)</f>
        <v>0.0879137728</v>
      </c>
      <c r="E51" s="29">
        <v>0.464788106098556</v>
      </c>
      <c r="F51" s="30">
        <f t="shared" si="9"/>
        <v>0.004647881061</v>
      </c>
      <c r="G51" s="31">
        <f t="shared" si="27"/>
        <v>6507033.485</v>
      </c>
      <c r="H51" s="31">
        <f t="shared" si="28"/>
        <v>1230792.819</v>
      </c>
      <c r="I51" s="31">
        <f t="shared" si="10"/>
        <v>65070.33485</v>
      </c>
      <c r="J51" s="32">
        <f t="shared" ref="J51:K51" si="167">C51*$AH$5</f>
        <v>52.5086152</v>
      </c>
      <c r="K51" s="32">
        <f t="shared" si="167"/>
        <v>87.9137728</v>
      </c>
      <c r="L51" s="32">
        <f t="shared" si="12"/>
        <v>4.647881061</v>
      </c>
      <c r="M51" s="32">
        <f t="shared" si="13"/>
        <v>4.375717934</v>
      </c>
      <c r="N51" s="32">
        <f t="shared" si="14"/>
        <v>1.693826297</v>
      </c>
      <c r="O51" s="32">
        <f t="shared" si="15"/>
        <v>7.326147733</v>
      </c>
      <c r="P51" s="32">
        <f t="shared" si="16"/>
        <v>2.835928155</v>
      </c>
      <c r="Q51" s="32">
        <f t="shared" si="17"/>
        <v>0.3873234217</v>
      </c>
      <c r="R51" s="32">
        <f t="shared" si="18"/>
        <v>0.1499316471</v>
      </c>
      <c r="S51" s="32">
        <f t="shared" si="19"/>
        <v>0.01249430393</v>
      </c>
      <c r="T51" s="33">
        <f t="shared" si="30"/>
        <v>0.352723201</v>
      </c>
      <c r="U51" s="34">
        <f t="shared" ref="U51:AB51" si="168">IF(AND(J51&gt;=$AH$7,J51&lt;=$AH$9),1,0)</f>
        <v>0</v>
      </c>
      <c r="V51" s="34">
        <f t="shared" si="168"/>
        <v>0</v>
      </c>
      <c r="W51" s="34">
        <f t="shared" si="168"/>
        <v>0</v>
      </c>
      <c r="X51" s="34">
        <f t="shared" si="168"/>
        <v>0</v>
      </c>
      <c r="Y51" s="34">
        <f t="shared" si="168"/>
        <v>1</v>
      </c>
      <c r="Z51" s="34">
        <f t="shared" si="168"/>
        <v>0</v>
      </c>
      <c r="AA51" s="34">
        <f t="shared" si="168"/>
        <v>1</v>
      </c>
      <c r="AB51" s="34">
        <f t="shared" si="168"/>
        <v>0</v>
      </c>
      <c r="AC51" s="34">
        <f t="shared" si="21"/>
        <v>0</v>
      </c>
      <c r="AD51" s="34">
        <f t="shared" si="22"/>
        <v>1</v>
      </c>
      <c r="AE51" s="30">
        <f t="shared" si="23"/>
        <v>0.004647881061</v>
      </c>
      <c r="AF51" s="35" t="str">
        <f t="shared" si="42"/>
        <v>V+D</v>
      </c>
      <c r="AG51" s="31"/>
      <c r="AH51" s="31"/>
      <c r="AI51" s="31"/>
      <c r="AJ51" s="36">
        <f t="shared" ref="AJ51:AS51" si="169">INT(100*ABS(J51-($AH$7+$AH$9)/2))</f>
        <v>5050</v>
      </c>
      <c r="AK51" s="36">
        <f t="shared" si="169"/>
        <v>8591</v>
      </c>
      <c r="AL51" s="36">
        <f t="shared" si="169"/>
        <v>264</v>
      </c>
      <c r="AM51" s="36">
        <f t="shared" si="169"/>
        <v>237</v>
      </c>
      <c r="AN51" s="36">
        <f t="shared" si="169"/>
        <v>30</v>
      </c>
      <c r="AO51" s="36">
        <f t="shared" si="169"/>
        <v>532</v>
      </c>
      <c r="AP51" s="36">
        <f t="shared" si="169"/>
        <v>83</v>
      </c>
      <c r="AQ51" s="36">
        <f t="shared" si="169"/>
        <v>161</v>
      </c>
      <c r="AR51" s="36">
        <f t="shared" si="169"/>
        <v>185</v>
      </c>
      <c r="AS51" s="36">
        <f t="shared" si="169"/>
        <v>198</v>
      </c>
      <c r="AT51" s="35">
        <f t="shared" si="39"/>
        <v>30</v>
      </c>
      <c r="AU51" s="31"/>
      <c r="AV51" s="31"/>
      <c r="AW51" s="31"/>
      <c r="AX51" s="31"/>
      <c r="AY51" s="31"/>
      <c r="AZ51" s="31"/>
      <c r="BA51" s="31"/>
      <c r="BB51" s="31"/>
    </row>
    <row r="52" ht="13.5" customHeight="1">
      <c r="A52" s="27" t="s">
        <v>30</v>
      </c>
      <c r="B52" s="27" t="s">
        <v>58</v>
      </c>
      <c r="C52" s="28">
        <f>LOOKUP(A52,'single char incidentie'!$A$1:$A$26,'single char incidentie'!$E$1:$E$26)</f>
        <v>0.1213456172</v>
      </c>
      <c r="D52" s="28">
        <f>LOOKUP(B52,'single char incidentie'!$A$1:$A$26,'single char incidentie'!$D$1:$D$26)</f>
        <v>0.0382052264</v>
      </c>
      <c r="E52" s="29">
        <v>0.46086666331845</v>
      </c>
      <c r="F52" s="30">
        <f t="shared" si="9"/>
        <v>0.004608666633</v>
      </c>
      <c r="G52" s="31">
        <f t="shared" si="27"/>
        <v>6452133.286</v>
      </c>
      <c r="H52" s="31">
        <f t="shared" si="28"/>
        <v>534873.1696</v>
      </c>
      <c r="I52" s="31">
        <f t="shared" si="10"/>
        <v>64521.33286</v>
      </c>
      <c r="J52" s="32">
        <f t="shared" ref="J52:K52" si="170">C52*$AH$5</f>
        <v>121.3456172</v>
      </c>
      <c r="K52" s="32">
        <f t="shared" si="170"/>
        <v>38.2052264</v>
      </c>
      <c r="L52" s="32">
        <f t="shared" si="12"/>
        <v>4.608666633</v>
      </c>
      <c r="M52" s="32">
        <f t="shared" si="13"/>
        <v>10.11213477</v>
      </c>
      <c r="N52" s="32">
        <f t="shared" si="14"/>
        <v>3.914374749</v>
      </c>
      <c r="O52" s="32">
        <f t="shared" si="15"/>
        <v>3.183768867</v>
      </c>
      <c r="P52" s="32">
        <f t="shared" si="16"/>
        <v>1.232426658</v>
      </c>
      <c r="Q52" s="32">
        <f t="shared" si="17"/>
        <v>0.3840555528</v>
      </c>
      <c r="R52" s="32">
        <f t="shared" si="18"/>
        <v>0.1486666656</v>
      </c>
      <c r="S52" s="32">
        <f t="shared" si="19"/>
        <v>0.0123888888</v>
      </c>
      <c r="T52" s="33">
        <f t="shared" si="30"/>
        <v>0.3573318676</v>
      </c>
      <c r="U52" s="34">
        <f t="shared" ref="U52:AB52" si="171">IF(AND(J52&gt;=$AH$7,J52&lt;=$AH$9),1,0)</f>
        <v>0</v>
      </c>
      <c r="V52" s="34">
        <f t="shared" si="171"/>
        <v>0</v>
      </c>
      <c r="W52" s="34">
        <f t="shared" si="171"/>
        <v>0</v>
      </c>
      <c r="X52" s="34">
        <f t="shared" si="171"/>
        <v>0</v>
      </c>
      <c r="Y52" s="34">
        <f t="shared" si="171"/>
        <v>0</v>
      </c>
      <c r="Z52" s="34">
        <f t="shared" si="171"/>
        <v>0</v>
      </c>
      <c r="AA52" s="34">
        <f t="shared" si="171"/>
        <v>1</v>
      </c>
      <c r="AB52" s="34">
        <f t="shared" si="171"/>
        <v>0</v>
      </c>
      <c r="AC52" s="34">
        <f t="shared" si="21"/>
        <v>0</v>
      </c>
      <c r="AD52" s="34">
        <f t="shared" si="22"/>
        <v>1</v>
      </c>
      <c r="AE52" s="30">
        <f t="shared" si="23"/>
        <v>0.004608666633</v>
      </c>
      <c r="AF52" s="35" t="str">
        <f t="shared" si="42"/>
        <v>F+D</v>
      </c>
      <c r="AG52" s="31"/>
      <c r="AH52" s="31"/>
      <c r="AI52" s="31"/>
      <c r="AJ52" s="36">
        <f t="shared" ref="AJ52:AS52" si="172">INT(100*ABS(J52-($AH$7+$AH$9)/2))</f>
        <v>11934</v>
      </c>
      <c r="AK52" s="36">
        <f t="shared" si="172"/>
        <v>3620</v>
      </c>
      <c r="AL52" s="36">
        <f t="shared" si="172"/>
        <v>260</v>
      </c>
      <c r="AM52" s="36">
        <f t="shared" si="172"/>
        <v>811</v>
      </c>
      <c r="AN52" s="36">
        <f t="shared" si="172"/>
        <v>191</v>
      </c>
      <c r="AO52" s="36">
        <f t="shared" si="172"/>
        <v>118</v>
      </c>
      <c r="AP52" s="36">
        <f t="shared" si="172"/>
        <v>76</v>
      </c>
      <c r="AQ52" s="36">
        <f t="shared" si="172"/>
        <v>161</v>
      </c>
      <c r="AR52" s="36">
        <f t="shared" si="172"/>
        <v>185</v>
      </c>
      <c r="AS52" s="36">
        <f t="shared" si="172"/>
        <v>198</v>
      </c>
      <c r="AT52" s="35">
        <f t="shared" si="39"/>
        <v>76</v>
      </c>
      <c r="AU52" s="31"/>
      <c r="AV52" s="31"/>
      <c r="AW52" s="31"/>
      <c r="AX52" s="31"/>
      <c r="AY52" s="31"/>
      <c r="AZ52" s="31"/>
      <c r="BA52" s="31"/>
      <c r="BB52" s="31"/>
    </row>
    <row r="53" ht="13.5" customHeight="1">
      <c r="A53" s="27" t="s">
        <v>32</v>
      </c>
      <c r="B53" s="27" t="s">
        <v>40</v>
      </c>
      <c r="C53" s="28">
        <f>LOOKUP(A53,'single char incidentie'!$A$1:$A$26,'single char incidentie'!$E$1:$E$26)</f>
        <v>0.0525086152</v>
      </c>
      <c r="D53" s="28">
        <f>LOOKUP(B53,'single char incidentie'!$A$1:$A$26,'single char incidentie'!$D$1:$D$26)</f>
        <v>0.0821403066</v>
      </c>
      <c r="E53" s="29">
        <v>0.450800427631536</v>
      </c>
      <c r="F53" s="30">
        <f t="shared" si="9"/>
        <v>0.004508004276</v>
      </c>
      <c r="G53" s="31">
        <f t="shared" si="27"/>
        <v>6311205.987</v>
      </c>
      <c r="H53" s="31">
        <f t="shared" si="28"/>
        <v>1149964.292</v>
      </c>
      <c r="I53" s="31">
        <f t="shared" si="10"/>
        <v>63112.05987</v>
      </c>
      <c r="J53" s="32">
        <f t="shared" ref="J53:K53" si="173">C53*$AH$5</f>
        <v>52.5086152</v>
      </c>
      <c r="K53" s="32">
        <f t="shared" si="173"/>
        <v>82.1403066</v>
      </c>
      <c r="L53" s="32">
        <f t="shared" si="12"/>
        <v>4.508004276</v>
      </c>
      <c r="M53" s="32">
        <f t="shared" si="13"/>
        <v>4.375717934</v>
      </c>
      <c r="N53" s="32">
        <f t="shared" si="14"/>
        <v>1.693826297</v>
      </c>
      <c r="O53" s="32">
        <f t="shared" si="15"/>
        <v>6.84502555</v>
      </c>
      <c r="P53" s="32">
        <f t="shared" si="16"/>
        <v>2.64968731</v>
      </c>
      <c r="Q53" s="32">
        <f t="shared" si="17"/>
        <v>0.375667023</v>
      </c>
      <c r="R53" s="32">
        <f t="shared" si="18"/>
        <v>0.1454194928</v>
      </c>
      <c r="S53" s="32">
        <f t="shared" si="19"/>
        <v>0.01211829107</v>
      </c>
      <c r="T53" s="33">
        <f t="shared" si="30"/>
        <v>0.3618398719</v>
      </c>
      <c r="U53" s="34">
        <f t="shared" ref="U53:AB53" si="174">IF(AND(J53&gt;=$AH$7,J53&lt;=$AH$9),1,0)</f>
        <v>0</v>
      </c>
      <c r="V53" s="34">
        <f t="shared" si="174"/>
        <v>0</v>
      </c>
      <c r="W53" s="34">
        <f t="shared" si="174"/>
        <v>0</v>
      </c>
      <c r="X53" s="34">
        <f t="shared" si="174"/>
        <v>0</v>
      </c>
      <c r="Y53" s="34">
        <f t="shared" si="174"/>
        <v>1</v>
      </c>
      <c r="Z53" s="34">
        <f t="shared" si="174"/>
        <v>0</v>
      </c>
      <c r="AA53" s="34">
        <f t="shared" si="174"/>
        <v>1</v>
      </c>
      <c r="AB53" s="34">
        <f t="shared" si="174"/>
        <v>0</v>
      </c>
      <c r="AC53" s="34">
        <f t="shared" si="21"/>
        <v>0</v>
      </c>
      <c r="AD53" s="34">
        <f t="shared" si="22"/>
        <v>1</v>
      </c>
      <c r="AE53" s="30">
        <f t="shared" si="23"/>
        <v>0.004508004276</v>
      </c>
      <c r="AF53" s="35" t="str">
        <f t="shared" si="42"/>
        <v>V+D</v>
      </c>
      <c r="AG53" s="31"/>
      <c r="AH53" s="31"/>
      <c r="AI53" s="31"/>
      <c r="AJ53" s="36">
        <f t="shared" ref="AJ53:AS53" si="175">INT(100*ABS(J53-($AH$7+$AH$9)/2))</f>
        <v>5050</v>
      </c>
      <c r="AK53" s="36">
        <f t="shared" si="175"/>
        <v>8014</v>
      </c>
      <c r="AL53" s="36">
        <f t="shared" si="175"/>
        <v>250</v>
      </c>
      <c r="AM53" s="36">
        <f t="shared" si="175"/>
        <v>237</v>
      </c>
      <c r="AN53" s="36">
        <f t="shared" si="175"/>
        <v>30</v>
      </c>
      <c r="AO53" s="36">
        <f t="shared" si="175"/>
        <v>484</v>
      </c>
      <c r="AP53" s="36">
        <f t="shared" si="175"/>
        <v>64</v>
      </c>
      <c r="AQ53" s="36">
        <f t="shared" si="175"/>
        <v>162</v>
      </c>
      <c r="AR53" s="36">
        <f t="shared" si="175"/>
        <v>185</v>
      </c>
      <c r="AS53" s="36">
        <f t="shared" si="175"/>
        <v>198</v>
      </c>
      <c r="AT53" s="35">
        <f t="shared" si="39"/>
        <v>30</v>
      </c>
      <c r="AU53" s="31"/>
      <c r="AV53" s="31"/>
      <c r="AW53" s="31"/>
      <c r="AX53" s="31"/>
      <c r="AY53" s="31"/>
      <c r="AZ53" s="31"/>
      <c r="BA53" s="31"/>
      <c r="BB53" s="31"/>
    </row>
    <row r="54" ht="13.5" customHeight="1">
      <c r="A54" s="27" t="s">
        <v>59</v>
      </c>
      <c r="B54" s="27" t="s">
        <v>28</v>
      </c>
      <c r="C54" s="28">
        <f>LOOKUP(A54,'single char incidentie'!$A$1:$A$26,'single char incidentie'!$E$1:$E$26)</f>
        <v>0.03451036129</v>
      </c>
      <c r="D54" s="28">
        <f>LOOKUP(B54,'single char incidentie'!$A$1:$A$26,'single char incidentie'!$D$1:$D$26)</f>
        <v>0.1270833106</v>
      </c>
      <c r="E54" s="29">
        <v>0.449368561368709</v>
      </c>
      <c r="F54" s="30">
        <f t="shared" si="9"/>
        <v>0.004493685614</v>
      </c>
      <c r="G54" s="31">
        <f t="shared" si="27"/>
        <v>6291159.859</v>
      </c>
      <c r="H54" s="31">
        <f t="shared" si="28"/>
        <v>1779166.349</v>
      </c>
      <c r="I54" s="31">
        <f t="shared" si="10"/>
        <v>62911.59859</v>
      </c>
      <c r="J54" s="32">
        <f t="shared" ref="J54:K54" si="176">C54*$AH$5</f>
        <v>34.51036129</v>
      </c>
      <c r="K54" s="32">
        <f t="shared" si="176"/>
        <v>127.0833106</v>
      </c>
      <c r="L54" s="32">
        <f t="shared" si="12"/>
        <v>4.493685614</v>
      </c>
      <c r="M54" s="32">
        <f t="shared" si="13"/>
        <v>2.875863441</v>
      </c>
      <c r="N54" s="32">
        <f t="shared" si="14"/>
        <v>1.113237461</v>
      </c>
      <c r="O54" s="32">
        <f t="shared" si="15"/>
        <v>10.59027588</v>
      </c>
      <c r="P54" s="32">
        <f t="shared" si="16"/>
        <v>4.099461633</v>
      </c>
      <c r="Q54" s="32">
        <f t="shared" si="17"/>
        <v>0.3744738011</v>
      </c>
      <c r="R54" s="32">
        <f t="shared" si="18"/>
        <v>0.1449576004</v>
      </c>
      <c r="S54" s="32">
        <f t="shared" si="19"/>
        <v>0.01207980004</v>
      </c>
      <c r="T54" s="33">
        <f t="shared" si="30"/>
        <v>0.3663335575</v>
      </c>
      <c r="U54" s="34">
        <f t="shared" ref="U54:AB54" si="177">IF(AND(J54&gt;=$AH$7,J54&lt;=$AH$9),1,0)</f>
        <v>0</v>
      </c>
      <c r="V54" s="34">
        <f t="shared" si="177"/>
        <v>0</v>
      </c>
      <c r="W54" s="34">
        <f t="shared" si="177"/>
        <v>0</v>
      </c>
      <c r="X54" s="34">
        <f t="shared" si="177"/>
        <v>1</v>
      </c>
      <c r="Y54" s="34">
        <f t="shared" si="177"/>
        <v>1</v>
      </c>
      <c r="Z54" s="34">
        <f t="shared" si="177"/>
        <v>0</v>
      </c>
      <c r="AA54" s="34">
        <f t="shared" si="177"/>
        <v>0</v>
      </c>
      <c r="AB54" s="34">
        <f t="shared" si="177"/>
        <v>0</v>
      </c>
      <c r="AC54" s="34">
        <f t="shared" si="21"/>
        <v>0</v>
      </c>
      <c r="AD54" s="34">
        <f t="shared" si="22"/>
        <v>1</v>
      </c>
      <c r="AE54" s="30">
        <f t="shared" si="23"/>
        <v>0.004493685614</v>
      </c>
      <c r="AF54" s="35" t="str">
        <f t="shared" si="42"/>
        <v>V+M</v>
      </c>
      <c r="AG54" s="31"/>
      <c r="AH54" s="31"/>
      <c r="AI54" s="31"/>
      <c r="AJ54" s="36">
        <f t="shared" ref="AJ54:AS54" si="178">INT(100*ABS(J54-($AH$7+$AH$9)/2))</f>
        <v>3251</v>
      </c>
      <c r="AK54" s="36">
        <f t="shared" si="178"/>
        <v>12508</v>
      </c>
      <c r="AL54" s="36">
        <f t="shared" si="178"/>
        <v>249</v>
      </c>
      <c r="AM54" s="36">
        <f t="shared" si="178"/>
        <v>87</v>
      </c>
      <c r="AN54" s="36">
        <f t="shared" si="178"/>
        <v>88</v>
      </c>
      <c r="AO54" s="36">
        <f t="shared" si="178"/>
        <v>859</v>
      </c>
      <c r="AP54" s="36">
        <f t="shared" si="178"/>
        <v>209</v>
      </c>
      <c r="AQ54" s="36">
        <f t="shared" si="178"/>
        <v>162</v>
      </c>
      <c r="AR54" s="36">
        <f t="shared" si="178"/>
        <v>185</v>
      </c>
      <c r="AS54" s="36">
        <f t="shared" si="178"/>
        <v>198</v>
      </c>
      <c r="AT54" s="35">
        <f t="shared" si="39"/>
        <v>87</v>
      </c>
      <c r="AU54" s="31"/>
      <c r="AV54" s="31"/>
      <c r="AW54" s="31"/>
      <c r="AX54" s="31"/>
      <c r="AY54" s="31"/>
      <c r="AZ54" s="31"/>
      <c r="BA54" s="31"/>
      <c r="BB54" s="31"/>
    </row>
    <row r="55" ht="13.5" customHeight="1">
      <c r="A55" s="27" t="s">
        <v>48</v>
      </c>
      <c r="B55" s="27" t="s">
        <v>32</v>
      </c>
      <c r="C55" s="28">
        <f>LOOKUP(A55,'single char incidentie'!$A$1:$A$26,'single char incidentie'!$E$1:$E$26)</f>
        <v>0.04448359996</v>
      </c>
      <c r="D55" s="28">
        <f>LOOKUP(B55,'single char incidentie'!$A$1:$A$26,'single char incidentie'!$D$1:$D$26)</f>
        <v>0.094317711</v>
      </c>
      <c r="E55" s="29">
        <v>0.440266496934151</v>
      </c>
      <c r="F55" s="30">
        <f t="shared" si="9"/>
        <v>0.004402664969</v>
      </c>
      <c r="G55" s="31">
        <f t="shared" si="27"/>
        <v>6163730.957</v>
      </c>
      <c r="H55" s="31">
        <f t="shared" si="28"/>
        <v>1320447.954</v>
      </c>
      <c r="I55" s="31">
        <f t="shared" si="10"/>
        <v>61637.30957</v>
      </c>
      <c r="J55" s="32">
        <f t="shared" ref="J55:K55" si="179">C55*$AH$5</f>
        <v>44.48359996</v>
      </c>
      <c r="K55" s="32">
        <f t="shared" si="179"/>
        <v>94.317711</v>
      </c>
      <c r="L55" s="32">
        <f t="shared" si="12"/>
        <v>4.402664969</v>
      </c>
      <c r="M55" s="32">
        <f t="shared" si="13"/>
        <v>3.706966663</v>
      </c>
      <c r="N55" s="32">
        <f t="shared" si="14"/>
        <v>1.434954837</v>
      </c>
      <c r="O55" s="32">
        <f t="shared" si="15"/>
        <v>7.85980925</v>
      </c>
      <c r="P55" s="32">
        <f t="shared" si="16"/>
        <v>3.042506807</v>
      </c>
      <c r="Q55" s="32">
        <f t="shared" si="17"/>
        <v>0.3668887474</v>
      </c>
      <c r="R55" s="32">
        <f t="shared" si="18"/>
        <v>0.1420214506</v>
      </c>
      <c r="S55" s="32">
        <f t="shared" si="19"/>
        <v>0.01183512089</v>
      </c>
      <c r="T55" s="33">
        <f t="shared" si="30"/>
        <v>0.3707362225</v>
      </c>
      <c r="U55" s="34">
        <f t="shared" ref="U55:AB55" si="180">IF(AND(J55&gt;=$AH$7,J55&lt;=$AH$9),1,0)</f>
        <v>0</v>
      </c>
      <c r="V55" s="34">
        <f t="shared" si="180"/>
        <v>0</v>
      </c>
      <c r="W55" s="34">
        <f t="shared" si="180"/>
        <v>0</v>
      </c>
      <c r="X55" s="34">
        <f t="shared" si="180"/>
        <v>0</v>
      </c>
      <c r="Y55" s="34">
        <f t="shared" si="180"/>
        <v>1</v>
      </c>
      <c r="Z55" s="34">
        <f t="shared" si="180"/>
        <v>0</v>
      </c>
      <c r="AA55" s="34">
        <f t="shared" si="180"/>
        <v>0</v>
      </c>
      <c r="AB55" s="34">
        <f t="shared" si="180"/>
        <v>0</v>
      </c>
      <c r="AC55" s="34">
        <f t="shared" si="21"/>
        <v>0</v>
      </c>
      <c r="AD55" s="34">
        <f t="shared" si="22"/>
        <v>1</v>
      </c>
      <c r="AE55" s="30">
        <f t="shared" si="23"/>
        <v>0.004402664969</v>
      </c>
      <c r="AF55" s="35" t="str">
        <f t="shared" si="42"/>
        <v>V+D</v>
      </c>
      <c r="AG55" s="31"/>
      <c r="AH55" s="31"/>
      <c r="AI55" s="31"/>
      <c r="AJ55" s="36">
        <f t="shared" ref="AJ55:AS55" si="181">INT(100*ABS(J55-($AH$7+$AH$9)/2))</f>
        <v>4248</v>
      </c>
      <c r="AK55" s="36">
        <f t="shared" si="181"/>
        <v>9231</v>
      </c>
      <c r="AL55" s="36">
        <f t="shared" si="181"/>
        <v>240</v>
      </c>
      <c r="AM55" s="36">
        <f t="shared" si="181"/>
        <v>170</v>
      </c>
      <c r="AN55" s="36">
        <f t="shared" si="181"/>
        <v>56</v>
      </c>
      <c r="AO55" s="36">
        <f t="shared" si="181"/>
        <v>585</v>
      </c>
      <c r="AP55" s="36">
        <f t="shared" si="181"/>
        <v>104</v>
      </c>
      <c r="AQ55" s="36">
        <f t="shared" si="181"/>
        <v>163</v>
      </c>
      <c r="AR55" s="36">
        <f t="shared" si="181"/>
        <v>185</v>
      </c>
      <c r="AS55" s="36">
        <f t="shared" si="181"/>
        <v>198</v>
      </c>
      <c r="AT55" s="35">
        <f t="shared" si="39"/>
        <v>56</v>
      </c>
      <c r="AU55" s="31"/>
      <c r="AV55" s="31"/>
      <c r="AW55" s="31"/>
      <c r="AX55" s="31"/>
      <c r="AY55" s="31"/>
      <c r="AZ55" s="31"/>
      <c r="BA55" s="31"/>
      <c r="BB55" s="31"/>
    </row>
    <row r="56" ht="13.5" customHeight="1">
      <c r="A56" s="27" t="s">
        <v>53</v>
      </c>
      <c r="B56" s="27" t="s">
        <v>32</v>
      </c>
      <c r="C56" s="28">
        <f>LOOKUP(A56,'single char incidentie'!$A$1:$A$26,'single char incidentie'!$E$1:$E$26)</f>
        <v>0.04653756087</v>
      </c>
      <c r="D56" s="28">
        <f>LOOKUP(B56,'single char incidentie'!$A$1:$A$26,'single char incidentie'!$D$1:$D$26)</f>
        <v>0.094317711</v>
      </c>
      <c r="E56" s="29">
        <v>0.438215834195931</v>
      </c>
      <c r="F56" s="30">
        <f t="shared" si="9"/>
        <v>0.004382158342</v>
      </c>
      <c r="G56" s="31">
        <f t="shared" si="27"/>
        <v>6135021.679</v>
      </c>
      <c r="H56" s="31">
        <f t="shared" si="28"/>
        <v>1320447.954</v>
      </c>
      <c r="I56" s="31">
        <f t="shared" si="10"/>
        <v>61350.21679</v>
      </c>
      <c r="J56" s="32">
        <f t="shared" ref="J56:K56" si="182">C56*$AH$5</f>
        <v>46.53756087</v>
      </c>
      <c r="K56" s="32">
        <f t="shared" si="182"/>
        <v>94.317711</v>
      </c>
      <c r="L56" s="32">
        <f t="shared" si="12"/>
        <v>4.382158342</v>
      </c>
      <c r="M56" s="32">
        <f t="shared" si="13"/>
        <v>3.878130073</v>
      </c>
      <c r="N56" s="32">
        <f t="shared" si="14"/>
        <v>1.501211641</v>
      </c>
      <c r="O56" s="32">
        <f t="shared" si="15"/>
        <v>7.85980925</v>
      </c>
      <c r="P56" s="32">
        <f t="shared" si="16"/>
        <v>3.042506807</v>
      </c>
      <c r="Q56" s="32">
        <f t="shared" si="17"/>
        <v>0.3651798618</v>
      </c>
      <c r="R56" s="32">
        <f t="shared" si="18"/>
        <v>0.1413599465</v>
      </c>
      <c r="S56" s="32">
        <f t="shared" si="19"/>
        <v>0.01177999554</v>
      </c>
      <c r="T56" s="33">
        <f t="shared" si="30"/>
        <v>0.3751183808</v>
      </c>
      <c r="U56" s="34">
        <f t="shared" ref="U56:AB56" si="183">IF(AND(J56&gt;=$AH$7,J56&lt;=$AH$9),1,0)</f>
        <v>0</v>
      </c>
      <c r="V56" s="34">
        <f t="shared" si="183"/>
        <v>0</v>
      </c>
      <c r="W56" s="34">
        <f t="shared" si="183"/>
        <v>0</v>
      </c>
      <c r="X56" s="34">
        <f t="shared" si="183"/>
        <v>0</v>
      </c>
      <c r="Y56" s="34">
        <f t="shared" si="183"/>
        <v>1</v>
      </c>
      <c r="Z56" s="34">
        <f t="shared" si="183"/>
        <v>0</v>
      </c>
      <c r="AA56" s="34">
        <f t="shared" si="183"/>
        <v>0</v>
      </c>
      <c r="AB56" s="34">
        <f t="shared" si="183"/>
        <v>0</v>
      </c>
      <c r="AC56" s="34">
        <f t="shared" si="21"/>
        <v>0</v>
      </c>
      <c r="AD56" s="34">
        <f t="shared" si="22"/>
        <v>1</v>
      </c>
      <c r="AE56" s="30">
        <f t="shared" si="23"/>
        <v>0.004382158342</v>
      </c>
      <c r="AF56" s="35" t="str">
        <f t="shared" si="42"/>
        <v>V+D</v>
      </c>
      <c r="AG56" s="31"/>
      <c r="AH56" s="31"/>
      <c r="AI56" s="31"/>
      <c r="AJ56" s="36">
        <f t="shared" ref="AJ56:AS56" si="184">INT(100*ABS(J56-($AH$7+$AH$9)/2))</f>
        <v>4453</v>
      </c>
      <c r="AK56" s="36">
        <f t="shared" si="184"/>
        <v>9231</v>
      </c>
      <c r="AL56" s="36">
        <f t="shared" si="184"/>
        <v>238</v>
      </c>
      <c r="AM56" s="36">
        <f t="shared" si="184"/>
        <v>187</v>
      </c>
      <c r="AN56" s="36">
        <f t="shared" si="184"/>
        <v>49</v>
      </c>
      <c r="AO56" s="36">
        <f t="shared" si="184"/>
        <v>585</v>
      </c>
      <c r="AP56" s="36">
        <f t="shared" si="184"/>
        <v>104</v>
      </c>
      <c r="AQ56" s="36">
        <f t="shared" si="184"/>
        <v>163</v>
      </c>
      <c r="AR56" s="36">
        <f t="shared" si="184"/>
        <v>185</v>
      </c>
      <c r="AS56" s="36">
        <f t="shared" si="184"/>
        <v>198</v>
      </c>
      <c r="AT56" s="35">
        <f t="shared" si="39"/>
        <v>49</v>
      </c>
      <c r="AU56" s="31"/>
      <c r="AV56" s="31"/>
      <c r="AW56" s="31"/>
      <c r="AX56" s="31"/>
      <c r="AY56" s="31"/>
      <c r="AZ56" s="31"/>
      <c r="BA56" s="31"/>
      <c r="BB56" s="31"/>
    </row>
    <row r="57" ht="13.5" customHeight="1">
      <c r="A57" s="27" t="s">
        <v>33</v>
      </c>
      <c r="B57" s="27" t="s">
        <v>48</v>
      </c>
      <c r="C57" s="28">
        <f>LOOKUP(A57,'single char incidentie'!$A$1:$A$26,'single char incidentie'!$E$1:$E$26)</f>
        <v>0.09650590394</v>
      </c>
      <c r="D57" s="28">
        <f>LOOKUP(B57,'single char incidentie'!$A$1:$A$26,'single char incidentie'!$D$1:$D$26)</f>
        <v>0.04743824754</v>
      </c>
      <c r="E57" s="29">
        <v>0.430128308168704</v>
      </c>
      <c r="F57" s="30">
        <f t="shared" si="9"/>
        <v>0.004301283082</v>
      </c>
      <c r="G57" s="31">
        <f t="shared" si="27"/>
        <v>6021796.314</v>
      </c>
      <c r="H57" s="31">
        <f t="shared" si="28"/>
        <v>664135.4656</v>
      </c>
      <c r="I57" s="31">
        <f t="shared" si="10"/>
        <v>60217.96314</v>
      </c>
      <c r="J57" s="32">
        <f t="shared" ref="J57:K57" si="185">C57*$AH$5</f>
        <v>96.50590394</v>
      </c>
      <c r="K57" s="32">
        <f t="shared" si="185"/>
        <v>47.43824754</v>
      </c>
      <c r="L57" s="32">
        <f t="shared" si="12"/>
        <v>4.301283082</v>
      </c>
      <c r="M57" s="32">
        <f t="shared" si="13"/>
        <v>8.042158661</v>
      </c>
      <c r="N57" s="32">
        <f t="shared" si="14"/>
        <v>3.113093675</v>
      </c>
      <c r="O57" s="32">
        <f t="shared" si="15"/>
        <v>3.953187295</v>
      </c>
      <c r="P57" s="32">
        <f t="shared" si="16"/>
        <v>1.53026605</v>
      </c>
      <c r="Q57" s="32">
        <f t="shared" si="17"/>
        <v>0.3584402568</v>
      </c>
      <c r="R57" s="32">
        <f t="shared" si="18"/>
        <v>0.1387510672</v>
      </c>
      <c r="S57" s="32">
        <f t="shared" si="19"/>
        <v>0.01156258893</v>
      </c>
      <c r="T57" s="33">
        <f t="shared" si="30"/>
        <v>0.3794196639</v>
      </c>
      <c r="U57" s="34">
        <f t="shared" ref="U57:AB57" si="186">IF(AND(J57&gt;=$AH$7,J57&lt;=$AH$9),1,0)</f>
        <v>0</v>
      </c>
      <c r="V57" s="34">
        <f t="shared" si="186"/>
        <v>0</v>
      </c>
      <c r="W57" s="34">
        <f t="shared" si="186"/>
        <v>0</v>
      </c>
      <c r="X57" s="34">
        <f t="shared" si="186"/>
        <v>0</v>
      </c>
      <c r="Y57" s="34">
        <f t="shared" si="186"/>
        <v>0</v>
      </c>
      <c r="Z57" s="34">
        <f t="shared" si="186"/>
        <v>0</v>
      </c>
      <c r="AA57" s="34">
        <f t="shared" si="186"/>
        <v>1</v>
      </c>
      <c r="AB57" s="34">
        <f t="shared" si="186"/>
        <v>0</v>
      </c>
      <c r="AC57" s="34">
        <f t="shared" si="21"/>
        <v>0</v>
      </c>
      <c r="AD57" s="34">
        <f t="shared" si="22"/>
        <v>1</v>
      </c>
      <c r="AE57" s="30">
        <f t="shared" si="23"/>
        <v>0.004301283082</v>
      </c>
      <c r="AF57" s="35" t="str">
        <f t="shared" si="42"/>
        <v>F+D</v>
      </c>
      <c r="AG57" s="31"/>
      <c r="AH57" s="31"/>
      <c r="AI57" s="31"/>
      <c r="AJ57" s="36">
        <f t="shared" ref="AJ57:AS57" si="187">INT(100*ABS(J57-($AH$7+$AH$9)/2))</f>
        <v>9450</v>
      </c>
      <c r="AK57" s="36">
        <f t="shared" si="187"/>
        <v>4543</v>
      </c>
      <c r="AL57" s="36">
        <f t="shared" si="187"/>
        <v>230</v>
      </c>
      <c r="AM57" s="36">
        <f t="shared" si="187"/>
        <v>604</v>
      </c>
      <c r="AN57" s="36">
        <f t="shared" si="187"/>
        <v>111</v>
      </c>
      <c r="AO57" s="36">
        <f t="shared" si="187"/>
        <v>195</v>
      </c>
      <c r="AP57" s="36">
        <f t="shared" si="187"/>
        <v>46</v>
      </c>
      <c r="AQ57" s="36">
        <f t="shared" si="187"/>
        <v>164</v>
      </c>
      <c r="AR57" s="36">
        <f t="shared" si="187"/>
        <v>186</v>
      </c>
      <c r="AS57" s="36">
        <f t="shared" si="187"/>
        <v>198</v>
      </c>
      <c r="AT57" s="35">
        <f t="shared" si="39"/>
        <v>46</v>
      </c>
      <c r="AU57" s="31"/>
      <c r="AV57" s="31"/>
      <c r="AW57" s="31"/>
      <c r="AX57" s="31"/>
      <c r="AY57" s="31"/>
      <c r="AZ57" s="31"/>
      <c r="BA57" s="31"/>
      <c r="BB57" s="31"/>
    </row>
    <row r="58" ht="13.5" customHeight="1">
      <c r="A58" s="27" t="s">
        <v>36</v>
      </c>
      <c r="B58" s="27" t="s">
        <v>40</v>
      </c>
      <c r="C58" s="28">
        <f>LOOKUP(A58,'single char incidentie'!$A$1:$A$26,'single char incidentie'!$E$1:$E$26)</f>
        <v>0.05302836709</v>
      </c>
      <c r="D58" s="28">
        <f>LOOKUP(B58,'single char incidentie'!$A$1:$A$26,'single char incidentie'!$D$1:$D$26)</f>
        <v>0.0821403066</v>
      </c>
      <c r="E58" s="29">
        <v>0.427984106428389</v>
      </c>
      <c r="F58" s="30">
        <f t="shared" si="9"/>
        <v>0.004279841064</v>
      </c>
      <c r="G58" s="31">
        <f t="shared" si="27"/>
        <v>5991777.49</v>
      </c>
      <c r="H58" s="31">
        <f t="shared" si="28"/>
        <v>1149964.292</v>
      </c>
      <c r="I58" s="31">
        <f t="shared" si="10"/>
        <v>59917.7749</v>
      </c>
      <c r="J58" s="32">
        <f t="shared" ref="J58:K58" si="188">C58*$AH$5</f>
        <v>53.02836709</v>
      </c>
      <c r="K58" s="32">
        <f t="shared" si="188"/>
        <v>82.1403066</v>
      </c>
      <c r="L58" s="32">
        <f t="shared" si="12"/>
        <v>4.279841064</v>
      </c>
      <c r="M58" s="32">
        <f t="shared" si="13"/>
        <v>4.419030591</v>
      </c>
      <c r="N58" s="32">
        <f t="shared" si="14"/>
        <v>1.710592487</v>
      </c>
      <c r="O58" s="32">
        <f t="shared" si="15"/>
        <v>6.84502555</v>
      </c>
      <c r="P58" s="32">
        <f t="shared" si="16"/>
        <v>2.64968731</v>
      </c>
      <c r="Q58" s="32">
        <f t="shared" si="17"/>
        <v>0.356653422</v>
      </c>
      <c r="R58" s="32">
        <f t="shared" si="18"/>
        <v>0.1380593892</v>
      </c>
      <c r="S58" s="32">
        <f t="shared" si="19"/>
        <v>0.0115049491</v>
      </c>
      <c r="T58" s="33">
        <f t="shared" si="30"/>
        <v>0.3836995049</v>
      </c>
      <c r="U58" s="34">
        <f t="shared" ref="U58:AB58" si="189">IF(AND(J58&gt;=$AH$7,J58&lt;=$AH$9),1,0)</f>
        <v>0</v>
      </c>
      <c r="V58" s="34">
        <f t="shared" si="189"/>
        <v>0</v>
      </c>
      <c r="W58" s="34">
        <f t="shared" si="189"/>
        <v>0</v>
      </c>
      <c r="X58" s="34">
        <f t="shared" si="189"/>
        <v>0</v>
      </c>
      <c r="Y58" s="34">
        <f t="shared" si="189"/>
        <v>1</v>
      </c>
      <c r="Z58" s="34">
        <f t="shared" si="189"/>
        <v>0</v>
      </c>
      <c r="AA58" s="34">
        <f t="shared" si="189"/>
        <v>1</v>
      </c>
      <c r="AB58" s="34">
        <f t="shared" si="189"/>
        <v>0</v>
      </c>
      <c r="AC58" s="34">
        <f t="shared" si="21"/>
        <v>0</v>
      </c>
      <c r="AD58" s="34">
        <f t="shared" si="22"/>
        <v>1</v>
      </c>
      <c r="AE58" s="30">
        <f t="shared" si="23"/>
        <v>0.004279841064</v>
      </c>
      <c r="AF58" s="35" t="str">
        <f t="shared" si="42"/>
        <v>V+D</v>
      </c>
      <c r="AG58" s="31"/>
      <c r="AH58" s="31"/>
      <c r="AI58" s="31"/>
      <c r="AJ58" s="36">
        <f t="shared" ref="AJ58:AS58" si="190">INT(100*ABS(J58-($AH$7+$AH$9)/2))</f>
        <v>5102</v>
      </c>
      <c r="AK58" s="36">
        <f t="shared" si="190"/>
        <v>8014</v>
      </c>
      <c r="AL58" s="36">
        <f t="shared" si="190"/>
        <v>227</v>
      </c>
      <c r="AM58" s="36">
        <f t="shared" si="190"/>
        <v>241</v>
      </c>
      <c r="AN58" s="36">
        <f t="shared" si="190"/>
        <v>28</v>
      </c>
      <c r="AO58" s="36">
        <f t="shared" si="190"/>
        <v>484</v>
      </c>
      <c r="AP58" s="36">
        <f t="shared" si="190"/>
        <v>64</v>
      </c>
      <c r="AQ58" s="36">
        <f t="shared" si="190"/>
        <v>164</v>
      </c>
      <c r="AR58" s="36">
        <f t="shared" si="190"/>
        <v>186</v>
      </c>
      <c r="AS58" s="36">
        <f t="shared" si="190"/>
        <v>198</v>
      </c>
      <c r="AT58" s="35">
        <f t="shared" si="39"/>
        <v>28</v>
      </c>
      <c r="AU58" s="31"/>
      <c r="AV58" s="31"/>
      <c r="AW58" s="31"/>
      <c r="AX58" s="31"/>
      <c r="AY58" s="31"/>
      <c r="AZ58" s="31"/>
      <c r="BA58" s="31"/>
      <c r="BB58" s="31"/>
    </row>
    <row r="59" ht="13.5" customHeight="1">
      <c r="A59" s="27" t="s">
        <v>42</v>
      </c>
      <c r="B59" s="27" t="s">
        <v>28</v>
      </c>
      <c r="C59" s="28">
        <f>LOOKUP(A59,'single char incidentie'!$A$1:$A$26,'single char incidentie'!$E$1:$E$26)</f>
        <v>0.03420499521</v>
      </c>
      <c r="D59" s="28">
        <f>LOOKUP(B59,'single char incidentie'!$A$1:$A$26,'single char incidentie'!$D$1:$D$26)</f>
        <v>0.1270833106</v>
      </c>
      <c r="E59" s="29">
        <v>0.427825809655614</v>
      </c>
      <c r="F59" s="30">
        <f t="shared" si="9"/>
        <v>0.004278258097</v>
      </c>
      <c r="G59" s="31">
        <f t="shared" si="27"/>
        <v>5989561.335</v>
      </c>
      <c r="H59" s="31">
        <f t="shared" si="28"/>
        <v>1779166.349</v>
      </c>
      <c r="I59" s="31">
        <f t="shared" si="10"/>
        <v>59895.61335</v>
      </c>
      <c r="J59" s="32">
        <f t="shared" ref="J59:K59" si="191">C59*$AH$5</f>
        <v>34.20499521</v>
      </c>
      <c r="K59" s="32">
        <f t="shared" si="191"/>
        <v>127.0833106</v>
      </c>
      <c r="L59" s="32">
        <f t="shared" si="12"/>
        <v>4.278258097</v>
      </c>
      <c r="M59" s="32">
        <f t="shared" si="13"/>
        <v>2.850416267</v>
      </c>
      <c r="N59" s="32">
        <f t="shared" si="14"/>
        <v>1.103386942</v>
      </c>
      <c r="O59" s="32">
        <f t="shared" si="15"/>
        <v>10.59027588</v>
      </c>
      <c r="P59" s="32">
        <f t="shared" si="16"/>
        <v>4.099461633</v>
      </c>
      <c r="Q59" s="32">
        <f t="shared" si="17"/>
        <v>0.356521508</v>
      </c>
      <c r="R59" s="32">
        <f t="shared" si="18"/>
        <v>0.1380083257</v>
      </c>
      <c r="S59" s="32">
        <f t="shared" si="19"/>
        <v>0.01150069381</v>
      </c>
      <c r="T59" s="33">
        <f t="shared" si="30"/>
        <v>0.387977763</v>
      </c>
      <c r="U59" s="34">
        <f t="shared" ref="U59:AB59" si="192">IF(AND(J59&gt;=$AH$7,J59&lt;=$AH$9),1,0)</f>
        <v>0</v>
      </c>
      <c r="V59" s="34">
        <f t="shared" si="192"/>
        <v>0</v>
      </c>
      <c r="W59" s="34">
        <f t="shared" si="192"/>
        <v>0</v>
      </c>
      <c r="X59" s="34">
        <f t="shared" si="192"/>
        <v>1</v>
      </c>
      <c r="Y59" s="34">
        <f t="shared" si="192"/>
        <v>1</v>
      </c>
      <c r="Z59" s="34">
        <f t="shared" si="192"/>
        <v>0</v>
      </c>
      <c r="AA59" s="34">
        <f t="shared" si="192"/>
        <v>0</v>
      </c>
      <c r="AB59" s="34">
        <f t="shared" si="192"/>
        <v>0</v>
      </c>
      <c r="AC59" s="34">
        <f t="shared" si="21"/>
        <v>0</v>
      </c>
      <c r="AD59" s="34">
        <f t="shared" si="22"/>
        <v>1</v>
      </c>
      <c r="AE59" s="30">
        <f t="shared" si="23"/>
        <v>0.004278258097</v>
      </c>
      <c r="AF59" s="35" t="str">
        <f t="shared" si="42"/>
        <v>V+M</v>
      </c>
      <c r="AG59" s="31"/>
      <c r="AH59" s="31"/>
      <c r="AI59" s="31"/>
      <c r="AJ59" s="36">
        <f t="shared" ref="AJ59:AS59" si="193">INT(100*ABS(J59-($AH$7+$AH$9)/2))</f>
        <v>3220</v>
      </c>
      <c r="AK59" s="36">
        <f t="shared" si="193"/>
        <v>12508</v>
      </c>
      <c r="AL59" s="36">
        <f t="shared" si="193"/>
        <v>227</v>
      </c>
      <c r="AM59" s="36">
        <f t="shared" si="193"/>
        <v>85</v>
      </c>
      <c r="AN59" s="36">
        <f t="shared" si="193"/>
        <v>89</v>
      </c>
      <c r="AO59" s="36">
        <f t="shared" si="193"/>
        <v>859</v>
      </c>
      <c r="AP59" s="36">
        <f t="shared" si="193"/>
        <v>209</v>
      </c>
      <c r="AQ59" s="36">
        <f t="shared" si="193"/>
        <v>164</v>
      </c>
      <c r="AR59" s="36">
        <f t="shared" si="193"/>
        <v>186</v>
      </c>
      <c r="AS59" s="36">
        <f t="shared" si="193"/>
        <v>198</v>
      </c>
      <c r="AT59" s="35">
        <f t="shared" si="39"/>
        <v>85</v>
      </c>
      <c r="AU59" s="31"/>
      <c r="AV59" s="31"/>
      <c r="AW59" s="31"/>
      <c r="AX59" s="31"/>
      <c r="AY59" s="31"/>
      <c r="AZ59" s="31"/>
      <c r="BA59" s="31"/>
      <c r="BB59" s="31"/>
    </row>
    <row r="60" ht="13.5" customHeight="1">
      <c r="A60" s="27" t="s">
        <v>50</v>
      </c>
      <c r="B60" s="27" t="s">
        <v>36</v>
      </c>
      <c r="C60" s="28">
        <f>LOOKUP(A60,'single char incidentie'!$A$1:$A$26,'single char incidentie'!$E$1:$E$26)</f>
        <v>0.05131646222</v>
      </c>
      <c r="D60" s="28">
        <f>LOOKUP(B60,'single char incidentie'!$A$1:$A$26,'single char incidentie'!$D$1:$D$26)</f>
        <v>0.0879137728</v>
      </c>
      <c r="E60" s="29">
        <v>0.424645483584409</v>
      </c>
      <c r="F60" s="30">
        <f t="shared" si="9"/>
        <v>0.004246454836</v>
      </c>
      <c r="G60" s="31">
        <f t="shared" si="27"/>
        <v>5945036.77</v>
      </c>
      <c r="H60" s="31">
        <f t="shared" si="28"/>
        <v>1230792.819</v>
      </c>
      <c r="I60" s="31">
        <f t="shared" si="10"/>
        <v>59450.3677</v>
      </c>
      <c r="J60" s="32">
        <f t="shared" ref="J60:K60" si="194">C60*$AH$5</f>
        <v>51.31646222</v>
      </c>
      <c r="K60" s="32">
        <f t="shared" si="194"/>
        <v>87.9137728</v>
      </c>
      <c r="L60" s="32">
        <f t="shared" si="12"/>
        <v>4.246454836</v>
      </c>
      <c r="M60" s="32">
        <f t="shared" si="13"/>
        <v>4.276371852</v>
      </c>
      <c r="N60" s="32">
        <f t="shared" si="14"/>
        <v>1.655369749</v>
      </c>
      <c r="O60" s="32">
        <f t="shared" si="15"/>
        <v>7.326147733</v>
      </c>
      <c r="P60" s="32">
        <f t="shared" si="16"/>
        <v>2.835928155</v>
      </c>
      <c r="Q60" s="32">
        <f t="shared" si="17"/>
        <v>0.3538712363</v>
      </c>
      <c r="R60" s="32">
        <f t="shared" si="18"/>
        <v>0.1369824141</v>
      </c>
      <c r="S60" s="32">
        <f t="shared" si="19"/>
        <v>0.01141520117</v>
      </c>
      <c r="T60" s="33">
        <f t="shared" si="30"/>
        <v>0.3922242179</v>
      </c>
      <c r="U60" s="34">
        <f t="shared" ref="U60:AB60" si="195">IF(AND(J60&gt;=$AH$7,J60&lt;=$AH$9),1,0)</f>
        <v>0</v>
      </c>
      <c r="V60" s="34">
        <f t="shared" si="195"/>
        <v>0</v>
      </c>
      <c r="W60" s="34">
        <f t="shared" si="195"/>
        <v>0</v>
      </c>
      <c r="X60" s="34">
        <f t="shared" si="195"/>
        <v>0</v>
      </c>
      <c r="Y60" s="34">
        <f t="shared" si="195"/>
        <v>1</v>
      </c>
      <c r="Z60" s="34">
        <f t="shared" si="195"/>
        <v>0</v>
      </c>
      <c r="AA60" s="34">
        <f t="shared" si="195"/>
        <v>1</v>
      </c>
      <c r="AB60" s="34">
        <f t="shared" si="195"/>
        <v>0</v>
      </c>
      <c r="AC60" s="34">
        <f t="shared" si="21"/>
        <v>0</v>
      </c>
      <c r="AD60" s="34">
        <f t="shared" si="22"/>
        <v>1</v>
      </c>
      <c r="AE60" s="30">
        <f t="shared" si="23"/>
        <v>0.004246454836</v>
      </c>
      <c r="AF60" s="35" t="str">
        <f t="shared" si="42"/>
        <v>V+D</v>
      </c>
      <c r="AG60" s="31"/>
      <c r="AH60" s="31"/>
      <c r="AI60" s="31"/>
      <c r="AJ60" s="36">
        <f t="shared" ref="AJ60:AS60" si="196">INT(100*ABS(J60-($AH$7+$AH$9)/2))</f>
        <v>4931</v>
      </c>
      <c r="AK60" s="36">
        <f t="shared" si="196"/>
        <v>8591</v>
      </c>
      <c r="AL60" s="36">
        <f t="shared" si="196"/>
        <v>224</v>
      </c>
      <c r="AM60" s="36">
        <f t="shared" si="196"/>
        <v>227</v>
      </c>
      <c r="AN60" s="36">
        <f t="shared" si="196"/>
        <v>34</v>
      </c>
      <c r="AO60" s="36">
        <f t="shared" si="196"/>
        <v>532</v>
      </c>
      <c r="AP60" s="36">
        <f t="shared" si="196"/>
        <v>83</v>
      </c>
      <c r="AQ60" s="36">
        <f t="shared" si="196"/>
        <v>164</v>
      </c>
      <c r="AR60" s="36">
        <f t="shared" si="196"/>
        <v>186</v>
      </c>
      <c r="AS60" s="36">
        <f t="shared" si="196"/>
        <v>198</v>
      </c>
      <c r="AT60" s="35">
        <f t="shared" si="39"/>
        <v>34</v>
      </c>
      <c r="AU60" s="31"/>
      <c r="AV60" s="31"/>
      <c r="AW60" s="31"/>
      <c r="AX60" s="31"/>
      <c r="AY60" s="31"/>
      <c r="AZ60" s="31"/>
      <c r="BA60" s="31"/>
      <c r="BB60" s="31"/>
    </row>
    <row r="61" ht="13.5" customHeight="1">
      <c r="A61" s="27" t="s">
        <v>33</v>
      </c>
      <c r="B61" s="27" t="s">
        <v>43</v>
      </c>
      <c r="C61" s="28">
        <f>LOOKUP(A61,'single char incidentie'!$A$1:$A$26,'single char incidentie'!$E$1:$E$26)</f>
        <v>0.09650590394</v>
      </c>
      <c r="D61" s="28">
        <f>LOOKUP(B61,'single char incidentie'!$A$1:$A$26,'single char incidentie'!$D$1:$D$26)</f>
        <v>0.04579603563</v>
      </c>
      <c r="E61" s="29">
        <v>0.422256641377078</v>
      </c>
      <c r="F61" s="30">
        <f t="shared" si="9"/>
        <v>0.004222566414</v>
      </c>
      <c r="G61" s="31">
        <f t="shared" si="27"/>
        <v>5911592.979</v>
      </c>
      <c r="H61" s="31">
        <f t="shared" si="28"/>
        <v>641144.4988</v>
      </c>
      <c r="I61" s="31">
        <f t="shared" si="10"/>
        <v>59115.92979</v>
      </c>
      <c r="J61" s="32">
        <f t="shared" ref="J61:K61" si="197">C61*$AH$5</f>
        <v>96.50590394</v>
      </c>
      <c r="K61" s="32">
        <f t="shared" si="197"/>
        <v>45.79603563</v>
      </c>
      <c r="L61" s="32">
        <f t="shared" si="12"/>
        <v>4.222566414</v>
      </c>
      <c r="M61" s="32">
        <f t="shared" si="13"/>
        <v>8.042158661</v>
      </c>
      <c r="N61" s="32">
        <f t="shared" si="14"/>
        <v>3.113093675</v>
      </c>
      <c r="O61" s="32">
        <f t="shared" si="15"/>
        <v>3.816336303</v>
      </c>
      <c r="P61" s="32">
        <f t="shared" si="16"/>
        <v>1.477291472</v>
      </c>
      <c r="Q61" s="32">
        <f t="shared" si="17"/>
        <v>0.3518805345</v>
      </c>
      <c r="R61" s="32">
        <f t="shared" si="18"/>
        <v>0.1362118198</v>
      </c>
      <c r="S61" s="32">
        <f t="shared" si="19"/>
        <v>0.01135098498</v>
      </c>
      <c r="T61" s="33">
        <f t="shared" si="30"/>
        <v>0.3964467843</v>
      </c>
      <c r="U61" s="34">
        <f t="shared" ref="U61:AB61" si="198">IF(AND(J61&gt;=$AH$7,J61&lt;=$AH$9),1,0)</f>
        <v>0</v>
      </c>
      <c r="V61" s="34">
        <f t="shared" si="198"/>
        <v>0</v>
      </c>
      <c r="W61" s="34">
        <f t="shared" si="198"/>
        <v>0</v>
      </c>
      <c r="X61" s="34">
        <f t="shared" si="198"/>
        <v>0</v>
      </c>
      <c r="Y61" s="34">
        <f t="shared" si="198"/>
        <v>0</v>
      </c>
      <c r="Z61" s="34">
        <f t="shared" si="198"/>
        <v>0</v>
      </c>
      <c r="AA61" s="34">
        <f t="shared" si="198"/>
        <v>1</v>
      </c>
      <c r="AB61" s="34">
        <f t="shared" si="198"/>
        <v>0</v>
      </c>
      <c r="AC61" s="34">
        <f t="shared" si="21"/>
        <v>0</v>
      </c>
      <c r="AD61" s="34">
        <f t="shared" si="22"/>
        <v>1</v>
      </c>
      <c r="AE61" s="30">
        <f t="shared" si="23"/>
        <v>0.004222566414</v>
      </c>
      <c r="AF61" s="35" t="str">
        <f t="shared" si="42"/>
        <v>F+D</v>
      </c>
      <c r="AG61" s="31"/>
      <c r="AH61" s="31"/>
      <c r="AI61" s="31"/>
      <c r="AJ61" s="36">
        <f t="shared" ref="AJ61:AS61" si="199">INT(100*ABS(J61-($AH$7+$AH$9)/2))</f>
        <v>9450</v>
      </c>
      <c r="AK61" s="36">
        <f t="shared" si="199"/>
        <v>4379</v>
      </c>
      <c r="AL61" s="36">
        <f t="shared" si="199"/>
        <v>222</v>
      </c>
      <c r="AM61" s="36">
        <f t="shared" si="199"/>
        <v>604</v>
      </c>
      <c r="AN61" s="36">
        <f t="shared" si="199"/>
        <v>111</v>
      </c>
      <c r="AO61" s="36">
        <f t="shared" si="199"/>
        <v>181</v>
      </c>
      <c r="AP61" s="36">
        <f t="shared" si="199"/>
        <v>52</v>
      </c>
      <c r="AQ61" s="36">
        <f t="shared" si="199"/>
        <v>164</v>
      </c>
      <c r="AR61" s="36">
        <f t="shared" si="199"/>
        <v>186</v>
      </c>
      <c r="AS61" s="36">
        <f t="shared" si="199"/>
        <v>198</v>
      </c>
      <c r="AT61" s="35">
        <f t="shared" si="39"/>
        <v>52</v>
      </c>
      <c r="AU61" s="31"/>
      <c r="AV61" s="31"/>
      <c r="AW61" s="31"/>
      <c r="AX61" s="31"/>
      <c r="AY61" s="31"/>
      <c r="AZ61" s="31"/>
      <c r="BA61" s="31"/>
      <c r="BB61" s="31"/>
    </row>
    <row r="62" ht="13.5" customHeight="1">
      <c r="A62" s="27" t="s">
        <v>48</v>
      </c>
      <c r="B62" s="27" t="s">
        <v>36</v>
      </c>
      <c r="C62" s="28">
        <f>LOOKUP(A62,'single char incidentie'!$A$1:$A$26,'single char incidentie'!$E$1:$E$26)</f>
        <v>0.04448359996</v>
      </c>
      <c r="D62" s="28">
        <f>LOOKUP(B62,'single char incidentie'!$A$1:$A$26,'single char incidentie'!$D$1:$D$26)</f>
        <v>0.0879137728</v>
      </c>
      <c r="E62" s="29">
        <v>0.421616258978125</v>
      </c>
      <c r="F62" s="30">
        <f t="shared" si="9"/>
        <v>0.00421616259</v>
      </c>
      <c r="G62" s="31">
        <f t="shared" si="27"/>
        <v>5902627.626</v>
      </c>
      <c r="H62" s="31">
        <f t="shared" si="28"/>
        <v>1230792.819</v>
      </c>
      <c r="I62" s="31">
        <f t="shared" si="10"/>
        <v>59026.27626</v>
      </c>
      <c r="J62" s="32">
        <f t="shared" ref="J62:K62" si="200">C62*$AH$5</f>
        <v>44.48359996</v>
      </c>
      <c r="K62" s="32">
        <f t="shared" si="200"/>
        <v>87.9137728</v>
      </c>
      <c r="L62" s="32">
        <f t="shared" si="12"/>
        <v>4.21616259</v>
      </c>
      <c r="M62" s="32">
        <f t="shared" si="13"/>
        <v>3.706966663</v>
      </c>
      <c r="N62" s="32">
        <f t="shared" si="14"/>
        <v>1.434954837</v>
      </c>
      <c r="O62" s="32">
        <f t="shared" si="15"/>
        <v>7.326147733</v>
      </c>
      <c r="P62" s="32">
        <f t="shared" si="16"/>
        <v>2.835928155</v>
      </c>
      <c r="Q62" s="32">
        <f t="shared" si="17"/>
        <v>0.3513468825</v>
      </c>
      <c r="R62" s="32">
        <f t="shared" si="18"/>
        <v>0.1360052448</v>
      </c>
      <c r="S62" s="32">
        <f t="shared" si="19"/>
        <v>0.0113337704</v>
      </c>
      <c r="T62" s="33">
        <f t="shared" si="30"/>
        <v>0.4006629469</v>
      </c>
      <c r="U62" s="34">
        <f t="shared" ref="U62:AB62" si="201">IF(AND(J62&gt;=$AH$7,J62&lt;=$AH$9),1,0)</f>
        <v>0</v>
      </c>
      <c r="V62" s="34">
        <f t="shared" si="201"/>
        <v>0</v>
      </c>
      <c r="W62" s="34">
        <f t="shared" si="201"/>
        <v>0</v>
      </c>
      <c r="X62" s="34">
        <f t="shared" si="201"/>
        <v>0</v>
      </c>
      <c r="Y62" s="34">
        <f t="shared" si="201"/>
        <v>1</v>
      </c>
      <c r="Z62" s="34">
        <f t="shared" si="201"/>
        <v>0</v>
      </c>
      <c r="AA62" s="34">
        <f t="shared" si="201"/>
        <v>1</v>
      </c>
      <c r="AB62" s="34">
        <f t="shared" si="201"/>
        <v>0</v>
      </c>
      <c r="AC62" s="34">
        <f t="shared" si="21"/>
        <v>0</v>
      </c>
      <c r="AD62" s="34">
        <f t="shared" si="22"/>
        <v>1</v>
      </c>
      <c r="AE62" s="30">
        <f t="shared" si="23"/>
        <v>0.00421616259</v>
      </c>
      <c r="AF62" s="35" t="str">
        <f t="shared" si="42"/>
        <v>V+D</v>
      </c>
      <c r="AG62" s="31"/>
      <c r="AH62" s="31"/>
      <c r="AI62" s="31"/>
      <c r="AJ62" s="36">
        <f t="shared" ref="AJ62:AS62" si="202">INT(100*ABS(J62-($AH$7+$AH$9)/2))</f>
        <v>4248</v>
      </c>
      <c r="AK62" s="36">
        <f t="shared" si="202"/>
        <v>8591</v>
      </c>
      <c r="AL62" s="36">
        <f t="shared" si="202"/>
        <v>221</v>
      </c>
      <c r="AM62" s="36">
        <f t="shared" si="202"/>
        <v>170</v>
      </c>
      <c r="AN62" s="36">
        <f t="shared" si="202"/>
        <v>56</v>
      </c>
      <c r="AO62" s="36">
        <f t="shared" si="202"/>
        <v>532</v>
      </c>
      <c r="AP62" s="36">
        <f t="shared" si="202"/>
        <v>83</v>
      </c>
      <c r="AQ62" s="36">
        <f t="shared" si="202"/>
        <v>164</v>
      </c>
      <c r="AR62" s="36">
        <f t="shared" si="202"/>
        <v>186</v>
      </c>
      <c r="AS62" s="36">
        <f t="shared" si="202"/>
        <v>198</v>
      </c>
      <c r="AT62" s="35">
        <f t="shared" si="39"/>
        <v>56</v>
      </c>
      <c r="AU62" s="31"/>
      <c r="AV62" s="31"/>
      <c r="AW62" s="31"/>
      <c r="AX62" s="31"/>
      <c r="AY62" s="31"/>
      <c r="AZ62" s="31"/>
      <c r="BA62" s="31"/>
      <c r="BB62" s="31"/>
    </row>
    <row r="63" ht="13.5" customHeight="1">
      <c r="A63" s="27" t="s">
        <v>27</v>
      </c>
      <c r="B63" s="27" t="s">
        <v>27</v>
      </c>
      <c r="C63" s="28">
        <f>LOOKUP(A63,'single char incidentie'!$A$1:$A$26,'single char incidentie'!$E$1:$E$26)</f>
        <v>0.1365579387</v>
      </c>
      <c r="D63" s="28">
        <f>LOOKUP(B63,'single char incidentie'!$A$1:$A$26,'single char incidentie'!$D$1:$D$26)</f>
        <v>0.0294908523</v>
      </c>
      <c r="E63" s="29">
        <v>0.421529915283884</v>
      </c>
      <c r="F63" s="30">
        <f t="shared" si="9"/>
        <v>0.004215299153</v>
      </c>
      <c r="G63" s="31">
        <f t="shared" si="27"/>
        <v>5901418.814</v>
      </c>
      <c r="H63" s="31">
        <f t="shared" si="28"/>
        <v>412871.9321</v>
      </c>
      <c r="I63" s="31">
        <f t="shared" si="10"/>
        <v>59014.18814</v>
      </c>
      <c r="J63" s="32">
        <f t="shared" ref="J63:K63" si="203">C63*$AH$5</f>
        <v>136.5579387</v>
      </c>
      <c r="K63" s="32">
        <f t="shared" si="203"/>
        <v>29.4908523</v>
      </c>
      <c r="L63" s="32">
        <f t="shared" si="12"/>
        <v>4.215299153</v>
      </c>
      <c r="M63" s="32">
        <f t="shared" si="13"/>
        <v>11.37982822</v>
      </c>
      <c r="N63" s="32">
        <f t="shared" si="14"/>
        <v>4.405094797</v>
      </c>
      <c r="O63" s="32">
        <f t="shared" si="15"/>
        <v>2.457571025</v>
      </c>
      <c r="P63" s="32">
        <f t="shared" si="16"/>
        <v>0.951317816</v>
      </c>
      <c r="Q63" s="32">
        <f t="shared" si="17"/>
        <v>0.3512749294</v>
      </c>
      <c r="R63" s="32">
        <f t="shared" si="18"/>
        <v>0.135977392</v>
      </c>
      <c r="S63" s="32">
        <f t="shared" si="19"/>
        <v>0.01133144934</v>
      </c>
      <c r="T63" s="33">
        <f t="shared" si="30"/>
        <v>0.404878246</v>
      </c>
      <c r="U63" s="34">
        <f t="shared" ref="U63:AB63" si="204">IF(AND(J63&gt;=$AH$7,J63&lt;=$AH$9),1,0)</f>
        <v>0</v>
      </c>
      <c r="V63" s="34">
        <f t="shared" si="204"/>
        <v>0</v>
      </c>
      <c r="W63" s="34">
        <f t="shared" si="204"/>
        <v>0</v>
      </c>
      <c r="X63" s="34">
        <f t="shared" si="204"/>
        <v>0</v>
      </c>
      <c r="Y63" s="34">
        <f t="shared" si="204"/>
        <v>0</v>
      </c>
      <c r="Z63" s="34">
        <f t="shared" si="204"/>
        <v>1</v>
      </c>
      <c r="AA63" s="34">
        <f t="shared" si="204"/>
        <v>0</v>
      </c>
      <c r="AB63" s="34">
        <f t="shared" si="204"/>
        <v>0</v>
      </c>
      <c r="AC63" s="34">
        <f t="shared" si="21"/>
        <v>0</v>
      </c>
      <c r="AD63" s="34">
        <f t="shared" si="22"/>
        <v>1</v>
      </c>
      <c r="AE63" s="30">
        <f t="shared" si="23"/>
        <v>0.004215299153</v>
      </c>
      <c r="AF63" s="35" t="str">
        <f t="shared" si="42"/>
        <v>F+M</v>
      </c>
      <c r="AG63" s="31"/>
      <c r="AH63" s="31"/>
      <c r="AI63" s="31"/>
      <c r="AJ63" s="36">
        <f t="shared" ref="AJ63:AS63" si="205">INT(100*ABS(J63-($AH$7+$AH$9)/2))</f>
        <v>13455</v>
      </c>
      <c r="AK63" s="36">
        <f t="shared" si="205"/>
        <v>2749</v>
      </c>
      <c r="AL63" s="36">
        <f t="shared" si="205"/>
        <v>221</v>
      </c>
      <c r="AM63" s="36">
        <f t="shared" si="205"/>
        <v>937</v>
      </c>
      <c r="AN63" s="36">
        <f t="shared" si="205"/>
        <v>240</v>
      </c>
      <c r="AO63" s="36">
        <f t="shared" si="205"/>
        <v>45</v>
      </c>
      <c r="AP63" s="36">
        <f t="shared" si="205"/>
        <v>104</v>
      </c>
      <c r="AQ63" s="36">
        <f t="shared" si="205"/>
        <v>164</v>
      </c>
      <c r="AR63" s="36">
        <f t="shared" si="205"/>
        <v>186</v>
      </c>
      <c r="AS63" s="36">
        <f t="shared" si="205"/>
        <v>198</v>
      </c>
      <c r="AT63" s="35">
        <f t="shared" si="39"/>
        <v>45</v>
      </c>
      <c r="AU63" s="31"/>
      <c r="AV63" s="31"/>
      <c r="AW63" s="31"/>
      <c r="AX63" s="31"/>
      <c r="AY63" s="31"/>
      <c r="AZ63" s="31"/>
      <c r="BA63" s="31"/>
      <c r="BB63" s="31"/>
    </row>
    <row r="64" ht="13.5" customHeight="1">
      <c r="A64" s="27" t="s">
        <v>43</v>
      </c>
      <c r="B64" s="27" t="s">
        <v>10</v>
      </c>
      <c r="C64" s="28">
        <f>LOOKUP(A64,'single char incidentie'!$A$1:$A$26,'single char incidentie'!$E$1:$E$26)</f>
        <v>0.05718590837</v>
      </c>
      <c r="D64" s="28">
        <f>LOOKUP(B64,'single char incidentie'!$A$1:$A$26,'single char incidentie'!$D$1:$D$26)</f>
        <v>0.07130889039</v>
      </c>
      <c r="E64" s="29">
        <v>0.419990119403256</v>
      </c>
      <c r="F64" s="30">
        <f t="shared" si="9"/>
        <v>0.004199901194</v>
      </c>
      <c r="G64" s="31">
        <f t="shared" si="27"/>
        <v>5879861.672</v>
      </c>
      <c r="H64" s="31">
        <f t="shared" si="28"/>
        <v>998324.4655</v>
      </c>
      <c r="I64" s="31">
        <f t="shared" si="10"/>
        <v>58798.61672</v>
      </c>
      <c r="J64" s="32">
        <f t="shared" ref="J64:K64" si="206">C64*$AH$5</f>
        <v>57.18590837</v>
      </c>
      <c r="K64" s="32">
        <f t="shared" si="206"/>
        <v>71.30889039</v>
      </c>
      <c r="L64" s="32">
        <f t="shared" si="12"/>
        <v>4.199901194</v>
      </c>
      <c r="M64" s="32">
        <f t="shared" si="13"/>
        <v>4.765492365</v>
      </c>
      <c r="N64" s="32">
        <f t="shared" si="14"/>
        <v>1.844706722</v>
      </c>
      <c r="O64" s="32">
        <f t="shared" si="15"/>
        <v>5.942407533</v>
      </c>
      <c r="P64" s="32">
        <f t="shared" si="16"/>
        <v>2.300286787</v>
      </c>
      <c r="Q64" s="32">
        <f t="shared" si="17"/>
        <v>0.3499917662</v>
      </c>
      <c r="R64" s="32">
        <f t="shared" si="18"/>
        <v>0.1354806837</v>
      </c>
      <c r="S64" s="32">
        <f t="shared" si="19"/>
        <v>0.01129005697</v>
      </c>
      <c r="T64" s="33">
        <f t="shared" si="30"/>
        <v>0.4090781472</v>
      </c>
      <c r="U64" s="34">
        <f t="shared" ref="U64:AB64" si="207">IF(AND(J64&gt;=$AH$7,J64&lt;=$AH$9),1,0)</f>
        <v>0</v>
      </c>
      <c r="V64" s="34">
        <f t="shared" si="207"/>
        <v>0</v>
      </c>
      <c r="W64" s="34">
        <f t="shared" si="207"/>
        <v>0</v>
      </c>
      <c r="X64" s="34">
        <f t="shared" si="207"/>
        <v>0</v>
      </c>
      <c r="Y64" s="34">
        <f t="shared" si="207"/>
        <v>1</v>
      </c>
      <c r="Z64" s="34">
        <f t="shared" si="207"/>
        <v>0</v>
      </c>
      <c r="AA64" s="34">
        <f t="shared" si="207"/>
        <v>1</v>
      </c>
      <c r="AB64" s="34">
        <f t="shared" si="207"/>
        <v>0</v>
      </c>
      <c r="AC64" s="34">
        <f t="shared" si="21"/>
        <v>0</v>
      </c>
      <c r="AD64" s="34">
        <f t="shared" si="22"/>
        <v>1</v>
      </c>
      <c r="AE64" s="30">
        <f t="shared" si="23"/>
        <v>0.004199901194</v>
      </c>
      <c r="AF64" s="35" t="str">
        <f t="shared" si="42"/>
        <v>V+D</v>
      </c>
      <c r="AG64" s="31"/>
      <c r="AH64" s="31"/>
      <c r="AI64" s="31"/>
      <c r="AJ64" s="36">
        <f t="shared" ref="AJ64:AS64" si="208">INT(100*ABS(J64-($AH$7+$AH$9)/2))</f>
        <v>5518</v>
      </c>
      <c r="AK64" s="36">
        <f t="shared" si="208"/>
        <v>6930</v>
      </c>
      <c r="AL64" s="36">
        <f t="shared" si="208"/>
        <v>219</v>
      </c>
      <c r="AM64" s="36">
        <f t="shared" si="208"/>
        <v>276</v>
      </c>
      <c r="AN64" s="36">
        <f t="shared" si="208"/>
        <v>15</v>
      </c>
      <c r="AO64" s="36">
        <f t="shared" si="208"/>
        <v>394</v>
      </c>
      <c r="AP64" s="36">
        <f t="shared" si="208"/>
        <v>30</v>
      </c>
      <c r="AQ64" s="36">
        <f t="shared" si="208"/>
        <v>165</v>
      </c>
      <c r="AR64" s="36">
        <f t="shared" si="208"/>
        <v>186</v>
      </c>
      <c r="AS64" s="36">
        <f t="shared" si="208"/>
        <v>198</v>
      </c>
      <c r="AT64" s="35">
        <f t="shared" si="39"/>
        <v>15</v>
      </c>
      <c r="AU64" s="31"/>
      <c r="AV64" s="31"/>
      <c r="AW64" s="31"/>
      <c r="AX64" s="31"/>
      <c r="AY64" s="31"/>
      <c r="AZ64" s="31"/>
      <c r="BA64" s="31"/>
      <c r="BB64" s="31"/>
    </row>
    <row r="65" ht="13.5" customHeight="1">
      <c r="A65" s="27" t="s">
        <v>28</v>
      </c>
      <c r="B65" s="27" t="s">
        <v>28</v>
      </c>
      <c r="C65" s="28">
        <f>LOOKUP(A65,'single char incidentie'!$A$1:$A$26,'single char incidentie'!$E$1:$E$26)</f>
        <v>0.0311030688</v>
      </c>
      <c r="D65" s="28">
        <f>LOOKUP(B65,'single char incidentie'!$A$1:$A$26,'single char incidentie'!$D$1:$D$26)</f>
        <v>0.1270833106</v>
      </c>
      <c r="E65" s="29">
        <v>0.416219778088071</v>
      </c>
      <c r="F65" s="30">
        <f t="shared" si="9"/>
        <v>0.004162197781</v>
      </c>
      <c r="G65" s="31">
        <f t="shared" si="27"/>
        <v>5827076.893</v>
      </c>
      <c r="H65" s="31">
        <f t="shared" si="28"/>
        <v>1779166.349</v>
      </c>
      <c r="I65" s="31">
        <f t="shared" si="10"/>
        <v>58270.76893</v>
      </c>
      <c r="J65" s="32">
        <f t="shared" ref="J65:K65" si="209">C65*$AH$5</f>
        <v>31.1030688</v>
      </c>
      <c r="K65" s="32">
        <f t="shared" si="209"/>
        <v>127.0833106</v>
      </c>
      <c r="L65" s="32">
        <f t="shared" si="12"/>
        <v>4.162197781</v>
      </c>
      <c r="M65" s="32">
        <f t="shared" si="13"/>
        <v>2.5919224</v>
      </c>
      <c r="N65" s="32">
        <f t="shared" si="14"/>
        <v>1.0033248</v>
      </c>
      <c r="O65" s="32">
        <f t="shared" si="15"/>
        <v>10.59027588</v>
      </c>
      <c r="P65" s="32">
        <f t="shared" si="16"/>
        <v>4.099461633</v>
      </c>
      <c r="Q65" s="32">
        <f t="shared" si="17"/>
        <v>0.3468498151</v>
      </c>
      <c r="R65" s="32">
        <f t="shared" si="18"/>
        <v>0.1342644445</v>
      </c>
      <c r="S65" s="32">
        <f t="shared" si="19"/>
        <v>0.01118870371</v>
      </c>
      <c r="T65" s="33">
        <f t="shared" si="30"/>
        <v>0.413240345</v>
      </c>
      <c r="U65" s="34">
        <f t="shared" ref="U65:AB65" si="210">IF(AND(J65&gt;=$AH$7,J65&lt;=$AH$9),1,0)</f>
        <v>0</v>
      </c>
      <c r="V65" s="34">
        <f t="shared" si="210"/>
        <v>0</v>
      </c>
      <c r="W65" s="34">
        <f t="shared" si="210"/>
        <v>0</v>
      </c>
      <c r="X65" s="34">
        <f t="shared" si="210"/>
        <v>1</v>
      </c>
      <c r="Y65" s="34">
        <f t="shared" si="210"/>
        <v>1</v>
      </c>
      <c r="Z65" s="34">
        <f t="shared" si="210"/>
        <v>0</v>
      </c>
      <c r="AA65" s="34">
        <f t="shared" si="210"/>
        <v>0</v>
      </c>
      <c r="AB65" s="34">
        <f t="shared" si="210"/>
        <v>0</v>
      </c>
      <c r="AC65" s="34">
        <f t="shared" si="21"/>
        <v>0</v>
      </c>
      <c r="AD65" s="34">
        <f t="shared" si="22"/>
        <v>1</v>
      </c>
      <c r="AE65" s="30">
        <f t="shared" si="23"/>
        <v>0.004162197781</v>
      </c>
      <c r="AF65" s="35" t="str">
        <f t="shared" si="42"/>
        <v>V+M</v>
      </c>
      <c r="AG65" s="31"/>
      <c r="AH65" s="31"/>
      <c r="AI65" s="31"/>
      <c r="AJ65" s="36">
        <f t="shared" ref="AJ65:AS65" si="211">INT(100*ABS(J65-($AH$7+$AH$9)/2))</f>
        <v>2910</v>
      </c>
      <c r="AK65" s="36">
        <f t="shared" si="211"/>
        <v>12508</v>
      </c>
      <c r="AL65" s="36">
        <f t="shared" si="211"/>
        <v>216</v>
      </c>
      <c r="AM65" s="36">
        <f t="shared" si="211"/>
        <v>59</v>
      </c>
      <c r="AN65" s="36">
        <f t="shared" si="211"/>
        <v>99</v>
      </c>
      <c r="AO65" s="36">
        <f t="shared" si="211"/>
        <v>859</v>
      </c>
      <c r="AP65" s="36">
        <f t="shared" si="211"/>
        <v>209</v>
      </c>
      <c r="AQ65" s="36">
        <f t="shared" si="211"/>
        <v>165</v>
      </c>
      <c r="AR65" s="36">
        <f t="shared" si="211"/>
        <v>186</v>
      </c>
      <c r="AS65" s="36">
        <f t="shared" si="211"/>
        <v>198</v>
      </c>
      <c r="AT65" s="35">
        <f t="shared" si="39"/>
        <v>59</v>
      </c>
      <c r="AU65" s="31"/>
      <c r="AV65" s="31"/>
      <c r="AW65" s="31"/>
      <c r="AX65" s="31"/>
      <c r="AY65" s="31"/>
      <c r="AZ65" s="31"/>
      <c r="BA65" s="31"/>
      <c r="BB65" s="31"/>
    </row>
    <row r="66" ht="13.5" customHeight="1">
      <c r="A66" s="27" t="s">
        <v>33</v>
      </c>
      <c r="B66" s="27" t="s">
        <v>55</v>
      </c>
      <c r="C66" s="28">
        <f>LOOKUP(A66,'single char incidentie'!$A$1:$A$26,'single char incidentie'!$E$1:$E$26)</f>
        <v>0.09650590394</v>
      </c>
      <c r="D66" s="28">
        <f>LOOKUP(B66,'single char incidentie'!$A$1:$A$26,'single char incidentie'!$D$1:$D$26)</f>
        <v>0.0443396535</v>
      </c>
      <c r="E66" s="29">
        <v>0.411643562293306</v>
      </c>
      <c r="F66" s="30">
        <f t="shared" si="9"/>
        <v>0.004116435623</v>
      </c>
      <c r="G66" s="31">
        <f t="shared" si="27"/>
        <v>5763009.872</v>
      </c>
      <c r="H66" s="31">
        <f t="shared" si="28"/>
        <v>620755.149</v>
      </c>
      <c r="I66" s="31">
        <f t="shared" si="10"/>
        <v>57630.09872</v>
      </c>
      <c r="J66" s="32">
        <f t="shared" ref="J66:K66" si="212">C66*$AH$5</f>
        <v>96.50590394</v>
      </c>
      <c r="K66" s="32">
        <f t="shared" si="212"/>
        <v>44.3396535</v>
      </c>
      <c r="L66" s="32">
        <f t="shared" si="12"/>
        <v>4.116435623</v>
      </c>
      <c r="M66" s="32">
        <f t="shared" si="13"/>
        <v>8.042158661</v>
      </c>
      <c r="N66" s="32">
        <f t="shared" si="14"/>
        <v>3.113093675</v>
      </c>
      <c r="O66" s="32">
        <f t="shared" si="15"/>
        <v>3.694971125</v>
      </c>
      <c r="P66" s="32">
        <f t="shared" si="16"/>
        <v>1.430311403</v>
      </c>
      <c r="Q66" s="32">
        <f t="shared" si="17"/>
        <v>0.3430363019</v>
      </c>
      <c r="R66" s="32">
        <f t="shared" si="18"/>
        <v>0.1327882459</v>
      </c>
      <c r="S66" s="32">
        <f t="shared" si="19"/>
        <v>0.01106568716</v>
      </c>
      <c r="T66" s="33">
        <f t="shared" si="30"/>
        <v>0.4173567806</v>
      </c>
      <c r="U66" s="34">
        <f t="shared" ref="U66:AB66" si="213">IF(AND(J66&gt;=$AH$7,J66&lt;=$AH$9),1,0)</f>
        <v>0</v>
      </c>
      <c r="V66" s="34">
        <f t="shared" si="213"/>
        <v>0</v>
      </c>
      <c r="W66" s="34">
        <f t="shared" si="213"/>
        <v>0</v>
      </c>
      <c r="X66" s="34">
        <f t="shared" si="213"/>
        <v>0</v>
      </c>
      <c r="Y66" s="34">
        <f t="shared" si="213"/>
        <v>0</v>
      </c>
      <c r="Z66" s="34">
        <f t="shared" si="213"/>
        <v>0</v>
      </c>
      <c r="AA66" s="34">
        <f t="shared" si="213"/>
        <v>1</v>
      </c>
      <c r="AB66" s="34">
        <f t="shared" si="213"/>
        <v>0</v>
      </c>
      <c r="AC66" s="34">
        <f t="shared" si="21"/>
        <v>0</v>
      </c>
      <c r="AD66" s="34">
        <f t="shared" si="22"/>
        <v>1</v>
      </c>
      <c r="AE66" s="30">
        <f t="shared" si="23"/>
        <v>0.004116435623</v>
      </c>
      <c r="AF66" s="35" t="str">
        <f t="shared" si="42"/>
        <v>F+D</v>
      </c>
      <c r="AG66" s="31"/>
      <c r="AH66" s="31"/>
      <c r="AI66" s="31"/>
      <c r="AJ66" s="36">
        <f t="shared" ref="AJ66:AS66" si="214">INT(100*ABS(J66-($AH$7+$AH$9)/2))</f>
        <v>9450</v>
      </c>
      <c r="AK66" s="36">
        <f t="shared" si="214"/>
        <v>4233</v>
      </c>
      <c r="AL66" s="36">
        <f t="shared" si="214"/>
        <v>211</v>
      </c>
      <c r="AM66" s="36">
        <f t="shared" si="214"/>
        <v>604</v>
      </c>
      <c r="AN66" s="36">
        <f t="shared" si="214"/>
        <v>111</v>
      </c>
      <c r="AO66" s="36">
        <f t="shared" si="214"/>
        <v>169</v>
      </c>
      <c r="AP66" s="36">
        <f t="shared" si="214"/>
        <v>56</v>
      </c>
      <c r="AQ66" s="36">
        <f t="shared" si="214"/>
        <v>165</v>
      </c>
      <c r="AR66" s="36">
        <f t="shared" si="214"/>
        <v>186</v>
      </c>
      <c r="AS66" s="36">
        <f t="shared" si="214"/>
        <v>198</v>
      </c>
      <c r="AT66" s="35">
        <f t="shared" si="39"/>
        <v>56</v>
      </c>
      <c r="AU66" s="31"/>
      <c r="AV66" s="31"/>
      <c r="AW66" s="31"/>
      <c r="AX66" s="31"/>
      <c r="AY66" s="31"/>
      <c r="AZ66" s="31"/>
      <c r="BA66" s="31"/>
      <c r="BB66" s="31"/>
    </row>
    <row r="67" ht="13.5" customHeight="1">
      <c r="A67" s="27" t="s">
        <v>53</v>
      </c>
      <c r="B67" s="27" t="s">
        <v>36</v>
      </c>
      <c r="C67" s="28">
        <f>LOOKUP(A67,'single char incidentie'!$A$1:$A$26,'single char incidentie'!$E$1:$E$26)</f>
        <v>0.04653756087</v>
      </c>
      <c r="D67" s="28">
        <f>LOOKUP(B67,'single char incidentie'!$A$1:$A$26,'single char incidentie'!$D$1:$D$26)</f>
        <v>0.0879137728</v>
      </c>
      <c r="E67" s="29">
        <v>0.401296709600109</v>
      </c>
      <c r="F67" s="30">
        <f t="shared" si="9"/>
        <v>0.004012967096</v>
      </c>
      <c r="G67" s="31">
        <f t="shared" si="27"/>
        <v>5618153.934</v>
      </c>
      <c r="H67" s="31">
        <f t="shared" si="28"/>
        <v>1230792.819</v>
      </c>
      <c r="I67" s="31">
        <f t="shared" si="10"/>
        <v>56181.53934</v>
      </c>
      <c r="J67" s="32">
        <f t="shared" ref="J67:K67" si="215">C67*$AH$5</f>
        <v>46.53756087</v>
      </c>
      <c r="K67" s="32">
        <f t="shared" si="215"/>
        <v>87.9137728</v>
      </c>
      <c r="L67" s="32">
        <f t="shared" si="12"/>
        <v>4.012967096</v>
      </c>
      <c r="M67" s="32">
        <f t="shared" si="13"/>
        <v>3.878130073</v>
      </c>
      <c r="N67" s="32">
        <f t="shared" si="14"/>
        <v>1.501211641</v>
      </c>
      <c r="O67" s="32">
        <f t="shared" si="15"/>
        <v>7.326147733</v>
      </c>
      <c r="P67" s="32">
        <f t="shared" si="16"/>
        <v>2.835928155</v>
      </c>
      <c r="Q67" s="32">
        <f t="shared" si="17"/>
        <v>0.3344139247</v>
      </c>
      <c r="R67" s="32">
        <f t="shared" si="18"/>
        <v>0.1294505515</v>
      </c>
      <c r="S67" s="32">
        <f t="shared" si="19"/>
        <v>0.01078754596</v>
      </c>
      <c r="T67" s="33">
        <f t="shared" si="30"/>
        <v>0.4213697477</v>
      </c>
      <c r="U67" s="34">
        <f t="shared" ref="U67:AB67" si="216">IF(AND(J67&gt;=$AH$7,J67&lt;=$AH$9),1,0)</f>
        <v>0</v>
      </c>
      <c r="V67" s="34">
        <f t="shared" si="216"/>
        <v>0</v>
      </c>
      <c r="W67" s="34">
        <f t="shared" si="216"/>
        <v>0</v>
      </c>
      <c r="X67" s="34">
        <f t="shared" si="216"/>
        <v>0</v>
      </c>
      <c r="Y67" s="34">
        <f t="shared" si="216"/>
        <v>1</v>
      </c>
      <c r="Z67" s="34">
        <f t="shared" si="216"/>
        <v>0</v>
      </c>
      <c r="AA67" s="34">
        <f t="shared" si="216"/>
        <v>1</v>
      </c>
      <c r="AB67" s="34">
        <f t="shared" si="216"/>
        <v>0</v>
      </c>
      <c r="AC67" s="34">
        <f t="shared" si="21"/>
        <v>0</v>
      </c>
      <c r="AD67" s="34">
        <f t="shared" si="22"/>
        <v>1</v>
      </c>
      <c r="AE67" s="30">
        <f t="shared" si="23"/>
        <v>0.004012967096</v>
      </c>
      <c r="AF67" s="35" t="str">
        <f t="shared" si="42"/>
        <v>V+D</v>
      </c>
      <c r="AG67" s="31"/>
      <c r="AH67" s="31"/>
      <c r="AI67" s="31"/>
      <c r="AJ67" s="36">
        <f t="shared" ref="AJ67:AS67" si="217">INT(100*ABS(J67-($AH$7+$AH$9)/2))</f>
        <v>4453</v>
      </c>
      <c r="AK67" s="36">
        <f t="shared" si="217"/>
        <v>8591</v>
      </c>
      <c r="AL67" s="36">
        <f t="shared" si="217"/>
        <v>201</v>
      </c>
      <c r="AM67" s="36">
        <f t="shared" si="217"/>
        <v>187</v>
      </c>
      <c r="AN67" s="36">
        <f t="shared" si="217"/>
        <v>49</v>
      </c>
      <c r="AO67" s="36">
        <f t="shared" si="217"/>
        <v>532</v>
      </c>
      <c r="AP67" s="36">
        <f t="shared" si="217"/>
        <v>83</v>
      </c>
      <c r="AQ67" s="36">
        <f t="shared" si="217"/>
        <v>166</v>
      </c>
      <c r="AR67" s="36">
        <f t="shared" si="217"/>
        <v>187</v>
      </c>
      <c r="AS67" s="36">
        <f t="shared" si="217"/>
        <v>198</v>
      </c>
      <c r="AT67" s="35">
        <f t="shared" si="39"/>
        <v>49</v>
      </c>
      <c r="AU67" s="31"/>
      <c r="AV67" s="31"/>
      <c r="AW67" s="31"/>
      <c r="AX67" s="31"/>
      <c r="AY67" s="31"/>
      <c r="AZ67" s="31"/>
      <c r="BA67" s="31"/>
      <c r="BB67" s="31"/>
    </row>
    <row r="68" ht="13.5" customHeight="1">
      <c r="A68" s="27" t="s">
        <v>50</v>
      </c>
      <c r="B68" s="27" t="s">
        <v>40</v>
      </c>
      <c r="C68" s="28">
        <f>LOOKUP(A68,'single char incidentie'!$A$1:$A$26,'single char incidentie'!$E$1:$E$26)</f>
        <v>0.05131646222</v>
      </c>
      <c r="D68" s="28">
        <f>LOOKUP(B68,'single char incidentie'!$A$1:$A$26,'single char incidentie'!$D$1:$D$26)</f>
        <v>0.0821403066</v>
      </c>
      <c r="E68" s="29">
        <v>0.398785547159271</v>
      </c>
      <c r="F68" s="30">
        <f t="shared" si="9"/>
        <v>0.003987855472</v>
      </c>
      <c r="G68" s="31">
        <f t="shared" si="27"/>
        <v>5582997.66</v>
      </c>
      <c r="H68" s="31">
        <f t="shared" si="28"/>
        <v>1149964.292</v>
      </c>
      <c r="I68" s="31">
        <f t="shared" si="10"/>
        <v>55829.9766</v>
      </c>
      <c r="J68" s="32">
        <f t="shared" ref="J68:K68" si="218">C68*$AH$5</f>
        <v>51.31646222</v>
      </c>
      <c r="K68" s="32">
        <f t="shared" si="218"/>
        <v>82.1403066</v>
      </c>
      <c r="L68" s="32">
        <f t="shared" si="12"/>
        <v>3.987855472</v>
      </c>
      <c r="M68" s="32">
        <f t="shared" si="13"/>
        <v>4.276371852</v>
      </c>
      <c r="N68" s="32">
        <f t="shared" si="14"/>
        <v>1.655369749</v>
      </c>
      <c r="O68" s="32">
        <f t="shared" si="15"/>
        <v>6.84502555</v>
      </c>
      <c r="P68" s="32">
        <f t="shared" si="16"/>
        <v>2.64968731</v>
      </c>
      <c r="Q68" s="32">
        <f t="shared" si="17"/>
        <v>0.3323212893</v>
      </c>
      <c r="R68" s="32">
        <f t="shared" si="18"/>
        <v>0.1286404991</v>
      </c>
      <c r="S68" s="32">
        <f t="shared" si="19"/>
        <v>0.01072004159</v>
      </c>
      <c r="T68" s="33">
        <f t="shared" si="30"/>
        <v>0.4253576032</v>
      </c>
      <c r="U68" s="34">
        <f t="shared" ref="U68:AB68" si="219">IF(AND(J68&gt;=$AH$7,J68&lt;=$AH$9),1,0)</f>
        <v>0</v>
      </c>
      <c r="V68" s="34">
        <f t="shared" si="219"/>
        <v>0</v>
      </c>
      <c r="W68" s="34">
        <f t="shared" si="219"/>
        <v>0</v>
      </c>
      <c r="X68" s="34">
        <f t="shared" si="219"/>
        <v>0</v>
      </c>
      <c r="Y68" s="34">
        <f t="shared" si="219"/>
        <v>1</v>
      </c>
      <c r="Z68" s="34">
        <f t="shared" si="219"/>
        <v>0</v>
      </c>
      <c r="AA68" s="34">
        <f t="shared" si="219"/>
        <v>1</v>
      </c>
      <c r="AB68" s="34">
        <f t="shared" si="219"/>
        <v>0</v>
      </c>
      <c r="AC68" s="34">
        <f t="shared" si="21"/>
        <v>0</v>
      </c>
      <c r="AD68" s="34">
        <f t="shared" si="22"/>
        <v>1</v>
      </c>
      <c r="AE68" s="30">
        <f t="shared" si="23"/>
        <v>0.003987855472</v>
      </c>
      <c r="AF68" s="35" t="str">
        <f t="shared" si="42"/>
        <v>V+D</v>
      </c>
      <c r="AG68" s="31"/>
      <c r="AH68" s="31"/>
      <c r="AI68" s="31"/>
      <c r="AJ68" s="36">
        <f t="shared" ref="AJ68:AS68" si="220">INT(100*ABS(J68-($AH$7+$AH$9)/2))</f>
        <v>4931</v>
      </c>
      <c r="AK68" s="36">
        <f t="shared" si="220"/>
        <v>8014</v>
      </c>
      <c r="AL68" s="36">
        <f t="shared" si="220"/>
        <v>198</v>
      </c>
      <c r="AM68" s="36">
        <f t="shared" si="220"/>
        <v>227</v>
      </c>
      <c r="AN68" s="36">
        <f t="shared" si="220"/>
        <v>34</v>
      </c>
      <c r="AO68" s="36">
        <f t="shared" si="220"/>
        <v>484</v>
      </c>
      <c r="AP68" s="36">
        <f t="shared" si="220"/>
        <v>64</v>
      </c>
      <c r="AQ68" s="36">
        <f t="shared" si="220"/>
        <v>166</v>
      </c>
      <c r="AR68" s="36">
        <f t="shared" si="220"/>
        <v>187</v>
      </c>
      <c r="AS68" s="36">
        <f t="shared" si="220"/>
        <v>198</v>
      </c>
      <c r="AT68" s="35">
        <f t="shared" si="39"/>
        <v>34</v>
      </c>
      <c r="AU68" s="31"/>
      <c r="AV68" s="31"/>
      <c r="AW68" s="31"/>
      <c r="AX68" s="31"/>
      <c r="AY68" s="31"/>
      <c r="AZ68" s="31"/>
      <c r="BA68" s="31"/>
      <c r="BB68" s="31"/>
    </row>
    <row r="69" ht="13.5" customHeight="1">
      <c r="A69" s="27" t="s">
        <v>53</v>
      </c>
      <c r="B69" s="27" t="s">
        <v>40</v>
      </c>
      <c r="C69" s="28">
        <f>LOOKUP(A69,'single char incidentie'!$A$1:$A$26,'single char incidentie'!$E$1:$E$26)</f>
        <v>0.04653756087</v>
      </c>
      <c r="D69" s="28">
        <f>LOOKUP(B69,'single char incidentie'!$A$1:$A$26,'single char incidentie'!$D$1:$D$26)</f>
        <v>0.0821403066</v>
      </c>
      <c r="E69" s="29">
        <v>0.38805014784199</v>
      </c>
      <c r="F69" s="30">
        <f t="shared" si="9"/>
        <v>0.003880501478</v>
      </c>
      <c r="G69" s="31">
        <f t="shared" si="27"/>
        <v>5432702.07</v>
      </c>
      <c r="H69" s="31">
        <f t="shared" si="28"/>
        <v>1149964.292</v>
      </c>
      <c r="I69" s="31">
        <f t="shared" si="10"/>
        <v>54327.0207</v>
      </c>
      <c r="J69" s="32">
        <f t="shared" ref="J69:K69" si="221">C69*$AH$5</f>
        <v>46.53756087</v>
      </c>
      <c r="K69" s="32">
        <f t="shared" si="221"/>
        <v>82.1403066</v>
      </c>
      <c r="L69" s="32">
        <f t="shared" si="12"/>
        <v>3.880501478</v>
      </c>
      <c r="M69" s="32">
        <f t="shared" si="13"/>
        <v>3.878130073</v>
      </c>
      <c r="N69" s="32">
        <f t="shared" si="14"/>
        <v>1.501211641</v>
      </c>
      <c r="O69" s="32">
        <f t="shared" si="15"/>
        <v>6.84502555</v>
      </c>
      <c r="P69" s="32">
        <f t="shared" si="16"/>
        <v>2.64968731</v>
      </c>
      <c r="Q69" s="32">
        <f t="shared" si="17"/>
        <v>0.3233751232</v>
      </c>
      <c r="R69" s="32">
        <f t="shared" si="18"/>
        <v>0.125177467</v>
      </c>
      <c r="S69" s="32">
        <f t="shared" si="19"/>
        <v>0.01043145559</v>
      </c>
      <c r="T69" s="33">
        <f t="shared" si="30"/>
        <v>0.4292381047</v>
      </c>
      <c r="U69" s="34">
        <f t="shared" ref="U69:AB69" si="222">IF(AND(J69&gt;=$AH$7,J69&lt;=$AH$9),1,0)</f>
        <v>0</v>
      </c>
      <c r="V69" s="34">
        <f t="shared" si="222"/>
        <v>0</v>
      </c>
      <c r="W69" s="34">
        <f t="shared" si="222"/>
        <v>0</v>
      </c>
      <c r="X69" s="34">
        <f t="shared" si="222"/>
        <v>0</v>
      </c>
      <c r="Y69" s="34">
        <f t="shared" si="222"/>
        <v>1</v>
      </c>
      <c r="Z69" s="34">
        <f t="shared" si="222"/>
        <v>0</v>
      </c>
      <c r="AA69" s="34">
        <f t="shared" si="222"/>
        <v>1</v>
      </c>
      <c r="AB69" s="34">
        <f t="shared" si="222"/>
        <v>0</v>
      </c>
      <c r="AC69" s="34">
        <f t="shared" si="21"/>
        <v>0</v>
      </c>
      <c r="AD69" s="34">
        <f t="shared" si="22"/>
        <v>1</v>
      </c>
      <c r="AE69" s="30">
        <f t="shared" si="23"/>
        <v>0.003880501478</v>
      </c>
      <c r="AF69" s="35" t="str">
        <f t="shared" si="42"/>
        <v>V+D</v>
      </c>
      <c r="AG69" s="31"/>
      <c r="AH69" s="31"/>
      <c r="AI69" s="31"/>
      <c r="AJ69" s="36">
        <f t="shared" ref="AJ69:AS69" si="223">INT(100*ABS(J69-($AH$7+$AH$9)/2))</f>
        <v>4453</v>
      </c>
      <c r="AK69" s="36">
        <f t="shared" si="223"/>
        <v>8014</v>
      </c>
      <c r="AL69" s="36">
        <f t="shared" si="223"/>
        <v>188</v>
      </c>
      <c r="AM69" s="36">
        <f t="shared" si="223"/>
        <v>187</v>
      </c>
      <c r="AN69" s="36">
        <f t="shared" si="223"/>
        <v>49</v>
      </c>
      <c r="AO69" s="36">
        <f t="shared" si="223"/>
        <v>484</v>
      </c>
      <c r="AP69" s="36">
        <f t="shared" si="223"/>
        <v>64</v>
      </c>
      <c r="AQ69" s="36">
        <f t="shared" si="223"/>
        <v>167</v>
      </c>
      <c r="AR69" s="36">
        <f t="shared" si="223"/>
        <v>187</v>
      </c>
      <c r="AS69" s="36">
        <f t="shared" si="223"/>
        <v>198</v>
      </c>
      <c r="AT69" s="35">
        <f t="shared" si="39"/>
        <v>49</v>
      </c>
      <c r="AU69" s="31"/>
      <c r="AV69" s="31"/>
      <c r="AW69" s="31"/>
      <c r="AX69" s="31"/>
      <c r="AY69" s="31"/>
      <c r="AZ69" s="31"/>
      <c r="BA69" s="31"/>
      <c r="BB69" s="31"/>
    </row>
    <row r="70" ht="13.5" customHeight="1">
      <c r="A70" s="27" t="s">
        <v>48</v>
      </c>
      <c r="B70" s="27" t="s">
        <v>40</v>
      </c>
      <c r="C70" s="28">
        <f>LOOKUP(A70,'single char incidentie'!$A$1:$A$26,'single char incidentie'!$E$1:$E$26)</f>
        <v>0.04448359996</v>
      </c>
      <c r="D70" s="28">
        <f>LOOKUP(B70,'single char incidentie'!$A$1:$A$26,'single char incidentie'!$D$1:$D$26)</f>
        <v>0.0821403066</v>
      </c>
      <c r="E70" s="29">
        <v>0.382754401261884</v>
      </c>
      <c r="F70" s="30">
        <f t="shared" si="9"/>
        <v>0.003827544013</v>
      </c>
      <c r="G70" s="31">
        <f t="shared" si="27"/>
        <v>5358561.618</v>
      </c>
      <c r="H70" s="31">
        <f t="shared" si="28"/>
        <v>1149964.292</v>
      </c>
      <c r="I70" s="31">
        <f t="shared" si="10"/>
        <v>53585.61618</v>
      </c>
      <c r="J70" s="32">
        <f t="shared" ref="J70:K70" si="224">C70*$AH$5</f>
        <v>44.48359996</v>
      </c>
      <c r="K70" s="32">
        <f t="shared" si="224"/>
        <v>82.1403066</v>
      </c>
      <c r="L70" s="32">
        <f t="shared" si="12"/>
        <v>3.827544013</v>
      </c>
      <c r="M70" s="32">
        <f t="shared" si="13"/>
        <v>3.706966663</v>
      </c>
      <c r="N70" s="32">
        <f t="shared" si="14"/>
        <v>1.434954837</v>
      </c>
      <c r="O70" s="32">
        <f t="shared" si="15"/>
        <v>6.84502555</v>
      </c>
      <c r="P70" s="32">
        <f t="shared" si="16"/>
        <v>2.64968731</v>
      </c>
      <c r="Q70" s="32">
        <f t="shared" si="17"/>
        <v>0.3189620011</v>
      </c>
      <c r="R70" s="32">
        <f t="shared" si="18"/>
        <v>0.1234691617</v>
      </c>
      <c r="S70" s="32">
        <f t="shared" si="19"/>
        <v>0.01028909681</v>
      </c>
      <c r="T70" s="33">
        <f t="shared" si="30"/>
        <v>0.4330656487</v>
      </c>
      <c r="U70" s="34">
        <f t="shared" ref="U70:AB70" si="225">IF(AND(J70&gt;=$AH$7,J70&lt;=$AH$9),1,0)</f>
        <v>0</v>
      </c>
      <c r="V70" s="34">
        <f t="shared" si="225"/>
        <v>0</v>
      </c>
      <c r="W70" s="34">
        <f t="shared" si="225"/>
        <v>0</v>
      </c>
      <c r="X70" s="34">
        <f t="shared" si="225"/>
        <v>0</v>
      </c>
      <c r="Y70" s="34">
        <f t="shared" si="225"/>
        <v>1</v>
      </c>
      <c r="Z70" s="34">
        <f t="shared" si="225"/>
        <v>0</v>
      </c>
      <c r="AA70" s="34">
        <f t="shared" si="225"/>
        <v>1</v>
      </c>
      <c r="AB70" s="34">
        <f t="shared" si="225"/>
        <v>0</v>
      </c>
      <c r="AC70" s="34">
        <f t="shared" si="21"/>
        <v>0</v>
      </c>
      <c r="AD70" s="34">
        <f t="shared" si="22"/>
        <v>1</v>
      </c>
      <c r="AE70" s="30">
        <f t="shared" si="23"/>
        <v>0.003827544013</v>
      </c>
      <c r="AF70" s="35" t="str">
        <f t="shared" si="42"/>
        <v>V+D</v>
      </c>
      <c r="AG70" s="31"/>
      <c r="AH70" s="31"/>
      <c r="AI70" s="31"/>
      <c r="AJ70" s="36">
        <f t="shared" ref="AJ70:AS70" si="226">INT(100*ABS(J70-($AH$7+$AH$9)/2))</f>
        <v>4248</v>
      </c>
      <c r="AK70" s="36">
        <f t="shared" si="226"/>
        <v>8014</v>
      </c>
      <c r="AL70" s="36">
        <f t="shared" si="226"/>
        <v>182</v>
      </c>
      <c r="AM70" s="36">
        <f t="shared" si="226"/>
        <v>170</v>
      </c>
      <c r="AN70" s="36">
        <f t="shared" si="226"/>
        <v>56</v>
      </c>
      <c r="AO70" s="36">
        <f t="shared" si="226"/>
        <v>484</v>
      </c>
      <c r="AP70" s="36">
        <f t="shared" si="226"/>
        <v>64</v>
      </c>
      <c r="AQ70" s="36">
        <f t="shared" si="226"/>
        <v>168</v>
      </c>
      <c r="AR70" s="36">
        <f t="shared" si="226"/>
        <v>187</v>
      </c>
      <c r="AS70" s="36">
        <f t="shared" si="226"/>
        <v>198</v>
      </c>
      <c r="AT70" s="35">
        <f t="shared" si="39"/>
        <v>56</v>
      </c>
      <c r="AU70" s="31"/>
      <c r="AV70" s="31"/>
      <c r="AW70" s="31"/>
      <c r="AX70" s="31"/>
      <c r="AY70" s="31"/>
      <c r="AZ70" s="31"/>
      <c r="BA70" s="31"/>
      <c r="BB70" s="31"/>
    </row>
    <row r="71" ht="13.5" customHeight="1">
      <c r="A71" s="27" t="s">
        <v>58</v>
      </c>
      <c r="B71" s="27" t="s">
        <v>32</v>
      </c>
      <c r="C71" s="28">
        <f>LOOKUP(A71,'single char incidentie'!$A$1:$A$26,'single char incidentie'!$E$1:$E$26)</f>
        <v>0.03982593795</v>
      </c>
      <c r="D71" s="28">
        <f>LOOKUP(B71,'single char incidentie'!$A$1:$A$26,'single char incidentie'!$D$1:$D$26)</f>
        <v>0.094317711</v>
      </c>
      <c r="E71" s="29">
        <v>0.380120918587538</v>
      </c>
      <c r="F71" s="30">
        <f t="shared" si="9"/>
        <v>0.003801209186</v>
      </c>
      <c r="G71" s="31">
        <f t="shared" si="27"/>
        <v>5321692.86</v>
      </c>
      <c r="H71" s="31">
        <f t="shared" si="28"/>
        <v>1320447.954</v>
      </c>
      <c r="I71" s="31">
        <f t="shared" si="10"/>
        <v>53216.9286</v>
      </c>
      <c r="J71" s="32">
        <f t="shared" ref="J71:K71" si="227">C71*$AH$5</f>
        <v>39.82593795</v>
      </c>
      <c r="K71" s="32">
        <f t="shared" si="227"/>
        <v>94.317711</v>
      </c>
      <c r="L71" s="32">
        <f t="shared" si="12"/>
        <v>3.801209186</v>
      </c>
      <c r="M71" s="32">
        <f t="shared" si="13"/>
        <v>3.318828162</v>
      </c>
      <c r="N71" s="32">
        <f t="shared" si="14"/>
        <v>1.284707676</v>
      </c>
      <c r="O71" s="32">
        <f t="shared" si="15"/>
        <v>7.85980925</v>
      </c>
      <c r="P71" s="32">
        <f t="shared" si="16"/>
        <v>3.042506807</v>
      </c>
      <c r="Q71" s="32">
        <f t="shared" si="17"/>
        <v>0.3167674322</v>
      </c>
      <c r="R71" s="32">
        <f t="shared" si="18"/>
        <v>0.1226196512</v>
      </c>
      <c r="S71" s="32">
        <f t="shared" si="19"/>
        <v>0.01021830426</v>
      </c>
      <c r="T71" s="33">
        <f t="shared" si="30"/>
        <v>0.4368668579</v>
      </c>
      <c r="U71" s="34">
        <f t="shared" ref="U71:AB71" si="228">IF(AND(J71&gt;=$AH$7,J71&lt;=$AH$9),1,0)</f>
        <v>0</v>
      </c>
      <c r="V71" s="34">
        <f t="shared" si="228"/>
        <v>0</v>
      </c>
      <c r="W71" s="34">
        <f t="shared" si="228"/>
        <v>0</v>
      </c>
      <c r="X71" s="34">
        <f t="shared" si="228"/>
        <v>0</v>
      </c>
      <c r="Y71" s="34">
        <f t="shared" si="228"/>
        <v>1</v>
      </c>
      <c r="Z71" s="34">
        <f t="shared" si="228"/>
        <v>0</v>
      </c>
      <c r="AA71" s="34">
        <f t="shared" si="228"/>
        <v>0</v>
      </c>
      <c r="AB71" s="34">
        <f t="shared" si="228"/>
        <v>0</v>
      </c>
      <c r="AC71" s="34">
        <f t="shared" si="21"/>
        <v>0</v>
      </c>
      <c r="AD71" s="34">
        <f t="shared" si="22"/>
        <v>1</v>
      </c>
      <c r="AE71" s="30">
        <f t="shared" si="23"/>
        <v>0.003801209186</v>
      </c>
      <c r="AF71" s="35" t="str">
        <f t="shared" si="42"/>
        <v>V+D</v>
      </c>
      <c r="AG71" s="31"/>
      <c r="AH71" s="31"/>
      <c r="AI71" s="31"/>
      <c r="AJ71" s="36">
        <f t="shared" ref="AJ71:AS71" si="229">INT(100*ABS(J71-($AH$7+$AH$9)/2))</f>
        <v>3782</v>
      </c>
      <c r="AK71" s="36">
        <f t="shared" si="229"/>
        <v>9231</v>
      </c>
      <c r="AL71" s="36">
        <f t="shared" si="229"/>
        <v>180</v>
      </c>
      <c r="AM71" s="36">
        <f t="shared" si="229"/>
        <v>131</v>
      </c>
      <c r="AN71" s="36">
        <f t="shared" si="229"/>
        <v>71</v>
      </c>
      <c r="AO71" s="36">
        <f t="shared" si="229"/>
        <v>585</v>
      </c>
      <c r="AP71" s="36">
        <f t="shared" si="229"/>
        <v>104</v>
      </c>
      <c r="AQ71" s="36">
        <f t="shared" si="229"/>
        <v>168</v>
      </c>
      <c r="AR71" s="36">
        <f t="shared" si="229"/>
        <v>187</v>
      </c>
      <c r="AS71" s="36">
        <f t="shared" si="229"/>
        <v>198</v>
      </c>
      <c r="AT71" s="35">
        <f t="shared" si="39"/>
        <v>71</v>
      </c>
      <c r="AU71" s="31"/>
      <c r="AV71" s="31"/>
      <c r="AW71" s="31"/>
      <c r="AX71" s="31"/>
      <c r="AY71" s="31"/>
      <c r="AZ71" s="31"/>
      <c r="BA71" s="31"/>
      <c r="BB71" s="31"/>
    </row>
    <row r="72" ht="13.5" customHeight="1">
      <c r="A72" s="27" t="s">
        <v>11</v>
      </c>
      <c r="B72" s="27" t="s">
        <v>28</v>
      </c>
      <c r="C72" s="28">
        <f>LOOKUP(A72,'single char incidentie'!$A$1:$A$26,'single char incidentie'!$E$1:$E$26)</f>
        <v>0.02841657837</v>
      </c>
      <c r="D72" s="28">
        <f>LOOKUP(B72,'single char incidentie'!$A$1:$A$26,'single char incidentie'!$D$1:$D$26)</f>
        <v>0.1270833106</v>
      </c>
      <c r="E72" s="29">
        <v>0.375148960860835</v>
      </c>
      <c r="F72" s="30">
        <f t="shared" si="9"/>
        <v>0.003751489609</v>
      </c>
      <c r="G72" s="31">
        <f t="shared" si="27"/>
        <v>5252085.452</v>
      </c>
      <c r="H72" s="31">
        <f t="shared" si="28"/>
        <v>1779166.349</v>
      </c>
      <c r="I72" s="31">
        <f t="shared" si="10"/>
        <v>52520.85452</v>
      </c>
      <c r="J72" s="32">
        <f t="shared" ref="J72:K72" si="230">C72*$AH$5</f>
        <v>28.41657837</v>
      </c>
      <c r="K72" s="32">
        <f t="shared" si="230"/>
        <v>127.0833106</v>
      </c>
      <c r="L72" s="32">
        <f t="shared" si="12"/>
        <v>3.751489609</v>
      </c>
      <c r="M72" s="32">
        <f t="shared" si="13"/>
        <v>2.368048197</v>
      </c>
      <c r="N72" s="32">
        <f t="shared" si="14"/>
        <v>0.9166638183</v>
      </c>
      <c r="O72" s="32">
        <f t="shared" si="15"/>
        <v>10.59027588</v>
      </c>
      <c r="P72" s="32">
        <f t="shared" si="16"/>
        <v>4.099461633</v>
      </c>
      <c r="Q72" s="32">
        <f t="shared" si="17"/>
        <v>0.3126241341</v>
      </c>
      <c r="R72" s="32">
        <f t="shared" si="18"/>
        <v>0.1210157938</v>
      </c>
      <c r="S72" s="32">
        <f t="shared" si="19"/>
        <v>0.01008464949</v>
      </c>
      <c r="T72" s="33">
        <f t="shared" si="30"/>
        <v>0.4406183475</v>
      </c>
      <c r="U72" s="34">
        <f t="shared" ref="U72:AB72" si="231">IF(AND(J72&gt;=$AH$7,J72&lt;=$AH$9),1,0)</f>
        <v>0</v>
      </c>
      <c r="V72" s="34">
        <f t="shared" si="231"/>
        <v>0</v>
      </c>
      <c r="W72" s="34">
        <f t="shared" si="231"/>
        <v>0</v>
      </c>
      <c r="X72" s="34">
        <f t="shared" si="231"/>
        <v>1</v>
      </c>
      <c r="Y72" s="34">
        <f t="shared" si="231"/>
        <v>0</v>
      </c>
      <c r="Z72" s="34">
        <f t="shared" si="231"/>
        <v>0</v>
      </c>
      <c r="AA72" s="34">
        <f t="shared" si="231"/>
        <v>0</v>
      </c>
      <c r="AB72" s="34">
        <f t="shared" si="231"/>
        <v>0</v>
      </c>
      <c r="AC72" s="34">
        <f t="shared" si="21"/>
        <v>0</v>
      </c>
      <c r="AD72" s="34">
        <f t="shared" si="22"/>
        <v>1</v>
      </c>
      <c r="AE72" s="30">
        <f t="shared" si="23"/>
        <v>0.003751489609</v>
      </c>
      <c r="AF72" s="35" t="str">
        <f t="shared" si="42"/>
        <v>V+M</v>
      </c>
      <c r="AG72" s="31"/>
      <c r="AH72" s="31"/>
      <c r="AI72" s="31"/>
      <c r="AJ72" s="36">
        <f t="shared" ref="AJ72:AS72" si="232">INT(100*ABS(J72-($AH$7+$AH$9)/2))</f>
        <v>2641</v>
      </c>
      <c r="AK72" s="36">
        <f t="shared" si="232"/>
        <v>12508</v>
      </c>
      <c r="AL72" s="36">
        <f t="shared" si="232"/>
        <v>175</v>
      </c>
      <c r="AM72" s="36">
        <f t="shared" si="232"/>
        <v>36</v>
      </c>
      <c r="AN72" s="36">
        <f t="shared" si="232"/>
        <v>108</v>
      </c>
      <c r="AO72" s="36">
        <f t="shared" si="232"/>
        <v>859</v>
      </c>
      <c r="AP72" s="36">
        <f t="shared" si="232"/>
        <v>209</v>
      </c>
      <c r="AQ72" s="36">
        <f t="shared" si="232"/>
        <v>168</v>
      </c>
      <c r="AR72" s="36">
        <f t="shared" si="232"/>
        <v>187</v>
      </c>
      <c r="AS72" s="36">
        <f t="shared" si="232"/>
        <v>198</v>
      </c>
      <c r="AT72" s="35">
        <f t="shared" si="39"/>
        <v>36</v>
      </c>
      <c r="AU72" s="31"/>
      <c r="AV72" s="31"/>
      <c r="AW72" s="31"/>
      <c r="AX72" s="31"/>
      <c r="AY72" s="31"/>
      <c r="AZ72" s="31"/>
      <c r="BA72" s="31"/>
      <c r="BB72" s="31"/>
    </row>
    <row r="73" ht="13.5" customHeight="1">
      <c r="A73" s="27" t="s">
        <v>30</v>
      </c>
      <c r="B73" s="27" t="s">
        <v>27</v>
      </c>
      <c r="C73" s="28">
        <f>LOOKUP(A73,'single char incidentie'!$A$1:$A$26,'single char incidentie'!$E$1:$E$26)</f>
        <v>0.1213456172</v>
      </c>
      <c r="D73" s="28">
        <f>LOOKUP(B73,'single char incidentie'!$A$1:$A$26,'single char incidentie'!$D$1:$D$26)</f>
        <v>0.0294908523</v>
      </c>
      <c r="E73" s="29">
        <v>0.374062469374971</v>
      </c>
      <c r="F73" s="30">
        <f t="shared" si="9"/>
        <v>0.003740624694</v>
      </c>
      <c r="G73" s="31">
        <f t="shared" si="27"/>
        <v>5236874.571</v>
      </c>
      <c r="H73" s="31">
        <f t="shared" si="28"/>
        <v>412871.9321</v>
      </c>
      <c r="I73" s="31">
        <f t="shared" si="10"/>
        <v>52368.74571</v>
      </c>
      <c r="J73" s="32">
        <f t="shared" ref="J73:K73" si="233">C73*$AH$5</f>
        <v>121.3456172</v>
      </c>
      <c r="K73" s="32">
        <f t="shared" si="233"/>
        <v>29.4908523</v>
      </c>
      <c r="L73" s="32">
        <f t="shared" si="12"/>
        <v>3.740624694</v>
      </c>
      <c r="M73" s="32">
        <f t="shared" si="13"/>
        <v>10.11213477</v>
      </c>
      <c r="N73" s="32">
        <f t="shared" si="14"/>
        <v>3.914374749</v>
      </c>
      <c r="O73" s="32">
        <f t="shared" si="15"/>
        <v>2.457571025</v>
      </c>
      <c r="P73" s="32">
        <f t="shared" si="16"/>
        <v>0.951317816</v>
      </c>
      <c r="Q73" s="32">
        <f t="shared" si="17"/>
        <v>0.3117187245</v>
      </c>
      <c r="R73" s="32">
        <f t="shared" si="18"/>
        <v>0.1206653127</v>
      </c>
      <c r="S73" s="32">
        <f t="shared" si="19"/>
        <v>0.01005544273</v>
      </c>
      <c r="T73" s="33">
        <f t="shared" si="30"/>
        <v>0.4443589722</v>
      </c>
      <c r="U73" s="34">
        <f t="shared" ref="U73:AB73" si="234">IF(AND(J73&gt;=$AH$7,J73&lt;=$AH$9),1,0)</f>
        <v>0</v>
      </c>
      <c r="V73" s="34">
        <f t="shared" si="234"/>
        <v>0</v>
      </c>
      <c r="W73" s="34">
        <f t="shared" si="234"/>
        <v>0</v>
      </c>
      <c r="X73" s="34">
        <f t="shared" si="234"/>
        <v>0</v>
      </c>
      <c r="Y73" s="34">
        <f t="shared" si="234"/>
        <v>0</v>
      </c>
      <c r="Z73" s="34">
        <f t="shared" si="234"/>
        <v>1</v>
      </c>
      <c r="AA73" s="34">
        <f t="shared" si="234"/>
        <v>0</v>
      </c>
      <c r="AB73" s="34">
        <f t="shared" si="234"/>
        <v>0</v>
      </c>
      <c r="AC73" s="34">
        <f t="shared" si="21"/>
        <v>0</v>
      </c>
      <c r="AD73" s="34">
        <f t="shared" si="22"/>
        <v>1</v>
      </c>
      <c r="AE73" s="30">
        <f t="shared" si="23"/>
        <v>0.003740624694</v>
      </c>
      <c r="AF73" s="35" t="str">
        <f t="shared" si="42"/>
        <v>F+M</v>
      </c>
      <c r="AG73" s="31"/>
      <c r="AH73" s="31"/>
      <c r="AI73" s="31"/>
      <c r="AJ73" s="36">
        <f t="shared" ref="AJ73:AS73" si="235">INT(100*ABS(J73-($AH$7+$AH$9)/2))</f>
        <v>11934</v>
      </c>
      <c r="AK73" s="36">
        <f t="shared" si="235"/>
        <v>2749</v>
      </c>
      <c r="AL73" s="36">
        <f t="shared" si="235"/>
        <v>174</v>
      </c>
      <c r="AM73" s="36">
        <f t="shared" si="235"/>
        <v>811</v>
      </c>
      <c r="AN73" s="36">
        <f t="shared" si="235"/>
        <v>191</v>
      </c>
      <c r="AO73" s="36">
        <f t="shared" si="235"/>
        <v>45</v>
      </c>
      <c r="AP73" s="36">
        <f t="shared" si="235"/>
        <v>104</v>
      </c>
      <c r="AQ73" s="36">
        <f t="shared" si="235"/>
        <v>168</v>
      </c>
      <c r="AR73" s="36">
        <f t="shared" si="235"/>
        <v>187</v>
      </c>
      <c r="AS73" s="36">
        <f t="shared" si="235"/>
        <v>198</v>
      </c>
      <c r="AT73" s="35">
        <f t="shared" si="39"/>
        <v>45</v>
      </c>
      <c r="AU73" s="31"/>
      <c r="AV73" s="31"/>
      <c r="AW73" s="31"/>
      <c r="AX73" s="31"/>
      <c r="AY73" s="31"/>
      <c r="AZ73" s="31"/>
      <c r="BA73" s="31"/>
      <c r="BB73" s="31"/>
    </row>
    <row r="74" ht="13.5" customHeight="1">
      <c r="A74" s="27" t="s">
        <v>32</v>
      </c>
      <c r="B74" s="27" t="s">
        <v>10</v>
      </c>
      <c r="C74" s="28">
        <f>LOOKUP(A74,'single char incidentie'!$A$1:$A$26,'single char incidentie'!$E$1:$E$26)</f>
        <v>0.0525086152</v>
      </c>
      <c r="D74" s="28">
        <f>LOOKUP(B74,'single char incidentie'!$A$1:$A$26,'single char incidentie'!$D$1:$D$26)</f>
        <v>0.07130889039</v>
      </c>
      <c r="E74" s="29">
        <v>0.371544111626279</v>
      </c>
      <c r="F74" s="30">
        <f t="shared" si="9"/>
        <v>0.003715441116</v>
      </c>
      <c r="G74" s="31">
        <f t="shared" si="27"/>
        <v>5201617.563</v>
      </c>
      <c r="H74" s="31">
        <f t="shared" si="28"/>
        <v>998324.4655</v>
      </c>
      <c r="I74" s="31">
        <f t="shared" si="10"/>
        <v>52016.17563</v>
      </c>
      <c r="J74" s="32">
        <f t="shared" ref="J74:K74" si="236">C74*$AH$5</f>
        <v>52.5086152</v>
      </c>
      <c r="K74" s="32">
        <f t="shared" si="236"/>
        <v>71.30889039</v>
      </c>
      <c r="L74" s="32">
        <f t="shared" si="12"/>
        <v>3.715441116</v>
      </c>
      <c r="M74" s="32">
        <f t="shared" si="13"/>
        <v>4.375717934</v>
      </c>
      <c r="N74" s="32">
        <f t="shared" si="14"/>
        <v>1.693826297</v>
      </c>
      <c r="O74" s="32">
        <f t="shared" si="15"/>
        <v>5.942407533</v>
      </c>
      <c r="P74" s="32">
        <f t="shared" si="16"/>
        <v>2.300286787</v>
      </c>
      <c r="Q74" s="32">
        <f t="shared" si="17"/>
        <v>0.309620093</v>
      </c>
      <c r="R74" s="32">
        <f t="shared" si="18"/>
        <v>0.1198529392</v>
      </c>
      <c r="S74" s="32">
        <f t="shared" si="19"/>
        <v>0.009987744936</v>
      </c>
      <c r="T74" s="33">
        <f t="shared" si="30"/>
        <v>0.4480744133</v>
      </c>
      <c r="U74" s="34">
        <f t="shared" ref="U74:AB74" si="237">IF(AND(J74&gt;=$AH$7,J74&lt;=$AH$9),1,0)</f>
        <v>0</v>
      </c>
      <c r="V74" s="34">
        <f t="shared" si="237"/>
        <v>0</v>
      </c>
      <c r="W74" s="34">
        <f t="shared" si="237"/>
        <v>0</v>
      </c>
      <c r="X74" s="34">
        <f t="shared" si="237"/>
        <v>0</v>
      </c>
      <c r="Y74" s="34">
        <f t="shared" si="237"/>
        <v>1</v>
      </c>
      <c r="Z74" s="34">
        <f t="shared" si="237"/>
        <v>0</v>
      </c>
      <c r="AA74" s="34">
        <f t="shared" si="237"/>
        <v>1</v>
      </c>
      <c r="AB74" s="34">
        <f t="shared" si="237"/>
        <v>0</v>
      </c>
      <c r="AC74" s="34">
        <f t="shared" si="21"/>
        <v>0</v>
      </c>
      <c r="AD74" s="34">
        <f t="shared" si="22"/>
        <v>1</v>
      </c>
      <c r="AE74" s="30">
        <f t="shared" si="23"/>
        <v>0.003715441116</v>
      </c>
      <c r="AF74" s="35" t="str">
        <f t="shared" si="42"/>
        <v>V+D</v>
      </c>
      <c r="AG74" s="31"/>
      <c r="AH74" s="31"/>
      <c r="AI74" s="31"/>
      <c r="AJ74" s="36">
        <f t="shared" ref="AJ74:AS74" si="238">INT(100*ABS(J74-($AH$7+$AH$9)/2))</f>
        <v>5050</v>
      </c>
      <c r="AK74" s="36">
        <f t="shared" si="238"/>
        <v>6930</v>
      </c>
      <c r="AL74" s="36">
        <f t="shared" si="238"/>
        <v>171</v>
      </c>
      <c r="AM74" s="36">
        <f t="shared" si="238"/>
        <v>237</v>
      </c>
      <c r="AN74" s="36">
        <f t="shared" si="238"/>
        <v>30</v>
      </c>
      <c r="AO74" s="36">
        <f t="shared" si="238"/>
        <v>394</v>
      </c>
      <c r="AP74" s="36">
        <f t="shared" si="238"/>
        <v>30</v>
      </c>
      <c r="AQ74" s="36">
        <f t="shared" si="238"/>
        <v>169</v>
      </c>
      <c r="AR74" s="36">
        <f t="shared" si="238"/>
        <v>188</v>
      </c>
      <c r="AS74" s="36">
        <f t="shared" si="238"/>
        <v>199</v>
      </c>
      <c r="AT74" s="35">
        <f t="shared" si="39"/>
        <v>30</v>
      </c>
      <c r="AU74" s="31"/>
      <c r="AV74" s="31"/>
      <c r="AW74" s="31"/>
      <c r="AX74" s="31"/>
      <c r="AY74" s="31"/>
      <c r="AZ74" s="31"/>
      <c r="BA74" s="31"/>
      <c r="BB74" s="31"/>
    </row>
    <row r="75" ht="13.5" customHeight="1">
      <c r="A75" s="27" t="s">
        <v>50</v>
      </c>
      <c r="B75" s="27" t="s">
        <v>10</v>
      </c>
      <c r="C75" s="28">
        <f>LOOKUP(A75,'single char incidentie'!$A$1:$A$26,'single char incidentie'!$E$1:$E$26)</f>
        <v>0.05131646222</v>
      </c>
      <c r="D75" s="28">
        <f>LOOKUP(B75,'single char incidentie'!$A$1:$A$26,'single char incidentie'!$D$1:$D$26)</f>
        <v>0.07130889039</v>
      </c>
      <c r="E75" s="29">
        <v>0.371198736849316</v>
      </c>
      <c r="F75" s="30">
        <f t="shared" si="9"/>
        <v>0.003711987368</v>
      </c>
      <c r="G75" s="31">
        <f t="shared" si="27"/>
        <v>5196782.316</v>
      </c>
      <c r="H75" s="31">
        <f t="shared" si="28"/>
        <v>998324.4655</v>
      </c>
      <c r="I75" s="31">
        <f t="shared" si="10"/>
        <v>51967.82316</v>
      </c>
      <c r="J75" s="32">
        <f t="shared" ref="J75:K75" si="239">C75*$AH$5</f>
        <v>51.31646222</v>
      </c>
      <c r="K75" s="32">
        <f t="shared" si="239"/>
        <v>71.30889039</v>
      </c>
      <c r="L75" s="32">
        <f t="shared" si="12"/>
        <v>3.711987368</v>
      </c>
      <c r="M75" s="32">
        <f t="shared" si="13"/>
        <v>4.276371852</v>
      </c>
      <c r="N75" s="32">
        <f t="shared" si="14"/>
        <v>1.655369749</v>
      </c>
      <c r="O75" s="32">
        <f t="shared" si="15"/>
        <v>5.942407533</v>
      </c>
      <c r="P75" s="32">
        <f t="shared" si="16"/>
        <v>2.300286787</v>
      </c>
      <c r="Q75" s="32">
        <f t="shared" si="17"/>
        <v>0.3093322807</v>
      </c>
      <c r="R75" s="32">
        <f t="shared" si="18"/>
        <v>0.119741528</v>
      </c>
      <c r="S75" s="32">
        <f t="shared" si="19"/>
        <v>0.009978460668</v>
      </c>
      <c r="T75" s="33">
        <f t="shared" si="30"/>
        <v>0.4517864007</v>
      </c>
      <c r="U75" s="34">
        <f t="shared" ref="U75:AB75" si="240">IF(AND(J75&gt;=$AH$7,J75&lt;=$AH$9),1,0)</f>
        <v>0</v>
      </c>
      <c r="V75" s="34">
        <f t="shared" si="240"/>
        <v>0</v>
      </c>
      <c r="W75" s="34">
        <f t="shared" si="240"/>
        <v>0</v>
      </c>
      <c r="X75" s="34">
        <f t="shared" si="240"/>
        <v>0</v>
      </c>
      <c r="Y75" s="34">
        <f t="shared" si="240"/>
        <v>1</v>
      </c>
      <c r="Z75" s="34">
        <f t="shared" si="240"/>
        <v>0</v>
      </c>
      <c r="AA75" s="34">
        <f t="shared" si="240"/>
        <v>1</v>
      </c>
      <c r="AB75" s="34">
        <f t="shared" si="240"/>
        <v>0</v>
      </c>
      <c r="AC75" s="34">
        <f t="shared" si="21"/>
        <v>0</v>
      </c>
      <c r="AD75" s="34">
        <f t="shared" si="22"/>
        <v>1</v>
      </c>
      <c r="AE75" s="30">
        <f t="shared" si="23"/>
        <v>0.003711987368</v>
      </c>
      <c r="AF75" s="35" t="str">
        <f t="shared" si="42"/>
        <v>F+D</v>
      </c>
      <c r="AG75" s="31"/>
      <c r="AH75" s="31"/>
      <c r="AI75" s="31"/>
      <c r="AJ75" s="36">
        <f t="shared" ref="AJ75:AS75" si="241">INT(100*ABS(J75-($AH$7+$AH$9)/2))</f>
        <v>4931</v>
      </c>
      <c r="AK75" s="36">
        <f t="shared" si="241"/>
        <v>6930</v>
      </c>
      <c r="AL75" s="36">
        <f t="shared" si="241"/>
        <v>171</v>
      </c>
      <c r="AM75" s="36">
        <f t="shared" si="241"/>
        <v>227</v>
      </c>
      <c r="AN75" s="36">
        <f t="shared" si="241"/>
        <v>34</v>
      </c>
      <c r="AO75" s="36">
        <f t="shared" si="241"/>
        <v>394</v>
      </c>
      <c r="AP75" s="36">
        <f t="shared" si="241"/>
        <v>30</v>
      </c>
      <c r="AQ75" s="36">
        <f t="shared" si="241"/>
        <v>169</v>
      </c>
      <c r="AR75" s="36">
        <f t="shared" si="241"/>
        <v>188</v>
      </c>
      <c r="AS75" s="36">
        <f t="shared" si="241"/>
        <v>199</v>
      </c>
      <c r="AT75" s="35">
        <f t="shared" si="39"/>
        <v>30</v>
      </c>
      <c r="AU75" s="31"/>
      <c r="AV75" s="31"/>
      <c r="AW75" s="31"/>
      <c r="AX75" s="31"/>
      <c r="AY75" s="31"/>
      <c r="AZ75" s="31"/>
      <c r="BA75" s="31"/>
      <c r="BB75" s="31"/>
    </row>
    <row r="76" ht="13.5" customHeight="1">
      <c r="A76" s="27" t="s">
        <v>45</v>
      </c>
      <c r="B76" s="27" t="s">
        <v>32</v>
      </c>
      <c r="C76" s="28">
        <f>LOOKUP(A76,'single char incidentie'!$A$1:$A$26,'single char incidentie'!$E$1:$E$26)</f>
        <v>0.03844431043</v>
      </c>
      <c r="D76" s="28">
        <f>LOOKUP(B76,'single char incidentie'!$A$1:$A$26,'single char incidentie'!$D$1:$D$26)</f>
        <v>0.094317711</v>
      </c>
      <c r="E76" s="29">
        <v>0.370673479376017</v>
      </c>
      <c r="F76" s="30">
        <f t="shared" si="9"/>
        <v>0.003706734794</v>
      </c>
      <c r="G76" s="31">
        <f t="shared" si="27"/>
        <v>5189428.711</v>
      </c>
      <c r="H76" s="31">
        <f t="shared" si="28"/>
        <v>1320447.954</v>
      </c>
      <c r="I76" s="31">
        <f t="shared" si="10"/>
        <v>51894.28711</v>
      </c>
      <c r="J76" s="32">
        <f t="shared" ref="J76:K76" si="242">C76*$AH$5</f>
        <v>38.44431043</v>
      </c>
      <c r="K76" s="32">
        <f t="shared" si="242"/>
        <v>94.317711</v>
      </c>
      <c r="L76" s="32">
        <f t="shared" si="12"/>
        <v>3.706734794</v>
      </c>
      <c r="M76" s="32">
        <f t="shared" si="13"/>
        <v>3.203692536</v>
      </c>
      <c r="N76" s="32">
        <f t="shared" si="14"/>
        <v>1.240139046</v>
      </c>
      <c r="O76" s="32">
        <f t="shared" si="15"/>
        <v>7.85980925</v>
      </c>
      <c r="P76" s="32">
        <f t="shared" si="16"/>
        <v>3.042506807</v>
      </c>
      <c r="Q76" s="32">
        <f t="shared" si="17"/>
        <v>0.3088945661</v>
      </c>
      <c r="R76" s="32">
        <f t="shared" si="18"/>
        <v>0.1195720901</v>
      </c>
      <c r="S76" s="32">
        <f t="shared" si="19"/>
        <v>0.009964340843</v>
      </c>
      <c r="T76" s="33">
        <f t="shared" si="30"/>
        <v>0.4554931355</v>
      </c>
      <c r="U76" s="34">
        <f t="shared" ref="U76:AB76" si="243">IF(AND(J76&gt;=$AH$7,J76&lt;=$AH$9),1,0)</f>
        <v>0</v>
      </c>
      <c r="V76" s="34">
        <f t="shared" si="243"/>
        <v>0</v>
      </c>
      <c r="W76" s="34">
        <f t="shared" si="243"/>
        <v>0</v>
      </c>
      <c r="X76" s="34">
        <f t="shared" si="243"/>
        <v>0</v>
      </c>
      <c r="Y76" s="34">
        <f t="shared" si="243"/>
        <v>1</v>
      </c>
      <c r="Z76" s="34">
        <f t="shared" si="243"/>
        <v>0</v>
      </c>
      <c r="AA76" s="34">
        <f t="shared" si="243"/>
        <v>0</v>
      </c>
      <c r="AB76" s="34">
        <f t="shared" si="243"/>
        <v>0</v>
      </c>
      <c r="AC76" s="34">
        <f t="shared" si="21"/>
        <v>0</v>
      </c>
      <c r="AD76" s="34">
        <f t="shared" si="22"/>
        <v>1</v>
      </c>
      <c r="AE76" s="30">
        <f t="shared" si="23"/>
        <v>0.003706734794</v>
      </c>
      <c r="AF76" s="35" t="str">
        <f t="shared" si="42"/>
        <v>V+D</v>
      </c>
      <c r="AG76" s="31"/>
      <c r="AH76" s="31"/>
      <c r="AI76" s="31"/>
      <c r="AJ76" s="36">
        <f t="shared" ref="AJ76:AS76" si="244">INT(100*ABS(J76-($AH$7+$AH$9)/2))</f>
        <v>3644</v>
      </c>
      <c r="AK76" s="36">
        <f t="shared" si="244"/>
        <v>9231</v>
      </c>
      <c r="AL76" s="36">
        <f t="shared" si="244"/>
        <v>170</v>
      </c>
      <c r="AM76" s="36">
        <f t="shared" si="244"/>
        <v>120</v>
      </c>
      <c r="AN76" s="36">
        <f t="shared" si="244"/>
        <v>75</v>
      </c>
      <c r="AO76" s="36">
        <f t="shared" si="244"/>
        <v>585</v>
      </c>
      <c r="AP76" s="36">
        <f t="shared" si="244"/>
        <v>104</v>
      </c>
      <c r="AQ76" s="36">
        <f t="shared" si="244"/>
        <v>169</v>
      </c>
      <c r="AR76" s="36">
        <f t="shared" si="244"/>
        <v>188</v>
      </c>
      <c r="AS76" s="36">
        <f t="shared" si="244"/>
        <v>199</v>
      </c>
      <c r="AT76" s="35">
        <f t="shared" si="39"/>
        <v>75</v>
      </c>
      <c r="AU76" s="31"/>
      <c r="AV76" s="31"/>
      <c r="AW76" s="31"/>
      <c r="AX76" s="31"/>
      <c r="AY76" s="31"/>
      <c r="AZ76" s="31"/>
      <c r="BA76" s="31"/>
      <c r="BB76" s="31"/>
    </row>
    <row r="77" ht="13.5" customHeight="1">
      <c r="A77" s="27" t="s">
        <v>55</v>
      </c>
      <c r="B77" s="27" t="s">
        <v>32</v>
      </c>
      <c r="C77" s="28">
        <f>LOOKUP(A77,'single char incidentie'!$A$1:$A$26,'single char incidentie'!$E$1:$E$26)</f>
        <v>0.04208913995</v>
      </c>
      <c r="D77" s="28">
        <f>LOOKUP(B77,'single char incidentie'!$A$1:$A$26,'single char incidentie'!$D$1:$D$26)</f>
        <v>0.094317711</v>
      </c>
      <c r="E77" s="29">
        <v>0.368687574408477</v>
      </c>
      <c r="F77" s="30">
        <f t="shared" si="9"/>
        <v>0.003686875744</v>
      </c>
      <c r="G77" s="31">
        <f t="shared" si="27"/>
        <v>5161626.042</v>
      </c>
      <c r="H77" s="31">
        <f t="shared" si="28"/>
        <v>1320447.954</v>
      </c>
      <c r="I77" s="31">
        <f t="shared" si="10"/>
        <v>51616.26042</v>
      </c>
      <c r="J77" s="32">
        <f t="shared" ref="J77:K77" si="245">C77*$AH$5</f>
        <v>42.08913995</v>
      </c>
      <c r="K77" s="32">
        <f t="shared" si="245"/>
        <v>94.317711</v>
      </c>
      <c r="L77" s="32">
        <f t="shared" si="12"/>
        <v>3.686875744</v>
      </c>
      <c r="M77" s="32">
        <f t="shared" si="13"/>
        <v>3.50742833</v>
      </c>
      <c r="N77" s="32">
        <f t="shared" si="14"/>
        <v>1.357714192</v>
      </c>
      <c r="O77" s="32">
        <f t="shared" si="15"/>
        <v>7.85980925</v>
      </c>
      <c r="P77" s="32">
        <f t="shared" si="16"/>
        <v>3.042506807</v>
      </c>
      <c r="Q77" s="32">
        <f t="shared" si="17"/>
        <v>0.3072396453</v>
      </c>
      <c r="R77" s="32">
        <f t="shared" si="18"/>
        <v>0.1189314756</v>
      </c>
      <c r="S77" s="32">
        <f t="shared" si="19"/>
        <v>0.009910956301</v>
      </c>
      <c r="T77" s="33">
        <f t="shared" si="30"/>
        <v>0.4591800112</v>
      </c>
      <c r="U77" s="34">
        <f t="shared" ref="U77:AB77" si="246">IF(AND(J77&gt;=$AH$7,J77&lt;=$AH$9),1,0)</f>
        <v>0</v>
      </c>
      <c r="V77" s="34">
        <f t="shared" si="246"/>
        <v>0</v>
      </c>
      <c r="W77" s="34">
        <f t="shared" si="246"/>
        <v>0</v>
      </c>
      <c r="X77" s="34">
        <f t="shared" si="246"/>
        <v>0</v>
      </c>
      <c r="Y77" s="34">
        <f t="shared" si="246"/>
        <v>1</v>
      </c>
      <c r="Z77" s="34">
        <f t="shared" si="246"/>
        <v>0</v>
      </c>
      <c r="AA77" s="34">
        <f t="shared" si="246"/>
        <v>0</v>
      </c>
      <c r="AB77" s="34">
        <f t="shared" si="246"/>
        <v>0</v>
      </c>
      <c r="AC77" s="34">
        <f t="shared" si="21"/>
        <v>0</v>
      </c>
      <c r="AD77" s="34">
        <f t="shared" si="22"/>
        <v>1</v>
      </c>
      <c r="AE77" s="30">
        <f t="shared" si="23"/>
        <v>0.003686875744</v>
      </c>
      <c r="AF77" s="35" t="str">
        <f t="shared" si="42"/>
        <v>V+D</v>
      </c>
      <c r="AG77" s="31"/>
      <c r="AH77" s="31"/>
      <c r="AI77" s="31"/>
      <c r="AJ77" s="36">
        <f t="shared" ref="AJ77:AS77" si="247">INT(100*ABS(J77-($AH$7+$AH$9)/2))</f>
        <v>4008</v>
      </c>
      <c r="AK77" s="36">
        <f t="shared" si="247"/>
        <v>9231</v>
      </c>
      <c r="AL77" s="36">
        <f t="shared" si="247"/>
        <v>168</v>
      </c>
      <c r="AM77" s="36">
        <f t="shared" si="247"/>
        <v>150</v>
      </c>
      <c r="AN77" s="36">
        <f t="shared" si="247"/>
        <v>64</v>
      </c>
      <c r="AO77" s="36">
        <f t="shared" si="247"/>
        <v>585</v>
      </c>
      <c r="AP77" s="36">
        <f t="shared" si="247"/>
        <v>104</v>
      </c>
      <c r="AQ77" s="36">
        <f t="shared" si="247"/>
        <v>169</v>
      </c>
      <c r="AR77" s="36">
        <f t="shared" si="247"/>
        <v>188</v>
      </c>
      <c r="AS77" s="36">
        <f t="shared" si="247"/>
        <v>199</v>
      </c>
      <c r="AT77" s="35">
        <f t="shared" si="39"/>
        <v>64</v>
      </c>
      <c r="AU77" s="31"/>
      <c r="AV77" s="31"/>
      <c r="AW77" s="31"/>
      <c r="AX77" s="31"/>
      <c r="AY77" s="31"/>
      <c r="AZ77" s="31"/>
      <c r="BA77" s="31"/>
      <c r="BB77" s="31"/>
    </row>
    <row r="78" ht="13.5" customHeight="1">
      <c r="A78" s="27" t="s">
        <v>55</v>
      </c>
      <c r="B78" s="27" t="s">
        <v>36</v>
      </c>
      <c r="C78" s="28">
        <f>LOOKUP(A78,'single char incidentie'!$A$1:$A$26,'single char incidentie'!$E$1:$E$26)</f>
        <v>0.04208913995</v>
      </c>
      <c r="D78" s="28">
        <f>LOOKUP(B78,'single char incidentie'!$A$1:$A$26,'single char incidentie'!$D$1:$D$26)</f>
        <v>0.0879137728</v>
      </c>
      <c r="E78" s="29">
        <v>0.367226926914236</v>
      </c>
      <c r="F78" s="30">
        <f t="shared" si="9"/>
        <v>0.003672269269</v>
      </c>
      <c r="G78" s="31">
        <f t="shared" si="27"/>
        <v>5141176.977</v>
      </c>
      <c r="H78" s="31">
        <f t="shared" si="28"/>
        <v>1230792.819</v>
      </c>
      <c r="I78" s="31">
        <f t="shared" si="10"/>
        <v>51411.76977</v>
      </c>
      <c r="J78" s="32">
        <f t="shared" ref="J78:K78" si="248">C78*$AH$5</f>
        <v>42.08913995</v>
      </c>
      <c r="K78" s="32">
        <f t="shared" si="248"/>
        <v>87.9137728</v>
      </c>
      <c r="L78" s="32">
        <f t="shared" si="12"/>
        <v>3.672269269</v>
      </c>
      <c r="M78" s="32">
        <f t="shared" si="13"/>
        <v>3.50742833</v>
      </c>
      <c r="N78" s="32">
        <f t="shared" si="14"/>
        <v>1.357714192</v>
      </c>
      <c r="O78" s="32">
        <f t="shared" si="15"/>
        <v>7.326147733</v>
      </c>
      <c r="P78" s="32">
        <f t="shared" si="16"/>
        <v>2.835928155</v>
      </c>
      <c r="Q78" s="32">
        <f t="shared" si="17"/>
        <v>0.3060224391</v>
      </c>
      <c r="R78" s="32">
        <f t="shared" si="18"/>
        <v>0.118460299</v>
      </c>
      <c r="S78" s="32">
        <f t="shared" si="19"/>
        <v>0.009871691584</v>
      </c>
      <c r="T78" s="33">
        <f t="shared" si="30"/>
        <v>0.4628522805</v>
      </c>
      <c r="U78" s="34">
        <f t="shared" ref="U78:AB78" si="249">IF(AND(J78&gt;=$AH$7,J78&lt;=$AH$9),1,0)</f>
        <v>0</v>
      </c>
      <c r="V78" s="34">
        <f t="shared" si="249"/>
        <v>0</v>
      </c>
      <c r="W78" s="34">
        <f t="shared" si="249"/>
        <v>0</v>
      </c>
      <c r="X78" s="34">
        <f t="shared" si="249"/>
        <v>0</v>
      </c>
      <c r="Y78" s="34">
        <f t="shared" si="249"/>
        <v>1</v>
      </c>
      <c r="Z78" s="34">
        <f t="shared" si="249"/>
        <v>0</v>
      </c>
      <c r="AA78" s="34">
        <f t="shared" si="249"/>
        <v>1</v>
      </c>
      <c r="AB78" s="34">
        <f t="shared" si="249"/>
        <v>0</v>
      </c>
      <c r="AC78" s="34">
        <f t="shared" si="21"/>
        <v>0</v>
      </c>
      <c r="AD78" s="34">
        <f t="shared" si="22"/>
        <v>1</v>
      </c>
      <c r="AE78" s="30">
        <f t="shared" si="23"/>
        <v>0.003672269269</v>
      </c>
      <c r="AF78" s="35" t="str">
        <f t="shared" si="42"/>
        <v>V+D</v>
      </c>
      <c r="AG78" s="31"/>
      <c r="AH78" s="31"/>
      <c r="AI78" s="31"/>
      <c r="AJ78" s="36">
        <f t="shared" ref="AJ78:AS78" si="250">INT(100*ABS(J78-($AH$7+$AH$9)/2))</f>
        <v>4008</v>
      </c>
      <c r="AK78" s="36">
        <f t="shared" si="250"/>
        <v>8591</v>
      </c>
      <c r="AL78" s="36">
        <f t="shared" si="250"/>
        <v>167</v>
      </c>
      <c r="AM78" s="36">
        <f t="shared" si="250"/>
        <v>150</v>
      </c>
      <c r="AN78" s="36">
        <f t="shared" si="250"/>
        <v>64</v>
      </c>
      <c r="AO78" s="36">
        <f t="shared" si="250"/>
        <v>532</v>
      </c>
      <c r="AP78" s="36">
        <f t="shared" si="250"/>
        <v>83</v>
      </c>
      <c r="AQ78" s="36">
        <f t="shared" si="250"/>
        <v>169</v>
      </c>
      <c r="AR78" s="36">
        <f t="shared" si="250"/>
        <v>188</v>
      </c>
      <c r="AS78" s="36">
        <f t="shared" si="250"/>
        <v>199</v>
      </c>
      <c r="AT78" s="35">
        <f t="shared" si="39"/>
        <v>64</v>
      </c>
      <c r="AU78" s="31"/>
      <c r="AV78" s="31"/>
      <c r="AW78" s="31"/>
      <c r="AX78" s="31"/>
      <c r="AY78" s="31"/>
      <c r="AZ78" s="31"/>
      <c r="BA78" s="31"/>
      <c r="BB78" s="31"/>
    </row>
    <row r="79" ht="13.5" customHeight="1">
      <c r="A79" s="27" t="s">
        <v>36</v>
      </c>
      <c r="B79" s="27" t="s">
        <v>10</v>
      </c>
      <c r="C79" s="28">
        <f>LOOKUP(A79,'single char incidentie'!$A$1:$A$26,'single char incidentie'!$E$1:$E$26)</f>
        <v>0.05302836709</v>
      </c>
      <c r="D79" s="28">
        <f>LOOKUP(B79,'single char incidentie'!$A$1:$A$26,'single char incidentie'!$D$1:$D$26)</f>
        <v>0.07130889039</v>
      </c>
      <c r="E79" s="29">
        <v>0.361837641332036</v>
      </c>
      <c r="F79" s="30">
        <f t="shared" si="9"/>
        <v>0.003618376413</v>
      </c>
      <c r="G79" s="31">
        <f t="shared" si="27"/>
        <v>5065726.979</v>
      </c>
      <c r="H79" s="31">
        <f t="shared" si="28"/>
        <v>998324.4655</v>
      </c>
      <c r="I79" s="31">
        <f t="shared" si="10"/>
        <v>50657.26979</v>
      </c>
      <c r="J79" s="32">
        <f t="shared" ref="J79:K79" si="251">C79*$AH$5</f>
        <v>53.02836709</v>
      </c>
      <c r="K79" s="32">
        <f t="shared" si="251"/>
        <v>71.30889039</v>
      </c>
      <c r="L79" s="32">
        <f t="shared" si="12"/>
        <v>3.618376413</v>
      </c>
      <c r="M79" s="32">
        <f t="shared" si="13"/>
        <v>4.419030591</v>
      </c>
      <c r="N79" s="32">
        <f t="shared" si="14"/>
        <v>1.710592487</v>
      </c>
      <c r="O79" s="32">
        <f t="shared" si="15"/>
        <v>5.942407533</v>
      </c>
      <c r="P79" s="32">
        <f t="shared" si="16"/>
        <v>2.300286787</v>
      </c>
      <c r="Q79" s="32">
        <f t="shared" si="17"/>
        <v>0.3015313678</v>
      </c>
      <c r="R79" s="32">
        <f t="shared" si="18"/>
        <v>0.1167218198</v>
      </c>
      <c r="S79" s="32">
        <f t="shared" si="19"/>
        <v>0.009726818315</v>
      </c>
      <c r="T79" s="33">
        <f t="shared" si="30"/>
        <v>0.4664706569</v>
      </c>
      <c r="U79" s="34">
        <f t="shared" ref="U79:AB79" si="252">IF(AND(J79&gt;=$AH$7,J79&lt;=$AH$9),1,0)</f>
        <v>0</v>
      </c>
      <c r="V79" s="34">
        <f t="shared" si="252"/>
        <v>0</v>
      </c>
      <c r="W79" s="34">
        <f t="shared" si="252"/>
        <v>0</v>
      </c>
      <c r="X79" s="34">
        <f t="shared" si="252"/>
        <v>0</v>
      </c>
      <c r="Y79" s="34">
        <f t="shared" si="252"/>
        <v>1</v>
      </c>
      <c r="Z79" s="34">
        <f t="shared" si="252"/>
        <v>0</v>
      </c>
      <c r="AA79" s="34">
        <f t="shared" si="252"/>
        <v>1</v>
      </c>
      <c r="AB79" s="34">
        <f t="shared" si="252"/>
        <v>0</v>
      </c>
      <c r="AC79" s="34">
        <f t="shared" si="21"/>
        <v>0</v>
      </c>
      <c r="AD79" s="34">
        <f t="shared" si="22"/>
        <v>1</v>
      </c>
      <c r="AE79" s="30">
        <f t="shared" si="23"/>
        <v>0.003618376413</v>
      </c>
      <c r="AF79" s="35" t="str">
        <f t="shared" si="42"/>
        <v>V+D</v>
      </c>
      <c r="AG79" s="31"/>
      <c r="AH79" s="31"/>
      <c r="AI79" s="31"/>
      <c r="AJ79" s="36">
        <f t="shared" ref="AJ79:AS79" si="253">INT(100*ABS(J79-($AH$7+$AH$9)/2))</f>
        <v>5102</v>
      </c>
      <c r="AK79" s="36">
        <f t="shared" si="253"/>
        <v>6930</v>
      </c>
      <c r="AL79" s="36">
        <f t="shared" si="253"/>
        <v>161</v>
      </c>
      <c r="AM79" s="36">
        <f t="shared" si="253"/>
        <v>241</v>
      </c>
      <c r="AN79" s="36">
        <f t="shared" si="253"/>
        <v>28</v>
      </c>
      <c r="AO79" s="36">
        <f t="shared" si="253"/>
        <v>394</v>
      </c>
      <c r="AP79" s="36">
        <f t="shared" si="253"/>
        <v>30</v>
      </c>
      <c r="AQ79" s="36">
        <f t="shared" si="253"/>
        <v>169</v>
      </c>
      <c r="AR79" s="36">
        <f t="shared" si="253"/>
        <v>188</v>
      </c>
      <c r="AS79" s="36">
        <f t="shared" si="253"/>
        <v>199</v>
      </c>
      <c r="AT79" s="35">
        <f t="shared" si="39"/>
        <v>28</v>
      </c>
      <c r="AU79" s="31"/>
      <c r="AV79" s="31"/>
      <c r="AW79" s="31"/>
      <c r="AX79" s="31"/>
      <c r="AY79" s="31"/>
      <c r="AZ79" s="31"/>
      <c r="BA79" s="31"/>
      <c r="BB79" s="31"/>
    </row>
    <row r="80" ht="13.5" customHeight="1">
      <c r="A80" s="27" t="s">
        <v>27</v>
      </c>
      <c r="B80" s="27" t="s">
        <v>59</v>
      </c>
      <c r="C80" s="28">
        <f>LOOKUP(A80,'single char incidentie'!$A$1:$A$26,'single char incidentie'!$E$1:$E$26)</f>
        <v>0.1365579387</v>
      </c>
      <c r="D80" s="28">
        <f>LOOKUP(B80,'single char incidentie'!$A$1:$A$26,'single char incidentie'!$D$1:$D$26)</f>
        <v>0.02732106643</v>
      </c>
      <c r="E80" s="29">
        <v>0.359571119358213</v>
      </c>
      <c r="F80" s="30">
        <f t="shared" si="9"/>
        <v>0.003595711194</v>
      </c>
      <c r="G80" s="31">
        <f t="shared" si="27"/>
        <v>5033995.671</v>
      </c>
      <c r="H80" s="31">
        <f t="shared" si="28"/>
        <v>382494.9301</v>
      </c>
      <c r="I80" s="31">
        <f t="shared" si="10"/>
        <v>50339.95671</v>
      </c>
      <c r="J80" s="32">
        <f t="shared" ref="J80:K80" si="254">C80*$AH$5</f>
        <v>136.5579387</v>
      </c>
      <c r="K80" s="32">
        <f t="shared" si="254"/>
        <v>27.32106643</v>
      </c>
      <c r="L80" s="32">
        <f t="shared" si="12"/>
        <v>3.595711194</v>
      </c>
      <c r="M80" s="32">
        <f t="shared" si="13"/>
        <v>11.37982822</v>
      </c>
      <c r="N80" s="32">
        <f t="shared" si="14"/>
        <v>4.405094797</v>
      </c>
      <c r="O80" s="32">
        <f t="shared" si="15"/>
        <v>2.276755536</v>
      </c>
      <c r="P80" s="32">
        <f t="shared" si="16"/>
        <v>0.8813247236</v>
      </c>
      <c r="Q80" s="32">
        <f t="shared" si="17"/>
        <v>0.2996425995</v>
      </c>
      <c r="R80" s="32">
        <f t="shared" si="18"/>
        <v>0.1159906837</v>
      </c>
      <c r="S80" s="32">
        <f t="shared" si="19"/>
        <v>0.009665890305</v>
      </c>
      <c r="T80" s="33">
        <f t="shared" si="30"/>
        <v>0.4700663681</v>
      </c>
      <c r="U80" s="34">
        <f t="shared" ref="U80:AB80" si="255">IF(AND(J80&gt;=$AH$7,J80&lt;=$AH$9),1,0)</f>
        <v>0</v>
      </c>
      <c r="V80" s="34">
        <f t="shared" si="255"/>
        <v>0</v>
      </c>
      <c r="W80" s="34">
        <f t="shared" si="255"/>
        <v>0</v>
      </c>
      <c r="X80" s="34">
        <f t="shared" si="255"/>
        <v>0</v>
      </c>
      <c r="Y80" s="34">
        <f t="shared" si="255"/>
        <v>0</v>
      </c>
      <c r="Z80" s="34">
        <f t="shared" si="255"/>
        <v>1</v>
      </c>
      <c r="AA80" s="34">
        <f t="shared" si="255"/>
        <v>0</v>
      </c>
      <c r="AB80" s="34">
        <f t="shared" si="255"/>
        <v>0</v>
      </c>
      <c r="AC80" s="34">
        <f t="shared" si="21"/>
        <v>0</v>
      </c>
      <c r="AD80" s="34">
        <f t="shared" si="22"/>
        <v>1</v>
      </c>
      <c r="AE80" s="30">
        <f t="shared" si="23"/>
        <v>0.003595711194</v>
      </c>
      <c r="AF80" s="35" t="str">
        <f t="shared" si="42"/>
        <v>F+M</v>
      </c>
      <c r="AG80" s="31"/>
      <c r="AH80" s="31"/>
      <c r="AI80" s="31"/>
      <c r="AJ80" s="36">
        <f t="shared" ref="AJ80:AS80" si="256">INT(100*ABS(J80-($AH$7+$AH$9)/2))</f>
        <v>13455</v>
      </c>
      <c r="AK80" s="36">
        <f t="shared" si="256"/>
        <v>2532</v>
      </c>
      <c r="AL80" s="36">
        <f t="shared" si="256"/>
        <v>159</v>
      </c>
      <c r="AM80" s="36">
        <f t="shared" si="256"/>
        <v>937</v>
      </c>
      <c r="AN80" s="36">
        <f t="shared" si="256"/>
        <v>240</v>
      </c>
      <c r="AO80" s="36">
        <f t="shared" si="256"/>
        <v>27</v>
      </c>
      <c r="AP80" s="36">
        <f t="shared" si="256"/>
        <v>111</v>
      </c>
      <c r="AQ80" s="36">
        <f t="shared" si="256"/>
        <v>170</v>
      </c>
      <c r="AR80" s="36">
        <f t="shared" si="256"/>
        <v>188</v>
      </c>
      <c r="AS80" s="36">
        <f t="shared" si="256"/>
        <v>199</v>
      </c>
      <c r="AT80" s="35">
        <f t="shared" si="39"/>
        <v>27</v>
      </c>
      <c r="AU80" s="31"/>
      <c r="AV80" s="31"/>
      <c r="AW80" s="31"/>
      <c r="AX80" s="31"/>
      <c r="AY80" s="31"/>
      <c r="AZ80" s="31"/>
      <c r="BA80" s="31"/>
      <c r="BB80" s="31"/>
    </row>
    <row r="81" ht="13.5" customHeight="1">
      <c r="A81" s="27" t="s">
        <v>60</v>
      </c>
      <c r="B81" s="27" t="s">
        <v>28</v>
      </c>
      <c r="C81" s="28">
        <f>LOOKUP(A81,'single char incidentie'!$A$1:$A$26,'single char incidentie'!$E$1:$E$26)</f>
        <v>0.02641988628</v>
      </c>
      <c r="D81" s="28">
        <f>LOOKUP(B81,'single char incidentie'!$A$1:$A$26,'single char incidentie'!$D$1:$D$26)</f>
        <v>0.1270833106</v>
      </c>
      <c r="E81" s="29">
        <v>0.352512522354023</v>
      </c>
      <c r="F81" s="30">
        <f t="shared" si="9"/>
        <v>0.003525125224</v>
      </c>
      <c r="G81" s="31">
        <f t="shared" si="27"/>
        <v>4935175.313</v>
      </c>
      <c r="H81" s="31">
        <f t="shared" si="28"/>
        <v>1779166.349</v>
      </c>
      <c r="I81" s="31">
        <f t="shared" si="10"/>
        <v>49351.75313</v>
      </c>
      <c r="J81" s="32">
        <f t="shared" ref="J81:K81" si="257">C81*$AH$5</f>
        <v>26.41988628</v>
      </c>
      <c r="K81" s="32">
        <f t="shared" si="257"/>
        <v>127.0833106</v>
      </c>
      <c r="L81" s="32">
        <f t="shared" si="12"/>
        <v>3.525125224</v>
      </c>
      <c r="M81" s="32">
        <f t="shared" si="13"/>
        <v>2.20165719</v>
      </c>
      <c r="N81" s="32">
        <f t="shared" si="14"/>
        <v>0.8522543963</v>
      </c>
      <c r="O81" s="32">
        <f t="shared" si="15"/>
        <v>10.59027588</v>
      </c>
      <c r="P81" s="32">
        <f t="shared" si="16"/>
        <v>4.099461633</v>
      </c>
      <c r="Q81" s="32">
        <f t="shared" si="17"/>
        <v>0.2937604353</v>
      </c>
      <c r="R81" s="32">
        <f t="shared" si="18"/>
        <v>0.1137137169</v>
      </c>
      <c r="S81" s="32">
        <f t="shared" si="19"/>
        <v>0.009476143074</v>
      </c>
      <c r="T81" s="33">
        <f t="shared" si="30"/>
        <v>0.4735914933</v>
      </c>
      <c r="U81" s="34">
        <f t="shared" ref="U81:AB81" si="258">IF(AND(J81&gt;=$AH$7,J81&lt;=$AH$9),1,0)</f>
        <v>0</v>
      </c>
      <c r="V81" s="34">
        <f t="shared" si="258"/>
        <v>0</v>
      </c>
      <c r="W81" s="34">
        <f t="shared" si="258"/>
        <v>0</v>
      </c>
      <c r="X81" s="34">
        <f t="shared" si="258"/>
        <v>1</v>
      </c>
      <c r="Y81" s="34">
        <f t="shared" si="258"/>
        <v>0</v>
      </c>
      <c r="Z81" s="34">
        <f t="shared" si="258"/>
        <v>0</v>
      </c>
      <c r="AA81" s="34">
        <f t="shared" si="258"/>
        <v>0</v>
      </c>
      <c r="AB81" s="34">
        <f t="shared" si="258"/>
        <v>0</v>
      </c>
      <c r="AC81" s="34">
        <f t="shared" si="21"/>
        <v>0</v>
      </c>
      <c r="AD81" s="34">
        <f t="shared" si="22"/>
        <v>1</v>
      </c>
      <c r="AE81" s="30">
        <f t="shared" si="23"/>
        <v>0.003525125224</v>
      </c>
      <c r="AF81" s="35" t="str">
        <f t="shared" si="42"/>
        <v>V+M</v>
      </c>
      <c r="AG81" s="31"/>
      <c r="AH81" s="31"/>
      <c r="AI81" s="31"/>
      <c r="AJ81" s="36">
        <f t="shared" ref="AJ81:AS81" si="259">INT(100*ABS(J81-($AH$7+$AH$9)/2))</f>
        <v>2441</v>
      </c>
      <c r="AK81" s="36">
        <f t="shared" si="259"/>
        <v>12508</v>
      </c>
      <c r="AL81" s="36">
        <f t="shared" si="259"/>
        <v>152</v>
      </c>
      <c r="AM81" s="36">
        <f t="shared" si="259"/>
        <v>20</v>
      </c>
      <c r="AN81" s="36">
        <f t="shared" si="259"/>
        <v>114</v>
      </c>
      <c r="AO81" s="36">
        <f t="shared" si="259"/>
        <v>859</v>
      </c>
      <c r="AP81" s="36">
        <f t="shared" si="259"/>
        <v>209</v>
      </c>
      <c r="AQ81" s="36">
        <f t="shared" si="259"/>
        <v>170</v>
      </c>
      <c r="AR81" s="36">
        <f t="shared" si="259"/>
        <v>188</v>
      </c>
      <c r="AS81" s="36">
        <f t="shared" si="259"/>
        <v>199</v>
      </c>
      <c r="AT81" s="35">
        <f t="shared" si="39"/>
        <v>20</v>
      </c>
      <c r="AU81" s="31"/>
      <c r="AV81" s="31"/>
      <c r="AW81" s="31"/>
      <c r="AX81" s="31"/>
      <c r="AY81" s="31"/>
      <c r="AZ81" s="31"/>
      <c r="BA81" s="31"/>
      <c r="BB81" s="31"/>
    </row>
    <row r="82" ht="13.5" customHeight="1">
      <c r="A82" s="27" t="s">
        <v>48</v>
      </c>
      <c r="B82" s="27" t="s">
        <v>10</v>
      </c>
      <c r="C82" s="28">
        <f>LOOKUP(A82,'single char incidentie'!$A$1:$A$26,'single char incidentie'!$E$1:$E$26)</f>
        <v>0.04448359996</v>
      </c>
      <c r="D82" s="28">
        <f>LOOKUP(B82,'single char incidentie'!$A$1:$A$26,'single char incidentie'!$D$1:$D$26)</f>
        <v>0.07130889039</v>
      </c>
      <c r="E82" s="29">
        <v>0.346878596304806</v>
      </c>
      <c r="F82" s="30">
        <f t="shared" si="9"/>
        <v>0.003468785963</v>
      </c>
      <c r="G82" s="31">
        <f t="shared" si="27"/>
        <v>4856300.348</v>
      </c>
      <c r="H82" s="31">
        <f t="shared" si="28"/>
        <v>998324.4655</v>
      </c>
      <c r="I82" s="31">
        <f t="shared" si="10"/>
        <v>48563.00348</v>
      </c>
      <c r="J82" s="32">
        <f t="shared" ref="J82:K82" si="260">C82*$AH$5</f>
        <v>44.48359996</v>
      </c>
      <c r="K82" s="32">
        <f t="shared" si="260"/>
        <v>71.30889039</v>
      </c>
      <c r="L82" s="32">
        <f t="shared" si="12"/>
        <v>3.468785963</v>
      </c>
      <c r="M82" s="32">
        <f t="shared" si="13"/>
        <v>3.706966663</v>
      </c>
      <c r="N82" s="32">
        <f t="shared" si="14"/>
        <v>1.434954837</v>
      </c>
      <c r="O82" s="32">
        <f t="shared" si="15"/>
        <v>5.942407533</v>
      </c>
      <c r="P82" s="32">
        <f t="shared" si="16"/>
        <v>2.300286787</v>
      </c>
      <c r="Q82" s="32">
        <f t="shared" si="17"/>
        <v>0.2890654969</v>
      </c>
      <c r="R82" s="32">
        <f t="shared" si="18"/>
        <v>0.1118963214</v>
      </c>
      <c r="S82" s="32">
        <f t="shared" si="19"/>
        <v>0.009324693449</v>
      </c>
      <c r="T82" s="33">
        <f t="shared" si="30"/>
        <v>0.4770602793</v>
      </c>
      <c r="U82" s="34">
        <f t="shared" ref="U82:AB82" si="261">IF(AND(J82&gt;=$AH$7,J82&lt;=$AH$9),1,0)</f>
        <v>0</v>
      </c>
      <c r="V82" s="34">
        <f t="shared" si="261"/>
        <v>0</v>
      </c>
      <c r="W82" s="34">
        <f t="shared" si="261"/>
        <v>0</v>
      </c>
      <c r="X82" s="34">
        <f t="shared" si="261"/>
        <v>0</v>
      </c>
      <c r="Y82" s="34">
        <f t="shared" si="261"/>
        <v>1</v>
      </c>
      <c r="Z82" s="34">
        <f t="shared" si="261"/>
        <v>0</v>
      </c>
      <c r="AA82" s="34">
        <f t="shared" si="261"/>
        <v>1</v>
      </c>
      <c r="AB82" s="34">
        <f t="shared" si="261"/>
        <v>0</v>
      </c>
      <c r="AC82" s="34">
        <f t="shared" si="21"/>
        <v>0</v>
      </c>
      <c r="AD82" s="34">
        <f t="shared" si="22"/>
        <v>1</v>
      </c>
      <c r="AE82" s="30">
        <f t="shared" si="23"/>
        <v>0.003468785963</v>
      </c>
      <c r="AF82" s="35" t="str">
        <f t="shared" si="42"/>
        <v>F+D</v>
      </c>
      <c r="AG82" s="31"/>
      <c r="AH82" s="31"/>
      <c r="AI82" s="31"/>
      <c r="AJ82" s="36">
        <f t="shared" ref="AJ82:AS82" si="262">INT(100*ABS(J82-($AH$7+$AH$9)/2))</f>
        <v>4248</v>
      </c>
      <c r="AK82" s="36">
        <f t="shared" si="262"/>
        <v>6930</v>
      </c>
      <c r="AL82" s="36">
        <f t="shared" si="262"/>
        <v>146</v>
      </c>
      <c r="AM82" s="36">
        <f t="shared" si="262"/>
        <v>170</v>
      </c>
      <c r="AN82" s="36">
        <f t="shared" si="262"/>
        <v>56</v>
      </c>
      <c r="AO82" s="36">
        <f t="shared" si="262"/>
        <v>394</v>
      </c>
      <c r="AP82" s="36">
        <f t="shared" si="262"/>
        <v>30</v>
      </c>
      <c r="AQ82" s="36">
        <f t="shared" si="262"/>
        <v>171</v>
      </c>
      <c r="AR82" s="36">
        <f t="shared" si="262"/>
        <v>188</v>
      </c>
      <c r="AS82" s="36">
        <f t="shared" si="262"/>
        <v>199</v>
      </c>
      <c r="AT82" s="35">
        <f t="shared" si="39"/>
        <v>30</v>
      </c>
      <c r="AU82" s="31"/>
      <c r="AV82" s="31"/>
      <c r="AW82" s="31"/>
      <c r="AX82" s="31"/>
      <c r="AY82" s="31"/>
      <c r="AZ82" s="31"/>
      <c r="BA82" s="31"/>
      <c r="BB82" s="31"/>
    </row>
    <row r="83" ht="13.5" customHeight="1">
      <c r="A83" s="27" t="s">
        <v>58</v>
      </c>
      <c r="B83" s="27" t="s">
        <v>36</v>
      </c>
      <c r="C83" s="28">
        <f>LOOKUP(A83,'single char incidentie'!$A$1:$A$26,'single char incidentie'!$E$1:$E$26)</f>
        <v>0.03982593795</v>
      </c>
      <c r="D83" s="28">
        <f>LOOKUP(B83,'single char incidentie'!$A$1:$A$26,'single char incidentie'!$D$1:$D$26)</f>
        <v>0.0879137728</v>
      </c>
      <c r="E83" s="29">
        <v>0.34654761214355</v>
      </c>
      <c r="F83" s="30">
        <f t="shared" si="9"/>
        <v>0.003465476121</v>
      </c>
      <c r="G83" s="31">
        <f t="shared" si="27"/>
        <v>4851666.57</v>
      </c>
      <c r="H83" s="31">
        <f t="shared" si="28"/>
        <v>1230792.819</v>
      </c>
      <c r="I83" s="31">
        <f t="shared" si="10"/>
        <v>48516.6657</v>
      </c>
      <c r="J83" s="32">
        <f t="shared" ref="J83:K83" si="263">C83*$AH$5</f>
        <v>39.82593795</v>
      </c>
      <c r="K83" s="32">
        <f t="shared" si="263"/>
        <v>87.9137728</v>
      </c>
      <c r="L83" s="32">
        <f t="shared" si="12"/>
        <v>3.465476121</v>
      </c>
      <c r="M83" s="32">
        <f t="shared" si="13"/>
        <v>3.318828162</v>
      </c>
      <c r="N83" s="32">
        <f t="shared" si="14"/>
        <v>1.284707676</v>
      </c>
      <c r="O83" s="32">
        <f t="shared" si="15"/>
        <v>7.326147733</v>
      </c>
      <c r="P83" s="32">
        <f t="shared" si="16"/>
        <v>2.835928155</v>
      </c>
      <c r="Q83" s="32">
        <f t="shared" si="17"/>
        <v>0.2887896768</v>
      </c>
      <c r="R83" s="32">
        <f t="shared" si="18"/>
        <v>0.1117895523</v>
      </c>
      <c r="S83" s="32">
        <f t="shared" si="19"/>
        <v>0.009315796025</v>
      </c>
      <c r="T83" s="33">
        <f t="shared" si="30"/>
        <v>0.4805257554</v>
      </c>
      <c r="U83" s="34">
        <f t="shared" ref="U83:AB83" si="264">IF(AND(J83&gt;=$AH$7,J83&lt;=$AH$9),1,0)</f>
        <v>0</v>
      </c>
      <c r="V83" s="34">
        <f t="shared" si="264"/>
        <v>0</v>
      </c>
      <c r="W83" s="34">
        <f t="shared" si="264"/>
        <v>0</v>
      </c>
      <c r="X83" s="34">
        <f t="shared" si="264"/>
        <v>0</v>
      </c>
      <c r="Y83" s="34">
        <f t="shared" si="264"/>
        <v>1</v>
      </c>
      <c r="Z83" s="34">
        <f t="shared" si="264"/>
        <v>0</v>
      </c>
      <c r="AA83" s="34">
        <f t="shared" si="264"/>
        <v>1</v>
      </c>
      <c r="AB83" s="34">
        <f t="shared" si="264"/>
        <v>0</v>
      </c>
      <c r="AC83" s="34">
        <f t="shared" si="21"/>
        <v>0</v>
      </c>
      <c r="AD83" s="34">
        <f t="shared" si="22"/>
        <v>1</v>
      </c>
      <c r="AE83" s="30">
        <f t="shared" si="23"/>
        <v>0.003465476121</v>
      </c>
      <c r="AF83" s="35" t="str">
        <f t="shared" si="42"/>
        <v>V+D</v>
      </c>
      <c r="AG83" s="31"/>
      <c r="AH83" s="31"/>
      <c r="AI83" s="31"/>
      <c r="AJ83" s="36">
        <f t="shared" ref="AJ83:AS83" si="265">INT(100*ABS(J83-($AH$7+$AH$9)/2))</f>
        <v>3782</v>
      </c>
      <c r="AK83" s="36">
        <f t="shared" si="265"/>
        <v>8591</v>
      </c>
      <c r="AL83" s="36">
        <f t="shared" si="265"/>
        <v>146</v>
      </c>
      <c r="AM83" s="36">
        <f t="shared" si="265"/>
        <v>131</v>
      </c>
      <c r="AN83" s="36">
        <f t="shared" si="265"/>
        <v>71</v>
      </c>
      <c r="AO83" s="36">
        <f t="shared" si="265"/>
        <v>532</v>
      </c>
      <c r="AP83" s="36">
        <f t="shared" si="265"/>
        <v>83</v>
      </c>
      <c r="AQ83" s="36">
        <f t="shared" si="265"/>
        <v>171</v>
      </c>
      <c r="AR83" s="36">
        <f t="shared" si="265"/>
        <v>188</v>
      </c>
      <c r="AS83" s="36">
        <f t="shared" si="265"/>
        <v>199</v>
      </c>
      <c r="AT83" s="35">
        <f t="shared" si="39"/>
        <v>71</v>
      </c>
      <c r="AU83" s="31"/>
      <c r="AV83" s="31"/>
      <c r="AW83" s="31"/>
      <c r="AX83" s="31"/>
      <c r="AY83" s="31"/>
      <c r="AZ83" s="31"/>
      <c r="BA83" s="31"/>
      <c r="BB83" s="31"/>
    </row>
    <row r="84" ht="13.5" customHeight="1">
      <c r="A84" s="27" t="s">
        <v>33</v>
      </c>
      <c r="B84" s="27" t="s">
        <v>58</v>
      </c>
      <c r="C84" s="28">
        <f>LOOKUP(A84,'single char incidentie'!$A$1:$A$26,'single char incidentie'!$E$1:$E$26)</f>
        <v>0.09650590394</v>
      </c>
      <c r="D84" s="28">
        <f>LOOKUP(B84,'single char incidentie'!$A$1:$A$26,'single char incidentie'!$D$1:$D$26)</f>
        <v>0.0382052264</v>
      </c>
      <c r="E84" s="29">
        <v>0.34451853532889</v>
      </c>
      <c r="F84" s="30">
        <f t="shared" si="9"/>
        <v>0.003445185353</v>
      </c>
      <c r="G84" s="31">
        <f t="shared" si="27"/>
        <v>4823259.495</v>
      </c>
      <c r="H84" s="31">
        <f t="shared" si="28"/>
        <v>534873.1696</v>
      </c>
      <c r="I84" s="31">
        <f t="shared" si="10"/>
        <v>48232.59495</v>
      </c>
      <c r="J84" s="32">
        <f t="shared" ref="J84:K84" si="266">C84*$AH$5</f>
        <v>96.50590394</v>
      </c>
      <c r="K84" s="32">
        <f t="shared" si="266"/>
        <v>38.2052264</v>
      </c>
      <c r="L84" s="32">
        <f t="shared" si="12"/>
        <v>3.445185353</v>
      </c>
      <c r="M84" s="32">
        <f t="shared" si="13"/>
        <v>8.042158661</v>
      </c>
      <c r="N84" s="32">
        <f t="shared" si="14"/>
        <v>3.113093675</v>
      </c>
      <c r="O84" s="32">
        <f t="shared" si="15"/>
        <v>3.183768867</v>
      </c>
      <c r="P84" s="32">
        <f t="shared" si="16"/>
        <v>1.232426658</v>
      </c>
      <c r="Q84" s="32">
        <f t="shared" si="17"/>
        <v>0.2870987794</v>
      </c>
      <c r="R84" s="32">
        <f t="shared" si="18"/>
        <v>0.1111350114</v>
      </c>
      <c r="S84" s="32">
        <f t="shared" si="19"/>
        <v>0.00926125095</v>
      </c>
      <c r="T84" s="33">
        <f t="shared" si="30"/>
        <v>0.4839709407</v>
      </c>
      <c r="U84" s="34">
        <f t="shared" ref="U84:AB84" si="267">IF(AND(J84&gt;=$AH$7,J84&lt;=$AH$9),1,0)</f>
        <v>0</v>
      </c>
      <c r="V84" s="34">
        <f t="shared" si="267"/>
        <v>0</v>
      </c>
      <c r="W84" s="34">
        <f t="shared" si="267"/>
        <v>0</v>
      </c>
      <c r="X84" s="34">
        <f t="shared" si="267"/>
        <v>0</v>
      </c>
      <c r="Y84" s="34">
        <f t="shared" si="267"/>
        <v>0</v>
      </c>
      <c r="Z84" s="34">
        <f t="shared" si="267"/>
        <v>0</v>
      </c>
      <c r="AA84" s="34">
        <f t="shared" si="267"/>
        <v>1</v>
      </c>
      <c r="AB84" s="34">
        <f t="shared" si="267"/>
        <v>0</v>
      </c>
      <c r="AC84" s="34">
        <f t="shared" si="21"/>
        <v>0</v>
      </c>
      <c r="AD84" s="34">
        <f t="shared" si="22"/>
        <v>1</v>
      </c>
      <c r="AE84" s="30">
        <f t="shared" si="23"/>
        <v>0.003445185353</v>
      </c>
      <c r="AF84" s="35" t="str">
        <f t="shared" si="42"/>
        <v>F+D</v>
      </c>
      <c r="AG84" s="31"/>
      <c r="AH84" s="31"/>
      <c r="AI84" s="31"/>
      <c r="AJ84" s="36">
        <f t="shared" ref="AJ84:AS84" si="268">INT(100*ABS(J84-($AH$7+$AH$9)/2))</f>
        <v>9450</v>
      </c>
      <c r="AK84" s="36">
        <f t="shared" si="268"/>
        <v>3620</v>
      </c>
      <c r="AL84" s="36">
        <f t="shared" si="268"/>
        <v>144</v>
      </c>
      <c r="AM84" s="36">
        <f t="shared" si="268"/>
        <v>604</v>
      </c>
      <c r="AN84" s="36">
        <f t="shared" si="268"/>
        <v>111</v>
      </c>
      <c r="AO84" s="36">
        <f t="shared" si="268"/>
        <v>118</v>
      </c>
      <c r="AP84" s="36">
        <f t="shared" si="268"/>
        <v>76</v>
      </c>
      <c r="AQ84" s="36">
        <f t="shared" si="268"/>
        <v>171</v>
      </c>
      <c r="AR84" s="36">
        <f t="shared" si="268"/>
        <v>188</v>
      </c>
      <c r="AS84" s="36">
        <f t="shared" si="268"/>
        <v>199</v>
      </c>
      <c r="AT84" s="35">
        <f t="shared" si="39"/>
        <v>76</v>
      </c>
      <c r="AU84" s="31"/>
      <c r="AV84" s="31"/>
      <c r="AW84" s="31"/>
      <c r="AX84" s="31"/>
      <c r="AY84" s="31"/>
      <c r="AZ84" s="31"/>
      <c r="BA84" s="31"/>
      <c r="BB84" s="31"/>
    </row>
    <row r="85" ht="13.5" customHeight="1">
      <c r="A85" s="27" t="s">
        <v>45</v>
      </c>
      <c r="B85" s="27" t="s">
        <v>36</v>
      </c>
      <c r="C85" s="28">
        <f>LOOKUP(A85,'single char incidentie'!$A$1:$A$26,'single char incidentie'!$E$1:$E$26)</f>
        <v>0.03844431043</v>
      </c>
      <c r="D85" s="28">
        <f>LOOKUP(B85,'single char incidentie'!$A$1:$A$26,'single char incidentie'!$D$1:$D$26)</f>
        <v>0.0879137728</v>
      </c>
      <c r="E85" s="29">
        <v>0.337913242719464</v>
      </c>
      <c r="F85" s="30">
        <f t="shared" si="9"/>
        <v>0.003379132427</v>
      </c>
      <c r="G85" s="31">
        <f t="shared" si="27"/>
        <v>4730785.398</v>
      </c>
      <c r="H85" s="31">
        <f t="shared" si="28"/>
        <v>1230792.819</v>
      </c>
      <c r="I85" s="31">
        <f t="shared" si="10"/>
        <v>47307.85398</v>
      </c>
      <c r="J85" s="32">
        <f t="shared" ref="J85:K85" si="269">C85*$AH$5</f>
        <v>38.44431043</v>
      </c>
      <c r="K85" s="32">
        <f t="shared" si="269"/>
        <v>87.9137728</v>
      </c>
      <c r="L85" s="32">
        <f t="shared" si="12"/>
        <v>3.379132427</v>
      </c>
      <c r="M85" s="32">
        <f t="shared" si="13"/>
        <v>3.203692536</v>
      </c>
      <c r="N85" s="32">
        <f t="shared" si="14"/>
        <v>1.240139046</v>
      </c>
      <c r="O85" s="32">
        <f t="shared" si="15"/>
        <v>7.326147733</v>
      </c>
      <c r="P85" s="32">
        <f t="shared" si="16"/>
        <v>2.835928155</v>
      </c>
      <c r="Q85" s="32">
        <f t="shared" si="17"/>
        <v>0.2815943689</v>
      </c>
      <c r="R85" s="32">
        <f t="shared" si="18"/>
        <v>0.1090042718</v>
      </c>
      <c r="S85" s="32">
        <f t="shared" si="19"/>
        <v>0.00908368932</v>
      </c>
      <c r="T85" s="33">
        <f t="shared" si="30"/>
        <v>0.4873500732</v>
      </c>
      <c r="U85" s="34">
        <f t="shared" ref="U85:AB85" si="270">IF(AND(J85&gt;=$AH$7,J85&lt;=$AH$9),1,0)</f>
        <v>0</v>
      </c>
      <c r="V85" s="34">
        <f t="shared" si="270"/>
        <v>0</v>
      </c>
      <c r="W85" s="34">
        <f t="shared" si="270"/>
        <v>0</v>
      </c>
      <c r="X85" s="34">
        <f t="shared" si="270"/>
        <v>0</v>
      </c>
      <c r="Y85" s="34">
        <f t="shared" si="270"/>
        <v>1</v>
      </c>
      <c r="Z85" s="34">
        <f t="shared" si="270"/>
        <v>0</v>
      </c>
      <c r="AA85" s="34">
        <f t="shared" si="270"/>
        <v>1</v>
      </c>
      <c r="AB85" s="34">
        <f t="shared" si="270"/>
        <v>0</v>
      </c>
      <c r="AC85" s="34">
        <f t="shared" si="21"/>
        <v>0</v>
      </c>
      <c r="AD85" s="34">
        <f t="shared" si="22"/>
        <v>1</v>
      </c>
      <c r="AE85" s="30">
        <f t="shared" si="23"/>
        <v>0.003379132427</v>
      </c>
      <c r="AF85" s="35" t="str">
        <f t="shared" si="42"/>
        <v>V+D</v>
      </c>
      <c r="AG85" s="31"/>
      <c r="AH85" s="31"/>
      <c r="AI85" s="31"/>
      <c r="AJ85" s="36">
        <f t="shared" ref="AJ85:AS85" si="271">INT(100*ABS(J85-($AH$7+$AH$9)/2))</f>
        <v>3644</v>
      </c>
      <c r="AK85" s="36">
        <f t="shared" si="271"/>
        <v>8591</v>
      </c>
      <c r="AL85" s="36">
        <f t="shared" si="271"/>
        <v>137</v>
      </c>
      <c r="AM85" s="36">
        <f t="shared" si="271"/>
        <v>120</v>
      </c>
      <c r="AN85" s="36">
        <f t="shared" si="271"/>
        <v>75</v>
      </c>
      <c r="AO85" s="36">
        <f t="shared" si="271"/>
        <v>532</v>
      </c>
      <c r="AP85" s="36">
        <f t="shared" si="271"/>
        <v>83</v>
      </c>
      <c r="AQ85" s="36">
        <f t="shared" si="271"/>
        <v>171</v>
      </c>
      <c r="AR85" s="36">
        <f t="shared" si="271"/>
        <v>189</v>
      </c>
      <c r="AS85" s="36">
        <f t="shared" si="271"/>
        <v>199</v>
      </c>
      <c r="AT85" s="35">
        <f t="shared" si="39"/>
        <v>75</v>
      </c>
      <c r="AU85" s="31"/>
      <c r="AV85" s="31"/>
      <c r="AW85" s="31"/>
      <c r="AX85" s="31"/>
      <c r="AY85" s="31"/>
      <c r="AZ85" s="31"/>
      <c r="BA85" s="31"/>
      <c r="BB85" s="31"/>
    </row>
    <row r="86" ht="13.5" customHeight="1">
      <c r="A86" s="27" t="s">
        <v>55</v>
      </c>
      <c r="B86" s="27" t="s">
        <v>40</v>
      </c>
      <c r="C86" s="28">
        <f>LOOKUP(A86,'single char incidentie'!$A$1:$A$26,'single char incidentie'!$E$1:$E$26)</f>
        <v>0.04208913995</v>
      </c>
      <c r="D86" s="28">
        <f>LOOKUP(B86,'single char incidentie'!$A$1:$A$26,'single char incidentie'!$D$1:$D$26)</f>
        <v>0.0821403066</v>
      </c>
      <c r="E86" s="29">
        <v>0.33720810254983</v>
      </c>
      <c r="F86" s="30">
        <f t="shared" si="9"/>
        <v>0.003372081025</v>
      </c>
      <c r="G86" s="31">
        <f t="shared" si="27"/>
        <v>4720913.436</v>
      </c>
      <c r="H86" s="31">
        <f t="shared" si="28"/>
        <v>1149964.292</v>
      </c>
      <c r="I86" s="31">
        <f t="shared" si="10"/>
        <v>47209.13436</v>
      </c>
      <c r="J86" s="32">
        <f t="shared" ref="J86:K86" si="272">C86*$AH$5</f>
        <v>42.08913995</v>
      </c>
      <c r="K86" s="32">
        <f t="shared" si="272"/>
        <v>82.1403066</v>
      </c>
      <c r="L86" s="32">
        <f t="shared" si="12"/>
        <v>3.372081025</v>
      </c>
      <c r="M86" s="32">
        <f t="shared" si="13"/>
        <v>3.50742833</v>
      </c>
      <c r="N86" s="32">
        <f t="shared" si="14"/>
        <v>1.357714192</v>
      </c>
      <c r="O86" s="32">
        <f t="shared" si="15"/>
        <v>6.84502555</v>
      </c>
      <c r="P86" s="32">
        <f t="shared" si="16"/>
        <v>2.64968731</v>
      </c>
      <c r="Q86" s="32">
        <f t="shared" si="17"/>
        <v>0.2810067521</v>
      </c>
      <c r="R86" s="32">
        <f t="shared" si="18"/>
        <v>0.1087768073</v>
      </c>
      <c r="S86" s="32">
        <f t="shared" si="19"/>
        <v>0.00906473394</v>
      </c>
      <c r="T86" s="33">
        <f t="shared" si="30"/>
        <v>0.4907221542</v>
      </c>
      <c r="U86" s="34">
        <f t="shared" ref="U86:AB86" si="273">IF(AND(J86&gt;=$AH$7,J86&lt;=$AH$9),1,0)</f>
        <v>0</v>
      </c>
      <c r="V86" s="34">
        <f t="shared" si="273"/>
        <v>0</v>
      </c>
      <c r="W86" s="34">
        <f t="shared" si="273"/>
        <v>0</v>
      </c>
      <c r="X86" s="34">
        <f t="shared" si="273"/>
        <v>0</v>
      </c>
      <c r="Y86" s="34">
        <f t="shared" si="273"/>
        <v>1</v>
      </c>
      <c r="Z86" s="34">
        <f t="shared" si="273"/>
        <v>0</v>
      </c>
      <c r="AA86" s="34">
        <f t="shared" si="273"/>
        <v>1</v>
      </c>
      <c r="AB86" s="34">
        <f t="shared" si="273"/>
        <v>0</v>
      </c>
      <c r="AC86" s="34">
        <f t="shared" si="21"/>
        <v>0</v>
      </c>
      <c r="AD86" s="34">
        <f t="shared" si="22"/>
        <v>1</v>
      </c>
      <c r="AE86" s="30">
        <f t="shared" si="23"/>
        <v>0.003372081025</v>
      </c>
      <c r="AF86" s="35" t="str">
        <f t="shared" si="42"/>
        <v>V+D</v>
      </c>
      <c r="AG86" s="31"/>
      <c r="AH86" s="31"/>
      <c r="AI86" s="31"/>
      <c r="AJ86" s="36">
        <f t="shared" ref="AJ86:AS86" si="274">INT(100*ABS(J86-($AH$7+$AH$9)/2))</f>
        <v>4008</v>
      </c>
      <c r="AK86" s="36">
        <f t="shared" si="274"/>
        <v>8014</v>
      </c>
      <c r="AL86" s="36">
        <f t="shared" si="274"/>
        <v>137</v>
      </c>
      <c r="AM86" s="36">
        <f t="shared" si="274"/>
        <v>150</v>
      </c>
      <c r="AN86" s="36">
        <f t="shared" si="274"/>
        <v>64</v>
      </c>
      <c r="AO86" s="36">
        <f t="shared" si="274"/>
        <v>484</v>
      </c>
      <c r="AP86" s="36">
        <f t="shared" si="274"/>
        <v>64</v>
      </c>
      <c r="AQ86" s="36">
        <f t="shared" si="274"/>
        <v>171</v>
      </c>
      <c r="AR86" s="36">
        <f t="shared" si="274"/>
        <v>189</v>
      </c>
      <c r="AS86" s="36">
        <f t="shared" si="274"/>
        <v>199</v>
      </c>
      <c r="AT86" s="35">
        <f t="shared" si="39"/>
        <v>64</v>
      </c>
      <c r="AU86" s="31"/>
      <c r="AV86" s="31"/>
      <c r="AW86" s="31"/>
      <c r="AX86" s="31"/>
      <c r="AY86" s="31"/>
      <c r="AZ86" s="31"/>
      <c r="BA86" s="31"/>
      <c r="BB86" s="31"/>
    </row>
    <row r="87" ht="13.5" customHeight="1">
      <c r="A87" s="27" t="s">
        <v>53</v>
      </c>
      <c r="B87" s="27" t="s">
        <v>10</v>
      </c>
      <c r="C87" s="28">
        <f>LOOKUP(A87,'single char incidentie'!$A$1:$A$26,'single char incidentie'!$E$1:$E$26)</f>
        <v>0.04653756087</v>
      </c>
      <c r="D87" s="28">
        <f>LOOKUP(B87,'single char incidentie'!$A$1:$A$26,'single char incidentie'!$D$1:$D$26)</f>
        <v>0.07130889039</v>
      </c>
      <c r="E87" s="29">
        <v>0.333811917243023</v>
      </c>
      <c r="F87" s="30">
        <f t="shared" si="9"/>
        <v>0.003338119172</v>
      </c>
      <c r="G87" s="31">
        <f t="shared" si="27"/>
        <v>4673366.841</v>
      </c>
      <c r="H87" s="31">
        <f t="shared" si="28"/>
        <v>998324.4655</v>
      </c>
      <c r="I87" s="31">
        <f t="shared" si="10"/>
        <v>46733.66841</v>
      </c>
      <c r="J87" s="32">
        <f t="shared" ref="J87:K87" si="275">C87*$AH$5</f>
        <v>46.53756087</v>
      </c>
      <c r="K87" s="32">
        <f t="shared" si="275"/>
        <v>71.30889039</v>
      </c>
      <c r="L87" s="32">
        <f t="shared" si="12"/>
        <v>3.338119172</v>
      </c>
      <c r="M87" s="32">
        <f t="shared" si="13"/>
        <v>3.878130073</v>
      </c>
      <c r="N87" s="32">
        <f t="shared" si="14"/>
        <v>1.501211641</v>
      </c>
      <c r="O87" s="32">
        <f t="shared" si="15"/>
        <v>5.942407533</v>
      </c>
      <c r="P87" s="32">
        <f t="shared" si="16"/>
        <v>2.300286787</v>
      </c>
      <c r="Q87" s="32">
        <f t="shared" si="17"/>
        <v>0.2781765977</v>
      </c>
      <c r="R87" s="32">
        <f t="shared" si="18"/>
        <v>0.1076812636</v>
      </c>
      <c r="S87" s="32">
        <f t="shared" si="19"/>
        <v>0.008973438636</v>
      </c>
      <c r="T87" s="33">
        <f t="shared" si="30"/>
        <v>0.4940602734</v>
      </c>
      <c r="U87" s="34">
        <f t="shared" ref="U87:AB87" si="276">IF(AND(J87&gt;=$AH$7,J87&lt;=$AH$9),1,0)</f>
        <v>0</v>
      </c>
      <c r="V87" s="34">
        <f t="shared" si="276"/>
        <v>0</v>
      </c>
      <c r="W87" s="34">
        <f t="shared" si="276"/>
        <v>0</v>
      </c>
      <c r="X87" s="34">
        <f t="shared" si="276"/>
        <v>0</v>
      </c>
      <c r="Y87" s="34">
        <f t="shared" si="276"/>
        <v>1</v>
      </c>
      <c r="Z87" s="34">
        <f t="shared" si="276"/>
        <v>0</v>
      </c>
      <c r="AA87" s="34">
        <f t="shared" si="276"/>
        <v>1</v>
      </c>
      <c r="AB87" s="34">
        <f t="shared" si="276"/>
        <v>0</v>
      </c>
      <c r="AC87" s="34">
        <f t="shared" si="21"/>
        <v>0</v>
      </c>
      <c r="AD87" s="34">
        <f t="shared" si="22"/>
        <v>1</v>
      </c>
      <c r="AE87" s="30">
        <f t="shared" si="23"/>
        <v>0.003338119172</v>
      </c>
      <c r="AF87" s="35" t="str">
        <f t="shared" si="42"/>
        <v>F+D</v>
      </c>
      <c r="AG87" s="31"/>
      <c r="AH87" s="31"/>
      <c r="AI87" s="31"/>
      <c r="AJ87" s="36">
        <f t="shared" ref="AJ87:AS87" si="277">INT(100*ABS(J87-($AH$7+$AH$9)/2))</f>
        <v>4453</v>
      </c>
      <c r="AK87" s="36">
        <f t="shared" si="277"/>
        <v>6930</v>
      </c>
      <c r="AL87" s="36">
        <f t="shared" si="277"/>
        <v>133</v>
      </c>
      <c r="AM87" s="36">
        <f t="shared" si="277"/>
        <v>187</v>
      </c>
      <c r="AN87" s="36">
        <f t="shared" si="277"/>
        <v>49</v>
      </c>
      <c r="AO87" s="36">
        <f t="shared" si="277"/>
        <v>394</v>
      </c>
      <c r="AP87" s="36">
        <f t="shared" si="277"/>
        <v>30</v>
      </c>
      <c r="AQ87" s="36">
        <f t="shared" si="277"/>
        <v>172</v>
      </c>
      <c r="AR87" s="36">
        <f t="shared" si="277"/>
        <v>189</v>
      </c>
      <c r="AS87" s="36">
        <f t="shared" si="277"/>
        <v>199</v>
      </c>
      <c r="AT87" s="35">
        <f t="shared" si="39"/>
        <v>30</v>
      </c>
      <c r="AU87" s="31"/>
      <c r="AV87" s="31"/>
      <c r="AW87" s="31"/>
      <c r="AX87" s="31"/>
      <c r="AY87" s="31"/>
      <c r="AZ87" s="31"/>
      <c r="BA87" s="31"/>
      <c r="BB87" s="31"/>
    </row>
    <row r="88" ht="13.5" customHeight="1">
      <c r="A88" s="27" t="s">
        <v>59</v>
      </c>
      <c r="B88" s="27" t="s">
        <v>32</v>
      </c>
      <c r="C88" s="28">
        <f>LOOKUP(A88,'single char incidentie'!$A$1:$A$26,'single char incidentie'!$E$1:$E$26)</f>
        <v>0.03451036129</v>
      </c>
      <c r="D88" s="28">
        <f>LOOKUP(B88,'single char incidentie'!$A$1:$A$26,'single char incidentie'!$D$1:$D$26)</f>
        <v>0.094317711</v>
      </c>
      <c r="E88" s="29">
        <v>0.327292968327838</v>
      </c>
      <c r="F88" s="30">
        <f t="shared" si="9"/>
        <v>0.003272929683</v>
      </c>
      <c r="G88" s="31">
        <f t="shared" si="27"/>
        <v>4582101.557</v>
      </c>
      <c r="H88" s="31">
        <f t="shared" si="28"/>
        <v>1320447.954</v>
      </c>
      <c r="I88" s="31">
        <f t="shared" si="10"/>
        <v>45821.01557</v>
      </c>
      <c r="J88" s="32">
        <f t="shared" ref="J88:K88" si="278">C88*$AH$5</f>
        <v>34.51036129</v>
      </c>
      <c r="K88" s="32">
        <f t="shared" si="278"/>
        <v>94.317711</v>
      </c>
      <c r="L88" s="32">
        <f t="shared" si="12"/>
        <v>3.272929683</v>
      </c>
      <c r="M88" s="32">
        <f t="shared" si="13"/>
        <v>2.875863441</v>
      </c>
      <c r="N88" s="32">
        <f t="shared" si="14"/>
        <v>1.113237461</v>
      </c>
      <c r="O88" s="32">
        <f t="shared" si="15"/>
        <v>7.85980925</v>
      </c>
      <c r="P88" s="32">
        <f t="shared" si="16"/>
        <v>3.042506807</v>
      </c>
      <c r="Q88" s="32">
        <f t="shared" si="17"/>
        <v>0.2727441403</v>
      </c>
      <c r="R88" s="32">
        <f t="shared" si="18"/>
        <v>0.1055783769</v>
      </c>
      <c r="S88" s="32">
        <f t="shared" si="19"/>
        <v>0.008798198073</v>
      </c>
      <c r="T88" s="33">
        <f t="shared" si="30"/>
        <v>0.4973332031</v>
      </c>
      <c r="U88" s="34">
        <f t="shared" ref="U88:AB88" si="279">IF(AND(J88&gt;=$AH$7,J88&lt;=$AH$9),1,0)</f>
        <v>0</v>
      </c>
      <c r="V88" s="34">
        <f t="shared" si="279"/>
        <v>0</v>
      </c>
      <c r="W88" s="34">
        <f t="shared" si="279"/>
        <v>0</v>
      </c>
      <c r="X88" s="34">
        <f t="shared" si="279"/>
        <v>1</v>
      </c>
      <c r="Y88" s="34">
        <f t="shared" si="279"/>
        <v>1</v>
      </c>
      <c r="Z88" s="34">
        <f t="shared" si="279"/>
        <v>0</v>
      </c>
      <c r="AA88" s="34">
        <f t="shared" si="279"/>
        <v>0</v>
      </c>
      <c r="AB88" s="34">
        <f t="shared" si="279"/>
        <v>0</v>
      </c>
      <c r="AC88" s="34">
        <f t="shared" si="21"/>
        <v>0</v>
      </c>
      <c r="AD88" s="34">
        <f t="shared" si="22"/>
        <v>1</v>
      </c>
      <c r="AE88" s="30">
        <f t="shared" si="23"/>
        <v>0.003272929683</v>
      </c>
      <c r="AF88" s="35" t="str">
        <f t="shared" si="42"/>
        <v>V+M</v>
      </c>
      <c r="AG88" s="31"/>
      <c r="AH88" s="31"/>
      <c r="AI88" s="31"/>
      <c r="AJ88" s="36">
        <f t="shared" ref="AJ88:AS88" si="280">INT(100*ABS(J88-($AH$7+$AH$9)/2))</f>
        <v>3251</v>
      </c>
      <c r="AK88" s="36">
        <f t="shared" si="280"/>
        <v>9231</v>
      </c>
      <c r="AL88" s="36">
        <f t="shared" si="280"/>
        <v>127</v>
      </c>
      <c r="AM88" s="36">
        <f t="shared" si="280"/>
        <v>87</v>
      </c>
      <c r="AN88" s="36">
        <f t="shared" si="280"/>
        <v>88</v>
      </c>
      <c r="AO88" s="36">
        <f t="shared" si="280"/>
        <v>585</v>
      </c>
      <c r="AP88" s="36">
        <f t="shared" si="280"/>
        <v>104</v>
      </c>
      <c r="AQ88" s="36">
        <f t="shared" si="280"/>
        <v>172</v>
      </c>
      <c r="AR88" s="36">
        <f t="shared" si="280"/>
        <v>189</v>
      </c>
      <c r="AS88" s="36">
        <f t="shared" si="280"/>
        <v>199</v>
      </c>
      <c r="AT88" s="35">
        <f t="shared" si="39"/>
        <v>87</v>
      </c>
      <c r="AU88" s="31"/>
      <c r="AV88" s="31"/>
      <c r="AW88" s="31"/>
      <c r="AX88" s="31"/>
      <c r="AY88" s="31"/>
      <c r="AZ88" s="31"/>
      <c r="BA88" s="31"/>
      <c r="BB88" s="31"/>
    </row>
    <row r="89" ht="13.5" customHeight="1">
      <c r="A89" s="27" t="s">
        <v>30</v>
      </c>
      <c r="B89" s="27" t="s">
        <v>59</v>
      </c>
      <c r="C89" s="28">
        <f>LOOKUP(A89,'single char incidentie'!$A$1:$A$26,'single char incidentie'!$E$1:$E$26)</f>
        <v>0.1213456172</v>
      </c>
      <c r="D89" s="28">
        <f>LOOKUP(B89,'single char incidentie'!$A$1:$A$26,'single char incidentie'!$D$1:$D$26)</f>
        <v>0.02732106643</v>
      </c>
      <c r="E89" s="29">
        <v>0.325019251046162</v>
      </c>
      <c r="F89" s="30">
        <f t="shared" si="9"/>
        <v>0.00325019251</v>
      </c>
      <c r="G89" s="31">
        <f t="shared" si="27"/>
        <v>4550269.515</v>
      </c>
      <c r="H89" s="31">
        <f t="shared" si="28"/>
        <v>382494.9301</v>
      </c>
      <c r="I89" s="31">
        <f t="shared" si="10"/>
        <v>45502.69515</v>
      </c>
      <c r="J89" s="32">
        <f t="shared" ref="J89:K89" si="281">C89*$AH$5</f>
        <v>121.3456172</v>
      </c>
      <c r="K89" s="32">
        <f t="shared" si="281"/>
        <v>27.32106643</v>
      </c>
      <c r="L89" s="32">
        <f t="shared" si="12"/>
        <v>3.25019251</v>
      </c>
      <c r="M89" s="32">
        <f t="shared" si="13"/>
        <v>10.11213477</v>
      </c>
      <c r="N89" s="32">
        <f t="shared" si="14"/>
        <v>3.914374749</v>
      </c>
      <c r="O89" s="32">
        <f t="shared" si="15"/>
        <v>2.276755536</v>
      </c>
      <c r="P89" s="32">
        <f t="shared" si="16"/>
        <v>0.8813247236</v>
      </c>
      <c r="Q89" s="32">
        <f t="shared" si="17"/>
        <v>0.2708493759</v>
      </c>
      <c r="R89" s="32">
        <f t="shared" si="18"/>
        <v>0.1048449197</v>
      </c>
      <c r="S89" s="32">
        <f t="shared" si="19"/>
        <v>0.008737076641</v>
      </c>
      <c r="T89" s="33">
        <f t="shared" si="30"/>
        <v>0.5005833956</v>
      </c>
      <c r="U89" s="34">
        <f t="shared" ref="U89:AB89" si="282">IF(AND(J89&gt;=$AH$7,J89&lt;=$AH$9),1,0)</f>
        <v>0</v>
      </c>
      <c r="V89" s="34">
        <f t="shared" si="282"/>
        <v>0</v>
      </c>
      <c r="W89" s="34">
        <f t="shared" si="282"/>
        <v>0</v>
      </c>
      <c r="X89" s="34">
        <f t="shared" si="282"/>
        <v>0</v>
      </c>
      <c r="Y89" s="34">
        <f t="shared" si="282"/>
        <v>0</v>
      </c>
      <c r="Z89" s="34">
        <f t="shared" si="282"/>
        <v>1</v>
      </c>
      <c r="AA89" s="34">
        <f t="shared" si="282"/>
        <v>0</v>
      </c>
      <c r="AB89" s="34">
        <f t="shared" si="282"/>
        <v>0</v>
      </c>
      <c r="AC89" s="34">
        <f t="shared" si="21"/>
        <v>0</v>
      </c>
      <c r="AD89" s="34">
        <f t="shared" si="22"/>
        <v>1</v>
      </c>
      <c r="AE89" s="30">
        <f t="shared" si="23"/>
        <v>0.00325019251</v>
      </c>
      <c r="AF89" s="35" t="str">
        <f t="shared" si="42"/>
        <v>F+M</v>
      </c>
      <c r="AG89" s="31"/>
      <c r="AH89" s="31"/>
      <c r="AI89" s="31"/>
      <c r="AJ89" s="36">
        <f t="shared" ref="AJ89:AS89" si="283">INT(100*ABS(J89-($AH$7+$AH$9)/2))</f>
        <v>11934</v>
      </c>
      <c r="AK89" s="36">
        <f t="shared" si="283"/>
        <v>2532</v>
      </c>
      <c r="AL89" s="36">
        <f t="shared" si="283"/>
        <v>125</v>
      </c>
      <c r="AM89" s="36">
        <f t="shared" si="283"/>
        <v>811</v>
      </c>
      <c r="AN89" s="36">
        <f t="shared" si="283"/>
        <v>191</v>
      </c>
      <c r="AO89" s="36">
        <f t="shared" si="283"/>
        <v>27</v>
      </c>
      <c r="AP89" s="36">
        <f t="shared" si="283"/>
        <v>111</v>
      </c>
      <c r="AQ89" s="36">
        <f t="shared" si="283"/>
        <v>172</v>
      </c>
      <c r="AR89" s="36">
        <f t="shared" si="283"/>
        <v>189</v>
      </c>
      <c r="AS89" s="36">
        <f t="shared" si="283"/>
        <v>199</v>
      </c>
      <c r="AT89" s="35">
        <f t="shared" si="39"/>
        <v>27</v>
      </c>
      <c r="AU89" s="31"/>
      <c r="AV89" s="31"/>
      <c r="AW89" s="31"/>
      <c r="AX89" s="31"/>
      <c r="AY89" s="31"/>
      <c r="AZ89" s="31"/>
      <c r="BA89" s="31"/>
      <c r="BB89" s="31"/>
    </row>
    <row r="90" ht="13.5" customHeight="1">
      <c r="A90" s="27" t="s">
        <v>43</v>
      </c>
      <c r="B90" s="27" t="s">
        <v>30</v>
      </c>
      <c r="C90" s="28">
        <f>LOOKUP(A90,'single char incidentie'!$A$1:$A$26,'single char incidentie'!$E$1:$E$26)</f>
        <v>0.05718590837</v>
      </c>
      <c r="D90" s="28">
        <f>LOOKUP(B90,'single char incidentie'!$A$1:$A$26,'single char incidentie'!$D$1:$D$26)</f>
        <v>0.05443088522</v>
      </c>
      <c r="E90" s="29">
        <v>0.324393259262916</v>
      </c>
      <c r="F90" s="30">
        <f t="shared" si="9"/>
        <v>0.003243932593</v>
      </c>
      <c r="G90" s="31">
        <f t="shared" si="27"/>
        <v>4541505.63</v>
      </c>
      <c r="H90" s="31">
        <f t="shared" si="28"/>
        <v>762032.3931</v>
      </c>
      <c r="I90" s="31">
        <f t="shared" si="10"/>
        <v>45415.0563</v>
      </c>
      <c r="J90" s="32">
        <f t="shared" ref="J90:K90" si="284">C90*$AH$5</f>
        <v>57.18590837</v>
      </c>
      <c r="K90" s="32">
        <f t="shared" si="284"/>
        <v>54.43088522</v>
      </c>
      <c r="L90" s="32">
        <f t="shared" si="12"/>
        <v>3.243932593</v>
      </c>
      <c r="M90" s="32">
        <f t="shared" si="13"/>
        <v>4.765492365</v>
      </c>
      <c r="N90" s="32">
        <f t="shared" si="14"/>
        <v>1.844706722</v>
      </c>
      <c r="O90" s="32">
        <f t="shared" si="15"/>
        <v>4.535907102</v>
      </c>
      <c r="P90" s="32">
        <f t="shared" si="16"/>
        <v>1.755835007</v>
      </c>
      <c r="Q90" s="32">
        <f t="shared" si="17"/>
        <v>0.2703277161</v>
      </c>
      <c r="R90" s="32">
        <f t="shared" si="18"/>
        <v>0.1046429869</v>
      </c>
      <c r="S90" s="32">
        <f t="shared" si="19"/>
        <v>0.008720248905</v>
      </c>
      <c r="T90" s="33">
        <f t="shared" si="30"/>
        <v>0.5038273282</v>
      </c>
      <c r="U90" s="34">
        <f t="shared" ref="U90:AB90" si="285">IF(AND(J90&gt;=$AH$7,J90&lt;=$AH$9),1,0)</f>
        <v>0</v>
      </c>
      <c r="V90" s="34">
        <f t="shared" si="285"/>
        <v>0</v>
      </c>
      <c r="W90" s="34">
        <f t="shared" si="285"/>
        <v>0</v>
      </c>
      <c r="X90" s="34">
        <f t="shared" si="285"/>
        <v>0</v>
      </c>
      <c r="Y90" s="34">
        <f t="shared" si="285"/>
        <v>1</v>
      </c>
      <c r="Z90" s="34">
        <f t="shared" si="285"/>
        <v>0</v>
      </c>
      <c r="AA90" s="34">
        <f t="shared" si="285"/>
        <v>1</v>
      </c>
      <c r="AB90" s="34">
        <f t="shared" si="285"/>
        <v>0</v>
      </c>
      <c r="AC90" s="34">
        <f t="shared" si="21"/>
        <v>0</v>
      </c>
      <c r="AD90" s="34">
        <f t="shared" si="22"/>
        <v>1</v>
      </c>
      <c r="AE90" s="30">
        <f t="shared" si="23"/>
        <v>0.003243932593</v>
      </c>
      <c r="AF90" s="35" t="str">
        <f t="shared" si="42"/>
        <v>V+D</v>
      </c>
      <c r="AG90" s="31"/>
      <c r="AH90" s="31"/>
      <c r="AI90" s="31"/>
      <c r="AJ90" s="36">
        <f t="shared" ref="AJ90:AS90" si="286">INT(100*ABS(J90-($AH$7+$AH$9)/2))</f>
        <v>5518</v>
      </c>
      <c r="AK90" s="36">
        <f t="shared" si="286"/>
        <v>5243</v>
      </c>
      <c r="AL90" s="36">
        <f t="shared" si="286"/>
        <v>124</v>
      </c>
      <c r="AM90" s="36">
        <f t="shared" si="286"/>
        <v>276</v>
      </c>
      <c r="AN90" s="36">
        <f t="shared" si="286"/>
        <v>15</v>
      </c>
      <c r="AO90" s="36">
        <f t="shared" si="286"/>
        <v>253</v>
      </c>
      <c r="AP90" s="36">
        <f t="shared" si="286"/>
        <v>24</v>
      </c>
      <c r="AQ90" s="36">
        <f t="shared" si="286"/>
        <v>172</v>
      </c>
      <c r="AR90" s="36">
        <f t="shared" si="286"/>
        <v>189</v>
      </c>
      <c r="AS90" s="36">
        <f t="shared" si="286"/>
        <v>199</v>
      </c>
      <c r="AT90" s="35">
        <f t="shared" si="39"/>
        <v>15</v>
      </c>
      <c r="AU90" s="31"/>
      <c r="AV90" s="31"/>
      <c r="AW90" s="31"/>
      <c r="AX90" s="31"/>
      <c r="AY90" s="31"/>
      <c r="AZ90" s="31"/>
      <c r="BA90" s="31"/>
      <c r="BB90" s="31"/>
    </row>
    <row r="91" ht="13.5" customHeight="1">
      <c r="A91" s="27" t="s">
        <v>45</v>
      </c>
      <c r="B91" s="27" t="s">
        <v>40</v>
      </c>
      <c r="C91" s="28">
        <f>LOOKUP(A91,'single char incidentie'!$A$1:$A$26,'single char incidentie'!$E$1:$E$26)</f>
        <v>0.03844431043</v>
      </c>
      <c r="D91" s="28">
        <f>LOOKUP(B91,'single char incidentie'!$A$1:$A$26,'single char incidentie'!$D$1:$D$26)</f>
        <v>0.0821403066</v>
      </c>
      <c r="E91" s="29">
        <v>0.321299276885951</v>
      </c>
      <c r="F91" s="30">
        <f t="shared" si="9"/>
        <v>0.003212992769</v>
      </c>
      <c r="G91" s="31">
        <f t="shared" si="27"/>
        <v>4498189.876</v>
      </c>
      <c r="H91" s="31">
        <f t="shared" si="28"/>
        <v>1149964.292</v>
      </c>
      <c r="I91" s="31">
        <f t="shared" si="10"/>
        <v>44981.89876</v>
      </c>
      <c r="J91" s="32">
        <f t="shared" ref="J91:K91" si="287">C91*$AH$5</f>
        <v>38.44431043</v>
      </c>
      <c r="K91" s="32">
        <f t="shared" si="287"/>
        <v>82.1403066</v>
      </c>
      <c r="L91" s="32">
        <f t="shared" si="12"/>
        <v>3.212992769</v>
      </c>
      <c r="M91" s="32">
        <f t="shared" si="13"/>
        <v>3.203692536</v>
      </c>
      <c r="N91" s="32">
        <f t="shared" si="14"/>
        <v>1.240139046</v>
      </c>
      <c r="O91" s="32">
        <f t="shared" si="15"/>
        <v>6.84502555</v>
      </c>
      <c r="P91" s="32">
        <f t="shared" si="16"/>
        <v>2.64968731</v>
      </c>
      <c r="Q91" s="32">
        <f t="shared" si="17"/>
        <v>0.2677493974</v>
      </c>
      <c r="R91" s="32">
        <f t="shared" si="18"/>
        <v>0.103644928</v>
      </c>
      <c r="S91" s="32">
        <f t="shared" si="19"/>
        <v>0.008637077336</v>
      </c>
      <c r="T91" s="33">
        <f t="shared" si="30"/>
        <v>0.5070403209</v>
      </c>
      <c r="U91" s="34">
        <f t="shared" ref="U91:AB91" si="288">IF(AND(J91&gt;=$AH$7,J91&lt;=$AH$9),1,0)</f>
        <v>0</v>
      </c>
      <c r="V91" s="34">
        <f t="shared" si="288"/>
        <v>0</v>
      </c>
      <c r="W91" s="34">
        <f t="shared" si="288"/>
        <v>0</v>
      </c>
      <c r="X91" s="34">
        <f t="shared" si="288"/>
        <v>0</v>
      </c>
      <c r="Y91" s="34">
        <f t="shared" si="288"/>
        <v>1</v>
      </c>
      <c r="Z91" s="34">
        <f t="shared" si="288"/>
        <v>0</v>
      </c>
      <c r="AA91" s="34">
        <f t="shared" si="288"/>
        <v>1</v>
      </c>
      <c r="AB91" s="34">
        <f t="shared" si="288"/>
        <v>0</v>
      </c>
      <c r="AC91" s="34">
        <f t="shared" si="21"/>
        <v>0</v>
      </c>
      <c r="AD91" s="34">
        <f t="shared" si="22"/>
        <v>1</v>
      </c>
      <c r="AE91" s="30">
        <f t="shared" si="23"/>
        <v>0.003212992769</v>
      </c>
      <c r="AF91" s="35" t="str">
        <f t="shared" si="42"/>
        <v>F+D</v>
      </c>
      <c r="AG91" s="31"/>
      <c r="AH91" s="31"/>
      <c r="AI91" s="31"/>
      <c r="AJ91" s="36">
        <f t="shared" ref="AJ91:AS91" si="289">INT(100*ABS(J91-($AH$7+$AH$9)/2))</f>
        <v>3644</v>
      </c>
      <c r="AK91" s="36">
        <f t="shared" si="289"/>
        <v>8014</v>
      </c>
      <c r="AL91" s="36">
        <f t="shared" si="289"/>
        <v>121</v>
      </c>
      <c r="AM91" s="36">
        <f t="shared" si="289"/>
        <v>120</v>
      </c>
      <c r="AN91" s="36">
        <f t="shared" si="289"/>
        <v>75</v>
      </c>
      <c r="AO91" s="36">
        <f t="shared" si="289"/>
        <v>484</v>
      </c>
      <c r="AP91" s="36">
        <f t="shared" si="289"/>
        <v>64</v>
      </c>
      <c r="AQ91" s="36">
        <f t="shared" si="289"/>
        <v>173</v>
      </c>
      <c r="AR91" s="36">
        <f t="shared" si="289"/>
        <v>189</v>
      </c>
      <c r="AS91" s="36">
        <f t="shared" si="289"/>
        <v>199</v>
      </c>
      <c r="AT91" s="35">
        <f t="shared" si="39"/>
        <v>64</v>
      </c>
      <c r="AU91" s="31"/>
      <c r="AV91" s="31"/>
      <c r="AW91" s="31"/>
      <c r="AX91" s="31"/>
      <c r="AY91" s="31"/>
      <c r="AZ91" s="31"/>
      <c r="BA91" s="31"/>
      <c r="BB91" s="31"/>
    </row>
    <row r="92" ht="13.5" customHeight="1">
      <c r="A92" s="27" t="s">
        <v>43</v>
      </c>
      <c r="B92" s="27" t="s">
        <v>42</v>
      </c>
      <c r="C92" s="28">
        <f>LOOKUP(A92,'single char incidentie'!$A$1:$A$26,'single char incidentie'!$E$1:$E$26)</f>
        <v>0.05718590837</v>
      </c>
      <c r="D92" s="28">
        <f>LOOKUP(B92,'single char incidentie'!$A$1:$A$26,'single char incidentie'!$D$1:$D$26)</f>
        <v>0.05481889944</v>
      </c>
      <c r="E92" s="29">
        <v>0.319989730856632</v>
      </c>
      <c r="F92" s="30">
        <f t="shared" si="9"/>
        <v>0.003199897309</v>
      </c>
      <c r="G92" s="31">
        <f t="shared" si="27"/>
        <v>4479856.232</v>
      </c>
      <c r="H92" s="31">
        <f t="shared" si="28"/>
        <v>767464.5922</v>
      </c>
      <c r="I92" s="31">
        <f t="shared" si="10"/>
        <v>44798.56232</v>
      </c>
      <c r="J92" s="32">
        <f t="shared" ref="J92:K92" si="290">C92*$AH$5</f>
        <v>57.18590837</v>
      </c>
      <c r="K92" s="32">
        <f t="shared" si="290"/>
        <v>54.81889944</v>
      </c>
      <c r="L92" s="32">
        <f t="shared" si="12"/>
        <v>3.199897309</v>
      </c>
      <c r="M92" s="32">
        <f t="shared" si="13"/>
        <v>4.765492365</v>
      </c>
      <c r="N92" s="32">
        <f t="shared" si="14"/>
        <v>1.844706722</v>
      </c>
      <c r="O92" s="32">
        <f t="shared" si="15"/>
        <v>4.56824162</v>
      </c>
      <c r="P92" s="32">
        <f t="shared" si="16"/>
        <v>1.768351595</v>
      </c>
      <c r="Q92" s="32">
        <f t="shared" si="17"/>
        <v>0.266658109</v>
      </c>
      <c r="R92" s="32">
        <f t="shared" si="18"/>
        <v>0.1032224938</v>
      </c>
      <c r="S92" s="32">
        <f t="shared" si="19"/>
        <v>0.008601874485</v>
      </c>
      <c r="T92" s="33">
        <f t="shared" si="30"/>
        <v>0.5102402182</v>
      </c>
      <c r="U92" s="34">
        <f t="shared" ref="U92:AB92" si="291">IF(AND(J92&gt;=$AH$7,J92&lt;=$AH$9),1,0)</f>
        <v>0</v>
      </c>
      <c r="V92" s="34">
        <f t="shared" si="291"/>
        <v>0</v>
      </c>
      <c r="W92" s="34">
        <f t="shared" si="291"/>
        <v>0</v>
      </c>
      <c r="X92" s="34">
        <f t="shared" si="291"/>
        <v>0</v>
      </c>
      <c r="Y92" s="34">
        <f t="shared" si="291"/>
        <v>1</v>
      </c>
      <c r="Z92" s="34">
        <f t="shared" si="291"/>
        <v>0</v>
      </c>
      <c r="AA92" s="34">
        <f t="shared" si="291"/>
        <v>1</v>
      </c>
      <c r="AB92" s="34">
        <f t="shared" si="291"/>
        <v>0</v>
      </c>
      <c r="AC92" s="34">
        <f t="shared" si="21"/>
        <v>0</v>
      </c>
      <c r="AD92" s="34">
        <f t="shared" si="22"/>
        <v>1</v>
      </c>
      <c r="AE92" s="30">
        <f t="shared" si="23"/>
        <v>0.003199897309</v>
      </c>
      <c r="AF92" s="35" t="str">
        <f t="shared" si="42"/>
        <v>V+D</v>
      </c>
      <c r="AG92" s="31"/>
      <c r="AH92" s="31"/>
      <c r="AI92" s="31"/>
      <c r="AJ92" s="36">
        <f t="shared" ref="AJ92:AS92" si="292">INT(100*ABS(J92-($AH$7+$AH$9)/2))</f>
        <v>5518</v>
      </c>
      <c r="AK92" s="36">
        <f t="shared" si="292"/>
        <v>5281</v>
      </c>
      <c r="AL92" s="36">
        <f t="shared" si="292"/>
        <v>119</v>
      </c>
      <c r="AM92" s="36">
        <f t="shared" si="292"/>
        <v>276</v>
      </c>
      <c r="AN92" s="36">
        <f t="shared" si="292"/>
        <v>15</v>
      </c>
      <c r="AO92" s="36">
        <f t="shared" si="292"/>
        <v>256</v>
      </c>
      <c r="AP92" s="36">
        <f t="shared" si="292"/>
        <v>23</v>
      </c>
      <c r="AQ92" s="36">
        <f t="shared" si="292"/>
        <v>173</v>
      </c>
      <c r="AR92" s="36">
        <f t="shared" si="292"/>
        <v>189</v>
      </c>
      <c r="AS92" s="36">
        <f t="shared" si="292"/>
        <v>199</v>
      </c>
      <c r="AT92" s="35">
        <f t="shared" si="39"/>
        <v>15</v>
      </c>
      <c r="AU92" s="31"/>
      <c r="AV92" s="31"/>
      <c r="AW92" s="31"/>
      <c r="AX92" s="31"/>
      <c r="AY92" s="31"/>
      <c r="AZ92" s="31"/>
      <c r="BA92" s="31"/>
      <c r="BB92" s="31"/>
    </row>
    <row r="93" ht="13.5" customHeight="1">
      <c r="A93" s="27" t="s">
        <v>59</v>
      </c>
      <c r="B93" s="27" t="s">
        <v>36</v>
      </c>
      <c r="C93" s="28">
        <f>LOOKUP(A93,'single char incidentie'!$A$1:$A$26,'single char incidentie'!$E$1:$E$26)</f>
        <v>0.03451036129</v>
      </c>
      <c r="D93" s="28">
        <f>LOOKUP(B93,'single char incidentie'!$A$1:$A$26,'single char incidentie'!$D$1:$D$26)</f>
        <v>0.0879137728</v>
      </c>
      <c r="E93" s="29">
        <v>0.319298981302705</v>
      </c>
      <c r="F93" s="30">
        <f t="shared" si="9"/>
        <v>0.003192989813</v>
      </c>
      <c r="G93" s="31">
        <f t="shared" si="27"/>
        <v>4470185.738</v>
      </c>
      <c r="H93" s="31">
        <f t="shared" si="28"/>
        <v>1230792.819</v>
      </c>
      <c r="I93" s="31">
        <f t="shared" si="10"/>
        <v>44701.85738</v>
      </c>
      <c r="J93" s="32">
        <f t="shared" ref="J93:K93" si="293">C93*$AH$5</f>
        <v>34.51036129</v>
      </c>
      <c r="K93" s="32">
        <f t="shared" si="293"/>
        <v>87.9137728</v>
      </c>
      <c r="L93" s="32">
        <f t="shared" si="12"/>
        <v>3.192989813</v>
      </c>
      <c r="M93" s="32">
        <f t="shared" si="13"/>
        <v>2.875863441</v>
      </c>
      <c r="N93" s="32">
        <f t="shared" si="14"/>
        <v>1.113237461</v>
      </c>
      <c r="O93" s="32">
        <f t="shared" si="15"/>
        <v>7.326147733</v>
      </c>
      <c r="P93" s="32">
        <f t="shared" si="16"/>
        <v>2.835928155</v>
      </c>
      <c r="Q93" s="32">
        <f t="shared" si="17"/>
        <v>0.2660824844</v>
      </c>
      <c r="R93" s="32">
        <f t="shared" si="18"/>
        <v>0.1029996714</v>
      </c>
      <c r="S93" s="32">
        <f t="shared" si="19"/>
        <v>0.008583305949</v>
      </c>
      <c r="T93" s="33">
        <f t="shared" si="30"/>
        <v>0.513433208</v>
      </c>
      <c r="U93" s="34">
        <f t="shared" ref="U93:AB93" si="294">IF(AND(J93&gt;=$AH$7,J93&lt;=$AH$9),1,0)</f>
        <v>0</v>
      </c>
      <c r="V93" s="34">
        <f t="shared" si="294"/>
        <v>0</v>
      </c>
      <c r="W93" s="34">
        <f t="shared" si="294"/>
        <v>0</v>
      </c>
      <c r="X93" s="34">
        <f t="shared" si="294"/>
        <v>1</v>
      </c>
      <c r="Y93" s="34">
        <f t="shared" si="294"/>
        <v>1</v>
      </c>
      <c r="Z93" s="34">
        <f t="shared" si="294"/>
        <v>0</v>
      </c>
      <c r="AA93" s="34">
        <f t="shared" si="294"/>
        <v>1</v>
      </c>
      <c r="AB93" s="34">
        <f t="shared" si="294"/>
        <v>0</v>
      </c>
      <c r="AC93" s="34">
        <f t="shared" si="21"/>
        <v>0</v>
      </c>
      <c r="AD93" s="34">
        <f t="shared" si="22"/>
        <v>1</v>
      </c>
      <c r="AE93" s="30">
        <f t="shared" si="23"/>
        <v>0.003192989813</v>
      </c>
      <c r="AF93" s="35" t="str">
        <f t="shared" si="42"/>
        <v>F+D</v>
      </c>
      <c r="AG93" s="31"/>
      <c r="AH93" s="31"/>
      <c r="AI93" s="31"/>
      <c r="AJ93" s="36">
        <f t="shared" ref="AJ93:AS93" si="295">INT(100*ABS(J93-($AH$7+$AH$9)/2))</f>
        <v>3251</v>
      </c>
      <c r="AK93" s="36">
        <f t="shared" si="295"/>
        <v>8591</v>
      </c>
      <c r="AL93" s="36">
        <f t="shared" si="295"/>
        <v>119</v>
      </c>
      <c r="AM93" s="36">
        <f t="shared" si="295"/>
        <v>87</v>
      </c>
      <c r="AN93" s="36">
        <f t="shared" si="295"/>
        <v>88</v>
      </c>
      <c r="AO93" s="36">
        <f t="shared" si="295"/>
        <v>532</v>
      </c>
      <c r="AP93" s="36">
        <f t="shared" si="295"/>
        <v>83</v>
      </c>
      <c r="AQ93" s="36">
        <f t="shared" si="295"/>
        <v>173</v>
      </c>
      <c r="AR93" s="36">
        <f t="shared" si="295"/>
        <v>189</v>
      </c>
      <c r="AS93" s="36">
        <f t="shared" si="295"/>
        <v>199</v>
      </c>
      <c r="AT93" s="35">
        <f t="shared" si="39"/>
        <v>83</v>
      </c>
      <c r="AU93" s="31"/>
      <c r="AV93" s="31"/>
      <c r="AW93" s="31"/>
      <c r="AX93" s="31"/>
      <c r="AY93" s="31"/>
      <c r="AZ93" s="31"/>
      <c r="BA93" s="31"/>
      <c r="BB93" s="31"/>
    </row>
    <row r="94" ht="13.5" customHeight="1">
      <c r="A94" s="27" t="s">
        <v>58</v>
      </c>
      <c r="B94" s="27" t="s">
        <v>40</v>
      </c>
      <c r="C94" s="28">
        <f>LOOKUP(A94,'single char incidentie'!$A$1:$A$26,'single char incidentie'!$E$1:$E$26)</f>
        <v>0.03982593795</v>
      </c>
      <c r="D94" s="28">
        <f>LOOKUP(B94,'single char incidentie'!$A$1:$A$26,'single char incidentie'!$D$1:$D$26)</f>
        <v>0.0821403066</v>
      </c>
      <c r="E94" s="29">
        <v>0.317291490411605</v>
      </c>
      <c r="F94" s="30">
        <f t="shared" si="9"/>
        <v>0.003172914904</v>
      </c>
      <c r="G94" s="31">
        <f t="shared" si="27"/>
        <v>4442080.866</v>
      </c>
      <c r="H94" s="31">
        <f t="shared" si="28"/>
        <v>1149964.292</v>
      </c>
      <c r="I94" s="31">
        <f t="shared" si="10"/>
        <v>44420.80866</v>
      </c>
      <c r="J94" s="32">
        <f t="shared" ref="J94:K94" si="296">C94*$AH$5</f>
        <v>39.82593795</v>
      </c>
      <c r="K94" s="32">
        <f t="shared" si="296"/>
        <v>82.1403066</v>
      </c>
      <c r="L94" s="32">
        <f t="shared" si="12"/>
        <v>3.172914904</v>
      </c>
      <c r="M94" s="32">
        <f t="shared" si="13"/>
        <v>3.318828162</v>
      </c>
      <c r="N94" s="32">
        <f t="shared" si="14"/>
        <v>1.284707676</v>
      </c>
      <c r="O94" s="32">
        <f t="shared" si="15"/>
        <v>6.84502555</v>
      </c>
      <c r="P94" s="32">
        <f t="shared" si="16"/>
        <v>2.64968731</v>
      </c>
      <c r="Q94" s="32">
        <f t="shared" si="17"/>
        <v>0.2644095753</v>
      </c>
      <c r="R94" s="32">
        <f t="shared" si="18"/>
        <v>0.1023520937</v>
      </c>
      <c r="S94" s="32">
        <f t="shared" si="19"/>
        <v>0.00852934114</v>
      </c>
      <c r="T94" s="33">
        <f t="shared" si="30"/>
        <v>0.5166061229</v>
      </c>
      <c r="U94" s="34">
        <f t="shared" ref="U94:AB94" si="297">IF(AND(J94&gt;=$AH$7,J94&lt;=$AH$9),1,0)</f>
        <v>0</v>
      </c>
      <c r="V94" s="34">
        <f t="shared" si="297"/>
        <v>0</v>
      </c>
      <c r="W94" s="34">
        <f t="shared" si="297"/>
        <v>0</v>
      </c>
      <c r="X94" s="34">
        <f t="shared" si="297"/>
        <v>0</v>
      </c>
      <c r="Y94" s="34">
        <f t="shared" si="297"/>
        <v>1</v>
      </c>
      <c r="Z94" s="34">
        <f t="shared" si="297"/>
        <v>0</v>
      </c>
      <c r="AA94" s="34">
        <f t="shared" si="297"/>
        <v>1</v>
      </c>
      <c r="AB94" s="34">
        <f t="shared" si="297"/>
        <v>0</v>
      </c>
      <c r="AC94" s="34">
        <f t="shared" si="21"/>
        <v>0</v>
      </c>
      <c r="AD94" s="34">
        <f t="shared" si="22"/>
        <v>1</v>
      </c>
      <c r="AE94" s="30">
        <f t="shared" si="23"/>
        <v>0.003172914904</v>
      </c>
      <c r="AF94" s="35" t="str">
        <f t="shared" si="42"/>
        <v>F+D</v>
      </c>
      <c r="AG94" s="31"/>
      <c r="AH94" s="31"/>
      <c r="AI94" s="31"/>
      <c r="AJ94" s="36">
        <f t="shared" ref="AJ94:AS94" si="298">INT(100*ABS(J94-($AH$7+$AH$9)/2))</f>
        <v>3782</v>
      </c>
      <c r="AK94" s="36">
        <f t="shared" si="298"/>
        <v>8014</v>
      </c>
      <c r="AL94" s="36">
        <f t="shared" si="298"/>
        <v>117</v>
      </c>
      <c r="AM94" s="36">
        <f t="shared" si="298"/>
        <v>131</v>
      </c>
      <c r="AN94" s="36">
        <f t="shared" si="298"/>
        <v>71</v>
      </c>
      <c r="AO94" s="36">
        <f t="shared" si="298"/>
        <v>484</v>
      </c>
      <c r="AP94" s="36">
        <f t="shared" si="298"/>
        <v>64</v>
      </c>
      <c r="AQ94" s="36">
        <f t="shared" si="298"/>
        <v>173</v>
      </c>
      <c r="AR94" s="36">
        <f t="shared" si="298"/>
        <v>189</v>
      </c>
      <c r="AS94" s="36">
        <f t="shared" si="298"/>
        <v>199</v>
      </c>
      <c r="AT94" s="35">
        <f t="shared" si="39"/>
        <v>64</v>
      </c>
      <c r="AU94" s="31"/>
      <c r="AV94" s="31"/>
      <c r="AW94" s="31"/>
      <c r="AX94" s="31"/>
      <c r="AY94" s="31"/>
      <c r="AZ94" s="31"/>
      <c r="BA94" s="31"/>
      <c r="BB94" s="31"/>
    </row>
    <row r="95" ht="13.5" customHeight="1">
      <c r="A95" s="27" t="s">
        <v>30</v>
      </c>
      <c r="B95" s="27" t="s">
        <v>33</v>
      </c>
      <c r="C95" s="28">
        <f>LOOKUP(A95,'single char incidentie'!$A$1:$A$26,'single char incidentie'!$E$1:$E$26)</f>
        <v>0.1213456172</v>
      </c>
      <c r="D95" s="28">
        <f>LOOKUP(B95,'single char incidentie'!$A$1:$A$26,'single char incidentie'!$D$1:$D$26)</f>
        <v>0.02531121548</v>
      </c>
      <c r="E95" s="29">
        <v>0.313175774319457</v>
      </c>
      <c r="F95" s="30">
        <f t="shared" si="9"/>
        <v>0.003131757743</v>
      </c>
      <c r="G95" s="31">
        <f t="shared" si="27"/>
        <v>4384460.84</v>
      </c>
      <c r="H95" s="31">
        <f t="shared" si="28"/>
        <v>354357.0167</v>
      </c>
      <c r="I95" s="31">
        <f t="shared" si="10"/>
        <v>43844.6084</v>
      </c>
      <c r="J95" s="32">
        <f t="shared" ref="J95:K95" si="299">C95*$AH$5</f>
        <v>121.3456172</v>
      </c>
      <c r="K95" s="32">
        <f t="shared" si="299"/>
        <v>25.31121548</v>
      </c>
      <c r="L95" s="32">
        <f t="shared" si="12"/>
        <v>3.131757743</v>
      </c>
      <c r="M95" s="32">
        <f t="shared" si="13"/>
        <v>10.11213477</v>
      </c>
      <c r="N95" s="32">
        <f t="shared" si="14"/>
        <v>3.914374749</v>
      </c>
      <c r="O95" s="32">
        <f t="shared" si="15"/>
        <v>2.109267957</v>
      </c>
      <c r="P95" s="32">
        <f t="shared" si="16"/>
        <v>0.8164908219</v>
      </c>
      <c r="Q95" s="32">
        <f t="shared" si="17"/>
        <v>0.2609798119</v>
      </c>
      <c r="R95" s="32">
        <f t="shared" si="18"/>
        <v>0.1010244433</v>
      </c>
      <c r="S95" s="32">
        <f t="shared" si="19"/>
        <v>0.008418703611</v>
      </c>
      <c r="T95" s="33">
        <f t="shared" si="30"/>
        <v>0.5197378807</v>
      </c>
      <c r="U95" s="34">
        <f t="shared" ref="U95:AB95" si="300">IF(AND(J95&gt;=$AH$7,J95&lt;=$AH$9),1,0)</f>
        <v>0</v>
      </c>
      <c r="V95" s="34">
        <f t="shared" si="300"/>
        <v>0</v>
      </c>
      <c r="W95" s="34">
        <f t="shared" si="300"/>
        <v>0</v>
      </c>
      <c r="X95" s="34">
        <f t="shared" si="300"/>
        <v>0</v>
      </c>
      <c r="Y95" s="34">
        <f t="shared" si="300"/>
        <v>0</v>
      </c>
      <c r="Z95" s="34">
        <f t="shared" si="300"/>
        <v>1</v>
      </c>
      <c r="AA95" s="34">
        <f t="shared" si="300"/>
        <v>0</v>
      </c>
      <c r="AB95" s="34">
        <f t="shared" si="300"/>
        <v>0</v>
      </c>
      <c r="AC95" s="34">
        <f t="shared" si="21"/>
        <v>0</v>
      </c>
      <c r="AD95" s="34">
        <f t="shared" si="22"/>
        <v>1</v>
      </c>
      <c r="AE95" s="30">
        <f t="shared" si="23"/>
        <v>0.003131757743</v>
      </c>
      <c r="AF95" s="35" t="str">
        <f t="shared" si="42"/>
        <v>F+M</v>
      </c>
      <c r="AG95" s="31"/>
      <c r="AH95" s="31"/>
      <c r="AI95" s="31"/>
      <c r="AJ95" s="36">
        <f t="shared" ref="AJ95:AS95" si="301">INT(100*ABS(J95-($AH$7+$AH$9)/2))</f>
        <v>11934</v>
      </c>
      <c r="AK95" s="36">
        <f t="shared" si="301"/>
        <v>2331</v>
      </c>
      <c r="AL95" s="36">
        <f t="shared" si="301"/>
        <v>113</v>
      </c>
      <c r="AM95" s="36">
        <f t="shared" si="301"/>
        <v>811</v>
      </c>
      <c r="AN95" s="36">
        <f t="shared" si="301"/>
        <v>191</v>
      </c>
      <c r="AO95" s="36">
        <f t="shared" si="301"/>
        <v>10</v>
      </c>
      <c r="AP95" s="36">
        <f t="shared" si="301"/>
        <v>118</v>
      </c>
      <c r="AQ95" s="36">
        <f t="shared" si="301"/>
        <v>173</v>
      </c>
      <c r="AR95" s="36">
        <f t="shared" si="301"/>
        <v>189</v>
      </c>
      <c r="AS95" s="36">
        <f t="shared" si="301"/>
        <v>199</v>
      </c>
      <c r="AT95" s="35">
        <f t="shared" si="39"/>
        <v>10</v>
      </c>
      <c r="AU95" s="31"/>
      <c r="AV95" s="31"/>
      <c r="AW95" s="31"/>
      <c r="AX95" s="31"/>
      <c r="AY95" s="31"/>
      <c r="AZ95" s="31"/>
      <c r="BA95" s="31"/>
      <c r="BB95" s="31"/>
    </row>
    <row r="96" ht="13.5" customHeight="1">
      <c r="A96" s="27" t="s">
        <v>27</v>
      </c>
      <c r="B96" s="27" t="s">
        <v>53</v>
      </c>
      <c r="C96" s="28">
        <f>LOOKUP(A96,'single char incidentie'!$A$1:$A$26,'single char incidentie'!$E$1:$E$26)</f>
        <v>0.1365579387</v>
      </c>
      <c r="D96" s="28">
        <f>LOOKUP(B96,'single char incidentie'!$A$1:$A$26,'single char incidentie'!$D$1:$D$26)</f>
        <v>0.02319662658</v>
      </c>
      <c r="E96" s="29">
        <v>0.307218059416838</v>
      </c>
      <c r="F96" s="30">
        <f t="shared" si="9"/>
        <v>0.003072180594</v>
      </c>
      <c r="G96" s="31">
        <f t="shared" si="27"/>
        <v>4301052.832</v>
      </c>
      <c r="H96" s="31">
        <f t="shared" si="28"/>
        <v>324752.7721</v>
      </c>
      <c r="I96" s="31">
        <f t="shared" si="10"/>
        <v>43010.52832</v>
      </c>
      <c r="J96" s="32">
        <f t="shared" ref="J96:K96" si="302">C96*$AH$5</f>
        <v>136.5579387</v>
      </c>
      <c r="K96" s="32">
        <f t="shared" si="302"/>
        <v>23.19662658</v>
      </c>
      <c r="L96" s="32">
        <f t="shared" si="12"/>
        <v>3.072180594</v>
      </c>
      <c r="M96" s="32">
        <f t="shared" si="13"/>
        <v>11.37982822</v>
      </c>
      <c r="N96" s="32">
        <f t="shared" si="14"/>
        <v>4.405094797</v>
      </c>
      <c r="O96" s="32">
        <f t="shared" si="15"/>
        <v>1.933052215</v>
      </c>
      <c r="P96" s="32">
        <f t="shared" si="16"/>
        <v>0.7482782768</v>
      </c>
      <c r="Q96" s="32">
        <f t="shared" si="17"/>
        <v>0.2560150495</v>
      </c>
      <c r="R96" s="32">
        <f t="shared" si="18"/>
        <v>0.09910259981</v>
      </c>
      <c r="S96" s="32">
        <f t="shared" si="19"/>
        <v>0.008258549984</v>
      </c>
      <c r="T96" s="33">
        <f t="shared" si="30"/>
        <v>0.5228100613</v>
      </c>
      <c r="U96" s="34">
        <f t="shared" ref="U96:AB96" si="303">IF(AND(J96&gt;=$AH$7,J96&lt;=$AH$9),1,0)</f>
        <v>0</v>
      </c>
      <c r="V96" s="34">
        <f t="shared" si="303"/>
        <v>0</v>
      </c>
      <c r="W96" s="34">
        <f t="shared" si="303"/>
        <v>0</v>
      </c>
      <c r="X96" s="34">
        <f t="shared" si="303"/>
        <v>0</v>
      </c>
      <c r="Y96" s="34">
        <f t="shared" si="303"/>
        <v>0</v>
      </c>
      <c r="Z96" s="34">
        <f t="shared" si="303"/>
        <v>1</v>
      </c>
      <c r="AA96" s="34">
        <f t="shared" si="303"/>
        <v>0</v>
      </c>
      <c r="AB96" s="34">
        <f t="shared" si="303"/>
        <v>0</v>
      </c>
      <c r="AC96" s="34">
        <f t="shared" si="21"/>
        <v>0</v>
      </c>
      <c r="AD96" s="34">
        <f t="shared" si="22"/>
        <v>1</v>
      </c>
      <c r="AE96" s="30">
        <f t="shared" si="23"/>
        <v>0.003072180594</v>
      </c>
      <c r="AF96" s="35" t="str">
        <f t="shared" si="42"/>
        <v>F+M</v>
      </c>
      <c r="AG96" s="31"/>
      <c r="AH96" s="31"/>
      <c r="AI96" s="31"/>
      <c r="AJ96" s="36">
        <f t="shared" ref="AJ96:AS96" si="304">INT(100*ABS(J96-($AH$7+$AH$9)/2))</f>
        <v>13455</v>
      </c>
      <c r="AK96" s="36">
        <f t="shared" si="304"/>
        <v>2119</v>
      </c>
      <c r="AL96" s="36">
        <f t="shared" si="304"/>
        <v>107</v>
      </c>
      <c r="AM96" s="36">
        <f t="shared" si="304"/>
        <v>937</v>
      </c>
      <c r="AN96" s="36">
        <f t="shared" si="304"/>
        <v>240</v>
      </c>
      <c r="AO96" s="36">
        <f t="shared" si="304"/>
        <v>6</v>
      </c>
      <c r="AP96" s="36">
        <f t="shared" si="304"/>
        <v>125</v>
      </c>
      <c r="AQ96" s="36">
        <f t="shared" si="304"/>
        <v>174</v>
      </c>
      <c r="AR96" s="36">
        <f t="shared" si="304"/>
        <v>190</v>
      </c>
      <c r="AS96" s="36">
        <f t="shared" si="304"/>
        <v>199</v>
      </c>
      <c r="AT96" s="35">
        <f t="shared" si="39"/>
        <v>6</v>
      </c>
      <c r="AU96" s="31"/>
      <c r="AV96" s="31"/>
      <c r="AW96" s="31"/>
      <c r="AX96" s="31"/>
      <c r="AY96" s="31"/>
      <c r="AZ96" s="31"/>
      <c r="BA96" s="31"/>
      <c r="BB96" s="31"/>
    </row>
    <row r="97" ht="13.5" customHeight="1">
      <c r="A97" s="27" t="s">
        <v>58</v>
      </c>
      <c r="B97" s="27" t="s">
        <v>10</v>
      </c>
      <c r="C97" s="28">
        <f>LOOKUP(A97,'single char incidentie'!$A$1:$A$26,'single char incidentie'!$E$1:$E$26)</f>
        <v>0.03982593795</v>
      </c>
      <c r="D97" s="28">
        <f>LOOKUP(B97,'single char incidentie'!$A$1:$A$26,'single char incidentie'!$D$1:$D$26)</f>
        <v>0.07130889039</v>
      </c>
      <c r="E97" s="29">
        <v>0.305620701073382</v>
      </c>
      <c r="F97" s="30">
        <f t="shared" si="9"/>
        <v>0.003056207011</v>
      </c>
      <c r="G97" s="31">
        <f t="shared" si="27"/>
        <v>4278689.815</v>
      </c>
      <c r="H97" s="31">
        <f t="shared" si="28"/>
        <v>998324.4655</v>
      </c>
      <c r="I97" s="31">
        <f t="shared" si="10"/>
        <v>42786.89815</v>
      </c>
      <c r="J97" s="32">
        <f t="shared" ref="J97:K97" si="305">C97*$AH$5</f>
        <v>39.82593795</v>
      </c>
      <c r="K97" s="32">
        <f t="shared" si="305"/>
        <v>71.30889039</v>
      </c>
      <c r="L97" s="32">
        <f t="shared" si="12"/>
        <v>3.056207011</v>
      </c>
      <c r="M97" s="32">
        <f t="shared" si="13"/>
        <v>3.318828162</v>
      </c>
      <c r="N97" s="32">
        <f t="shared" si="14"/>
        <v>1.284707676</v>
      </c>
      <c r="O97" s="32">
        <f t="shared" si="15"/>
        <v>5.942407533</v>
      </c>
      <c r="P97" s="32">
        <f t="shared" si="16"/>
        <v>2.300286787</v>
      </c>
      <c r="Q97" s="32">
        <f t="shared" si="17"/>
        <v>0.2546839176</v>
      </c>
      <c r="R97" s="32">
        <f t="shared" si="18"/>
        <v>0.09858732293</v>
      </c>
      <c r="S97" s="32">
        <f t="shared" si="19"/>
        <v>0.008215610244</v>
      </c>
      <c r="T97" s="33">
        <f t="shared" si="30"/>
        <v>0.5258662683</v>
      </c>
      <c r="U97" s="34">
        <f t="shared" ref="U97:AB97" si="306">IF(AND(J97&gt;=$AH$7,J97&lt;=$AH$9),1,0)</f>
        <v>0</v>
      </c>
      <c r="V97" s="34">
        <f t="shared" si="306"/>
        <v>0</v>
      </c>
      <c r="W97" s="34">
        <f t="shared" si="306"/>
        <v>0</v>
      </c>
      <c r="X97" s="34">
        <f t="shared" si="306"/>
        <v>0</v>
      </c>
      <c r="Y97" s="34">
        <f t="shared" si="306"/>
        <v>1</v>
      </c>
      <c r="Z97" s="34">
        <f t="shared" si="306"/>
        <v>0</v>
      </c>
      <c r="AA97" s="34">
        <f t="shared" si="306"/>
        <v>1</v>
      </c>
      <c r="AB97" s="34">
        <f t="shared" si="306"/>
        <v>0</v>
      </c>
      <c r="AC97" s="34">
        <f t="shared" si="21"/>
        <v>0</v>
      </c>
      <c r="AD97" s="34">
        <f t="shared" si="22"/>
        <v>1</v>
      </c>
      <c r="AE97" s="30">
        <f t="shared" si="23"/>
        <v>0.003056207011</v>
      </c>
      <c r="AF97" s="35" t="str">
        <f t="shared" si="42"/>
        <v>F+D</v>
      </c>
      <c r="AG97" s="31"/>
      <c r="AH97" s="31"/>
      <c r="AI97" s="31"/>
      <c r="AJ97" s="36">
        <f t="shared" ref="AJ97:AS97" si="307">INT(100*ABS(J97-($AH$7+$AH$9)/2))</f>
        <v>3782</v>
      </c>
      <c r="AK97" s="36">
        <f t="shared" si="307"/>
        <v>6930</v>
      </c>
      <c r="AL97" s="36">
        <f t="shared" si="307"/>
        <v>105</v>
      </c>
      <c r="AM97" s="36">
        <f t="shared" si="307"/>
        <v>131</v>
      </c>
      <c r="AN97" s="36">
        <f t="shared" si="307"/>
        <v>71</v>
      </c>
      <c r="AO97" s="36">
        <f t="shared" si="307"/>
        <v>394</v>
      </c>
      <c r="AP97" s="36">
        <f t="shared" si="307"/>
        <v>30</v>
      </c>
      <c r="AQ97" s="36">
        <f t="shared" si="307"/>
        <v>174</v>
      </c>
      <c r="AR97" s="36">
        <f t="shared" si="307"/>
        <v>190</v>
      </c>
      <c r="AS97" s="36">
        <f t="shared" si="307"/>
        <v>199</v>
      </c>
      <c r="AT97" s="35">
        <f t="shared" si="39"/>
        <v>30</v>
      </c>
      <c r="AU97" s="31"/>
      <c r="AV97" s="31"/>
      <c r="AW97" s="31"/>
      <c r="AX97" s="31"/>
      <c r="AY97" s="31"/>
      <c r="AZ97" s="31"/>
      <c r="BA97" s="31"/>
      <c r="BB97" s="31"/>
    </row>
    <row r="98" ht="13.5" customHeight="1">
      <c r="A98" s="27" t="s">
        <v>42</v>
      </c>
      <c r="B98" s="27" t="s">
        <v>32</v>
      </c>
      <c r="C98" s="28">
        <f>LOOKUP(A98,'single char incidentie'!$A$1:$A$26,'single char incidentie'!$E$1:$E$26)</f>
        <v>0.03420499521</v>
      </c>
      <c r="D98" s="28">
        <f>LOOKUP(B98,'single char incidentie'!$A$1:$A$26,'single char incidentie'!$D$1:$D$26)</f>
        <v>0.094317711</v>
      </c>
      <c r="E98" s="29">
        <v>0.305462404300607</v>
      </c>
      <c r="F98" s="30">
        <f t="shared" si="9"/>
        <v>0.003054624043</v>
      </c>
      <c r="G98" s="31">
        <f t="shared" si="27"/>
        <v>4276473.66</v>
      </c>
      <c r="H98" s="31">
        <f t="shared" si="28"/>
        <v>1320447.954</v>
      </c>
      <c r="I98" s="31">
        <f t="shared" si="10"/>
        <v>42764.7366</v>
      </c>
      <c r="J98" s="32">
        <f t="shared" ref="J98:K98" si="308">C98*$AH$5</f>
        <v>34.20499521</v>
      </c>
      <c r="K98" s="32">
        <f t="shared" si="308"/>
        <v>94.317711</v>
      </c>
      <c r="L98" s="32">
        <f t="shared" si="12"/>
        <v>3.054624043</v>
      </c>
      <c r="M98" s="32">
        <f t="shared" si="13"/>
        <v>2.850416267</v>
      </c>
      <c r="N98" s="32">
        <f t="shared" si="14"/>
        <v>1.103386942</v>
      </c>
      <c r="O98" s="32">
        <f t="shared" si="15"/>
        <v>7.85980925</v>
      </c>
      <c r="P98" s="32">
        <f t="shared" si="16"/>
        <v>3.042506807</v>
      </c>
      <c r="Q98" s="32">
        <f t="shared" si="17"/>
        <v>0.2545520036</v>
      </c>
      <c r="R98" s="32">
        <f t="shared" si="18"/>
        <v>0.09853625945</v>
      </c>
      <c r="S98" s="32">
        <f t="shared" si="19"/>
        <v>0.008211354954</v>
      </c>
      <c r="T98" s="33">
        <f t="shared" si="30"/>
        <v>0.5289208923</v>
      </c>
      <c r="U98" s="34">
        <f t="shared" ref="U98:AB98" si="309">IF(AND(J98&gt;=$AH$7,J98&lt;=$AH$9),1,0)</f>
        <v>0</v>
      </c>
      <c r="V98" s="34">
        <f t="shared" si="309"/>
        <v>0</v>
      </c>
      <c r="W98" s="34">
        <f t="shared" si="309"/>
        <v>0</v>
      </c>
      <c r="X98" s="34">
        <f t="shared" si="309"/>
        <v>1</v>
      </c>
      <c r="Y98" s="34">
        <f t="shared" si="309"/>
        <v>1</v>
      </c>
      <c r="Z98" s="34">
        <f t="shared" si="309"/>
        <v>0</v>
      </c>
      <c r="AA98" s="34">
        <f t="shared" si="309"/>
        <v>0</v>
      </c>
      <c r="AB98" s="34">
        <f t="shared" si="309"/>
        <v>0</v>
      </c>
      <c r="AC98" s="34">
        <f t="shared" si="21"/>
        <v>0</v>
      </c>
      <c r="AD98" s="34">
        <f t="shared" si="22"/>
        <v>1</v>
      </c>
      <c r="AE98" s="30">
        <f t="shared" si="23"/>
        <v>0.003054624043</v>
      </c>
      <c r="AF98" s="35" t="str">
        <f t="shared" si="42"/>
        <v>V+M</v>
      </c>
      <c r="AG98" s="31"/>
      <c r="AH98" s="31"/>
      <c r="AI98" s="31"/>
      <c r="AJ98" s="36">
        <f t="shared" ref="AJ98:AS98" si="310">INT(100*ABS(J98-($AH$7+$AH$9)/2))</f>
        <v>3220</v>
      </c>
      <c r="AK98" s="36">
        <f t="shared" si="310"/>
        <v>9231</v>
      </c>
      <c r="AL98" s="36">
        <f t="shared" si="310"/>
        <v>105</v>
      </c>
      <c r="AM98" s="36">
        <f t="shared" si="310"/>
        <v>85</v>
      </c>
      <c r="AN98" s="36">
        <f t="shared" si="310"/>
        <v>89</v>
      </c>
      <c r="AO98" s="36">
        <f t="shared" si="310"/>
        <v>585</v>
      </c>
      <c r="AP98" s="36">
        <f t="shared" si="310"/>
        <v>104</v>
      </c>
      <c r="AQ98" s="36">
        <f t="shared" si="310"/>
        <v>174</v>
      </c>
      <c r="AR98" s="36">
        <f t="shared" si="310"/>
        <v>190</v>
      </c>
      <c r="AS98" s="36">
        <f t="shared" si="310"/>
        <v>199</v>
      </c>
      <c r="AT98" s="35">
        <f t="shared" si="39"/>
        <v>85</v>
      </c>
      <c r="AU98" s="31"/>
      <c r="AV98" s="31"/>
      <c r="AW98" s="31"/>
      <c r="AX98" s="31"/>
      <c r="AY98" s="31"/>
      <c r="AZ98" s="31"/>
      <c r="BA98" s="31"/>
      <c r="BB98" s="31"/>
    </row>
    <row r="99" ht="13.5" customHeight="1">
      <c r="A99" s="27" t="s">
        <v>28</v>
      </c>
      <c r="B99" s="27" t="s">
        <v>32</v>
      </c>
      <c r="C99" s="28">
        <f>LOOKUP(A99,'single char incidentie'!$A$1:$A$26,'single char incidentie'!$E$1:$E$26)</f>
        <v>0.0311030688</v>
      </c>
      <c r="D99" s="28">
        <f>LOOKUP(B99,'single char incidentie'!$A$1:$A$26,'single char incidentie'!$D$1:$D$26)</f>
        <v>0.094317711</v>
      </c>
      <c r="E99" s="29">
        <v>0.299770915788563</v>
      </c>
      <c r="F99" s="30">
        <f t="shared" si="9"/>
        <v>0.002997709158</v>
      </c>
      <c r="G99" s="31">
        <f t="shared" si="27"/>
        <v>4196792.821</v>
      </c>
      <c r="H99" s="31">
        <f t="shared" si="28"/>
        <v>1320447.954</v>
      </c>
      <c r="I99" s="31">
        <f t="shared" si="10"/>
        <v>41967.92821</v>
      </c>
      <c r="J99" s="32">
        <f t="shared" ref="J99:K99" si="311">C99*$AH$5</f>
        <v>31.1030688</v>
      </c>
      <c r="K99" s="32">
        <f t="shared" si="311"/>
        <v>94.317711</v>
      </c>
      <c r="L99" s="32">
        <f t="shared" si="12"/>
        <v>2.997709158</v>
      </c>
      <c r="M99" s="32">
        <f t="shared" si="13"/>
        <v>2.5919224</v>
      </c>
      <c r="N99" s="32">
        <f t="shared" si="14"/>
        <v>1.0033248</v>
      </c>
      <c r="O99" s="32">
        <f t="shared" si="15"/>
        <v>7.85980925</v>
      </c>
      <c r="P99" s="32">
        <f t="shared" si="16"/>
        <v>3.042506807</v>
      </c>
      <c r="Q99" s="32">
        <f t="shared" si="17"/>
        <v>0.2498090965</v>
      </c>
      <c r="R99" s="32">
        <f t="shared" si="18"/>
        <v>0.09670029542</v>
      </c>
      <c r="S99" s="32">
        <f t="shared" si="19"/>
        <v>0.008058357951</v>
      </c>
      <c r="T99" s="33">
        <f t="shared" si="30"/>
        <v>0.5319186015</v>
      </c>
      <c r="U99" s="34">
        <f t="shared" ref="U99:AB99" si="312">IF(AND(J99&gt;=$AH$7,J99&lt;=$AH$9),1,0)</f>
        <v>0</v>
      </c>
      <c r="V99" s="34">
        <f t="shared" si="312"/>
        <v>0</v>
      </c>
      <c r="W99" s="34">
        <f t="shared" si="312"/>
        <v>1</v>
      </c>
      <c r="X99" s="34">
        <f t="shared" si="312"/>
        <v>1</v>
      </c>
      <c r="Y99" s="34">
        <f t="shared" si="312"/>
        <v>1</v>
      </c>
      <c r="Z99" s="34">
        <f t="shared" si="312"/>
        <v>0</v>
      </c>
      <c r="AA99" s="34">
        <f t="shared" si="312"/>
        <v>0</v>
      </c>
      <c r="AB99" s="34">
        <f t="shared" si="312"/>
        <v>0</v>
      </c>
      <c r="AC99" s="34">
        <f t="shared" si="21"/>
        <v>0</v>
      </c>
      <c r="AD99" s="34">
        <f t="shared" si="22"/>
        <v>1</v>
      </c>
      <c r="AE99" s="30">
        <f t="shared" si="23"/>
        <v>0.002997709158</v>
      </c>
      <c r="AF99" s="35" t="str">
        <f t="shared" si="42"/>
        <v>V+M</v>
      </c>
      <c r="AG99" s="31"/>
      <c r="AH99" s="31"/>
      <c r="AI99" s="31"/>
      <c r="AJ99" s="36">
        <f t="shared" ref="AJ99:AS99" si="313">INT(100*ABS(J99-($AH$7+$AH$9)/2))</f>
        <v>2910</v>
      </c>
      <c r="AK99" s="36">
        <f t="shared" si="313"/>
        <v>9231</v>
      </c>
      <c r="AL99" s="36">
        <f t="shared" si="313"/>
        <v>99</v>
      </c>
      <c r="AM99" s="36">
        <f t="shared" si="313"/>
        <v>59</v>
      </c>
      <c r="AN99" s="36">
        <f t="shared" si="313"/>
        <v>99</v>
      </c>
      <c r="AO99" s="36">
        <f t="shared" si="313"/>
        <v>585</v>
      </c>
      <c r="AP99" s="36">
        <f t="shared" si="313"/>
        <v>104</v>
      </c>
      <c r="AQ99" s="36">
        <f t="shared" si="313"/>
        <v>175</v>
      </c>
      <c r="AR99" s="36">
        <f t="shared" si="313"/>
        <v>190</v>
      </c>
      <c r="AS99" s="36">
        <f t="shared" si="313"/>
        <v>199</v>
      </c>
      <c r="AT99" s="35">
        <f t="shared" si="39"/>
        <v>59</v>
      </c>
      <c r="AU99" s="31"/>
      <c r="AV99" s="31"/>
      <c r="AW99" s="31"/>
      <c r="AX99" s="31"/>
      <c r="AY99" s="31"/>
      <c r="AZ99" s="31"/>
      <c r="BA99" s="31"/>
      <c r="BB99" s="31"/>
    </row>
    <row r="100" ht="13.5" customHeight="1">
      <c r="A100" s="27" t="s">
        <v>42</v>
      </c>
      <c r="B100" s="27" t="s">
        <v>36</v>
      </c>
      <c r="C100" s="28">
        <f>LOOKUP(A100,'single char incidentie'!$A$1:$A$26,'single char incidentie'!$E$1:$E$26)</f>
        <v>0.03420499521</v>
      </c>
      <c r="D100" s="28">
        <f>LOOKUP(B100,'single char incidentie'!$A$1:$A$26,'single char incidentie'!$D$1:$D$26)</f>
        <v>0.0879137728</v>
      </c>
      <c r="E100" s="29">
        <v>0.29946871285872</v>
      </c>
      <c r="F100" s="30">
        <f t="shared" si="9"/>
        <v>0.002994687129</v>
      </c>
      <c r="G100" s="31">
        <f t="shared" si="27"/>
        <v>4192561.98</v>
      </c>
      <c r="H100" s="31">
        <f t="shared" si="28"/>
        <v>1230792.819</v>
      </c>
      <c r="I100" s="31">
        <f t="shared" si="10"/>
        <v>41925.6198</v>
      </c>
      <c r="J100" s="32">
        <f t="shared" ref="J100:K100" si="314">C100*$AH$5</f>
        <v>34.20499521</v>
      </c>
      <c r="K100" s="32">
        <f t="shared" si="314"/>
        <v>87.9137728</v>
      </c>
      <c r="L100" s="32">
        <f t="shared" si="12"/>
        <v>2.994687129</v>
      </c>
      <c r="M100" s="32">
        <f t="shared" si="13"/>
        <v>2.850416267</v>
      </c>
      <c r="N100" s="32">
        <f t="shared" si="14"/>
        <v>1.103386942</v>
      </c>
      <c r="O100" s="32">
        <f t="shared" si="15"/>
        <v>7.326147733</v>
      </c>
      <c r="P100" s="32">
        <f t="shared" si="16"/>
        <v>2.835928155</v>
      </c>
      <c r="Q100" s="32">
        <f t="shared" si="17"/>
        <v>0.2495572607</v>
      </c>
      <c r="R100" s="32">
        <f t="shared" si="18"/>
        <v>0.0966028106</v>
      </c>
      <c r="S100" s="32">
        <f t="shared" si="19"/>
        <v>0.008050234217</v>
      </c>
      <c r="T100" s="33">
        <f t="shared" si="30"/>
        <v>0.5349132886</v>
      </c>
      <c r="U100" s="34">
        <f t="shared" ref="U100:AB100" si="315">IF(AND(J100&gt;=$AH$7,J100&lt;=$AH$9),1,0)</f>
        <v>0</v>
      </c>
      <c r="V100" s="34">
        <f t="shared" si="315"/>
        <v>0</v>
      </c>
      <c r="W100" s="34">
        <f t="shared" si="315"/>
        <v>1</v>
      </c>
      <c r="X100" s="34">
        <f t="shared" si="315"/>
        <v>1</v>
      </c>
      <c r="Y100" s="34">
        <f t="shared" si="315"/>
        <v>1</v>
      </c>
      <c r="Z100" s="34">
        <f t="shared" si="315"/>
        <v>0</v>
      </c>
      <c r="AA100" s="34">
        <f t="shared" si="315"/>
        <v>1</v>
      </c>
      <c r="AB100" s="34">
        <f t="shared" si="315"/>
        <v>0</v>
      </c>
      <c r="AC100" s="34">
        <f t="shared" si="21"/>
        <v>0</v>
      </c>
      <c r="AD100" s="34">
        <f t="shared" si="22"/>
        <v>1</v>
      </c>
      <c r="AE100" s="30">
        <f t="shared" si="23"/>
        <v>0.002994687129</v>
      </c>
      <c r="AF100" s="35" t="str">
        <f t="shared" si="42"/>
        <v>F+D</v>
      </c>
      <c r="AG100" s="31"/>
      <c r="AH100" s="31"/>
      <c r="AI100" s="31"/>
      <c r="AJ100" s="36">
        <f t="shared" ref="AJ100:AS100" si="316">INT(100*ABS(J100-($AH$7+$AH$9)/2))</f>
        <v>3220</v>
      </c>
      <c r="AK100" s="36">
        <f t="shared" si="316"/>
        <v>8591</v>
      </c>
      <c r="AL100" s="36">
        <f t="shared" si="316"/>
        <v>99</v>
      </c>
      <c r="AM100" s="36">
        <f t="shared" si="316"/>
        <v>85</v>
      </c>
      <c r="AN100" s="36">
        <f t="shared" si="316"/>
        <v>89</v>
      </c>
      <c r="AO100" s="36">
        <f t="shared" si="316"/>
        <v>532</v>
      </c>
      <c r="AP100" s="36">
        <f t="shared" si="316"/>
        <v>83</v>
      </c>
      <c r="AQ100" s="36">
        <f t="shared" si="316"/>
        <v>175</v>
      </c>
      <c r="AR100" s="36">
        <f t="shared" si="316"/>
        <v>190</v>
      </c>
      <c r="AS100" s="36">
        <f t="shared" si="316"/>
        <v>199</v>
      </c>
      <c r="AT100" s="35">
        <f t="shared" si="39"/>
        <v>83</v>
      </c>
      <c r="AU100" s="31"/>
      <c r="AV100" s="31"/>
      <c r="AW100" s="31"/>
      <c r="AX100" s="31"/>
      <c r="AY100" s="31"/>
      <c r="AZ100" s="31"/>
      <c r="BA100" s="31"/>
      <c r="BB100" s="31"/>
    </row>
    <row r="101" ht="13.5" customHeight="1">
      <c r="A101" s="27" t="s">
        <v>32</v>
      </c>
      <c r="B101" s="27" t="s">
        <v>30</v>
      </c>
      <c r="C101" s="28">
        <f>LOOKUP(A101,'single char incidentie'!$A$1:$A$26,'single char incidentie'!$E$1:$E$26)</f>
        <v>0.0525086152</v>
      </c>
      <c r="D101" s="28">
        <f>LOOKUP(B101,'single char incidentie'!$A$1:$A$26,'single char incidentie'!$D$1:$D$26)</f>
        <v>0.05443088522</v>
      </c>
      <c r="E101" s="29">
        <v>0.296158871246154</v>
      </c>
      <c r="F101" s="30">
        <f t="shared" si="9"/>
        <v>0.002961588712</v>
      </c>
      <c r="G101" s="31">
        <f t="shared" si="27"/>
        <v>4146224.197</v>
      </c>
      <c r="H101" s="31">
        <f t="shared" si="28"/>
        <v>762032.3931</v>
      </c>
      <c r="I101" s="31">
        <f t="shared" si="10"/>
        <v>41462.24197</v>
      </c>
      <c r="J101" s="32">
        <f t="shared" ref="J101:K101" si="317">C101*$AH$5</f>
        <v>52.5086152</v>
      </c>
      <c r="K101" s="32">
        <f t="shared" si="317"/>
        <v>54.43088522</v>
      </c>
      <c r="L101" s="32">
        <f t="shared" si="12"/>
        <v>2.961588712</v>
      </c>
      <c r="M101" s="32">
        <f t="shared" si="13"/>
        <v>4.375717934</v>
      </c>
      <c r="N101" s="32">
        <f t="shared" si="14"/>
        <v>1.693826297</v>
      </c>
      <c r="O101" s="32">
        <f t="shared" si="15"/>
        <v>4.535907102</v>
      </c>
      <c r="P101" s="32">
        <f t="shared" si="16"/>
        <v>1.755835007</v>
      </c>
      <c r="Q101" s="32">
        <f t="shared" si="17"/>
        <v>0.2467990594</v>
      </c>
      <c r="R101" s="32">
        <f t="shared" si="18"/>
        <v>0.09553511976</v>
      </c>
      <c r="S101" s="32">
        <f t="shared" si="19"/>
        <v>0.00796125998</v>
      </c>
      <c r="T101" s="33">
        <f t="shared" si="30"/>
        <v>0.5378748773</v>
      </c>
      <c r="U101" s="34">
        <f t="shared" ref="U101:AB101" si="318">IF(AND(J101&gt;=$AH$7,J101&lt;=$AH$9),1,0)</f>
        <v>0</v>
      </c>
      <c r="V101" s="34">
        <f t="shared" si="318"/>
        <v>0</v>
      </c>
      <c r="W101" s="34">
        <f t="shared" si="318"/>
        <v>1</v>
      </c>
      <c r="X101" s="34">
        <f t="shared" si="318"/>
        <v>0</v>
      </c>
      <c r="Y101" s="34">
        <f t="shared" si="318"/>
        <v>1</v>
      </c>
      <c r="Z101" s="34">
        <f t="shared" si="318"/>
        <v>0</v>
      </c>
      <c r="AA101" s="34">
        <f t="shared" si="318"/>
        <v>1</v>
      </c>
      <c r="AB101" s="34">
        <f t="shared" si="318"/>
        <v>0</v>
      </c>
      <c r="AC101" s="34">
        <f t="shared" si="21"/>
        <v>0</v>
      </c>
      <c r="AD101" s="34">
        <f t="shared" si="22"/>
        <v>1</v>
      </c>
      <c r="AE101" s="30">
        <f t="shared" si="23"/>
        <v>0.002961588712</v>
      </c>
      <c r="AF101" s="35" t="str">
        <f t="shared" si="42"/>
        <v>F+D</v>
      </c>
      <c r="AG101" s="31"/>
      <c r="AH101" s="31"/>
      <c r="AI101" s="31"/>
      <c r="AJ101" s="36">
        <f t="shared" ref="AJ101:AS101" si="319">INT(100*ABS(J101-($AH$7+$AH$9)/2))</f>
        <v>5050</v>
      </c>
      <c r="AK101" s="36">
        <f t="shared" si="319"/>
        <v>5243</v>
      </c>
      <c r="AL101" s="36">
        <f t="shared" si="319"/>
        <v>96</v>
      </c>
      <c r="AM101" s="36">
        <f t="shared" si="319"/>
        <v>237</v>
      </c>
      <c r="AN101" s="36">
        <f t="shared" si="319"/>
        <v>30</v>
      </c>
      <c r="AO101" s="36">
        <f t="shared" si="319"/>
        <v>253</v>
      </c>
      <c r="AP101" s="36">
        <f t="shared" si="319"/>
        <v>24</v>
      </c>
      <c r="AQ101" s="36">
        <f t="shared" si="319"/>
        <v>175</v>
      </c>
      <c r="AR101" s="36">
        <f t="shared" si="319"/>
        <v>190</v>
      </c>
      <c r="AS101" s="36">
        <f t="shared" si="319"/>
        <v>199</v>
      </c>
      <c r="AT101" s="35">
        <f t="shared" si="39"/>
        <v>24</v>
      </c>
      <c r="AU101" s="31"/>
      <c r="AV101" s="31"/>
      <c r="AW101" s="31"/>
      <c r="AX101" s="31"/>
      <c r="AY101" s="31"/>
      <c r="AZ101" s="31"/>
      <c r="BA101" s="31"/>
      <c r="BB101" s="31"/>
    </row>
    <row r="102" ht="13.5" customHeight="1">
      <c r="A102" s="27" t="s">
        <v>55</v>
      </c>
      <c r="B102" s="27" t="s">
        <v>10</v>
      </c>
      <c r="C102" s="28">
        <f>LOOKUP(A102,'single char incidentie'!$A$1:$A$26,'single char incidentie'!$E$1:$E$26)</f>
        <v>0.04208913995</v>
      </c>
      <c r="D102" s="28">
        <f>LOOKUP(B102,'single char incidentie'!$A$1:$A$26,'single char incidentie'!$D$1:$D$26)</f>
        <v>0.07130889039</v>
      </c>
      <c r="E102" s="29">
        <v>0.29581349646919</v>
      </c>
      <c r="F102" s="30">
        <f t="shared" si="9"/>
        <v>0.002958134965</v>
      </c>
      <c r="G102" s="31">
        <f t="shared" si="27"/>
        <v>4141388.951</v>
      </c>
      <c r="H102" s="31">
        <f t="shared" si="28"/>
        <v>998324.4655</v>
      </c>
      <c r="I102" s="31">
        <f t="shared" si="10"/>
        <v>41413.88951</v>
      </c>
      <c r="J102" s="32">
        <f t="shared" ref="J102:K102" si="320">C102*$AH$5</f>
        <v>42.08913995</v>
      </c>
      <c r="K102" s="32">
        <f t="shared" si="320"/>
        <v>71.30889039</v>
      </c>
      <c r="L102" s="32">
        <f t="shared" si="12"/>
        <v>2.958134965</v>
      </c>
      <c r="M102" s="32">
        <f t="shared" si="13"/>
        <v>3.50742833</v>
      </c>
      <c r="N102" s="32">
        <f t="shared" si="14"/>
        <v>1.357714192</v>
      </c>
      <c r="O102" s="32">
        <f t="shared" si="15"/>
        <v>5.942407533</v>
      </c>
      <c r="P102" s="32">
        <f t="shared" si="16"/>
        <v>2.300286787</v>
      </c>
      <c r="Q102" s="32">
        <f t="shared" si="17"/>
        <v>0.2465112471</v>
      </c>
      <c r="R102" s="32">
        <f t="shared" si="18"/>
        <v>0.09542370854</v>
      </c>
      <c r="S102" s="32">
        <f t="shared" si="19"/>
        <v>0.007951975712</v>
      </c>
      <c r="T102" s="33">
        <f t="shared" si="30"/>
        <v>0.5408330123</v>
      </c>
      <c r="U102" s="34">
        <f t="shared" ref="U102:AB102" si="321">IF(AND(J102&gt;=$AH$7,J102&lt;=$AH$9),1,0)</f>
        <v>0</v>
      </c>
      <c r="V102" s="34">
        <f t="shared" si="321"/>
        <v>0</v>
      </c>
      <c r="W102" s="34">
        <f t="shared" si="321"/>
        <v>1</v>
      </c>
      <c r="X102" s="34">
        <f t="shared" si="321"/>
        <v>0</v>
      </c>
      <c r="Y102" s="34">
        <f t="shared" si="321"/>
        <v>1</v>
      </c>
      <c r="Z102" s="34">
        <f t="shared" si="321"/>
        <v>0</v>
      </c>
      <c r="AA102" s="34">
        <f t="shared" si="321"/>
        <v>1</v>
      </c>
      <c r="AB102" s="34">
        <f t="shared" si="321"/>
        <v>0</v>
      </c>
      <c r="AC102" s="34">
        <f t="shared" si="21"/>
        <v>0</v>
      </c>
      <c r="AD102" s="34">
        <f t="shared" si="22"/>
        <v>1</v>
      </c>
      <c r="AE102" s="30">
        <f t="shared" si="23"/>
        <v>0.002958134965</v>
      </c>
      <c r="AF102" s="35" t="str">
        <f t="shared" si="42"/>
        <v>F+D</v>
      </c>
      <c r="AG102" s="31"/>
      <c r="AH102" s="31"/>
      <c r="AI102" s="31"/>
      <c r="AJ102" s="36">
        <f t="shared" ref="AJ102:AS102" si="322">INT(100*ABS(J102-($AH$7+$AH$9)/2))</f>
        <v>4008</v>
      </c>
      <c r="AK102" s="36">
        <f t="shared" si="322"/>
        <v>6930</v>
      </c>
      <c r="AL102" s="36">
        <f t="shared" si="322"/>
        <v>95</v>
      </c>
      <c r="AM102" s="36">
        <f t="shared" si="322"/>
        <v>150</v>
      </c>
      <c r="AN102" s="36">
        <f t="shared" si="322"/>
        <v>64</v>
      </c>
      <c r="AO102" s="36">
        <f t="shared" si="322"/>
        <v>394</v>
      </c>
      <c r="AP102" s="36">
        <f t="shared" si="322"/>
        <v>30</v>
      </c>
      <c r="AQ102" s="36">
        <f t="shared" si="322"/>
        <v>175</v>
      </c>
      <c r="AR102" s="36">
        <f t="shared" si="322"/>
        <v>190</v>
      </c>
      <c r="AS102" s="36">
        <f t="shared" si="322"/>
        <v>199</v>
      </c>
      <c r="AT102" s="35">
        <f t="shared" si="39"/>
        <v>30</v>
      </c>
      <c r="AU102" s="31"/>
      <c r="AV102" s="31"/>
      <c r="AW102" s="31"/>
      <c r="AX102" s="31"/>
      <c r="AY102" s="31"/>
      <c r="AZ102" s="31"/>
      <c r="BA102" s="31"/>
      <c r="BB102" s="31"/>
    </row>
    <row r="103" ht="13.5" customHeight="1">
      <c r="A103" s="27" t="s">
        <v>59</v>
      </c>
      <c r="B103" s="27" t="s">
        <v>40</v>
      </c>
      <c r="C103" s="28">
        <f>LOOKUP(A103,'single char incidentie'!$A$1:$A$26,'single char incidentie'!$E$1:$E$26)</f>
        <v>0.03451036129</v>
      </c>
      <c r="D103" s="28">
        <f>LOOKUP(B103,'single char incidentie'!$A$1:$A$26,'single char incidentie'!$D$1:$D$26)</f>
        <v>0.0821403066</v>
      </c>
      <c r="E103" s="29">
        <v>0.292661951629399</v>
      </c>
      <c r="F103" s="30">
        <f t="shared" si="9"/>
        <v>0.002926619516</v>
      </c>
      <c r="G103" s="31">
        <f t="shared" si="27"/>
        <v>4097267.323</v>
      </c>
      <c r="H103" s="31">
        <f t="shared" si="28"/>
        <v>1149964.292</v>
      </c>
      <c r="I103" s="31">
        <f t="shared" si="10"/>
        <v>40972.67323</v>
      </c>
      <c r="J103" s="32">
        <f t="shared" ref="J103:K103" si="323">C103*$AH$5</f>
        <v>34.51036129</v>
      </c>
      <c r="K103" s="32">
        <f t="shared" si="323"/>
        <v>82.1403066</v>
      </c>
      <c r="L103" s="32">
        <f t="shared" si="12"/>
        <v>2.926619516</v>
      </c>
      <c r="M103" s="32">
        <f t="shared" si="13"/>
        <v>2.875863441</v>
      </c>
      <c r="N103" s="32">
        <f t="shared" si="14"/>
        <v>1.113237461</v>
      </c>
      <c r="O103" s="32">
        <f t="shared" si="15"/>
        <v>6.84502555</v>
      </c>
      <c r="P103" s="32">
        <f t="shared" si="16"/>
        <v>2.64968731</v>
      </c>
      <c r="Q103" s="32">
        <f t="shared" si="17"/>
        <v>0.2438849597</v>
      </c>
      <c r="R103" s="32">
        <f t="shared" si="18"/>
        <v>0.09440708117</v>
      </c>
      <c r="S103" s="32">
        <f t="shared" si="19"/>
        <v>0.007867256764</v>
      </c>
      <c r="T103" s="33">
        <f t="shared" si="30"/>
        <v>0.5437596318</v>
      </c>
      <c r="U103" s="34">
        <f t="shared" ref="U103:AB103" si="324">IF(AND(J103&gt;=$AH$7,J103&lt;=$AH$9),1,0)</f>
        <v>0</v>
      </c>
      <c r="V103" s="34">
        <f t="shared" si="324"/>
        <v>0</v>
      </c>
      <c r="W103" s="34">
        <f t="shared" si="324"/>
        <v>1</v>
      </c>
      <c r="X103" s="34">
        <f t="shared" si="324"/>
        <v>1</v>
      </c>
      <c r="Y103" s="34">
        <f t="shared" si="324"/>
        <v>1</v>
      </c>
      <c r="Z103" s="34">
        <f t="shared" si="324"/>
        <v>0</v>
      </c>
      <c r="AA103" s="34">
        <f t="shared" si="324"/>
        <v>1</v>
      </c>
      <c r="AB103" s="34">
        <f t="shared" si="324"/>
        <v>0</v>
      </c>
      <c r="AC103" s="34">
        <f t="shared" si="21"/>
        <v>0</v>
      </c>
      <c r="AD103" s="34">
        <f t="shared" si="22"/>
        <v>1</v>
      </c>
      <c r="AE103" s="30">
        <f t="shared" si="23"/>
        <v>0.002926619516</v>
      </c>
      <c r="AF103" s="35" t="str">
        <f t="shared" si="42"/>
        <v>F+D</v>
      </c>
      <c r="AG103" s="31"/>
      <c r="AH103" s="31"/>
      <c r="AI103" s="31"/>
      <c r="AJ103" s="36">
        <f t="shared" ref="AJ103:AS103" si="325">INT(100*ABS(J103-($AH$7+$AH$9)/2))</f>
        <v>3251</v>
      </c>
      <c r="AK103" s="36">
        <f t="shared" si="325"/>
        <v>8014</v>
      </c>
      <c r="AL103" s="36">
        <f t="shared" si="325"/>
        <v>92</v>
      </c>
      <c r="AM103" s="36">
        <f t="shared" si="325"/>
        <v>87</v>
      </c>
      <c r="AN103" s="36">
        <f t="shared" si="325"/>
        <v>88</v>
      </c>
      <c r="AO103" s="36">
        <f t="shared" si="325"/>
        <v>484</v>
      </c>
      <c r="AP103" s="36">
        <f t="shared" si="325"/>
        <v>64</v>
      </c>
      <c r="AQ103" s="36">
        <f t="shared" si="325"/>
        <v>175</v>
      </c>
      <c r="AR103" s="36">
        <f t="shared" si="325"/>
        <v>190</v>
      </c>
      <c r="AS103" s="36">
        <f t="shared" si="325"/>
        <v>199</v>
      </c>
      <c r="AT103" s="35">
        <f t="shared" si="39"/>
        <v>64</v>
      </c>
      <c r="AU103" s="31"/>
      <c r="AV103" s="31"/>
      <c r="AW103" s="31"/>
      <c r="AX103" s="31"/>
      <c r="AY103" s="31"/>
      <c r="AZ103" s="31"/>
      <c r="BA103" s="31"/>
      <c r="BB103" s="31"/>
    </row>
    <row r="104" ht="13.5" customHeight="1">
      <c r="A104" s="27" t="s">
        <v>36</v>
      </c>
      <c r="B104" s="27" t="s">
        <v>42</v>
      </c>
      <c r="C104" s="28">
        <f>LOOKUP(A104,'single char incidentie'!$A$1:$A$26,'single char incidentie'!$E$1:$E$26)</f>
        <v>0.05302836709</v>
      </c>
      <c r="D104" s="28">
        <f>LOOKUP(B104,'single char incidentie'!$A$1:$A$26,'single char incidentie'!$D$1:$D$26)</f>
        <v>0.05481889944</v>
      </c>
      <c r="E104" s="29">
        <v>0.292316576852436</v>
      </c>
      <c r="F104" s="30">
        <f t="shared" si="9"/>
        <v>0.002923165769</v>
      </c>
      <c r="G104" s="31">
        <f t="shared" si="27"/>
        <v>4092432.076</v>
      </c>
      <c r="H104" s="31">
        <f t="shared" si="28"/>
        <v>767464.5922</v>
      </c>
      <c r="I104" s="31">
        <f t="shared" si="10"/>
        <v>40924.32076</v>
      </c>
      <c r="J104" s="32">
        <f t="shared" ref="J104:K104" si="326">C104*$AH$5</f>
        <v>53.02836709</v>
      </c>
      <c r="K104" s="32">
        <f t="shared" si="326"/>
        <v>54.81889944</v>
      </c>
      <c r="L104" s="32">
        <f t="shared" si="12"/>
        <v>2.923165769</v>
      </c>
      <c r="M104" s="32">
        <f t="shared" si="13"/>
        <v>4.419030591</v>
      </c>
      <c r="N104" s="32">
        <f t="shared" si="14"/>
        <v>1.710592487</v>
      </c>
      <c r="O104" s="32">
        <f t="shared" si="15"/>
        <v>4.56824162</v>
      </c>
      <c r="P104" s="32">
        <f t="shared" si="16"/>
        <v>1.768351595</v>
      </c>
      <c r="Q104" s="32">
        <f t="shared" si="17"/>
        <v>0.2435971474</v>
      </c>
      <c r="R104" s="32">
        <f t="shared" si="18"/>
        <v>0.09429566995</v>
      </c>
      <c r="S104" s="32">
        <f t="shared" si="19"/>
        <v>0.007857972496</v>
      </c>
      <c r="T104" s="33">
        <f t="shared" si="30"/>
        <v>0.5466827976</v>
      </c>
      <c r="U104" s="34">
        <f t="shared" ref="U104:AB104" si="327">IF(AND(J104&gt;=$AH$7,J104&lt;=$AH$9),1,0)</f>
        <v>0</v>
      </c>
      <c r="V104" s="34">
        <f t="shared" si="327"/>
        <v>0</v>
      </c>
      <c r="W104" s="34">
        <f t="shared" si="327"/>
        <v>1</v>
      </c>
      <c r="X104" s="34">
        <f t="shared" si="327"/>
        <v>0</v>
      </c>
      <c r="Y104" s="34">
        <f t="shared" si="327"/>
        <v>1</v>
      </c>
      <c r="Z104" s="34">
        <f t="shared" si="327"/>
        <v>0</v>
      </c>
      <c r="AA104" s="34">
        <f t="shared" si="327"/>
        <v>1</v>
      </c>
      <c r="AB104" s="34">
        <f t="shared" si="327"/>
        <v>0</v>
      </c>
      <c r="AC104" s="34">
        <f t="shared" si="21"/>
        <v>0</v>
      </c>
      <c r="AD104" s="34">
        <f t="shared" si="22"/>
        <v>1</v>
      </c>
      <c r="AE104" s="30">
        <f t="shared" si="23"/>
        <v>0.002923165769</v>
      </c>
      <c r="AF104" s="35" t="str">
        <f t="shared" si="42"/>
        <v>F+D</v>
      </c>
      <c r="AG104" s="31"/>
      <c r="AH104" s="31"/>
      <c r="AI104" s="31"/>
      <c r="AJ104" s="36">
        <f t="shared" ref="AJ104:AS104" si="328">INT(100*ABS(J104-($AH$7+$AH$9)/2))</f>
        <v>5102</v>
      </c>
      <c r="AK104" s="36">
        <f t="shared" si="328"/>
        <v>5281</v>
      </c>
      <c r="AL104" s="36">
        <f t="shared" si="328"/>
        <v>92</v>
      </c>
      <c r="AM104" s="36">
        <f t="shared" si="328"/>
        <v>241</v>
      </c>
      <c r="AN104" s="36">
        <f t="shared" si="328"/>
        <v>28</v>
      </c>
      <c r="AO104" s="36">
        <f t="shared" si="328"/>
        <v>256</v>
      </c>
      <c r="AP104" s="36">
        <f t="shared" si="328"/>
        <v>23</v>
      </c>
      <c r="AQ104" s="36">
        <f t="shared" si="328"/>
        <v>175</v>
      </c>
      <c r="AR104" s="36">
        <f t="shared" si="328"/>
        <v>190</v>
      </c>
      <c r="AS104" s="36">
        <f t="shared" si="328"/>
        <v>199</v>
      </c>
      <c r="AT104" s="35">
        <f t="shared" si="39"/>
        <v>23</v>
      </c>
      <c r="AU104" s="31"/>
      <c r="AV104" s="31"/>
      <c r="AW104" s="31"/>
      <c r="AX104" s="31"/>
      <c r="AY104" s="31"/>
      <c r="AZ104" s="31"/>
      <c r="BA104" s="31"/>
      <c r="BB104" s="31"/>
    </row>
    <row r="105" ht="13.5" customHeight="1">
      <c r="A105" s="27" t="s">
        <v>27</v>
      </c>
      <c r="B105" s="27" t="s">
        <v>33</v>
      </c>
      <c r="C105" s="28">
        <f>LOOKUP(A105,'single char incidentie'!$A$1:$A$26,'single char incidentie'!$E$1:$E$26)</f>
        <v>0.1365579387</v>
      </c>
      <c r="D105" s="28">
        <f>LOOKUP(B105,'single char incidentie'!$A$1:$A$26,'single char incidentie'!$D$1:$D$26)</f>
        <v>0.02531121548</v>
      </c>
      <c r="E105" s="29">
        <v>0.29008603141788</v>
      </c>
      <c r="F105" s="30">
        <f t="shared" si="9"/>
        <v>0.002900860314</v>
      </c>
      <c r="G105" s="31">
        <f t="shared" si="27"/>
        <v>4061204.44</v>
      </c>
      <c r="H105" s="31">
        <f t="shared" si="28"/>
        <v>354357.0167</v>
      </c>
      <c r="I105" s="31">
        <f t="shared" si="10"/>
        <v>40612.0444</v>
      </c>
      <c r="J105" s="32">
        <f t="shared" ref="J105:K105" si="329">C105*$AH$5</f>
        <v>136.5579387</v>
      </c>
      <c r="K105" s="32">
        <f t="shared" si="329"/>
        <v>25.31121548</v>
      </c>
      <c r="L105" s="32">
        <f t="shared" si="12"/>
        <v>2.900860314</v>
      </c>
      <c r="M105" s="32">
        <f t="shared" si="13"/>
        <v>11.37982822</v>
      </c>
      <c r="N105" s="32">
        <f t="shared" si="14"/>
        <v>4.405094797</v>
      </c>
      <c r="O105" s="32">
        <f t="shared" si="15"/>
        <v>2.109267957</v>
      </c>
      <c r="P105" s="32">
        <f t="shared" si="16"/>
        <v>0.8164908219</v>
      </c>
      <c r="Q105" s="32">
        <f t="shared" si="17"/>
        <v>0.2417383595</v>
      </c>
      <c r="R105" s="32">
        <f t="shared" si="18"/>
        <v>0.09357613917</v>
      </c>
      <c r="S105" s="32">
        <f t="shared" si="19"/>
        <v>0.007798011597</v>
      </c>
      <c r="T105" s="33">
        <f t="shared" si="30"/>
        <v>0.5495836579</v>
      </c>
      <c r="U105" s="34">
        <f t="shared" ref="U105:AB105" si="330">IF(AND(J105&gt;=$AH$7,J105&lt;=$AH$9),1,0)</f>
        <v>0</v>
      </c>
      <c r="V105" s="34">
        <f t="shared" si="330"/>
        <v>0</v>
      </c>
      <c r="W105" s="34">
        <f t="shared" si="330"/>
        <v>1</v>
      </c>
      <c r="X105" s="34">
        <f t="shared" si="330"/>
        <v>0</v>
      </c>
      <c r="Y105" s="34">
        <f t="shared" si="330"/>
        <v>0</v>
      </c>
      <c r="Z105" s="34">
        <f t="shared" si="330"/>
        <v>1</v>
      </c>
      <c r="AA105" s="34">
        <f t="shared" si="330"/>
        <v>0</v>
      </c>
      <c r="AB105" s="34">
        <f t="shared" si="330"/>
        <v>0</v>
      </c>
      <c r="AC105" s="34">
        <f t="shared" si="21"/>
        <v>0</v>
      </c>
      <c r="AD105" s="34">
        <f t="shared" si="22"/>
        <v>1</v>
      </c>
      <c r="AE105" s="30">
        <f t="shared" si="23"/>
        <v>0.002900860314</v>
      </c>
      <c r="AF105" s="35" t="str">
        <f t="shared" si="42"/>
        <v>F+M</v>
      </c>
      <c r="AG105" s="31"/>
      <c r="AH105" s="31"/>
      <c r="AI105" s="31"/>
      <c r="AJ105" s="36">
        <f t="shared" ref="AJ105:AS105" si="331">INT(100*ABS(J105-($AH$7+$AH$9)/2))</f>
        <v>13455</v>
      </c>
      <c r="AK105" s="36">
        <f t="shared" si="331"/>
        <v>2331</v>
      </c>
      <c r="AL105" s="36">
        <f t="shared" si="331"/>
        <v>90</v>
      </c>
      <c r="AM105" s="36">
        <f t="shared" si="331"/>
        <v>937</v>
      </c>
      <c r="AN105" s="36">
        <f t="shared" si="331"/>
        <v>240</v>
      </c>
      <c r="AO105" s="36">
        <f t="shared" si="331"/>
        <v>10</v>
      </c>
      <c r="AP105" s="36">
        <f t="shared" si="331"/>
        <v>118</v>
      </c>
      <c r="AQ105" s="36">
        <f t="shared" si="331"/>
        <v>175</v>
      </c>
      <c r="AR105" s="36">
        <f t="shared" si="331"/>
        <v>190</v>
      </c>
      <c r="AS105" s="36">
        <f t="shared" si="331"/>
        <v>199</v>
      </c>
      <c r="AT105" s="35">
        <f t="shared" si="39"/>
        <v>10</v>
      </c>
      <c r="AU105" s="31"/>
      <c r="AV105" s="31"/>
      <c r="AW105" s="31"/>
      <c r="AX105" s="31"/>
      <c r="AY105" s="31"/>
      <c r="AZ105" s="31"/>
      <c r="BA105" s="31"/>
      <c r="BB105" s="31"/>
    </row>
    <row r="106" ht="13.5" customHeight="1">
      <c r="A106" s="27" t="s">
        <v>27</v>
      </c>
      <c r="B106" s="27" t="s">
        <v>61</v>
      </c>
      <c r="C106" s="28">
        <f>LOOKUP(A106,'single char incidentie'!$A$1:$A$26,'single char incidentie'!$E$1:$E$26)</f>
        <v>0.1365579387</v>
      </c>
      <c r="D106" s="28">
        <f>LOOKUP(B106,'single char incidentie'!$A$1:$A$26,'single char incidentie'!$D$1:$D$26)</f>
        <v>0.02155809446</v>
      </c>
      <c r="E106" s="29">
        <v>0.290028468955053</v>
      </c>
      <c r="F106" s="30">
        <f t="shared" si="9"/>
        <v>0.00290028469</v>
      </c>
      <c r="G106" s="31">
        <f t="shared" si="27"/>
        <v>4060398.565</v>
      </c>
      <c r="H106" s="31">
        <f t="shared" si="28"/>
        <v>301813.3225</v>
      </c>
      <c r="I106" s="31">
        <f t="shared" si="10"/>
        <v>40603.98565</v>
      </c>
      <c r="J106" s="32">
        <f t="shared" ref="J106:K106" si="332">C106*$AH$5</f>
        <v>136.5579387</v>
      </c>
      <c r="K106" s="32">
        <f t="shared" si="332"/>
        <v>21.55809446</v>
      </c>
      <c r="L106" s="32">
        <f t="shared" si="12"/>
        <v>2.90028469</v>
      </c>
      <c r="M106" s="32">
        <f t="shared" si="13"/>
        <v>11.37982822</v>
      </c>
      <c r="N106" s="32">
        <f t="shared" si="14"/>
        <v>4.405094797</v>
      </c>
      <c r="O106" s="32">
        <f t="shared" si="15"/>
        <v>1.796507872</v>
      </c>
      <c r="P106" s="32">
        <f t="shared" si="16"/>
        <v>0.6954224021</v>
      </c>
      <c r="Q106" s="32">
        <f t="shared" si="17"/>
        <v>0.2416903908</v>
      </c>
      <c r="R106" s="32">
        <f t="shared" si="18"/>
        <v>0.09355757063</v>
      </c>
      <c r="S106" s="32">
        <f t="shared" si="19"/>
        <v>0.007796464219</v>
      </c>
      <c r="T106" s="33">
        <f t="shared" si="30"/>
        <v>0.5524839426</v>
      </c>
      <c r="U106" s="34">
        <f t="shared" ref="U106:AB106" si="333">IF(AND(J106&gt;=$AH$7,J106&lt;=$AH$9),1,0)</f>
        <v>0</v>
      </c>
      <c r="V106" s="34">
        <f t="shared" si="333"/>
        <v>0</v>
      </c>
      <c r="W106" s="34">
        <f t="shared" si="333"/>
        <v>1</v>
      </c>
      <c r="X106" s="34">
        <f t="shared" si="333"/>
        <v>0</v>
      </c>
      <c r="Y106" s="34">
        <f t="shared" si="333"/>
        <v>0</v>
      </c>
      <c r="Z106" s="34">
        <f t="shared" si="333"/>
        <v>1</v>
      </c>
      <c r="AA106" s="34">
        <f t="shared" si="333"/>
        <v>0</v>
      </c>
      <c r="AB106" s="34">
        <f t="shared" si="333"/>
        <v>0</v>
      </c>
      <c r="AC106" s="34">
        <f t="shared" si="21"/>
        <v>0</v>
      </c>
      <c r="AD106" s="34">
        <f t="shared" si="22"/>
        <v>1</v>
      </c>
      <c r="AE106" s="30">
        <f t="shared" si="23"/>
        <v>0.00290028469</v>
      </c>
      <c r="AF106" s="35" t="str">
        <f t="shared" si="42"/>
        <v>F+M</v>
      </c>
      <c r="AG106" s="31"/>
      <c r="AH106" s="31"/>
      <c r="AI106" s="31"/>
      <c r="AJ106" s="36">
        <f t="shared" ref="AJ106:AS106" si="334">INT(100*ABS(J106-($AH$7+$AH$9)/2))</f>
        <v>13455</v>
      </c>
      <c r="AK106" s="36">
        <f t="shared" si="334"/>
        <v>1955</v>
      </c>
      <c r="AL106" s="36">
        <f t="shared" si="334"/>
        <v>90</v>
      </c>
      <c r="AM106" s="36">
        <f t="shared" si="334"/>
        <v>937</v>
      </c>
      <c r="AN106" s="36">
        <f t="shared" si="334"/>
        <v>240</v>
      </c>
      <c r="AO106" s="36">
        <f t="shared" si="334"/>
        <v>20</v>
      </c>
      <c r="AP106" s="36">
        <f t="shared" si="334"/>
        <v>130</v>
      </c>
      <c r="AQ106" s="36">
        <f t="shared" si="334"/>
        <v>175</v>
      </c>
      <c r="AR106" s="36">
        <f t="shared" si="334"/>
        <v>190</v>
      </c>
      <c r="AS106" s="36">
        <f t="shared" si="334"/>
        <v>199</v>
      </c>
      <c r="AT106" s="35">
        <f t="shared" si="39"/>
        <v>20</v>
      </c>
      <c r="AU106" s="31"/>
      <c r="AV106" s="31"/>
      <c r="AW106" s="31"/>
      <c r="AX106" s="31"/>
      <c r="AY106" s="31"/>
      <c r="AZ106" s="31"/>
      <c r="BA106" s="31"/>
      <c r="BB106" s="31"/>
    </row>
    <row r="107" ht="13.5" customHeight="1">
      <c r="A107" s="27" t="s">
        <v>40</v>
      </c>
      <c r="B107" s="27" t="s">
        <v>28</v>
      </c>
      <c r="C107" s="28">
        <f>LOOKUP(A107,'single char incidentie'!$A$1:$A$26,'single char incidentie'!$E$1:$E$26)</f>
        <v>0.02231853074</v>
      </c>
      <c r="D107" s="28">
        <f>LOOKUP(B107,'single char incidentie'!$A$1:$A$26,'single char incidentie'!$D$1:$D$26)</f>
        <v>0.1270833106</v>
      </c>
      <c r="E107" s="29">
        <v>0.288575016768665</v>
      </c>
      <c r="F107" s="30">
        <f t="shared" si="9"/>
        <v>0.002885750168</v>
      </c>
      <c r="G107" s="31">
        <f t="shared" si="27"/>
        <v>4040050.235</v>
      </c>
      <c r="H107" s="31">
        <f t="shared" si="28"/>
        <v>1779166.349</v>
      </c>
      <c r="I107" s="31">
        <f t="shared" si="10"/>
        <v>40400.50235</v>
      </c>
      <c r="J107" s="32">
        <f t="shared" ref="J107:K107" si="335">C107*$AH$5</f>
        <v>22.31853074</v>
      </c>
      <c r="K107" s="32">
        <f t="shared" si="335"/>
        <v>127.0833106</v>
      </c>
      <c r="L107" s="32">
        <f t="shared" si="12"/>
        <v>2.885750168</v>
      </c>
      <c r="M107" s="32">
        <f t="shared" si="13"/>
        <v>1.859877562</v>
      </c>
      <c r="N107" s="32">
        <f t="shared" si="14"/>
        <v>0.7199526045</v>
      </c>
      <c r="O107" s="32">
        <f t="shared" si="15"/>
        <v>10.59027588</v>
      </c>
      <c r="P107" s="32">
        <f t="shared" si="16"/>
        <v>4.099461633</v>
      </c>
      <c r="Q107" s="32">
        <f t="shared" si="17"/>
        <v>0.2404791806</v>
      </c>
      <c r="R107" s="32">
        <f t="shared" si="18"/>
        <v>0.09308871509</v>
      </c>
      <c r="S107" s="32">
        <f t="shared" si="19"/>
        <v>0.007757392924</v>
      </c>
      <c r="T107" s="33">
        <f t="shared" si="30"/>
        <v>0.5553696928</v>
      </c>
      <c r="U107" s="34">
        <f t="shared" ref="U107:AB107" si="336">IF(AND(J107&gt;=$AH$7,J107&lt;=$AH$9),1,0)</f>
        <v>0</v>
      </c>
      <c r="V107" s="34">
        <f t="shared" si="336"/>
        <v>0</v>
      </c>
      <c r="W107" s="34">
        <f t="shared" si="336"/>
        <v>1</v>
      </c>
      <c r="X107" s="34">
        <f t="shared" si="336"/>
        <v>1</v>
      </c>
      <c r="Y107" s="34">
        <f t="shared" si="336"/>
        <v>0</v>
      </c>
      <c r="Z107" s="34">
        <f t="shared" si="336"/>
        <v>0</v>
      </c>
      <c r="AA107" s="34">
        <f t="shared" si="336"/>
        <v>0</v>
      </c>
      <c r="AB107" s="34">
        <f t="shared" si="336"/>
        <v>0</v>
      </c>
      <c r="AC107" s="34">
        <f t="shared" si="21"/>
        <v>0</v>
      </c>
      <c r="AD107" s="34">
        <f t="shared" si="22"/>
        <v>1</v>
      </c>
      <c r="AE107" s="30">
        <f t="shared" si="23"/>
        <v>0.002885750168</v>
      </c>
      <c r="AF107" s="35" t="str">
        <f t="shared" si="42"/>
        <v>V+M</v>
      </c>
      <c r="AG107" s="31"/>
      <c r="AH107" s="31"/>
      <c r="AI107" s="31"/>
      <c r="AJ107" s="36">
        <f t="shared" ref="AJ107:AS107" si="337">INT(100*ABS(J107-($AH$7+$AH$9)/2))</f>
        <v>2031</v>
      </c>
      <c r="AK107" s="36">
        <f t="shared" si="337"/>
        <v>12508</v>
      </c>
      <c r="AL107" s="36">
        <f t="shared" si="337"/>
        <v>88</v>
      </c>
      <c r="AM107" s="36">
        <f t="shared" si="337"/>
        <v>14</v>
      </c>
      <c r="AN107" s="36">
        <f t="shared" si="337"/>
        <v>128</v>
      </c>
      <c r="AO107" s="36">
        <f t="shared" si="337"/>
        <v>859</v>
      </c>
      <c r="AP107" s="36">
        <f t="shared" si="337"/>
        <v>209</v>
      </c>
      <c r="AQ107" s="36">
        <f t="shared" si="337"/>
        <v>175</v>
      </c>
      <c r="AR107" s="36">
        <f t="shared" si="337"/>
        <v>190</v>
      </c>
      <c r="AS107" s="36">
        <f t="shared" si="337"/>
        <v>199</v>
      </c>
      <c r="AT107" s="35">
        <f t="shared" si="39"/>
        <v>14</v>
      </c>
      <c r="AU107" s="31"/>
      <c r="AV107" s="31"/>
      <c r="AW107" s="31"/>
      <c r="AX107" s="31"/>
      <c r="AY107" s="31"/>
      <c r="AZ107" s="31"/>
      <c r="BA107" s="31"/>
      <c r="BB107" s="31"/>
    </row>
    <row r="108" ht="13.5" customHeight="1">
      <c r="A108" s="27" t="s">
        <v>32</v>
      </c>
      <c r="B108" s="27" t="s">
        <v>42</v>
      </c>
      <c r="C108" s="28">
        <f>LOOKUP(A108,'single char incidentie'!$A$1:$A$26,'single char incidentie'!$E$1:$E$26)</f>
        <v>0.0525086152</v>
      </c>
      <c r="D108" s="28">
        <f>LOOKUP(B108,'single char incidentie'!$A$1:$A$26,'single char incidentie'!$D$1:$D$26)</f>
        <v>0.05481889944</v>
      </c>
      <c r="E108" s="29">
        <v>0.287157541121544</v>
      </c>
      <c r="F108" s="30">
        <f t="shared" si="9"/>
        <v>0.002871575411</v>
      </c>
      <c r="G108" s="31">
        <f t="shared" si="27"/>
        <v>4020205.576</v>
      </c>
      <c r="H108" s="31">
        <f t="shared" si="28"/>
        <v>767464.5922</v>
      </c>
      <c r="I108" s="31">
        <f t="shared" si="10"/>
        <v>40202.05576</v>
      </c>
      <c r="J108" s="32">
        <f t="shared" ref="J108:K108" si="338">C108*$AH$5</f>
        <v>52.5086152</v>
      </c>
      <c r="K108" s="32">
        <f t="shared" si="338"/>
        <v>54.81889944</v>
      </c>
      <c r="L108" s="32">
        <f t="shared" si="12"/>
        <v>2.871575411</v>
      </c>
      <c r="M108" s="32">
        <f t="shared" si="13"/>
        <v>4.375717934</v>
      </c>
      <c r="N108" s="32">
        <f t="shared" si="14"/>
        <v>1.693826297</v>
      </c>
      <c r="O108" s="32">
        <f t="shared" si="15"/>
        <v>4.56824162</v>
      </c>
      <c r="P108" s="32">
        <f t="shared" si="16"/>
        <v>1.768351595</v>
      </c>
      <c r="Q108" s="32">
        <f t="shared" si="17"/>
        <v>0.2392979509</v>
      </c>
      <c r="R108" s="32">
        <f t="shared" si="18"/>
        <v>0.09263146488</v>
      </c>
      <c r="S108" s="32">
        <f t="shared" si="19"/>
        <v>0.00771928874</v>
      </c>
      <c r="T108" s="33">
        <f t="shared" si="30"/>
        <v>0.5582412682</v>
      </c>
      <c r="U108" s="34">
        <f t="shared" ref="U108:AB108" si="339">IF(AND(J108&gt;=$AH$7,J108&lt;=$AH$9),1,0)</f>
        <v>0</v>
      </c>
      <c r="V108" s="34">
        <f t="shared" si="339"/>
        <v>0</v>
      </c>
      <c r="W108" s="34">
        <f t="shared" si="339"/>
        <v>1</v>
      </c>
      <c r="X108" s="34">
        <f t="shared" si="339"/>
        <v>0</v>
      </c>
      <c r="Y108" s="34">
        <f t="shared" si="339"/>
        <v>1</v>
      </c>
      <c r="Z108" s="34">
        <f t="shared" si="339"/>
        <v>0</v>
      </c>
      <c r="AA108" s="34">
        <f t="shared" si="339"/>
        <v>1</v>
      </c>
      <c r="AB108" s="34">
        <f t="shared" si="339"/>
        <v>0</v>
      </c>
      <c r="AC108" s="34">
        <f t="shared" si="21"/>
        <v>0</v>
      </c>
      <c r="AD108" s="34">
        <f t="shared" si="22"/>
        <v>1</v>
      </c>
      <c r="AE108" s="30">
        <f t="shared" si="23"/>
        <v>0.002871575411</v>
      </c>
      <c r="AF108" s="35" t="str">
        <f t="shared" si="42"/>
        <v>F+D</v>
      </c>
      <c r="AG108" s="31"/>
      <c r="AH108" s="31"/>
      <c r="AI108" s="31"/>
      <c r="AJ108" s="36">
        <f t="shared" ref="AJ108:AS108" si="340">INT(100*ABS(J108-($AH$7+$AH$9)/2))</f>
        <v>5050</v>
      </c>
      <c r="AK108" s="36">
        <f t="shared" si="340"/>
        <v>5281</v>
      </c>
      <c r="AL108" s="36">
        <f t="shared" si="340"/>
        <v>87</v>
      </c>
      <c r="AM108" s="36">
        <f t="shared" si="340"/>
        <v>237</v>
      </c>
      <c r="AN108" s="36">
        <f t="shared" si="340"/>
        <v>30</v>
      </c>
      <c r="AO108" s="36">
        <f t="shared" si="340"/>
        <v>256</v>
      </c>
      <c r="AP108" s="36">
        <f t="shared" si="340"/>
        <v>23</v>
      </c>
      <c r="AQ108" s="36">
        <f t="shared" si="340"/>
        <v>176</v>
      </c>
      <c r="AR108" s="36">
        <f t="shared" si="340"/>
        <v>190</v>
      </c>
      <c r="AS108" s="36">
        <f t="shared" si="340"/>
        <v>199</v>
      </c>
      <c r="AT108" s="35">
        <f t="shared" si="39"/>
        <v>23</v>
      </c>
      <c r="AU108" s="31"/>
      <c r="AV108" s="31"/>
      <c r="AW108" s="31"/>
      <c r="AX108" s="31"/>
      <c r="AY108" s="31"/>
      <c r="AZ108" s="31"/>
      <c r="BA108" s="31"/>
      <c r="BB108" s="31"/>
    </row>
    <row r="109" ht="13.5" customHeight="1">
      <c r="A109" s="27" t="s">
        <v>43</v>
      </c>
      <c r="B109" s="27" t="s">
        <v>45</v>
      </c>
      <c r="C109" s="28">
        <f>LOOKUP(A109,'single char incidentie'!$A$1:$A$26,'single char incidentie'!$E$1:$E$26)</f>
        <v>0.05718590837</v>
      </c>
      <c r="D109" s="28">
        <f>LOOKUP(B109,'single char incidentie'!$A$1:$A$26,'single char incidentie'!$D$1:$D$26)</f>
        <v>0.04970677464</v>
      </c>
      <c r="E109" s="29">
        <v>0.284926995686989</v>
      </c>
      <c r="F109" s="30">
        <f t="shared" si="9"/>
        <v>0.002849269957</v>
      </c>
      <c r="G109" s="31">
        <f t="shared" si="27"/>
        <v>3988977.94</v>
      </c>
      <c r="H109" s="31">
        <f t="shared" si="28"/>
        <v>695894.845</v>
      </c>
      <c r="I109" s="31">
        <f t="shared" si="10"/>
        <v>39889.7794</v>
      </c>
      <c r="J109" s="32">
        <f t="shared" ref="J109:K109" si="341">C109*$AH$5</f>
        <v>57.18590837</v>
      </c>
      <c r="K109" s="32">
        <f t="shared" si="341"/>
        <v>49.70677464</v>
      </c>
      <c r="L109" s="32">
        <f t="shared" si="12"/>
        <v>2.849269957</v>
      </c>
      <c r="M109" s="32">
        <f t="shared" si="13"/>
        <v>4.765492365</v>
      </c>
      <c r="N109" s="32">
        <f t="shared" si="14"/>
        <v>1.844706722</v>
      </c>
      <c r="O109" s="32">
        <f t="shared" si="15"/>
        <v>4.14223122</v>
      </c>
      <c r="P109" s="32">
        <f t="shared" si="16"/>
        <v>1.603444343</v>
      </c>
      <c r="Q109" s="32">
        <f t="shared" si="17"/>
        <v>0.2374391631</v>
      </c>
      <c r="R109" s="32">
        <f t="shared" si="18"/>
        <v>0.09191193409</v>
      </c>
      <c r="S109" s="32">
        <f t="shared" si="19"/>
        <v>0.007659327841</v>
      </c>
      <c r="T109" s="33">
        <f t="shared" si="30"/>
        <v>0.5610905381</v>
      </c>
      <c r="U109" s="34">
        <f t="shared" ref="U109:AB109" si="342">IF(AND(J109&gt;=$AH$7,J109&lt;=$AH$9),1,0)</f>
        <v>0</v>
      </c>
      <c r="V109" s="34">
        <f t="shared" si="342"/>
        <v>0</v>
      </c>
      <c r="W109" s="34">
        <f t="shared" si="342"/>
        <v>1</v>
      </c>
      <c r="X109" s="34">
        <f t="shared" si="342"/>
        <v>0</v>
      </c>
      <c r="Y109" s="34">
        <f t="shared" si="342"/>
        <v>1</v>
      </c>
      <c r="Z109" s="34">
        <f t="shared" si="342"/>
        <v>0</v>
      </c>
      <c r="AA109" s="34">
        <f t="shared" si="342"/>
        <v>1</v>
      </c>
      <c r="AB109" s="34">
        <f t="shared" si="342"/>
        <v>0</v>
      </c>
      <c r="AC109" s="34">
        <f t="shared" si="21"/>
        <v>0</v>
      </c>
      <c r="AD109" s="34">
        <f t="shared" si="22"/>
        <v>1</v>
      </c>
      <c r="AE109" s="30">
        <f t="shared" si="23"/>
        <v>0.002849269957</v>
      </c>
      <c r="AF109" s="35" t="str">
        <f t="shared" si="42"/>
        <v>V+D</v>
      </c>
      <c r="AG109" s="31"/>
      <c r="AH109" s="31"/>
      <c r="AI109" s="31"/>
      <c r="AJ109" s="36">
        <f t="shared" ref="AJ109:AS109" si="343">INT(100*ABS(J109-($AH$7+$AH$9)/2))</f>
        <v>5518</v>
      </c>
      <c r="AK109" s="36">
        <f t="shared" si="343"/>
        <v>4770</v>
      </c>
      <c r="AL109" s="36">
        <f t="shared" si="343"/>
        <v>84</v>
      </c>
      <c r="AM109" s="36">
        <f t="shared" si="343"/>
        <v>276</v>
      </c>
      <c r="AN109" s="36">
        <f t="shared" si="343"/>
        <v>15</v>
      </c>
      <c r="AO109" s="36">
        <f t="shared" si="343"/>
        <v>214</v>
      </c>
      <c r="AP109" s="36">
        <f t="shared" si="343"/>
        <v>39</v>
      </c>
      <c r="AQ109" s="36">
        <f t="shared" si="343"/>
        <v>176</v>
      </c>
      <c r="AR109" s="36">
        <f t="shared" si="343"/>
        <v>190</v>
      </c>
      <c r="AS109" s="36">
        <f t="shared" si="343"/>
        <v>199</v>
      </c>
      <c r="AT109" s="35">
        <f t="shared" si="39"/>
        <v>15</v>
      </c>
      <c r="AU109" s="31"/>
      <c r="AV109" s="31"/>
      <c r="AW109" s="31"/>
      <c r="AX109" s="31"/>
      <c r="AY109" s="31"/>
      <c r="AZ109" s="31"/>
      <c r="BA109" s="31"/>
      <c r="BB109" s="31"/>
    </row>
    <row r="110" ht="13.5" customHeight="1">
      <c r="A110" s="27" t="s">
        <v>33</v>
      </c>
      <c r="B110" s="27" t="s">
        <v>27</v>
      </c>
      <c r="C110" s="28">
        <f>LOOKUP(A110,'single char incidentie'!$A$1:$A$26,'single char incidentie'!$E$1:$E$26)</f>
        <v>0.09650590394</v>
      </c>
      <c r="D110" s="28">
        <f>LOOKUP(B110,'single char incidentie'!$A$1:$A$26,'single char incidentie'!$D$1:$D$26)</f>
        <v>0.0294908523</v>
      </c>
      <c r="E110" s="29">
        <v>0.282789989254527</v>
      </c>
      <c r="F110" s="30">
        <f t="shared" si="9"/>
        <v>0.002827899893</v>
      </c>
      <c r="G110" s="31">
        <f t="shared" si="27"/>
        <v>3959059.85</v>
      </c>
      <c r="H110" s="31">
        <f t="shared" si="28"/>
        <v>412871.9321</v>
      </c>
      <c r="I110" s="31">
        <f t="shared" si="10"/>
        <v>39590.5985</v>
      </c>
      <c r="J110" s="32">
        <f t="shared" ref="J110:K110" si="344">C110*$AH$5</f>
        <v>96.50590394</v>
      </c>
      <c r="K110" s="32">
        <f t="shared" si="344"/>
        <v>29.4908523</v>
      </c>
      <c r="L110" s="32">
        <f t="shared" si="12"/>
        <v>2.827899893</v>
      </c>
      <c r="M110" s="32">
        <f t="shared" si="13"/>
        <v>8.042158661</v>
      </c>
      <c r="N110" s="32">
        <f t="shared" si="14"/>
        <v>3.113093675</v>
      </c>
      <c r="O110" s="32">
        <f t="shared" si="15"/>
        <v>2.457571025</v>
      </c>
      <c r="P110" s="32">
        <f t="shared" si="16"/>
        <v>0.951317816</v>
      </c>
      <c r="Q110" s="32">
        <f t="shared" si="17"/>
        <v>0.2356583244</v>
      </c>
      <c r="R110" s="32">
        <f t="shared" si="18"/>
        <v>0.09122257718</v>
      </c>
      <c r="S110" s="32">
        <f t="shared" si="19"/>
        <v>0.007601881432</v>
      </c>
      <c r="T110" s="33">
        <f t="shared" si="30"/>
        <v>0.563918438</v>
      </c>
      <c r="U110" s="34">
        <f t="shared" ref="U110:AB110" si="345">IF(AND(J110&gt;=$AH$7,J110&lt;=$AH$9),1,0)</f>
        <v>0</v>
      </c>
      <c r="V110" s="34">
        <f t="shared" si="345"/>
        <v>0</v>
      </c>
      <c r="W110" s="34">
        <f t="shared" si="345"/>
        <v>1</v>
      </c>
      <c r="X110" s="34">
        <f t="shared" si="345"/>
        <v>0</v>
      </c>
      <c r="Y110" s="34">
        <f t="shared" si="345"/>
        <v>0</v>
      </c>
      <c r="Z110" s="34">
        <f t="shared" si="345"/>
        <v>1</v>
      </c>
      <c r="AA110" s="34">
        <f t="shared" si="345"/>
        <v>0</v>
      </c>
      <c r="AB110" s="34">
        <f t="shared" si="345"/>
        <v>0</v>
      </c>
      <c r="AC110" s="34">
        <f t="shared" si="21"/>
        <v>0</v>
      </c>
      <c r="AD110" s="34">
        <f t="shared" si="22"/>
        <v>1</v>
      </c>
      <c r="AE110" s="30">
        <f t="shared" si="23"/>
        <v>0.002827899893</v>
      </c>
      <c r="AF110" s="35" t="str">
        <f t="shared" si="42"/>
        <v>F+M</v>
      </c>
      <c r="AG110" s="31"/>
      <c r="AH110" s="31"/>
      <c r="AI110" s="31"/>
      <c r="AJ110" s="36">
        <f t="shared" ref="AJ110:AS110" si="346">INT(100*ABS(J110-($AH$7+$AH$9)/2))</f>
        <v>9450</v>
      </c>
      <c r="AK110" s="36">
        <f t="shared" si="346"/>
        <v>2749</v>
      </c>
      <c r="AL110" s="36">
        <f t="shared" si="346"/>
        <v>82</v>
      </c>
      <c r="AM110" s="36">
        <f t="shared" si="346"/>
        <v>604</v>
      </c>
      <c r="AN110" s="36">
        <f t="shared" si="346"/>
        <v>111</v>
      </c>
      <c r="AO110" s="36">
        <f t="shared" si="346"/>
        <v>45</v>
      </c>
      <c r="AP110" s="36">
        <f t="shared" si="346"/>
        <v>104</v>
      </c>
      <c r="AQ110" s="36">
        <f t="shared" si="346"/>
        <v>176</v>
      </c>
      <c r="AR110" s="36">
        <f t="shared" si="346"/>
        <v>190</v>
      </c>
      <c r="AS110" s="36">
        <f t="shared" si="346"/>
        <v>199</v>
      </c>
      <c r="AT110" s="35">
        <f t="shared" si="39"/>
        <v>45</v>
      </c>
      <c r="AU110" s="31"/>
      <c r="AV110" s="31"/>
      <c r="AW110" s="31"/>
      <c r="AX110" s="31"/>
      <c r="AY110" s="31"/>
      <c r="AZ110" s="31"/>
      <c r="BA110" s="31"/>
      <c r="BB110" s="31"/>
    </row>
    <row r="111" ht="13.5" customHeight="1">
      <c r="A111" s="27" t="s">
        <v>45</v>
      </c>
      <c r="B111" s="27" t="s">
        <v>10</v>
      </c>
      <c r="C111" s="28">
        <f>LOOKUP(A111,'single char incidentie'!$A$1:$A$26,'single char incidentie'!$E$1:$E$26)</f>
        <v>0.03844431043</v>
      </c>
      <c r="D111" s="28">
        <f>LOOKUP(B111,'single char incidentie'!$A$1:$A$26,'single char incidentie'!$D$1:$D$26)</f>
        <v>0.07130889039</v>
      </c>
      <c r="E111" s="29">
        <v>0.280372365815783</v>
      </c>
      <c r="F111" s="30">
        <f t="shared" si="9"/>
        <v>0.002803723658</v>
      </c>
      <c r="G111" s="31">
        <f t="shared" si="27"/>
        <v>3925213.121</v>
      </c>
      <c r="H111" s="31">
        <f t="shared" si="28"/>
        <v>998324.4655</v>
      </c>
      <c r="I111" s="31">
        <f t="shared" si="10"/>
        <v>39252.13121</v>
      </c>
      <c r="J111" s="32">
        <f t="shared" ref="J111:K111" si="347">C111*$AH$5</f>
        <v>38.44431043</v>
      </c>
      <c r="K111" s="32">
        <f t="shared" si="347"/>
        <v>71.30889039</v>
      </c>
      <c r="L111" s="32">
        <f t="shared" si="12"/>
        <v>2.803723658</v>
      </c>
      <c r="M111" s="32">
        <f t="shared" si="13"/>
        <v>3.203692536</v>
      </c>
      <c r="N111" s="32">
        <f t="shared" si="14"/>
        <v>1.240139046</v>
      </c>
      <c r="O111" s="32">
        <f t="shared" si="15"/>
        <v>5.942407533</v>
      </c>
      <c r="P111" s="32">
        <f t="shared" si="16"/>
        <v>2.300286787</v>
      </c>
      <c r="Q111" s="32">
        <f t="shared" si="17"/>
        <v>0.2336436382</v>
      </c>
      <c r="R111" s="32">
        <f t="shared" si="18"/>
        <v>0.09044269865</v>
      </c>
      <c r="S111" s="32">
        <f t="shared" si="19"/>
        <v>0.007536891554</v>
      </c>
      <c r="T111" s="33">
        <f t="shared" si="30"/>
        <v>0.5667221617</v>
      </c>
      <c r="U111" s="34">
        <f t="shared" ref="U111:AB111" si="348">IF(AND(J111&gt;=$AH$7,J111&lt;=$AH$9),1,0)</f>
        <v>0</v>
      </c>
      <c r="V111" s="34">
        <f t="shared" si="348"/>
        <v>0</v>
      </c>
      <c r="W111" s="34">
        <f t="shared" si="348"/>
        <v>1</v>
      </c>
      <c r="X111" s="34">
        <f t="shared" si="348"/>
        <v>0</v>
      </c>
      <c r="Y111" s="34">
        <f t="shared" si="348"/>
        <v>1</v>
      </c>
      <c r="Z111" s="34">
        <f t="shared" si="348"/>
        <v>0</v>
      </c>
      <c r="AA111" s="34">
        <f t="shared" si="348"/>
        <v>1</v>
      </c>
      <c r="AB111" s="34">
        <f t="shared" si="348"/>
        <v>0</v>
      </c>
      <c r="AC111" s="34">
        <f t="shared" si="21"/>
        <v>0</v>
      </c>
      <c r="AD111" s="34">
        <f t="shared" si="22"/>
        <v>1</v>
      </c>
      <c r="AE111" s="30">
        <f t="shared" si="23"/>
        <v>0.002803723658</v>
      </c>
      <c r="AF111" s="35" t="str">
        <f t="shared" si="42"/>
        <v>F+D</v>
      </c>
      <c r="AG111" s="31"/>
      <c r="AH111" s="31"/>
      <c r="AI111" s="31"/>
      <c r="AJ111" s="36">
        <f t="shared" ref="AJ111:AS111" si="349">INT(100*ABS(J111-($AH$7+$AH$9)/2))</f>
        <v>3644</v>
      </c>
      <c r="AK111" s="36">
        <f t="shared" si="349"/>
        <v>6930</v>
      </c>
      <c r="AL111" s="36">
        <f t="shared" si="349"/>
        <v>80</v>
      </c>
      <c r="AM111" s="36">
        <f t="shared" si="349"/>
        <v>120</v>
      </c>
      <c r="AN111" s="36">
        <f t="shared" si="349"/>
        <v>75</v>
      </c>
      <c r="AO111" s="36">
        <f t="shared" si="349"/>
        <v>394</v>
      </c>
      <c r="AP111" s="36">
        <f t="shared" si="349"/>
        <v>30</v>
      </c>
      <c r="AQ111" s="36">
        <f t="shared" si="349"/>
        <v>176</v>
      </c>
      <c r="AR111" s="36">
        <f t="shared" si="349"/>
        <v>190</v>
      </c>
      <c r="AS111" s="36">
        <f t="shared" si="349"/>
        <v>199</v>
      </c>
      <c r="AT111" s="35">
        <f t="shared" si="39"/>
        <v>30</v>
      </c>
      <c r="AU111" s="31"/>
      <c r="AV111" s="31"/>
      <c r="AW111" s="31"/>
      <c r="AX111" s="31"/>
      <c r="AY111" s="31"/>
      <c r="AZ111" s="31"/>
      <c r="BA111" s="31"/>
      <c r="BB111" s="31"/>
    </row>
    <row r="112" ht="13.5" customHeight="1">
      <c r="A112" s="27" t="s">
        <v>30</v>
      </c>
      <c r="B112" s="27" t="s">
        <v>53</v>
      </c>
      <c r="C112" s="28">
        <f>LOOKUP(A112,'single char incidentie'!$A$1:$A$26,'single char incidentie'!$E$1:$E$26)</f>
        <v>0.1213456172</v>
      </c>
      <c r="D112" s="28">
        <f>LOOKUP(B112,'single char incidentie'!$A$1:$A$26,'single char incidentie'!$D$1:$D$26)</f>
        <v>0.02319662658</v>
      </c>
      <c r="E112" s="29">
        <v>0.279861498958191</v>
      </c>
      <c r="F112" s="30">
        <f t="shared" si="9"/>
        <v>0.00279861499</v>
      </c>
      <c r="G112" s="31">
        <f t="shared" si="27"/>
        <v>3918060.985</v>
      </c>
      <c r="H112" s="31">
        <f t="shared" si="28"/>
        <v>324752.7721</v>
      </c>
      <c r="I112" s="31">
        <f t="shared" si="10"/>
        <v>39180.60985</v>
      </c>
      <c r="J112" s="32">
        <f t="shared" ref="J112:K112" si="350">C112*$AH$5</f>
        <v>121.3456172</v>
      </c>
      <c r="K112" s="32">
        <f t="shared" si="350"/>
        <v>23.19662658</v>
      </c>
      <c r="L112" s="32">
        <f t="shared" si="12"/>
        <v>2.79861499</v>
      </c>
      <c r="M112" s="32">
        <f t="shared" si="13"/>
        <v>10.11213477</v>
      </c>
      <c r="N112" s="32">
        <f t="shared" si="14"/>
        <v>3.914374749</v>
      </c>
      <c r="O112" s="32">
        <f t="shared" si="15"/>
        <v>1.933052215</v>
      </c>
      <c r="P112" s="32">
        <f t="shared" si="16"/>
        <v>0.7482782768</v>
      </c>
      <c r="Q112" s="32">
        <f t="shared" si="17"/>
        <v>0.2332179158</v>
      </c>
      <c r="R112" s="32">
        <f t="shared" si="18"/>
        <v>0.09027790289</v>
      </c>
      <c r="S112" s="32">
        <f t="shared" si="19"/>
        <v>0.007523158574</v>
      </c>
      <c r="T112" s="33">
        <f t="shared" si="30"/>
        <v>0.5695207767</v>
      </c>
      <c r="U112" s="34">
        <f t="shared" ref="U112:AB112" si="351">IF(AND(J112&gt;=$AH$7,J112&lt;=$AH$9),1,0)</f>
        <v>0</v>
      </c>
      <c r="V112" s="34">
        <f t="shared" si="351"/>
        <v>0</v>
      </c>
      <c r="W112" s="34">
        <f t="shared" si="351"/>
        <v>1</v>
      </c>
      <c r="X112" s="34">
        <f t="shared" si="351"/>
        <v>0</v>
      </c>
      <c r="Y112" s="34">
        <f t="shared" si="351"/>
        <v>0</v>
      </c>
      <c r="Z112" s="34">
        <f t="shared" si="351"/>
        <v>1</v>
      </c>
      <c r="AA112" s="34">
        <f t="shared" si="351"/>
        <v>0</v>
      </c>
      <c r="AB112" s="34">
        <f t="shared" si="351"/>
        <v>0</v>
      </c>
      <c r="AC112" s="34">
        <f t="shared" si="21"/>
        <v>0</v>
      </c>
      <c r="AD112" s="34">
        <f t="shared" si="22"/>
        <v>1</v>
      </c>
      <c r="AE112" s="30">
        <f t="shared" si="23"/>
        <v>0.00279861499</v>
      </c>
      <c r="AF112" s="35" t="str">
        <f t="shared" si="42"/>
        <v>F+M</v>
      </c>
      <c r="AG112" s="31"/>
      <c r="AH112" s="31"/>
      <c r="AI112" s="31"/>
      <c r="AJ112" s="36">
        <f t="shared" ref="AJ112:AS112" si="352">INT(100*ABS(J112-($AH$7+$AH$9)/2))</f>
        <v>11934</v>
      </c>
      <c r="AK112" s="36">
        <f t="shared" si="352"/>
        <v>2119</v>
      </c>
      <c r="AL112" s="36">
        <f t="shared" si="352"/>
        <v>79</v>
      </c>
      <c r="AM112" s="36">
        <f t="shared" si="352"/>
        <v>811</v>
      </c>
      <c r="AN112" s="36">
        <f t="shared" si="352"/>
        <v>191</v>
      </c>
      <c r="AO112" s="36">
        <f t="shared" si="352"/>
        <v>6</v>
      </c>
      <c r="AP112" s="36">
        <f t="shared" si="352"/>
        <v>125</v>
      </c>
      <c r="AQ112" s="36">
        <f t="shared" si="352"/>
        <v>176</v>
      </c>
      <c r="AR112" s="36">
        <f t="shared" si="352"/>
        <v>190</v>
      </c>
      <c r="AS112" s="36">
        <f t="shared" si="352"/>
        <v>199</v>
      </c>
      <c r="AT112" s="35">
        <f t="shared" si="39"/>
        <v>6</v>
      </c>
      <c r="AU112" s="31"/>
      <c r="AV112" s="31"/>
      <c r="AW112" s="31"/>
      <c r="AX112" s="31"/>
      <c r="AY112" s="31"/>
      <c r="AZ112" s="31"/>
      <c r="BA112" s="31"/>
      <c r="BB112" s="31"/>
    </row>
    <row r="113" ht="13.5" customHeight="1">
      <c r="A113" s="27" t="s">
        <v>11</v>
      </c>
      <c r="B113" s="27" t="s">
        <v>32</v>
      </c>
      <c r="C113" s="28">
        <f>LOOKUP(A113,'single char incidentie'!$A$1:$A$26,'single char incidentie'!$E$1:$E$26)</f>
        <v>0.02841657837</v>
      </c>
      <c r="D113" s="28">
        <f>LOOKUP(B113,'single char incidentie'!$A$1:$A$26,'single char incidentie'!$D$1:$D$26)</f>
        <v>0.094317711</v>
      </c>
      <c r="E113" s="29">
        <v>0.278271335922589</v>
      </c>
      <c r="F113" s="30">
        <f t="shared" si="9"/>
        <v>0.002782713359</v>
      </c>
      <c r="G113" s="31">
        <f t="shared" si="27"/>
        <v>3895798.703</v>
      </c>
      <c r="H113" s="31">
        <f t="shared" si="28"/>
        <v>1320447.954</v>
      </c>
      <c r="I113" s="31">
        <f t="shared" si="10"/>
        <v>38957.98703</v>
      </c>
      <c r="J113" s="32">
        <f t="shared" ref="J113:K113" si="353">C113*$AH$5</f>
        <v>28.41657837</v>
      </c>
      <c r="K113" s="32">
        <f t="shared" si="353"/>
        <v>94.317711</v>
      </c>
      <c r="L113" s="32">
        <f t="shared" si="12"/>
        <v>2.782713359</v>
      </c>
      <c r="M113" s="32">
        <f t="shared" si="13"/>
        <v>2.368048197</v>
      </c>
      <c r="N113" s="32">
        <f t="shared" si="14"/>
        <v>0.9166638183</v>
      </c>
      <c r="O113" s="32">
        <f t="shared" si="15"/>
        <v>7.85980925</v>
      </c>
      <c r="P113" s="32">
        <f t="shared" si="16"/>
        <v>3.042506807</v>
      </c>
      <c r="Q113" s="32">
        <f t="shared" si="17"/>
        <v>0.2318927799</v>
      </c>
      <c r="R113" s="32">
        <f t="shared" si="18"/>
        <v>0.08976494707</v>
      </c>
      <c r="S113" s="32">
        <f t="shared" si="19"/>
        <v>0.007480412256</v>
      </c>
      <c r="T113" s="33">
        <f t="shared" si="30"/>
        <v>0.57230349</v>
      </c>
      <c r="U113" s="34">
        <f t="shared" ref="U113:AB113" si="354">IF(AND(J113&gt;=$AH$7,J113&lt;=$AH$9),1,0)</f>
        <v>0</v>
      </c>
      <c r="V113" s="34">
        <f t="shared" si="354"/>
        <v>0</v>
      </c>
      <c r="W113" s="34">
        <f t="shared" si="354"/>
        <v>1</v>
      </c>
      <c r="X113" s="34">
        <f t="shared" si="354"/>
        <v>1</v>
      </c>
      <c r="Y113" s="34">
        <f t="shared" si="354"/>
        <v>0</v>
      </c>
      <c r="Z113" s="34">
        <f t="shared" si="354"/>
        <v>0</v>
      </c>
      <c r="AA113" s="34">
        <f t="shared" si="354"/>
        <v>0</v>
      </c>
      <c r="AB113" s="34">
        <f t="shared" si="354"/>
        <v>0</v>
      </c>
      <c r="AC113" s="34">
        <f t="shared" si="21"/>
        <v>0</v>
      </c>
      <c r="AD113" s="34">
        <f t="shared" si="22"/>
        <v>1</v>
      </c>
      <c r="AE113" s="30">
        <f t="shared" si="23"/>
        <v>0.002782713359</v>
      </c>
      <c r="AF113" s="35" t="str">
        <f t="shared" si="42"/>
        <v>V+M</v>
      </c>
      <c r="AG113" s="31"/>
      <c r="AH113" s="31"/>
      <c r="AI113" s="31"/>
      <c r="AJ113" s="36">
        <f t="shared" ref="AJ113:AS113" si="355">INT(100*ABS(J113-($AH$7+$AH$9)/2))</f>
        <v>2641</v>
      </c>
      <c r="AK113" s="36">
        <f t="shared" si="355"/>
        <v>9231</v>
      </c>
      <c r="AL113" s="36">
        <f t="shared" si="355"/>
        <v>78</v>
      </c>
      <c r="AM113" s="36">
        <f t="shared" si="355"/>
        <v>36</v>
      </c>
      <c r="AN113" s="36">
        <f t="shared" si="355"/>
        <v>108</v>
      </c>
      <c r="AO113" s="36">
        <f t="shared" si="355"/>
        <v>585</v>
      </c>
      <c r="AP113" s="36">
        <f t="shared" si="355"/>
        <v>104</v>
      </c>
      <c r="AQ113" s="36">
        <f t="shared" si="355"/>
        <v>176</v>
      </c>
      <c r="AR113" s="36">
        <f t="shared" si="355"/>
        <v>191</v>
      </c>
      <c r="AS113" s="36">
        <f t="shared" si="355"/>
        <v>199</v>
      </c>
      <c r="AT113" s="35">
        <f t="shared" si="39"/>
        <v>36</v>
      </c>
      <c r="AU113" s="31"/>
      <c r="AV113" s="31"/>
      <c r="AW113" s="31"/>
      <c r="AX113" s="31"/>
      <c r="AY113" s="31"/>
      <c r="AZ113" s="31"/>
      <c r="BA113" s="31"/>
      <c r="BB113" s="31"/>
    </row>
    <row r="114" ht="13.5" customHeight="1">
      <c r="A114" s="27" t="s">
        <v>27</v>
      </c>
      <c r="B114" s="27" t="s">
        <v>60</v>
      </c>
      <c r="C114" s="28">
        <f>LOOKUP(A114,'single char incidentie'!$A$1:$A$26,'single char incidentie'!$E$1:$E$26)</f>
        <v>0.1365579387</v>
      </c>
      <c r="D114" s="28">
        <f>LOOKUP(B114,'single char incidentie'!$A$1:$A$26,'single char incidentie'!$D$1:$D$26)</f>
        <v>0.02015677301</v>
      </c>
      <c r="E114" s="29">
        <v>0.275501142399028</v>
      </c>
      <c r="F114" s="30">
        <f t="shared" si="9"/>
        <v>0.002755011424</v>
      </c>
      <c r="G114" s="31">
        <f t="shared" si="27"/>
        <v>3857015.994</v>
      </c>
      <c r="H114" s="31">
        <f t="shared" si="28"/>
        <v>282194.8221</v>
      </c>
      <c r="I114" s="31">
        <f t="shared" si="10"/>
        <v>38570.15994</v>
      </c>
      <c r="J114" s="32">
        <f t="shared" ref="J114:K114" si="356">C114*$AH$5</f>
        <v>136.5579387</v>
      </c>
      <c r="K114" s="32">
        <f t="shared" si="356"/>
        <v>20.15677301</v>
      </c>
      <c r="L114" s="32">
        <f t="shared" si="12"/>
        <v>2.755011424</v>
      </c>
      <c r="M114" s="32">
        <f t="shared" si="13"/>
        <v>11.37982822</v>
      </c>
      <c r="N114" s="32">
        <f t="shared" si="14"/>
        <v>4.405094797</v>
      </c>
      <c r="O114" s="32">
        <f t="shared" si="15"/>
        <v>1.679731084</v>
      </c>
      <c r="P114" s="32">
        <f t="shared" si="16"/>
        <v>0.6502184841</v>
      </c>
      <c r="Q114" s="32">
        <f t="shared" si="17"/>
        <v>0.2295842853</v>
      </c>
      <c r="R114" s="32">
        <f t="shared" si="18"/>
        <v>0.08887133626</v>
      </c>
      <c r="S114" s="32">
        <f t="shared" si="19"/>
        <v>0.007405944688</v>
      </c>
      <c r="T114" s="33">
        <f t="shared" si="30"/>
        <v>0.5750585015</v>
      </c>
      <c r="U114" s="34">
        <f t="shared" ref="U114:AB114" si="357">IF(AND(J114&gt;=$AH$7,J114&lt;=$AH$9),1,0)</f>
        <v>0</v>
      </c>
      <c r="V114" s="34">
        <f t="shared" si="357"/>
        <v>0</v>
      </c>
      <c r="W114" s="34">
        <f t="shared" si="357"/>
        <v>1</v>
      </c>
      <c r="X114" s="34">
        <f t="shared" si="357"/>
        <v>0</v>
      </c>
      <c r="Y114" s="34">
        <f t="shared" si="357"/>
        <v>0</v>
      </c>
      <c r="Z114" s="34">
        <f t="shared" si="357"/>
        <v>1</v>
      </c>
      <c r="AA114" s="34">
        <f t="shared" si="357"/>
        <v>0</v>
      </c>
      <c r="AB114" s="34">
        <f t="shared" si="357"/>
        <v>0</v>
      </c>
      <c r="AC114" s="34">
        <f t="shared" si="21"/>
        <v>0</v>
      </c>
      <c r="AD114" s="34">
        <f t="shared" si="22"/>
        <v>1</v>
      </c>
      <c r="AE114" s="30">
        <f t="shared" si="23"/>
        <v>0.002755011424</v>
      </c>
      <c r="AF114" s="35" t="str">
        <f t="shared" si="42"/>
        <v>F+M</v>
      </c>
      <c r="AG114" s="31"/>
      <c r="AH114" s="31"/>
      <c r="AI114" s="31"/>
      <c r="AJ114" s="36">
        <f t="shared" ref="AJ114:AS114" si="358">INT(100*ABS(J114-($AH$7+$AH$9)/2))</f>
        <v>13455</v>
      </c>
      <c r="AK114" s="36">
        <f t="shared" si="358"/>
        <v>1815</v>
      </c>
      <c r="AL114" s="36">
        <f t="shared" si="358"/>
        <v>75</v>
      </c>
      <c r="AM114" s="36">
        <f t="shared" si="358"/>
        <v>937</v>
      </c>
      <c r="AN114" s="36">
        <f t="shared" si="358"/>
        <v>240</v>
      </c>
      <c r="AO114" s="36">
        <f t="shared" si="358"/>
        <v>32</v>
      </c>
      <c r="AP114" s="36">
        <f t="shared" si="358"/>
        <v>134</v>
      </c>
      <c r="AQ114" s="36">
        <f t="shared" si="358"/>
        <v>177</v>
      </c>
      <c r="AR114" s="36">
        <f t="shared" si="358"/>
        <v>191</v>
      </c>
      <c r="AS114" s="36">
        <f t="shared" si="358"/>
        <v>199</v>
      </c>
      <c r="AT114" s="35">
        <f t="shared" si="39"/>
        <v>32</v>
      </c>
      <c r="AU114" s="31"/>
      <c r="AV114" s="31"/>
      <c r="AW114" s="31"/>
      <c r="AX114" s="31"/>
      <c r="AY114" s="31"/>
      <c r="AZ114" s="31"/>
      <c r="BA114" s="31"/>
      <c r="BB114" s="31"/>
    </row>
    <row r="115" ht="13.5" customHeight="1">
      <c r="A115" s="27" t="s">
        <v>50</v>
      </c>
      <c r="B115" s="27" t="s">
        <v>30</v>
      </c>
      <c r="C115" s="28">
        <f>LOOKUP(A115,'single char incidentie'!$A$1:$A$26,'single char incidentie'!$E$1:$E$26)</f>
        <v>0.05131646222</v>
      </c>
      <c r="D115" s="28">
        <f>LOOKUP(B115,'single char incidentie'!$A$1:$A$26,'single char incidentie'!$D$1:$D$26)</f>
        <v>0.05443088522</v>
      </c>
      <c r="E115" s="29">
        <v>0.273997323057666</v>
      </c>
      <c r="F115" s="30">
        <f t="shared" si="9"/>
        <v>0.002739973231</v>
      </c>
      <c r="G115" s="31">
        <f t="shared" si="27"/>
        <v>3835962.523</v>
      </c>
      <c r="H115" s="31">
        <f t="shared" si="28"/>
        <v>762032.3931</v>
      </c>
      <c r="I115" s="31">
        <f t="shared" si="10"/>
        <v>38359.62523</v>
      </c>
      <c r="J115" s="32">
        <f t="shared" ref="J115:K115" si="359">C115*$AH$5</f>
        <v>51.31646222</v>
      </c>
      <c r="K115" s="32">
        <f t="shared" si="359"/>
        <v>54.43088522</v>
      </c>
      <c r="L115" s="32">
        <f t="shared" si="12"/>
        <v>2.739973231</v>
      </c>
      <c r="M115" s="32">
        <f t="shared" si="13"/>
        <v>4.276371852</v>
      </c>
      <c r="N115" s="32">
        <f t="shared" si="14"/>
        <v>1.655369749</v>
      </c>
      <c r="O115" s="32">
        <f t="shared" si="15"/>
        <v>4.535907102</v>
      </c>
      <c r="P115" s="32">
        <f t="shared" si="16"/>
        <v>1.755835007</v>
      </c>
      <c r="Q115" s="32">
        <f t="shared" si="17"/>
        <v>0.2283311025</v>
      </c>
      <c r="R115" s="32">
        <f t="shared" si="18"/>
        <v>0.08838623324</v>
      </c>
      <c r="S115" s="32">
        <f t="shared" si="19"/>
        <v>0.007365519437</v>
      </c>
      <c r="T115" s="33">
        <f t="shared" si="30"/>
        <v>0.5777984747</v>
      </c>
      <c r="U115" s="34">
        <f t="shared" ref="U115:AB115" si="360">IF(AND(J115&gt;=$AH$7,J115&lt;=$AH$9),1,0)</f>
        <v>0</v>
      </c>
      <c r="V115" s="34">
        <f t="shared" si="360"/>
        <v>0</v>
      </c>
      <c r="W115" s="34">
        <f t="shared" si="360"/>
        <v>1</v>
      </c>
      <c r="X115" s="34">
        <f t="shared" si="360"/>
        <v>0</v>
      </c>
      <c r="Y115" s="34">
        <f t="shared" si="360"/>
        <v>1</v>
      </c>
      <c r="Z115" s="34">
        <f t="shared" si="360"/>
        <v>0</v>
      </c>
      <c r="AA115" s="34">
        <f t="shared" si="360"/>
        <v>1</v>
      </c>
      <c r="AB115" s="34">
        <f t="shared" si="360"/>
        <v>0</v>
      </c>
      <c r="AC115" s="34">
        <f t="shared" si="21"/>
        <v>0</v>
      </c>
      <c r="AD115" s="34">
        <f t="shared" si="22"/>
        <v>1</v>
      </c>
      <c r="AE115" s="30">
        <f t="shared" si="23"/>
        <v>0.002739973231</v>
      </c>
      <c r="AF115" s="35" t="str">
        <f t="shared" si="42"/>
        <v>F+D</v>
      </c>
      <c r="AG115" s="31"/>
      <c r="AH115" s="31"/>
      <c r="AI115" s="31"/>
      <c r="AJ115" s="36">
        <f t="shared" ref="AJ115:AS115" si="361">INT(100*ABS(J115-($AH$7+$AH$9)/2))</f>
        <v>4931</v>
      </c>
      <c r="AK115" s="36">
        <f t="shared" si="361"/>
        <v>5243</v>
      </c>
      <c r="AL115" s="36">
        <f t="shared" si="361"/>
        <v>73</v>
      </c>
      <c r="AM115" s="36">
        <f t="shared" si="361"/>
        <v>227</v>
      </c>
      <c r="AN115" s="36">
        <f t="shared" si="361"/>
        <v>34</v>
      </c>
      <c r="AO115" s="36">
        <f t="shared" si="361"/>
        <v>253</v>
      </c>
      <c r="AP115" s="36">
        <f t="shared" si="361"/>
        <v>24</v>
      </c>
      <c r="AQ115" s="36">
        <f t="shared" si="361"/>
        <v>177</v>
      </c>
      <c r="AR115" s="36">
        <f t="shared" si="361"/>
        <v>191</v>
      </c>
      <c r="AS115" s="36">
        <f t="shared" si="361"/>
        <v>199</v>
      </c>
      <c r="AT115" s="35">
        <f t="shared" si="39"/>
        <v>24</v>
      </c>
      <c r="AU115" s="31"/>
      <c r="AV115" s="31"/>
      <c r="AW115" s="31"/>
      <c r="AX115" s="31"/>
      <c r="AY115" s="31"/>
      <c r="AZ115" s="31"/>
      <c r="BA115" s="31"/>
      <c r="BB115" s="31"/>
    </row>
    <row r="116" ht="13.5" customHeight="1">
      <c r="A116" s="27" t="s">
        <v>43</v>
      </c>
      <c r="B116" s="27" t="s">
        <v>48</v>
      </c>
      <c r="C116" s="28">
        <f>LOOKUP(A116,'single char incidentie'!$A$1:$A$26,'single char incidentie'!$E$1:$E$26)</f>
        <v>0.05718590837</v>
      </c>
      <c r="D116" s="28">
        <f>LOOKUP(B116,'single char incidentie'!$A$1:$A$26,'single char incidentie'!$D$1:$D$26)</f>
        <v>0.04743824754</v>
      </c>
      <c r="E116" s="29">
        <v>0.273220229809498</v>
      </c>
      <c r="F116" s="30">
        <f t="shared" si="9"/>
        <v>0.002732202298</v>
      </c>
      <c r="G116" s="31">
        <f t="shared" si="27"/>
        <v>3825083.217</v>
      </c>
      <c r="H116" s="31">
        <f t="shared" si="28"/>
        <v>664135.4656</v>
      </c>
      <c r="I116" s="31">
        <f t="shared" si="10"/>
        <v>38250.83217</v>
      </c>
      <c r="J116" s="32">
        <f t="shared" ref="J116:K116" si="362">C116*$AH$5</f>
        <v>57.18590837</v>
      </c>
      <c r="K116" s="32">
        <f t="shared" si="362"/>
        <v>47.43824754</v>
      </c>
      <c r="L116" s="32">
        <f t="shared" si="12"/>
        <v>2.732202298</v>
      </c>
      <c r="M116" s="32">
        <f t="shared" si="13"/>
        <v>4.765492365</v>
      </c>
      <c r="N116" s="32">
        <f t="shared" si="14"/>
        <v>1.844706722</v>
      </c>
      <c r="O116" s="32">
        <f t="shared" si="15"/>
        <v>3.953187295</v>
      </c>
      <c r="P116" s="32">
        <f t="shared" si="16"/>
        <v>1.53026605</v>
      </c>
      <c r="Q116" s="32">
        <f t="shared" si="17"/>
        <v>0.2276835248</v>
      </c>
      <c r="R116" s="32">
        <f t="shared" si="18"/>
        <v>0.088135558</v>
      </c>
      <c r="S116" s="32">
        <f t="shared" si="19"/>
        <v>0.007344629834</v>
      </c>
      <c r="T116" s="33">
        <f t="shared" si="30"/>
        <v>0.580530677</v>
      </c>
      <c r="U116" s="34">
        <f t="shared" ref="U116:AB116" si="363">IF(AND(J116&gt;=$AH$7,J116&lt;=$AH$9),1,0)</f>
        <v>0</v>
      </c>
      <c r="V116" s="34">
        <f t="shared" si="363"/>
        <v>0</v>
      </c>
      <c r="W116" s="34">
        <f t="shared" si="363"/>
        <v>1</v>
      </c>
      <c r="X116" s="34">
        <f t="shared" si="363"/>
        <v>0</v>
      </c>
      <c r="Y116" s="34">
        <f t="shared" si="363"/>
        <v>1</v>
      </c>
      <c r="Z116" s="34">
        <f t="shared" si="363"/>
        <v>0</v>
      </c>
      <c r="AA116" s="34">
        <f t="shared" si="363"/>
        <v>1</v>
      </c>
      <c r="AB116" s="34">
        <f t="shared" si="363"/>
        <v>0</v>
      </c>
      <c r="AC116" s="34">
        <f t="shared" si="21"/>
        <v>0</v>
      </c>
      <c r="AD116" s="34">
        <f t="shared" si="22"/>
        <v>1</v>
      </c>
      <c r="AE116" s="30">
        <f t="shared" si="23"/>
        <v>0.002732202298</v>
      </c>
      <c r="AF116" s="35" t="str">
        <f t="shared" si="42"/>
        <v>V+D</v>
      </c>
      <c r="AG116" s="31"/>
      <c r="AH116" s="31"/>
      <c r="AI116" s="31"/>
      <c r="AJ116" s="36">
        <f t="shared" ref="AJ116:AS116" si="364">INT(100*ABS(J116-($AH$7+$AH$9)/2))</f>
        <v>5518</v>
      </c>
      <c r="AK116" s="36">
        <f t="shared" si="364"/>
        <v>4543</v>
      </c>
      <c r="AL116" s="36">
        <f t="shared" si="364"/>
        <v>73</v>
      </c>
      <c r="AM116" s="36">
        <f t="shared" si="364"/>
        <v>276</v>
      </c>
      <c r="AN116" s="36">
        <f t="shared" si="364"/>
        <v>15</v>
      </c>
      <c r="AO116" s="36">
        <f t="shared" si="364"/>
        <v>195</v>
      </c>
      <c r="AP116" s="36">
        <f t="shared" si="364"/>
        <v>46</v>
      </c>
      <c r="AQ116" s="36">
        <f t="shared" si="364"/>
        <v>177</v>
      </c>
      <c r="AR116" s="36">
        <f t="shared" si="364"/>
        <v>191</v>
      </c>
      <c r="AS116" s="36">
        <f t="shared" si="364"/>
        <v>199</v>
      </c>
      <c r="AT116" s="35">
        <f t="shared" si="39"/>
        <v>15</v>
      </c>
      <c r="AU116" s="31"/>
      <c r="AV116" s="31"/>
      <c r="AW116" s="31"/>
      <c r="AX116" s="31"/>
      <c r="AY116" s="31"/>
      <c r="AZ116" s="31"/>
      <c r="BA116" s="31"/>
      <c r="BB116" s="31"/>
    </row>
    <row r="117" ht="13.5" customHeight="1">
      <c r="A117" s="27" t="s">
        <v>36</v>
      </c>
      <c r="B117" s="27" t="s">
        <v>30</v>
      </c>
      <c r="C117" s="28">
        <f>LOOKUP(A117,'single char incidentie'!$A$1:$A$26,'single char incidentie'!$E$1:$E$26)</f>
        <v>0.05302836709</v>
      </c>
      <c r="D117" s="28">
        <f>LOOKUP(B117,'single char incidentie'!$A$1:$A$26,'single char incidentie'!$D$1:$D$26)</f>
        <v>0.05443088522</v>
      </c>
      <c r="E117" s="29">
        <v>0.270133442740388</v>
      </c>
      <c r="F117" s="30">
        <f t="shared" si="9"/>
        <v>0.002701334427</v>
      </c>
      <c r="G117" s="31">
        <f t="shared" si="27"/>
        <v>3781868.198</v>
      </c>
      <c r="H117" s="31">
        <f t="shared" si="28"/>
        <v>762032.3931</v>
      </c>
      <c r="I117" s="31">
        <f t="shared" si="10"/>
        <v>37818.68198</v>
      </c>
      <c r="J117" s="32">
        <f t="shared" ref="J117:K117" si="365">C117*$AH$5</f>
        <v>53.02836709</v>
      </c>
      <c r="K117" s="32">
        <f t="shared" si="365"/>
        <v>54.43088522</v>
      </c>
      <c r="L117" s="32">
        <f t="shared" si="12"/>
        <v>2.701334427</v>
      </c>
      <c r="M117" s="32">
        <f t="shared" si="13"/>
        <v>4.419030591</v>
      </c>
      <c r="N117" s="32">
        <f t="shared" si="14"/>
        <v>1.710592487</v>
      </c>
      <c r="O117" s="32">
        <f t="shared" si="15"/>
        <v>4.535907102</v>
      </c>
      <c r="P117" s="32">
        <f t="shared" si="16"/>
        <v>1.755835007</v>
      </c>
      <c r="Q117" s="32">
        <f t="shared" si="17"/>
        <v>0.2251112023</v>
      </c>
      <c r="R117" s="32">
        <f t="shared" si="18"/>
        <v>0.08713982024</v>
      </c>
      <c r="S117" s="32">
        <f t="shared" si="19"/>
        <v>0.007261651687</v>
      </c>
      <c r="T117" s="33">
        <f t="shared" si="30"/>
        <v>0.5832320114</v>
      </c>
      <c r="U117" s="34">
        <f t="shared" ref="U117:AB117" si="366">IF(AND(J117&gt;=$AH$7,J117&lt;=$AH$9),1,0)</f>
        <v>0</v>
      </c>
      <c r="V117" s="34">
        <f t="shared" si="366"/>
        <v>0</v>
      </c>
      <c r="W117" s="34">
        <f t="shared" si="366"/>
        <v>1</v>
      </c>
      <c r="X117" s="34">
        <f t="shared" si="366"/>
        <v>0</v>
      </c>
      <c r="Y117" s="34">
        <f t="shared" si="366"/>
        <v>1</v>
      </c>
      <c r="Z117" s="34">
        <f t="shared" si="366"/>
        <v>0</v>
      </c>
      <c r="AA117" s="34">
        <f t="shared" si="366"/>
        <v>1</v>
      </c>
      <c r="AB117" s="34">
        <f t="shared" si="366"/>
        <v>0</v>
      </c>
      <c r="AC117" s="34">
        <f t="shared" si="21"/>
        <v>0</v>
      </c>
      <c r="AD117" s="34">
        <f t="shared" si="22"/>
        <v>1</v>
      </c>
      <c r="AE117" s="30">
        <f t="shared" si="23"/>
        <v>0.002701334427</v>
      </c>
      <c r="AF117" s="35" t="str">
        <f t="shared" si="42"/>
        <v>F+D</v>
      </c>
      <c r="AG117" s="31"/>
      <c r="AH117" s="31"/>
      <c r="AI117" s="31"/>
      <c r="AJ117" s="36">
        <f t="shared" ref="AJ117:AS117" si="367">INT(100*ABS(J117-($AH$7+$AH$9)/2))</f>
        <v>5102</v>
      </c>
      <c r="AK117" s="36">
        <f t="shared" si="367"/>
        <v>5243</v>
      </c>
      <c r="AL117" s="36">
        <f t="shared" si="367"/>
        <v>70</v>
      </c>
      <c r="AM117" s="36">
        <f t="shared" si="367"/>
        <v>241</v>
      </c>
      <c r="AN117" s="36">
        <f t="shared" si="367"/>
        <v>28</v>
      </c>
      <c r="AO117" s="36">
        <f t="shared" si="367"/>
        <v>253</v>
      </c>
      <c r="AP117" s="36">
        <f t="shared" si="367"/>
        <v>24</v>
      </c>
      <c r="AQ117" s="36">
        <f t="shared" si="367"/>
        <v>177</v>
      </c>
      <c r="AR117" s="36">
        <f t="shared" si="367"/>
        <v>191</v>
      </c>
      <c r="AS117" s="36">
        <f t="shared" si="367"/>
        <v>199</v>
      </c>
      <c r="AT117" s="35">
        <f t="shared" si="39"/>
        <v>24</v>
      </c>
      <c r="AU117" s="31"/>
      <c r="AV117" s="31"/>
      <c r="AW117" s="31"/>
      <c r="AX117" s="31"/>
      <c r="AY117" s="31"/>
      <c r="AZ117" s="31"/>
      <c r="BA117" s="31"/>
      <c r="BB117" s="31"/>
    </row>
    <row r="118" ht="13.5" customHeight="1">
      <c r="A118" s="27" t="s">
        <v>42</v>
      </c>
      <c r="B118" s="27" t="s">
        <v>40</v>
      </c>
      <c r="C118" s="28">
        <f>LOOKUP(A118,'single char incidentie'!$A$1:$A$26,'single char incidentie'!$E$1:$E$26)</f>
        <v>0.03420499521</v>
      </c>
      <c r="D118" s="28">
        <f>LOOKUP(B118,'single char incidentie'!$A$1:$A$26,'single char incidentie'!$D$1:$D$26)</f>
        <v>0.0821403066</v>
      </c>
      <c r="E118" s="29">
        <v>0.268133147157141</v>
      </c>
      <c r="F118" s="30">
        <f t="shared" si="9"/>
        <v>0.002681331472</v>
      </c>
      <c r="G118" s="31">
        <f t="shared" si="27"/>
        <v>3753864.06</v>
      </c>
      <c r="H118" s="31">
        <f t="shared" si="28"/>
        <v>1149964.292</v>
      </c>
      <c r="I118" s="31">
        <f t="shared" si="10"/>
        <v>37538.6406</v>
      </c>
      <c r="J118" s="32">
        <f t="shared" ref="J118:K118" si="368">C118*$AH$5</f>
        <v>34.20499521</v>
      </c>
      <c r="K118" s="32">
        <f t="shared" si="368"/>
        <v>82.1403066</v>
      </c>
      <c r="L118" s="32">
        <f t="shared" si="12"/>
        <v>2.681331472</v>
      </c>
      <c r="M118" s="32">
        <f t="shared" si="13"/>
        <v>2.850416267</v>
      </c>
      <c r="N118" s="32">
        <f t="shared" si="14"/>
        <v>1.103386942</v>
      </c>
      <c r="O118" s="32">
        <f t="shared" si="15"/>
        <v>6.84502555</v>
      </c>
      <c r="P118" s="32">
        <f t="shared" si="16"/>
        <v>2.64968731</v>
      </c>
      <c r="Q118" s="32">
        <f t="shared" si="17"/>
        <v>0.2234442893</v>
      </c>
      <c r="R118" s="32">
        <f t="shared" si="18"/>
        <v>0.0864945636</v>
      </c>
      <c r="S118" s="32">
        <f t="shared" si="19"/>
        <v>0.0072078803</v>
      </c>
      <c r="T118" s="33">
        <f t="shared" si="30"/>
        <v>0.5859133429</v>
      </c>
      <c r="U118" s="34">
        <f t="shared" ref="U118:AB118" si="369">IF(AND(J118&gt;=$AH$7,J118&lt;=$AH$9),1,0)</f>
        <v>0</v>
      </c>
      <c r="V118" s="34">
        <f t="shared" si="369"/>
        <v>0</v>
      </c>
      <c r="W118" s="34">
        <f t="shared" si="369"/>
        <v>1</v>
      </c>
      <c r="X118" s="34">
        <f t="shared" si="369"/>
        <v>1</v>
      </c>
      <c r="Y118" s="34">
        <f t="shared" si="369"/>
        <v>1</v>
      </c>
      <c r="Z118" s="34">
        <f t="shared" si="369"/>
        <v>0</v>
      </c>
      <c r="AA118" s="34">
        <f t="shared" si="369"/>
        <v>1</v>
      </c>
      <c r="AB118" s="34">
        <f t="shared" si="369"/>
        <v>0</v>
      </c>
      <c r="AC118" s="34">
        <f t="shared" si="21"/>
        <v>0</v>
      </c>
      <c r="AD118" s="34">
        <f t="shared" si="22"/>
        <v>1</v>
      </c>
      <c r="AE118" s="30">
        <f t="shared" si="23"/>
        <v>0.002681331472</v>
      </c>
      <c r="AF118" s="35" t="str">
        <f t="shared" si="42"/>
        <v>F+D</v>
      </c>
      <c r="AG118" s="31"/>
      <c r="AH118" s="31"/>
      <c r="AI118" s="31"/>
      <c r="AJ118" s="36">
        <f t="shared" ref="AJ118:AS118" si="370">INT(100*ABS(J118-($AH$7+$AH$9)/2))</f>
        <v>3220</v>
      </c>
      <c r="AK118" s="36">
        <f t="shared" si="370"/>
        <v>8014</v>
      </c>
      <c r="AL118" s="36">
        <f t="shared" si="370"/>
        <v>68</v>
      </c>
      <c r="AM118" s="36">
        <f t="shared" si="370"/>
        <v>85</v>
      </c>
      <c r="AN118" s="36">
        <f t="shared" si="370"/>
        <v>89</v>
      </c>
      <c r="AO118" s="36">
        <f t="shared" si="370"/>
        <v>484</v>
      </c>
      <c r="AP118" s="36">
        <f t="shared" si="370"/>
        <v>64</v>
      </c>
      <c r="AQ118" s="36">
        <f t="shared" si="370"/>
        <v>177</v>
      </c>
      <c r="AR118" s="36">
        <f t="shared" si="370"/>
        <v>191</v>
      </c>
      <c r="AS118" s="36">
        <f t="shared" si="370"/>
        <v>199</v>
      </c>
      <c r="AT118" s="35">
        <f t="shared" si="39"/>
        <v>64</v>
      </c>
      <c r="AU118" s="31"/>
      <c r="AV118" s="31"/>
      <c r="AW118" s="31"/>
      <c r="AX118" s="31"/>
      <c r="AY118" s="31"/>
      <c r="AZ118" s="31"/>
      <c r="BA118" s="31"/>
      <c r="BB118" s="31"/>
    </row>
    <row r="119" ht="13.5" customHeight="1">
      <c r="A119" s="27" t="s">
        <v>28</v>
      </c>
      <c r="B119" s="27" t="s">
        <v>36</v>
      </c>
      <c r="C119" s="28">
        <f>LOOKUP(A119,'single char incidentie'!$A$1:$A$26,'single char incidentie'!$E$1:$E$26)</f>
        <v>0.0311030688</v>
      </c>
      <c r="D119" s="28">
        <f>LOOKUP(B119,'single char incidentie'!$A$1:$A$26,'single char incidentie'!$D$1:$D$26)</f>
        <v>0.0879137728</v>
      </c>
      <c r="E119" s="29">
        <v>0.267492764758188</v>
      </c>
      <c r="F119" s="30">
        <f t="shared" si="9"/>
        <v>0.002674927648</v>
      </c>
      <c r="G119" s="31">
        <f t="shared" si="27"/>
        <v>3744898.707</v>
      </c>
      <c r="H119" s="31">
        <f t="shared" si="28"/>
        <v>1230792.819</v>
      </c>
      <c r="I119" s="31">
        <f t="shared" si="10"/>
        <v>37448.98707</v>
      </c>
      <c r="J119" s="32">
        <f t="shared" ref="J119:K119" si="371">C119*$AH$5</f>
        <v>31.1030688</v>
      </c>
      <c r="K119" s="32">
        <f t="shared" si="371"/>
        <v>87.9137728</v>
      </c>
      <c r="L119" s="32">
        <f t="shared" si="12"/>
        <v>2.674927648</v>
      </c>
      <c r="M119" s="32">
        <f t="shared" si="13"/>
        <v>2.5919224</v>
      </c>
      <c r="N119" s="32">
        <f t="shared" si="14"/>
        <v>1.0033248</v>
      </c>
      <c r="O119" s="32">
        <f t="shared" si="15"/>
        <v>7.326147733</v>
      </c>
      <c r="P119" s="32">
        <f t="shared" si="16"/>
        <v>2.835928155</v>
      </c>
      <c r="Q119" s="32">
        <f t="shared" si="17"/>
        <v>0.2229106373</v>
      </c>
      <c r="R119" s="32">
        <f t="shared" si="18"/>
        <v>0.08628798863</v>
      </c>
      <c r="S119" s="32">
        <f t="shared" si="19"/>
        <v>0.007190665719</v>
      </c>
      <c r="T119" s="33">
        <f t="shared" si="30"/>
        <v>0.5885882705</v>
      </c>
      <c r="U119" s="34">
        <f t="shared" ref="U119:AB119" si="372">IF(AND(J119&gt;=$AH$7,J119&lt;=$AH$9),1,0)</f>
        <v>0</v>
      </c>
      <c r="V119" s="34">
        <f t="shared" si="372"/>
        <v>0</v>
      </c>
      <c r="W119" s="34">
        <f t="shared" si="372"/>
        <v>1</v>
      </c>
      <c r="X119" s="34">
        <f t="shared" si="372"/>
        <v>1</v>
      </c>
      <c r="Y119" s="34">
        <f t="shared" si="372"/>
        <v>1</v>
      </c>
      <c r="Z119" s="34">
        <f t="shared" si="372"/>
        <v>0</v>
      </c>
      <c r="AA119" s="34">
        <f t="shared" si="372"/>
        <v>1</v>
      </c>
      <c r="AB119" s="34">
        <f t="shared" si="372"/>
        <v>0</v>
      </c>
      <c r="AC119" s="34">
        <f t="shared" si="21"/>
        <v>0</v>
      </c>
      <c r="AD119" s="34">
        <f t="shared" si="22"/>
        <v>1</v>
      </c>
      <c r="AE119" s="30">
        <f t="shared" si="23"/>
        <v>0.002674927648</v>
      </c>
      <c r="AF119" s="35" t="str">
        <f t="shared" si="42"/>
        <v>V+M</v>
      </c>
      <c r="AG119" s="31"/>
      <c r="AH119" s="31"/>
      <c r="AI119" s="31"/>
      <c r="AJ119" s="36">
        <f t="shared" ref="AJ119:AS119" si="373">INT(100*ABS(J119-($AH$7+$AH$9)/2))</f>
        <v>2910</v>
      </c>
      <c r="AK119" s="36">
        <f t="shared" si="373"/>
        <v>8591</v>
      </c>
      <c r="AL119" s="36">
        <f t="shared" si="373"/>
        <v>67</v>
      </c>
      <c r="AM119" s="36">
        <f t="shared" si="373"/>
        <v>59</v>
      </c>
      <c r="AN119" s="36">
        <f t="shared" si="373"/>
        <v>99</v>
      </c>
      <c r="AO119" s="36">
        <f t="shared" si="373"/>
        <v>532</v>
      </c>
      <c r="AP119" s="36">
        <f t="shared" si="373"/>
        <v>83</v>
      </c>
      <c r="AQ119" s="36">
        <f t="shared" si="373"/>
        <v>177</v>
      </c>
      <c r="AR119" s="36">
        <f t="shared" si="373"/>
        <v>191</v>
      </c>
      <c r="AS119" s="36">
        <f t="shared" si="373"/>
        <v>199</v>
      </c>
      <c r="AT119" s="35">
        <f t="shared" si="39"/>
        <v>59</v>
      </c>
      <c r="AU119" s="31"/>
      <c r="AV119" s="31"/>
      <c r="AW119" s="31"/>
      <c r="AX119" s="31"/>
      <c r="AY119" s="31"/>
      <c r="AZ119" s="31"/>
      <c r="BA119" s="31"/>
      <c r="BB119" s="31"/>
    </row>
    <row r="120" ht="13.5" customHeight="1">
      <c r="A120" s="27" t="s">
        <v>28</v>
      </c>
      <c r="B120" s="27" t="s">
        <v>40</v>
      </c>
      <c r="C120" s="28">
        <f>LOOKUP(A120,'single char incidentie'!$A$1:$A$26,'single char incidentie'!$E$1:$E$26)</f>
        <v>0.0311030688</v>
      </c>
      <c r="D120" s="28">
        <f>LOOKUP(B120,'single char incidentie'!$A$1:$A$26,'single char incidentie'!$D$1:$D$26)</f>
        <v>0.0821403066</v>
      </c>
      <c r="E120" s="29">
        <v>0.264995992933056</v>
      </c>
      <c r="F120" s="30">
        <f t="shared" si="9"/>
        <v>0.002649959929</v>
      </c>
      <c r="G120" s="31">
        <f t="shared" si="27"/>
        <v>3709943.901</v>
      </c>
      <c r="H120" s="31">
        <f t="shared" si="28"/>
        <v>1149964.292</v>
      </c>
      <c r="I120" s="31">
        <f t="shared" si="10"/>
        <v>37099.43901</v>
      </c>
      <c r="J120" s="32">
        <f t="shared" ref="J120:K120" si="374">C120*$AH$5</f>
        <v>31.1030688</v>
      </c>
      <c r="K120" s="32">
        <f t="shared" si="374"/>
        <v>82.1403066</v>
      </c>
      <c r="L120" s="32">
        <f t="shared" si="12"/>
        <v>2.649959929</v>
      </c>
      <c r="M120" s="32">
        <f t="shared" si="13"/>
        <v>2.5919224</v>
      </c>
      <c r="N120" s="32">
        <f t="shared" si="14"/>
        <v>1.0033248</v>
      </c>
      <c r="O120" s="32">
        <f t="shared" si="15"/>
        <v>6.84502555</v>
      </c>
      <c r="P120" s="32">
        <f t="shared" si="16"/>
        <v>2.64968731</v>
      </c>
      <c r="Q120" s="32">
        <f t="shared" si="17"/>
        <v>0.2208299941</v>
      </c>
      <c r="R120" s="32">
        <f t="shared" si="18"/>
        <v>0.08548257837</v>
      </c>
      <c r="S120" s="32">
        <f t="shared" si="19"/>
        <v>0.007123548197</v>
      </c>
      <c r="T120" s="33">
        <f t="shared" si="30"/>
        <v>0.5912382305</v>
      </c>
      <c r="U120" s="34">
        <f t="shared" ref="U120:AB120" si="375">IF(AND(J120&gt;=$AH$7,J120&lt;=$AH$9),1,0)</f>
        <v>0</v>
      </c>
      <c r="V120" s="34">
        <f t="shared" si="375"/>
        <v>0</v>
      </c>
      <c r="W120" s="34">
        <f t="shared" si="375"/>
        <v>1</v>
      </c>
      <c r="X120" s="34">
        <f t="shared" si="375"/>
        <v>1</v>
      </c>
      <c r="Y120" s="34">
        <f t="shared" si="375"/>
        <v>1</v>
      </c>
      <c r="Z120" s="34">
        <f t="shared" si="375"/>
        <v>0</v>
      </c>
      <c r="AA120" s="34">
        <f t="shared" si="375"/>
        <v>1</v>
      </c>
      <c r="AB120" s="34">
        <f t="shared" si="375"/>
        <v>0</v>
      </c>
      <c r="AC120" s="34">
        <f t="shared" si="21"/>
        <v>0</v>
      </c>
      <c r="AD120" s="34">
        <f t="shared" si="22"/>
        <v>1</v>
      </c>
      <c r="AE120" s="30">
        <f t="shared" si="23"/>
        <v>0.002649959929</v>
      </c>
      <c r="AF120" s="35" t="str">
        <f t="shared" si="42"/>
        <v>V+M</v>
      </c>
      <c r="AG120" s="31"/>
      <c r="AH120" s="31"/>
      <c r="AI120" s="31"/>
      <c r="AJ120" s="36">
        <f t="shared" ref="AJ120:AS120" si="376">INT(100*ABS(J120-($AH$7+$AH$9)/2))</f>
        <v>2910</v>
      </c>
      <c r="AK120" s="36">
        <f t="shared" si="376"/>
        <v>8014</v>
      </c>
      <c r="AL120" s="36">
        <f t="shared" si="376"/>
        <v>64</v>
      </c>
      <c r="AM120" s="36">
        <f t="shared" si="376"/>
        <v>59</v>
      </c>
      <c r="AN120" s="36">
        <f t="shared" si="376"/>
        <v>99</v>
      </c>
      <c r="AO120" s="36">
        <f t="shared" si="376"/>
        <v>484</v>
      </c>
      <c r="AP120" s="36">
        <f t="shared" si="376"/>
        <v>64</v>
      </c>
      <c r="AQ120" s="36">
        <f t="shared" si="376"/>
        <v>177</v>
      </c>
      <c r="AR120" s="36">
        <f t="shared" si="376"/>
        <v>191</v>
      </c>
      <c r="AS120" s="36">
        <f t="shared" si="376"/>
        <v>199</v>
      </c>
      <c r="AT120" s="35">
        <f t="shared" si="39"/>
        <v>59</v>
      </c>
      <c r="AU120" s="31"/>
      <c r="AV120" s="31"/>
      <c r="AW120" s="31"/>
      <c r="AX120" s="31"/>
      <c r="AY120" s="31"/>
      <c r="AZ120" s="31"/>
      <c r="BA120" s="31"/>
      <c r="BB120" s="31"/>
    </row>
    <row r="121" ht="13.5" customHeight="1">
      <c r="A121" s="27" t="s">
        <v>32</v>
      </c>
      <c r="B121" s="27" t="s">
        <v>45</v>
      </c>
      <c r="C121" s="28">
        <f>LOOKUP(A121,'single char incidentie'!$A$1:$A$26,'single char incidentie'!$E$1:$E$26)</f>
        <v>0.0525086152</v>
      </c>
      <c r="D121" s="28">
        <f>LOOKUP(B121,'single char incidentie'!$A$1:$A$26,'single char incidentie'!$D$1:$D$26)</f>
        <v>0.04970677464</v>
      </c>
      <c r="E121" s="29">
        <v>0.26439158707337</v>
      </c>
      <c r="F121" s="30">
        <f t="shared" si="9"/>
        <v>0.002643915871</v>
      </c>
      <c r="G121" s="31">
        <f t="shared" si="27"/>
        <v>3701482.219</v>
      </c>
      <c r="H121" s="31">
        <f t="shared" si="28"/>
        <v>695894.845</v>
      </c>
      <c r="I121" s="31">
        <f t="shared" si="10"/>
        <v>37014.82219</v>
      </c>
      <c r="J121" s="32">
        <f t="shared" ref="J121:K121" si="377">C121*$AH$5</f>
        <v>52.5086152</v>
      </c>
      <c r="K121" s="32">
        <f t="shared" si="377"/>
        <v>49.70677464</v>
      </c>
      <c r="L121" s="32">
        <f t="shared" si="12"/>
        <v>2.643915871</v>
      </c>
      <c r="M121" s="32">
        <f t="shared" si="13"/>
        <v>4.375717934</v>
      </c>
      <c r="N121" s="32">
        <f t="shared" si="14"/>
        <v>1.693826297</v>
      </c>
      <c r="O121" s="32">
        <f t="shared" si="15"/>
        <v>4.14223122</v>
      </c>
      <c r="P121" s="32">
        <f t="shared" si="16"/>
        <v>1.603444343</v>
      </c>
      <c r="Q121" s="32">
        <f t="shared" si="17"/>
        <v>0.2203263226</v>
      </c>
      <c r="R121" s="32">
        <f t="shared" si="18"/>
        <v>0.08528760873</v>
      </c>
      <c r="S121" s="32">
        <f t="shared" si="19"/>
        <v>0.007107300728</v>
      </c>
      <c r="T121" s="33">
        <f t="shared" si="30"/>
        <v>0.5938821463</v>
      </c>
      <c r="U121" s="34">
        <f t="shared" ref="U121:AB121" si="378">IF(AND(J121&gt;=$AH$7,J121&lt;=$AH$9),1,0)</f>
        <v>0</v>
      </c>
      <c r="V121" s="34">
        <f t="shared" si="378"/>
        <v>0</v>
      </c>
      <c r="W121" s="34">
        <f t="shared" si="378"/>
        <v>1</v>
      </c>
      <c r="X121" s="34">
        <f t="shared" si="378"/>
        <v>0</v>
      </c>
      <c r="Y121" s="34">
        <f t="shared" si="378"/>
        <v>1</v>
      </c>
      <c r="Z121" s="34">
        <f t="shared" si="378"/>
        <v>0</v>
      </c>
      <c r="AA121" s="34">
        <f t="shared" si="378"/>
        <v>1</v>
      </c>
      <c r="AB121" s="34">
        <f t="shared" si="378"/>
        <v>0</v>
      </c>
      <c r="AC121" s="34">
        <f t="shared" si="21"/>
        <v>0</v>
      </c>
      <c r="AD121" s="34">
        <f t="shared" si="22"/>
        <v>1</v>
      </c>
      <c r="AE121" s="30">
        <f t="shared" si="23"/>
        <v>0.002643915871</v>
      </c>
      <c r="AF121" s="35" t="str">
        <f t="shared" si="42"/>
        <v>V+D</v>
      </c>
      <c r="AG121" s="31"/>
      <c r="AH121" s="31"/>
      <c r="AI121" s="31"/>
      <c r="AJ121" s="36">
        <f t="shared" ref="AJ121:AS121" si="379">INT(100*ABS(J121-($AH$7+$AH$9)/2))</f>
        <v>5050</v>
      </c>
      <c r="AK121" s="36">
        <f t="shared" si="379"/>
        <v>4770</v>
      </c>
      <c r="AL121" s="36">
        <f t="shared" si="379"/>
        <v>64</v>
      </c>
      <c r="AM121" s="36">
        <f t="shared" si="379"/>
        <v>237</v>
      </c>
      <c r="AN121" s="36">
        <f t="shared" si="379"/>
        <v>30</v>
      </c>
      <c r="AO121" s="36">
        <f t="shared" si="379"/>
        <v>214</v>
      </c>
      <c r="AP121" s="36">
        <f t="shared" si="379"/>
        <v>39</v>
      </c>
      <c r="AQ121" s="36">
        <f t="shared" si="379"/>
        <v>177</v>
      </c>
      <c r="AR121" s="36">
        <f t="shared" si="379"/>
        <v>191</v>
      </c>
      <c r="AS121" s="36">
        <f t="shared" si="379"/>
        <v>199</v>
      </c>
      <c r="AT121" s="35">
        <f t="shared" si="39"/>
        <v>30</v>
      </c>
      <c r="AU121" s="31"/>
      <c r="AV121" s="31"/>
      <c r="AW121" s="31"/>
      <c r="AX121" s="31"/>
      <c r="AY121" s="31"/>
      <c r="AZ121" s="31"/>
      <c r="BA121" s="31"/>
      <c r="BB121" s="31"/>
    </row>
    <row r="122" ht="13.5" customHeight="1">
      <c r="A122" s="27" t="s">
        <v>11</v>
      </c>
      <c r="B122" s="27" t="s">
        <v>36</v>
      </c>
      <c r="C122" s="28">
        <f>LOOKUP(A122,'single char incidentie'!$A$1:$A$26,'single char incidentie'!$E$1:$E$26)</f>
        <v>0.02841657837</v>
      </c>
      <c r="D122" s="28">
        <f>LOOKUP(B122,'single char incidentie'!$A$1:$A$26,'single char incidentie'!$D$1:$D$26)</f>
        <v>0.0879137728</v>
      </c>
      <c r="E122" s="29">
        <v>0.263736814058711</v>
      </c>
      <c r="F122" s="30">
        <f t="shared" si="9"/>
        <v>0.002637368141</v>
      </c>
      <c r="G122" s="31">
        <f t="shared" si="27"/>
        <v>3692315.397</v>
      </c>
      <c r="H122" s="31">
        <f t="shared" si="28"/>
        <v>1230792.819</v>
      </c>
      <c r="I122" s="31">
        <f t="shared" si="10"/>
        <v>36923.15397</v>
      </c>
      <c r="J122" s="32">
        <f t="shared" ref="J122:K122" si="380">C122*$AH$5</f>
        <v>28.41657837</v>
      </c>
      <c r="K122" s="32">
        <f t="shared" si="380"/>
        <v>87.9137728</v>
      </c>
      <c r="L122" s="32">
        <f t="shared" si="12"/>
        <v>2.637368141</v>
      </c>
      <c r="M122" s="32">
        <f t="shared" si="13"/>
        <v>2.368048197</v>
      </c>
      <c r="N122" s="32">
        <f t="shared" si="14"/>
        <v>0.9166638183</v>
      </c>
      <c r="O122" s="32">
        <f t="shared" si="15"/>
        <v>7.326147733</v>
      </c>
      <c r="P122" s="32">
        <f t="shared" si="16"/>
        <v>2.835928155</v>
      </c>
      <c r="Q122" s="32">
        <f t="shared" si="17"/>
        <v>0.2197806784</v>
      </c>
      <c r="R122" s="32">
        <f t="shared" si="18"/>
        <v>0.08507639163</v>
      </c>
      <c r="S122" s="32">
        <f t="shared" si="19"/>
        <v>0.007089699303</v>
      </c>
      <c r="T122" s="33">
        <f t="shared" si="30"/>
        <v>0.5965195145</v>
      </c>
      <c r="U122" s="34">
        <f t="shared" ref="U122:AB122" si="381">IF(AND(J122&gt;=$AH$7,J122&lt;=$AH$9),1,0)</f>
        <v>0</v>
      </c>
      <c r="V122" s="34">
        <f t="shared" si="381"/>
        <v>0</v>
      </c>
      <c r="W122" s="34">
        <f t="shared" si="381"/>
        <v>1</v>
      </c>
      <c r="X122" s="34">
        <f t="shared" si="381"/>
        <v>1</v>
      </c>
      <c r="Y122" s="34">
        <f t="shared" si="381"/>
        <v>0</v>
      </c>
      <c r="Z122" s="34">
        <f t="shared" si="381"/>
        <v>0</v>
      </c>
      <c r="AA122" s="34">
        <f t="shared" si="381"/>
        <v>1</v>
      </c>
      <c r="AB122" s="34">
        <f t="shared" si="381"/>
        <v>0</v>
      </c>
      <c r="AC122" s="34">
        <f t="shared" si="21"/>
        <v>0</v>
      </c>
      <c r="AD122" s="34">
        <f t="shared" si="22"/>
        <v>1</v>
      </c>
      <c r="AE122" s="30">
        <f t="shared" si="23"/>
        <v>0.002637368141</v>
      </c>
      <c r="AF122" s="35" t="str">
        <f t="shared" si="42"/>
        <v>V+M</v>
      </c>
      <c r="AG122" s="31"/>
      <c r="AH122" s="31"/>
      <c r="AI122" s="31"/>
      <c r="AJ122" s="36">
        <f t="shared" ref="AJ122:AS122" si="382">INT(100*ABS(J122-($AH$7+$AH$9)/2))</f>
        <v>2641</v>
      </c>
      <c r="AK122" s="36">
        <f t="shared" si="382"/>
        <v>8591</v>
      </c>
      <c r="AL122" s="36">
        <f t="shared" si="382"/>
        <v>63</v>
      </c>
      <c r="AM122" s="36">
        <f t="shared" si="382"/>
        <v>36</v>
      </c>
      <c r="AN122" s="36">
        <f t="shared" si="382"/>
        <v>108</v>
      </c>
      <c r="AO122" s="36">
        <f t="shared" si="382"/>
        <v>532</v>
      </c>
      <c r="AP122" s="36">
        <f t="shared" si="382"/>
        <v>83</v>
      </c>
      <c r="AQ122" s="36">
        <f t="shared" si="382"/>
        <v>178</v>
      </c>
      <c r="AR122" s="36">
        <f t="shared" si="382"/>
        <v>191</v>
      </c>
      <c r="AS122" s="36">
        <f t="shared" si="382"/>
        <v>199</v>
      </c>
      <c r="AT122" s="35">
        <f t="shared" si="39"/>
        <v>36</v>
      </c>
      <c r="AU122" s="31"/>
      <c r="AV122" s="31"/>
      <c r="AW122" s="31"/>
      <c r="AX122" s="31"/>
      <c r="AY122" s="31"/>
      <c r="AZ122" s="31"/>
      <c r="BA122" s="31"/>
      <c r="BB122" s="31"/>
    </row>
    <row r="123" ht="13.5" customHeight="1">
      <c r="A123" s="27" t="s">
        <v>43</v>
      </c>
      <c r="B123" s="27" t="s">
        <v>43</v>
      </c>
      <c r="C123" s="28">
        <f>LOOKUP(A123,'single char incidentie'!$A$1:$A$26,'single char incidentie'!$E$1:$E$26)</f>
        <v>0.05718590837</v>
      </c>
      <c r="D123" s="28">
        <f>LOOKUP(B123,'single char incidentie'!$A$1:$A$26,'single char incidentie'!$D$1:$D$26)</f>
        <v>0.04579603563</v>
      </c>
      <c r="E123" s="29">
        <v>0.263103626967611</v>
      </c>
      <c r="F123" s="30">
        <f t="shared" si="9"/>
        <v>0.00263103627</v>
      </c>
      <c r="G123" s="31">
        <f t="shared" si="27"/>
        <v>3683450.778</v>
      </c>
      <c r="H123" s="31">
        <f t="shared" si="28"/>
        <v>641144.4988</v>
      </c>
      <c r="I123" s="31">
        <f t="shared" si="10"/>
        <v>36834.50778</v>
      </c>
      <c r="J123" s="32">
        <f t="shared" ref="J123:K123" si="383">C123*$AH$5</f>
        <v>57.18590837</v>
      </c>
      <c r="K123" s="32">
        <f t="shared" si="383"/>
        <v>45.79603563</v>
      </c>
      <c r="L123" s="32">
        <f t="shared" si="12"/>
        <v>2.63103627</v>
      </c>
      <c r="M123" s="32">
        <f t="shared" si="13"/>
        <v>4.765492365</v>
      </c>
      <c r="N123" s="32">
        <f t="shared" si="14"/>
        <v>1.844706722</v>
      </c>
      <c r="O123" s="32">
        <f t="shared" si="15"/>
        <v>3.816336303</v>
      </c>
      <c r="P123" s="32">
        <f t="shared" si="16"/>
        <v>1.477291472</v>
      </c>
      <c r="Q123" s="32">
        <f t="shared" si="17"/>
        <v>0.2192530225</v>
      </c>
      <c r="R123" s="32">
        <f t="shared" si="18"/>
        <v>0.08487213773</v>
      </c>
      <c r="S123" s="32">
        <f t="shared" si="19"/>
        <v>0.007072678144</v>
      </c>
      <c r="T123" s="33">
        <f t="shared" si="30"/>
        <v>0.5991505507</v>
      </c>
      <c r="U123" s="34">
        <f t="shared" ref="U123:AB123" si="384">IF(AND(J123&gt;=$AH$7,J123&lt;=$AH$9),1,0)</f>
        <v>0</v>
      </c>
      <c r="V123" s="34">
        <f t="shared" si="384"/>
        <v>0</v>
      </c>
      <c r="W123" s="34">
        <f t="shared" si="384"/>
        <v>1</v>
      </c>
      <c r="X123" s="34">
        <f t="shared" si="384"/>
        <v>0</v>
      </c>
      <c r="Y123" s="34">
        <f t="shared" si="384"/>
        <v>1</v>
      </c>
      <c r="Z123" s="34">
        <f t="shared" si="384"/>
        <v>0</v>
      </c>
      <c r="AA123" s="34">
        <f t="shared" si="384"/>
        <v>1</v>
      </c>
      <c r="AB123" s="34">
        <f t="shared" si="384"/>
        <v>0</v>
      </c>
      <c r="AC123" s="34">
        <f t="shared" si="21"/>
        <v>0</v>
      </c>
      <c r="AD123" s="34">
        <f t="shared" si="22"/>
        <v>1</v>
      </c>
      <c r="AE123" s="30">
        <f t="shared" si="23"/>
        <v>0.00263103627</v>
      </c>
      <c r="AF123" s="35" t="str">
        <f t="shared" si="42"/>
        <v>V+D</v>
      </c>
      <c r="AG123" s="31"/>
      <c r="AH123" s="31"/>
      <c r="AI123" s="31"/>
      <c r="AJ123" s="36">
        <f t="shared" ref="AJ123:AS123" si="385">INT(100*ABS(J123-($AH$7+$AH$9)/2))</f>
        <v>5518</v>
      </c>
      <c r="AK123" s="36">
        <f t="shared" si="385"/>
        <v>4379</v>
      </c>
      <c r="AL123" s="36">
        <f t="shared" si="385"/>
        <v>63</v>
      </c>
      <c r="AM123" s="36">
        <f t="shared" si="385"/>
        <v>276</v>
      </c>
      <c r="AN123" s="36">
        <f t="shared" si="385"/>
        <v>15</v>
      </c>
      <c r="AO123" s="36">
        <f t="shared" si="385"/>
        <v>181</v>
      </c>
      <c r="AP123" s="36">
        <f t="shared" si="385"/>
        <v>52</v>
      </c>
      <c r="AQ123" s="36">
        <f t="shared" si="385"/>
        <v>178</v>
      </c>
      <c r="AR123" s="36">
        <f t="shared" si="385"/>
        <v>191</v>
      </c>
      <c r="AS123" s="36">
        <f t="shared" si="385"/>
        <v>199</v>
      </c>
      <c r="AT123" s="35">
        <f t="shared" si="39"/>
        <v>15</v>
      </c>
      <c r="AU123" s="31"/>
      <c r="AV123" s="31"/>
      <c r="AW123" s="31"/>
      <c r="AX123" s="31"/>
      <c r="AY123" s="31"/>
      <c r="AZ123" s="31"/>
      <c r="BA123" s="31"/>
      <c r="BB123" s="31"/>
    </row>
    <row r="124" ht="13.5" customHeight="1">
      <c r="A124" s="27" t="s">
        <v>33</v>
      </c>
      <c r="B124" s="27" t="s">
        <v>33</v>
      </c>
      <c r="C124" s="28">
        <f>LOOKUP(A124,'single char incidentie'!$A$1:$A$26,'single char incidentie'!$E$1:$E$26)</f>
        <v>0.09650590394</v>
      </c>
      <c r="D124" s="28">
        <f>LOOKUP(B124,'single char incidentie'!$A$1:$A$26,'single char incidentie'!$D$1:$D$26)</f>
        <v>0.02531121548</v>
      </c>
      <c r="E124" s="29">
        <v>0.261650174781223</v>
      </c>
      <c r="F124" s="30">
        <f t="shared" si="9"/>
        <v>0.002616501748</v>
      </c>
      <c r="G124" s="29">
        <f t="shared" si="27"/>
        <v>3663102.447</v>
      </c>
      <c r="H124" s="31">
        <f t="shared" si="28"/>
        <v>354357.0167</v>
      </c>
      <c r="I124" s="31">
        <f t="shared" si="10"/>
        <v>36631.02447</v>
      </c>
      <c r="J124" s="32">
        <f t="shared" ref="J124:K124" si="386">C124*$AH$5</f>
        <v>96.50590394</v>
      </c>
      <c r="K124" s="32">
        <f t="shared" si="386"/>
        <v>25.31121548</v>
      </c>
      <c r="L124" s="32">
        <f t="shared" si="12"/>
        <v>2.616501748</v>
      </c>
      <c r="M124" s="32">
        <f t="shared" si="13"/>
        <v>8.042158661</v>
      </c>
      <c r="N124" s="32">
        <f t="shared" si="14"/>
        <v>3.113093675</v>
      </c>
      <c r="O124" s="32">
        <f t="shared" si="15"/>
        <v>2.109267957</v>
      </c>
      <c r="P124" s="32">
        <f t="shared" si="16"/>
        <v>0.8164908219</v>
      </c>
      <c r="Q124" s="32">
        <f t="shared" si="17"/>
        <v>0.2180418123</v>
      </c>
      <c r="R124" s="32">
        <f t="shared" si="18"/>
        <v>0.08440328219</v>
      </c>
      <c r="S124" s="32">
        <f t="shared" si="19"/>
        <v>0.007033606849</v>
      </c>
      <c r="T124" s="33">
        <f t="shared" si="30"/>
        <v>0.6017670525</v>
      </c>
      <c r="U124" s="34">
        <f t="shared" ref="U124:AB124" si="387">IF(AND(J124&gt;=$AH$7,J124&lt;=$AH$9),1,0)</f>
        <v>0</v>
      </c>
      <c r="V124" s="34">
        <f t="shared" si="387"/>
        <v>0</v>
      </c>
      <c r="W124" s="34">
        <f t="shared" si="387"/>
        <v>1</v>
      </c>
      <c r="X124" s="34">
        <f t="shared" si="387"/>
        <v>0</v>
      </c>
      <c r="Y124" s="34">
        <f t="shared" si="387"/>
        <v>0</v>
      </c>
      <c r="Z124" s="34">
        <f t="shared" si="387"/>
        <v>1</v>
      </c>
      <c r="AA124" s="34">
        <f t="shared" si="387"/>
        <v>0</v>
      </c>
      <c r="AB124" s="34">
        <f t="shared" si="387"/>
        <v>0</v>
      </c>
      <c r="AC124" s="34">
        <f t="shared" si="21"/>
        <v>0</v>
      </c>
      <c r="AD124" s="34">
        <f t="shared" si="22"/>
        <v>1</v>
      </c>
      <c r="AE124" s="30">
        <f t="shared" si="23"/>
        <v>0.002616501748</v>
      </c>
      <c r="AF124" s="35" t="str">
        <f t="shared" si="42"/>
        <v>F+M</v>
      </c>
      <c r="AG124" s="34"/>
      <c r="AH124" s="34"/>
      <c r="AI124" s="34"/>
      <c r="AJ124" s="36">
        <f t="shared" ref="AJ124:AS124" si="388">INT(100*ABS(J124-($AH$7+$AH$9)/2))</f>
        <v>9450</v>
      </c>
      <c r="AK124" s="36">
        <f t="shared" si="388"/>
        <v>2331</v>
      </c>
      <c r="AL124" s="36">
        <f t="shared" si="388"/>
        <v>61</v>
      </c>
      <c r="AM124" s="36">
        <f t="shared" si="388"/>
        <v>604</v>
      </c>
      <c r="AN124" s="36">
        <f t="shared" si="388"/>
        <v>111</v>
      </c>
      <c r="AO124" s="36">
        <f t="shared" si="388"/>
        <v>10</v>
      </c>
      <c r="AP124" s="36">
        <f t="shared" si="388"/>
        <v>118</v>
      </c>
      <c r="AQ124" s="36">
        <f t="shared" si="388"/>
        <v>178</v>
      </c>
      <c r="AR124" s="36">
        <f t="shared" si="388"/>
        <v>191</v>
      </c>
      <c r="AS124" s="36">
        <f t="shared" si="388"/>
        <v>199</v>
      </c>
      <c r="AT124" s="35">
        <f t="shared" si="39"/>
        <v>10</v>
      </c>
      <c r="AU124" s="34"/>
      <c r="AV124" s="34"/>
      <c r="AW124" s="34"/>
      <c r="AX124" s="34"/>
      <c r="AY124" s="34"/>
      <c r="AZ124" s="34"/>
      <c r="BA124" s="34"/>
      <c r="BB124" s="34"/>
    </row>
    <row r="125" ht="13.5" customHeight="1">
      <c r="A125" s="27" t="s">
        <v>59</v>
      </c>
      <c r="B125" s="27" t="s">
        <v>10</v>
      </c>
      <c r="C125" s="28">
        <f>LOOKUP(A125,'single char incidentie'!$A$1:$A$26,'single char incidentie'!$E$1:$E$26)</f>
        <v>0.03451036129</v>
      </c>
      <c r="D125" s="28">
        <f>LOOKUP(B125,'single char incidentie'!$A$1:$A$26,'single char incidentie'!$D$1:$D$26)</f>
        <v>0.07130889039</v>
      </c>
      <c r="E125" s="29">
        <v>0.260657222297453</v>
      </c>
      <c r="F125" s="30">
        <f t="shared" si="9"/>
        <v>0.002606572223</v>
      </c>
      <c r="G125" s="31">
        <f t="shared" si="27"/>
        <v>3649201.112</v>
      </c>
      <c r="H125" s="31">
        <f t="shared" si="28"/>
        <v>998324.4655</v>
      </c>
      <c r="I125" s="31">
        <f t="shared" si="10"/>
        <v>36492.01112</v>
      </c>
      <c r="J125" s="32">
        <f t="shared" ref="J125:K125" si="389">C125*$AH$5</f>
        <v>34.51036129</v>
      </c>
      <c r="K125" s="32">
        <f t="shared" si="389"/>
        <v>71.30889039</v>
      </c>
      <c r="L125" s="32">
        <f t="shared" si="12"/>
        <v>2.606572223</v>
      </c>
      <c r="M125" s="32">
        <f t="shared" si="13"/>
        <v>2.875863441</v>
      </c>
      <c r="N125" s="32">
        <f t="shared" si="14"/>
        <v>1.113237461</v>
      </c>
      <c r="O125" s="32">
        <f t="shared" si="15"/>
        <v>5.942407533</v>
      </c>
      <c r="P125" s="32">
        <f t="shared" si="16"/>
        <v>2.300286787</v>
      </c>
      <c r="Q125" s="32">
        <f t="shared" si="17"/>
        <v>0.2172143519</v>
      </c>
      <c r="R125" s="32">
        <f t="shared" si="18"/>
        <v>0.08408297493</v>
      </c>
      <c r="S125" s="32">
        <f t="shared" si="19"/>
        <v>0.007006914578</v>
      </c>
      <c r="T125" s="33">
        <f t="shared" si="30"/>
        <v>0.6043736247</v>
      </c>
      <c r="U125" s="34">
        <f t="shared" ref="U125:AB125" si="390">IF(AND(J125&gt;=$AH$7,J125&lt;=$AH$9),1,0)</f>
        <v>0</v>
      </c>
      <c r="V125" s="34">
        <f t="shared" si="390"/>
        <v>0</v>
      </c>
      <c r="W125" s="34">
        <f t="shared" si="390"/>
        <v>1</v>
      </c>
      <c r="X125" s="34">
        <f t="shared" si="390"/>
        <v>1</v>
      </c>
      <c r="Y125" s="34">
        <f t="shared" si="390"/>
        <v>1</v>
      </c>
      <c r="Z125" s="34">
        <f t="shared" si="390"/>
        <v>0</v>
      </c>
      <c r="AA125" s="34">
        <f t="shared" si="390"/>
        <v>1</v>
      </c>
      <c r="AB125" s="34">
        <f t="shared" si="390"/>
        <v>0</v>
      </c>
      <c r="AC125" s="34">
        <f t="shared" si="21"/>
        <v>0</v>
      </c>
      <c r="AD125" s="34">
        <f t="shared" si="22"/>
        <v>1</v>
      </c>
      <c r="AE125" s="30">
        <f t="shared" si="23"/>
        <v>0.002606572223</v>
      </c>
      <c r="AF125" s="35" t="str">
        <f t="shared" si="42"/>
        <v>F+D</v>
      </c>
      <c r="AG125" s="31"/>
      <c r="AH125" s="31"/>
      <c r="AI125" s="31"/>
      <c r="AJ125" s="36">
        <f t="shared" ref="AJ125:AS125" si="391">INT(100*ABS(J125-($AH$7+$AH$9)/2))</f>
        <v>3251</v>
      </c>
      <c r="AK125" s="36">
        <f t="shared" si="391"/>
        <v>6930</v>
      </c>
      <c r="AL125" s="36">
        <f t="shared" si="391"/>
        <v>60</v>
      </c>
      <c r="AM125" s="36">
        <f t="shared" si="391"/>
        <v>87</v>
      </c>
      <c r="AN125" s="36">
        <f t="shared" si="391"/>
        <v>88</v>
      </c>
      <c r="AO125" s="36">
        <f t="shared" si="391"/>
        <v>394</v>
      </c>
      <c r="AP125" s="36">
        <f t="shared" si="391"/>
        <v>30</v>
      </c>
      <c r="AQ125" s="36">
        <f t="shared" si="391"/>
        <v>178</v>
      </c>
      <c r="AR125" s="36">
        <f t="shared" si="391"/>
        <v>191</v>
      </c>
      <c r="AS125" s="36">
        <f t="shared" si="391"/>
        <v>199</v>
      </c>
      <c r="AT125" s="35">
        <f t="shared" si="39"/>
        <v>30</v>
      </c>
      <c r="AU125" s="31"/>
      <c r="AV125" s="31"/>
      <c r="AW125" s="31"/>
      <c r="AX125" s="31"/>
      <c r="AY125" s="31"/>
      <c r="AZ125" s="31"/>
      <c r="BA125" s="31"/>
      <c r="BB125" s="31"/>
    </row>
    <row r="126" ht="13.5" customHeight="1">
      <c r="A126" s="27" t="s">
        <v>50</v>
      </c>
      <c r="B126" s="27" t="s">
        <v>42</v>
      </c>
      <c r="C126" s="28">
        <f>LOOKUP(A126,'single char incidentie'!$A$1:$A$26,'single char incidentie'!$E$1:$E$26)</f>
        <v>0.05131646222</v>
      </c>
      <c r="D126" s="28">
        <f>LOOKUP(B126,'single char incidentie'!$A$1:$A$26,'single char incidentie'!$D$1:$D$26)</f>
        <v>0.05481889944</v>
      </c>
      <c r="E126" s="29">
        <v>0.259980863359233</v>
      </c>
      <c r="F126" s="30">
        <f t="shared" si="9"/>
        <v>0.002599808634</v>
      </c>
      <c r="G126" s="31">
        <f t="shared" si="27"/>
        <v>3639732.087</v>
      </c>
      <c r="H126" s="31">
        <f t="shared" si="28"/>
        <v>767464.5922</v>
      </c>
      <c r="I126" s="31">
        <f t="shared" si="10"/>
        <v>36397.32087</v>
      </c>
      <c r="J126" s="32">
        <f t="shared" ref="J126:K126" si="392">C126*$AH$5</f>
        <v>51.31646222</v>
      </c>
      <c r="K126" s="32">
        <f t="shared" si="392"/>
        <v>54.81889944</v>
      </c>
      <c r="L126" s="32">
        <f t="shared" si="12"/>
        <v>2.599808634</v>
      </c>
      <c r="M126" s="32">
        <f t="shared" si="13"/>
        <v>4.276371852</v>
      </c>
      <c r="N126" s="32">
        <f t="shared" si="14"/>
        <v>1.655369749</v>
      </c>
      <c r="O126" s="32">
        <f t="shared" si="15"/>
        <v>4.56824162</v>
      </c>
      <c r="P126" s="32">
        <f t="shared" si="16"/>
        <v>1.768351595</v>
      </c>
      <c r="Q126" s="32">
        <f t="shared" si="17"/>
        <v>0.2166507195</v>
      </c>
      <c r="R126" s="32">
        <f t="shared" si="18"/>
        <v>0.08386479463</v>
      </c>
      <c r="S126" s="32">
        <f t="shared" si="19"/>
        <v>0.006988732886</v>
      </c>
      <c r="T126" s="33">
        <f t="shared" si="30"/>
        <v>0.6069734333</v>
      </c>
      <c r="U126" s="34">
        <f t="shared" ref="U126:AB126" si="393">IF(AND(J126&gt;=$AH$7,J126&lt;=$AH$9),1,0)</f>
        <v>0</v>
      </c>
      <c r="V126" s="34">
        <f t="shared" si="393"/>
        <v>0</v>
      </c>
      <c r="W126" s="34">
        <f t="shared" si="393"/>
        <v>1</v>
      </c>
      <c r="X126" s="34">
        <f t="shared" si="393"/>
        <v>0</v>
      </c>
      <c r="Y126" s="34">
        <f t="shared" si="393"/>
        <v>1</v>
      </c>
      <c r="Z126" s="34">
        <f t="shared" si="393"/>
        <v>0</v>
      </c>
      <c r="AA126" s="34">
        <f t="shared" si="393"/>
        <v>1</v>
      </c>
      <c r="AB126" s="34">
        <f t="shared" si="393"/>
        <v>0</v>
      </c>
      <c r="AC126" s="34">
        <f t="shared" si="21"/>
        <v>0</v>
      </c>
      <c r="AD126" s="34">
        <f t="shared" si="22"/>
        <v>1</v>
      </c>
      <c r="AE126" s="30">
        <f t="shared" si="23"/>
        <v>0.002599808634</v>
      </c>
      <c r="AF126" s="35" t="str">
        <f t="shared" si="42"/>
        <v>F+D</v>
      </c>
      <c r="AG126" s="31"/>
      <c r="AH126" s="31"/>
      <c r="AI126" s="31"/>
      <c r="AJ126" s="36">
        <f t="shared" ref="AJ126:AS126" si="394">INT(100*ABS(J126-($AH$7+$AH$9)/2))</f>
        <v>4931</v>
      </c>
      <c r="AK126" s="36">
        <f t="shared" si="394"/>
        <v>5281</v>
      </c>
      <c r="AL126" s="36">
        <f t="shared" si="394"/>
        <v>59</v>
      </c>
      <c r="AM126" s="36">
        <f t="shared" si="394"/>
        <v>227</v>
      </c>
      <c r="AN126" s="36">
        <f t="shared" si="394"/>
        <v>34</v>
      </c>
      <c r="AO126" s="36">
        <f t="shared" si="394"/>
        <v>256</v>
      </c>
      <c r="AP126" s="36">
        <f t="shared" si="394"/>
        <v>23</v>
      </c>
      <c r="AQ126" s="36">
        <f t="shared" si="394"/>
        <v>178</v>
      </c>
      <c r="AR126" s="36">
        <f t="shared" si="394"/>
        <v>191</v>
      </c>
      <c r="AS126" s="36">
        <f t="shared" si="394"/>
        <v>199</v>
      </c>
      <c r="AT126" s="35">
        <f t="shared" si="39"/>
        <v>23</v>
      </c>
      <c r="AU126" s="31"/>
      <c r="AV126" s="31"/>
      <c r="AW126" s="31"/>
      <c r="AX126" s="31"/>
      <c r="AY126" s="31"/>
      <c r="AZ126" s="31"/>
      <c r="BA126" s="31"/>
      <c r="BB126" s="31"/>
    </row>
    <row r="127" ht="13.5" customHeight="1">
      <c r="A127" s="27" t="s">
        <v>48</v>
      </c>
      <c r="B127" s="27" t="s">
        <v>30</v>
      </c>
      <c r="C127" s="28">
        <f>LOOKUP(A127,'single char incidentie'!$A$1:$A$26,'single char incidentie'!$E$1:$E$26)</f>
        <v>0.04448359996</v>
      </c>
      <c r="D127" s="28">
        <f>LOOKUP(B127,'single char incidentie'!$A$1:$A$26,'single char incidentie'!$D$1:$D$26)</f>
        <v>0.05443088522</v>
      </c>
      <c r="E127" s="29">
        <v>0.259822566586458</v>
      </c>
      <c r="F127" s="30">
        <f t="shared" si="9"/>
        <v>0.002598225666</v>
      </c>
      <c r="G127" s="31">
        <f t="shared" si="27"/>
        <v>3637515.932</v>
      </c>
      <c r="H127" s="31">
        <f t="shared" si="28"/>
        <v>762032.3931</v>
      </c>
      <c r="I127" s="31">
        <f t="shared" si="10"/>
        <v>36375.15932</v>
      </c>
      <c r="J127" s="32">
        <f t="shared" ref="J127:K127" si="395">C127*$AH$5</f>
        <v>44.48359996</v>
      </c>
      <c r="K127" s="32">
        <f t="shared" si="395"/>
        <v>54.43088522</v>
      </c>
      <c r="L127" s="32">
        <f t="shared" si="12"/>
        <v>2.598225666</v>
      </c>
      <c r="M127" s="32">
        <f t="shared" si="13"/>
        <v>3.706966663</v>
      </c>
      <c r="N127" s="32">
        <f t="shared" si="14"/>
        <v>1.434954837</v>
      </c>
      <c r="O127" s="32">
        <f t="shared" si="15"/>
        <v>4.535907102</v>
      </c>
      <c r="P127" s="32">
        <f t="shared" si="16"/>
        <v>1.755835007</v>
      </c>
      <c r="Q127" s="32">
        <f t="shared" si="17"/>
        <v>0.2165188055</v>
      </c>
      <c r="R127" s="32">
        <f t="shared" si="18"/>
        <v>0.08381373116</v>
      </c>
      <c r="S127" s="32">
        <f t="shared" si="19"/>
        <v>0.006984477596</v>
      </c>
      <c r="T127" s="33">
        <f t="shared" si="30"/>
        <v>0.609571659</v>
      </c>
      <c r="U127" s="34">
        <f t="shared" ref="U127:AB127" si="396">IF(AND(J127&gt;=$AH$7,J127&lt;=$AH$9),1,0)</f>
        <v>0</v>
      </c>
      <c r="V127" s="34">
        <f t="shared" si="396"/>
        <v>0</v>
      </c>
      <c r="W127" s="34">
        <f t="shared" si="396"/>
        <v>1</v>
      </c>
      <c r="X127" s="34">
        <f t="shared" si="396"/>
        <v>0</v>
      </c>
      <c r="Y127" s="34">
        <f t="shared" si="396"/>
        <v>1</v>
      </c>
      <c r="Z127" s="34">
        <f t="shared" si="396"/>
        <v>0</v>
      </c>
      <c r="AA127" s="34">
        <f t="shared" si="396"/>
        <v>1</v>
      </c>
      <c r="AB127" s="34">
        <f t="shared" si="396"/>
        <v>0</v>
      </c>
      <c r="AC127" s="34">
        <f t="shared" si="21"/>
        <v>0</v>
      </c>
      <c r="AD127" s="34">
        <f t="shared" si="22"/>
        <v>1</v>
      </c>
      <c r="AE127" s="30">
        <f t="shared" si="23"/>
        <v>0.002598225666</v>
      </c>
      <c r="AF127" s="35" t="str">
        <f t="shared" si="42"/>
        <v>F+D</v>
      </c>
      <c r="AG127" s="31"/>
      <c r="AH127" s="31"/>
      <c r="AI127" s="31"/>
      <c r="AJ127" s="36">
        <f t="shared" ref="AJ127:AS127" si="397">INT(100*ABS(J127-($AH$7+$AH$9)/2))</f>
        <v>4248</v>
      </c>
      <c r="AK127" s="36">
        <f t="shared" si="397"/>
        <v>5243</v>
      </c>
      <c r="AL127" s="36">
        <f t="shared" si="397"/>
        <v>59</v>
      </c>
      <c r="AM127" s="36">
        <f t="shared" si="397"/>
        <v>170</v>
      </c>
      <c r="AN127" s="36">
        <f t="shared" si="397"/>
        <v>56</v>
      </c>
      <c r="AO127" s="36">
        <f t="shared" si="397"/>
        <v>253</v>
      </c>
      <c r="AP127" s="36">
        <f t="shared" si="397"/>
        <v>24</v>
      </c>
      <c r="AQ127" s="36">
        <f t="shared" si="397"/>
        <v>178</v>
      </c>
      <c r="AR127" s="36">
        <f t="shared" si="397"/>
        <v>191</v>
      </c>
      <c r="AS127" s="36">
        <f t="shared" si="397"/>
        <v>199</v>
      </c>
      <c r="AT127" s="35">
        <f t="shared" si="39"/>
        <v>24</v>
      </c>
      <c r="AU127" s="31"/>
      <c r="AV127" s="31"/>
      <c r="AW127" s="31"/>
      <c r="AX127" s="31"/>
      <c r="AY127" s="31"/>
      <c r="AZ127" s="31"/>
      <c r="BA127" s="31"/>
      <c r="BB127" s="31"/>
    </row>
    <row r="128" ht="13.5" customHeight="1">
      <c r="A128" s="27" t="s">
        <v>48</v>
      </c>
      <c r="B128" s="27" t="s">
        <v>42</v>
      </c>
      <c r="C128" s="28">
        <f>LOOKUP(A128,'single char incidentie'!$A$1:$A$26,'single char incidentie'!$E$1:$E$26)</f>
        <v>0.04448359996</v>
      </c>
      <c r="D128" s="28">
        <f>LOOKUP(B128,'single char incidentie'!$A$1:$A$26,'single char incidentie'!$D$1:$D$26)</f>
        <v>0.05481889944</v>
      </c>
      <c r="E128" s="29">
        <v>0.25934048096028</v>
      </c>
      <c r="F128" s="30">
        <f t="shared" si="9"/>
        <v>0.00259340481</v>
      </c>
      <c r="G128" s="31">
        <f t="shared" si="27"/>
        <v>3630766.733</v>
      </c>
      <c r="H128" s="31">
        <f t="shared" si="28"/>
        <v>767464.5922</v>
      </c>
      <c r="I128" s="31">
        <f t="shared" si="10"/>
        <v>36307.66733</v>
      </c>
      <c r="J128" s="32">
        <f t="shared" ref="J128:K128" si="398">C128*$AH$5</f>
        <v>44.48359996</v>
      </c>
      <c r="K128" s="32">
        <f t="shared" si="398"/>
        <v>54.81889944</v>
      </c>
      <c r="L128" s="32">
        <f t="shared" si="12"/>
        <v>2.59340481</v>
      </c>
      <c r="M128" s="32">
        <f t="shared" si="13"/>
        <v>3.706966663</v>
      </c>
      <c r="N128" s="32">
        <f t="shared" si="14"/>
        <v>1.434954837</v>
      </c>
      <c r="O128" s="32">
        <f t="shared" si="15"/>
        <v>4.56824162</v>
      </c>
      <c r="P128" s="32">
        <f t="shared" si="16"/>
        <v>1.768351595</v>
      </c>
      <c r="Q128" s="32">
        <f t="shared" si="17"/>
        <v>0.2161170675</v>
      </c>
      <c r="R128" s="32">
        <f t="shared" si="18"/>
        <v>0.08365821966</v>
      </c>
      <c r="S128" s="32">
        <f t="shared" si="19"/>
        <v>0.006971518305</v>
      </c>
      <c r="T128" s="33">
        <f t="shared" si="30"/>
        <v>0.6121650638</v>
      </c>
      <c r="U128" s="34">
        <f t="shared" ref="U128:AB128" si="399">IF(AND(J128&gt;=$AH$7,J128&lt;=$AH$9),1,0)</f>
        <v>0</v>
      </c>
      <c r="V128" s="34">
        <f t="shared" si="399"/>
        <v>0</v>
      </c>
      <c r="W128" s="34">
        <f t="shared" si="399"/>
        <v>1</v>
      </c>
      <c r="X128" s="34">
        <f t="shared" si="399"/>
        <v>0</v>
      </c>
      <c r="Y128" s="34">
        <f t="shared" si="399"/>
        <v>1</v>
      </c>
      <c r="Z128" s="34">
        <f t="shared" si="399"/>
        <v>0</v>
      </c>
      <c r="AA128" s="34">
        <f t="shared" si="399"/>
        <v>1</v>
      </c>
      <c r="AB128" s="34">
        <f t="shared" si="399"/>
        <v>0</v>
      </c>
      <c r="AC128" s="34">
        <f t="shared" si="21"/>
        <v>0</v>
      </c>
      <c r="AD128" s="34">
        <f t="shared" si="22"/>
        <v>1</v>
      </c>
      <c r="AE128" s="30">
        <f t="shared" si="23"/>
        <v>0.00259340481</v>
      </c>
      <c r="AF128" s="35" t="str">
        <f t="shared" si="42"/>
        <v>F+D</v>
      </c>
      <c r="AG128" s="31"/>
      <c r="AH128" s="31"/>
      <c r="AI128" s="31"/>
      <c r="AJ128" s="36">
        <f t="shared" ref="AJ128:AS128" si="400">INT(100*ABS(J128-($AH$7+$AH$9)/2))</f>
        <v>4248</v>
      </c>
      <c r="AK128" s="36">
        <f t="shared" si="400"/>
        <v>5281</v>
      </c>
      <c r="AL128" s="36">
        <f t="shared" si="400"/>
        <v>59</v>
      </c>
      <c r="AM128" s="36">
        <f t="shared" si="400"/>
        <v>170</v>
      </c>
      <c r="AN128" s="36">
        <f t="shared" si="400"/>
        <v>56</v>
      </c>
      <c r="AO128" s="36">
        <f t="shared" si="400"/>
        <v>256</v>
      </c>
      <c r="AP128" s="36">
        <f t="shared" si="400"/>
        <v>23</v>
      </c>
      <c r="AQ128" s="36">
        <f t="shared" si="400"/>
        <v>178</v>
      </c>
      <c r="AR128" s="36">
        <f t="shared" si="400"/>
        <v>191</v>
      </c>
      <c r="AS128" s="36">
        <f t="shared" si="400"/>
        <v>199</v>
      </c>
      <c r="AT128" s="35">
        <f t="shared" si="39"/>
        <v>23</v>
      </c>
      <c r="AU128" s="31"/>
      <c r="AV128" s="31"/>
      <c r="AW128" s="31"/>
      <c r="AX128" s="31"/>
      <c r="AY128" s="31"/>
      <c r="AZ128" s="31"/>
      <c r="BA128" s="31"/>
      <c r="BB128" s="31"/>
    </row>
    <row r="129" ht="13.5" customHeight="1">
      <c r="A129" s="27" t="s">
        <v>30</v>
      </c>
      <c r="B129" s="27" t="s">
        <v>61</v>
      </c>
      <c r="C129" s="28">
        <f>LOOKUP(A129,'single char incidentie'!$A$1:$A$26,'single char incidentie'!$E$1:$E$26)</f>
        <v>0.1213456172</v>
      </c>
      <c r="D129" s="28">
        <f>LOOKUP(B129,'single char incidentie'!$A$1:$A$26,'single char incidentie'!$D$1:$D$26)</f>
        <v>0.02155809446</v>
      </c>
      <c r="E129" s="29">
        <v>0.257455310302688</v>
      </c>
      <c r="F129" s="30">
        <f t="shared" si="9"/>
        <v>0.002574553103</v>
      </c>
      <c r="G129" s="31">
        <f t="shared" si="27"/>
        <v>3604374.344</v>
      </c>
      <c r="H129" s="31">
        <f t="shared" si="28"/>
        <v>301813.3225</v>
      </c>
      <c r="I129" s="31">
        <f t="shared" si="10"/>
        <v>36043.74344</v>
      </c>
      <c r="J129" s="32">
        <f t="shared" ref="J129:K129" si="401">C129*$AH$5</f>
        <v>121.3456172</v>
      </c>
      <c r="K129" s="32">
        <f t="shared" si="401"/>
        <v>21.55809446</v>
      </c>
      <c r="L129" s="32">
        <f t="shared" si="12"/>
        <v>2.574553103</v>
      </c>
      <c r="M129" s="32">
        <f t="shared" si="13"/>
        <v>10.11213477</v>
      </c>
      <c r="N129" s="32">
        <f t="shared" si="14"/>
        <v>3.914374749</v>
      </c>
      <c r="O129" s="32">
        <f t="shared" si="15"/>
        <v>1.796507872</v>
      </c>
      <c r="P129" s="32">
        <f t="shared" si="16"/>
        <v>0.6954224021</v>
      </c>
      <c r="Q129" s="32">
        <f t="shared" si="17"/>
        <v>0.2145460919</v>
      </c>
      <c r="R129" s="32">
        <f t="shared" si="18"/>
        <v>0.0830501001</v>
      </c>
      <c r="S129" s="32">
        <f t="shared" si="19"/>
        <v>0.006920841675</v>
      </c>
      <c r="T129" s="33">
        <f t="shared" si="30"/>
        <v>0.6147396169</v>
      </c>
      <c r="U129" s="34">
        <f t="shared" ref="U129:AB129" si="402">IF(AND(J129&gt;=$AH$7,J129&lt;=$AH$9),1,0)</f>
        <v>0</v>
      </c>
      <c r="V129" s="34">
        <f t="shared" si="402"/>
        <v>0</v>
      </c>
      <c r="W129" s="34">
        <f t="shared" si="402"/>
        <v>1</v>
      </c>
      <c r="X129" s="34">
        <f t="shared" si="402"/>
        <v>0</v>
      </c>
      <c r="Y129" s="34">
        <f t="shared" si="402"/>
        <v>0</v>
      </c>
      <c r="Z129" s="34">
        <f t="shared" si="402"/>
        <v>1</v>
      </c>
      <c r="AA129" s="34">
        <f t="shared" si="402"/>
        <v>0</v>
      </c>
      <c r="AB129" s="34">
        <f t="shared" si="402"/>
        <v>0</v>
      </c>
      <c r="AC129" s="34">
        <f t="shared" si="21"/>
        <v>0</v>
      </c>
      <c r="AD129" s="34">
        <f t="shared" si="22"/>
        <v>1</v>
      </c>
      <c r="AE129" s="30">
        <f t="shared" si="23"/>
        <v>0.002574553103</v>
      </c>
      <c r="AF129" s="35" t="str">
        <f t="shared" si="42"/>
        <v>F+M</v>
      </c>
      <c r="AG129" s="31"/>
      <c r="AH129" s="31"/>
      <c r="AI129" s="31"/>
      <c r="AJ129" s="36">
        <f t="shared" ref="AJ129:AS129" si="403">INT(100*ABS(J129-($AH$7+$AH$9)/2))</f>
        <v>11934</v>
      </c>
      <c r="AK129" s="36">
        <f t="shared" si="403"/>
        <v>1955</v>
      </c>
      <c r="AL129" s="36">
        <f t="shared" si="403"/>
        <v>57</v>
      </c>
      <c r="AM129" s="36">
        <f t="shared" si="403"/>
        <v>811</v>
      </c>
      <c r="AN129" s="36">
        <f t="shared" si="403"/>
        <v>191</v>
      </c>
      <c r="AO129" s="36">
        <f t="shared" si="403"/>
        <v>20</v>
      </c>
      <c r="AP129" s="36">
        <f t="shared" si="403"/>
        <v>130</v>
      </c>
      <c r="AQ129" s="36">
        <f t="shared" si="403"/>
        <v>178</v>
      </c>
      <c r="AR129" s="36">
        <f t="shared" si="403"/>
        <v>191</v>
      </c>
      <c r="AS129" s="36">
        <f t="shared" si="403"/>
        <v>199</v>
      </c>
      <c r="AT129" s="35">
        <f t="shared" si="39"/>
        <v>20</v>
      </c>
      <c r="AU129" s="31"/>
      <c r="AV129" s="31"/>
      <c r="AW129" s="31"/>
      <c r="AX129" s="31"/>
      <c r="AY129" s="31"/>
      <c r="AZ129" s="31"/>
      <c r="BA129" s="31"/>
      <c r="BB129" s="31"/>
    </row>
    <row r="130" ht="13.5" customHeight="1">
      <c r="A130" s="27" t="s">
        <v>60</v>
      </c>
      <c r="B130" s="27" t="s">
        <v>32</v>
      </c>
      <c r="C130" s="28">
        <f>LOOKUP(A130,'single char incidentie'!$A$1:$A$26,'single char incidentie'!$E$1:$E$26)</f>
        <v>0.02641988628</v>
      </c>
      <c r="D130" s="28">
        <f>LOOKUP(B130,'single char incidentie'!$A$1:$A$26,'single char incidentie'!$D$1:$D$26)</f>
        <v>0.094317711</v>
      </c>
      <c r="E130" s="29">
        <v>0.25669980297808</v>
      </c>
      <c r="F130" s="30">
        <f t="shared" si="9"/>
        <v>0.00256699803</v>
      </c>
      <c r="G130" s="31">
        <f t="shared" si="27"/>
        <v>3593797.242</v>
      </c>
      <c r="H130" s="31">
        <f t="shared" si="28"/>
        <v>1320447.954</v>
      </c>
      <c r="I130" s="31">
        <f t="shared" si="10"/>
        <v>35937.97242</v>
      </c>
      <c r="J130" s="32">
        <f t="shared" ref="J130:K130" si="404">C130*$AH$5</f>
        <v>26.41988628</v>
      </c>
      <c r="K130" s="32">
        <f t="shared" si="404"/>
        <v>94.317711</v>
      </c>
      <c r="L130" s="32">
        <f t="shared" si="12"/>
        <v>2.56699803</v>
      </c>
      <c r="M130" s="32">
        <f t="shared" si="13"/>
        <v>2.20165719</v>
      </c>
      <c r="N130" s="32">
        <f t="shared" si="14"/>
        <v>0.8522543963</v>
      </c>
      <c r="O130" s="32">
        <f t="shared" si="15"/>
        <v>7.85980925</v>
      </c>
      <c r="P130" s="32">
        <f t="shared" si="16"/>
        <v>3.042506807</v>
      </c>
      <c r="Q130" s="32">
        <f t="shared" si="17"/>
        <v>0.2139165025</v>
      </c>
      <c r="R130" s="32">
        <f t="shared" si="18"/>
        <v>0.08280638806</v>
      </c>
      <c r="S130" s="32">
        <f t="shared" si="19"/>
        <v>0.006900532338</v>
      </c>
      <c r="T130" s="33">
        <f t="shared" si="30"/>
        <v>0.6173066149</v>
      </c>
      <c r="U130" s="34">
        <f t="shared" ref="U130:AB130" si="405">IF(AND(J130&gt;=$AH$7,J130&lt;=$AH$9),1,0)</f>
        <v>0</v>
      </c>
      <c r="V130" s="34">
        <f t="shared" si="405"/>
        <v>0</v>
      </c>
      <c r="W130" s="34">
        <f t="shared" si="405"/>
        <v>1</v>
      </c>
      <c r="X130" s="34">
        <f t="shared" si="405"/>
        <v>1</v>
      </c>
      <c r="Y130" s="34">
        <f t="shared" si="405"/>
        <v>0</v>
      </c>
      <c r="Z130" s="34">
        <f t="shared" si="405"/>
        <v>0</v>
      </c>
      <c r="AA130" s="34">
        <f t="shared" si="405"/>
        <v>0</v>
      </c>
      <c r="AB130" s="34">
        <f t="shared" si="405"/>
        <v>0</v>
      </c>
      <c r="AC130" s="34">
        <f t="shared" si="21"/>
        <v>0</v>
      </c>
      <c r="AD130" s="34">
        <f t="shared" si="22"/>
        <v>1</v>
      </c>
      <c r="AE130" s="30">
        <f t="shared" si="23"/>
        <v>0.00256699803</v>
      </c>
      <c r="AF130" s="35" t="str">
        <f t="shared" si="42"/>
        <v>V+M</v>
      </c>
      <c r="AG130" s="31"/>
      <c r="AH130" s="31"/>
      <c r="AI130" s="31"/>
      <c r="AJ130" s="36">
        <f t="shared" ref="AJ130:AS130" si="406">INT(100*ABS(J130-($AH$7+$AH$9)/2))</f>
        <v>2441</v>
      </c>
      <c r="AK130" s="36">
        <f t="shared" si="406"/>
        <v>9231</v>
      </c>
      <c r="AL130" s="36">
        <f t="shared" si="406"/>
        <v>56</v>
      </c>
      <c r="AM130" s="36">
        <f t="shared" si="406"/>
        <v>20</v>
      </c>
      <c r="AN130" s="36">
        <f t="shared" si="406"/>
        <v>114</v>
      </c>
      <c r="AO130" s="36">
        <f t="shared" si="406"/>
        <v>585</v>
      </c>
      <c r="AP130" s="36">
        <f t="shared" si="406"/>
        <v>104</v>
      </c>
      <c r="AQ130" s="36">
        <f t="shared" si="406"/>
        <v>178</v>
      </c>
      <c r="AR130" s="36">
        <f t="shared" si="406"/>
        <v>191</v>
      </c>
      <c r="AS130" s="36">
        <f t="shared" si="406"/>
        <v>199</v>
      </c>
      <c r="AT130" s="35">
        <f t="shared" si="39"/>
        <v>20</v>
      </c>
      <c r="AU130" s="31"/>
      <c r="AV130" s="31"/>
      <c r="AW130" s="31"/>
      <c r="AX130" s="31"/>
      <c r="AY130" s="31"/>
      <c r="AZ130" s="31"/>
      <c r="BA130" s="31"/>
      <c r="BB130" s="31"/>
    </row>
    <row r="131" ht="13.5" customHeight="1">
      <c r="A131" s="27" t="s">
        <v>43</v>
      </c>
      <c r="B131" s="27" t="s">
        <v>55</v>
      </c>
      <c r="C131" s="28">
        <f>LOOKUP(A131,'single char incidentie'!$A$1:$A$26,'single char incidentie'!$E$1:$E$26)</f>
        <v>0.05718590837</v>
      </c>
      <c r="D131" s="28">
        <f>LOOKUP(B131,'single char incidentie'!$A$1:$A$26,'single char incidentie'!$D$1:$D$26)</f>
        <v>0.0443396535</v>
      </c>
      <c r="E131" s="29">
        <v>0.255562944337242</v>
      </c>
      <c r="F131" s="30">
        <f t="shared" si="9"/>
        <v>0.002555629443</v>
      </c>
      <c r="G131" s="31">
        <f t="shared" si="27"/>
        <v>3577881.221</v>
      </c>
      <c r="H131" s="31">
        <f t="shared" si="28"/>
        <v>620755.149</v>
      </c>
      <c r="I131" s="31">
        <f t="shared" si="10"/>
        <v>35778.81221</v>
      </c>
      <c r="J131" s="32">
        <f t="shared" ref="J131:K131" si="407">C131*$AH$5</f>
        <v>57.18590837</v>
      </c>
      <c r="K131" s="32">
        <f t="shared" si="407"/>
        <v>44.3396535</v>
      </c>
      <c r="L131" s="32">
        <f t="shared" si="12"/>
        <v>2.555629443</v>
      </c>
      <c r="M131" s="32">
        <f t="shared" si="13"/>
        <v>4.765492365</v>
      </c>
      <c r="N131" s="32">
        <f t="shared" si="14"/>
        <v>1.844706722</v>
      </c>
      <c r="O131" s="32">
        <f t="shared" si="15"/>
        <v>3.694971125</v>
      </c>
      <c r="P131" s="32">
        <f t="shared" si="16"/>
        <v>1.430311403</v>
      </c>
      <c r="Q131" s="32">
        <f t="shared" si="17"/>
        <v>0.2129691203</v>
      </c>
      <c r="R131" s="32">
        <f t="shared" si="18"/>
        <v>0.08243965946</v>
      </c>
      <c r="S131" s="32">
        <f t="shared" si="19"/>
        <v>0.006869971622</v>
      </c>
      <c r="T131" s="33">
        <f t="shared" si="30"/>
        <v>0.6198622444</v>
      </c>
      <c r="U131" s="34">
        <f t="shared" ref="U131:AB131" si="408">IF(AND(J131&gt;=$AH$7,J131&lt;=$AH$9),1,0)</f>
        <v>0</v>
      </c>
      <c r="V131" s="34">
        <f t="shared" si="408"/>
        <v>0</v>
      </c>
      <c r="W131" s="34">
        <f t="shared" si="408"/>
        <v>1</v>
      </c>
      <c r="X131" s="34">
        <f t="shared" si="408"/>
        <v>0</v>
      </c>
      <c r="Y131" s="34">
        <f t="shared" si="408"/>
        <v>1</v>
      </c>
      <c r="Z131" s="34">
        <f t="shared" si="408"/>
        <v>0</v>
      </c>
      <c r="AA131" s="34">
        <f t="shared" si="408"/>
        <v>1</v>
      </c>
      <c r="AB131" s="34">
        <f t="shared" si="408"/>
        <v>0</v>
      </c>
      <c r="AC131" s="34">
        <f t="shared" si="21"/>
        <v>0</v>
      </c>
      <c r="AD131" s="34">
        <f t="shared" si="22"/>
        <v>1</v>
      </c>
      <c r="AE131" s="30">
        <f t="shared" si="23"/>
        <v>0.002555629443</v>
      </c>
      <c r="AF131" s="35" t="str">
        <f t="shared" si="42"/>
        <v>V+D</v>
      </c>
      <c r="AG131" s="31"/>
      <c r="AH131" s="31"/>
      <c r="AI131" s="31"/>
      <c r="AJ131" s="36">
        <f t="shared" ref="AJ131:AS131" si="409">INT(100*ABS(J131-($AH$7+$AH$9)/2))</f>
        <v>5518</v>
      </c>
      <c r="AK131" s="36">
        <f t="shared" si="409"/>
        <v>4233</v>
      </c>
      <c r="AL131" s="36">
        <f t="shared" si="409"/>
        <v>55</v>
      </c>
      <c r="AM131" s="36">
        <f t="shared" si="409"/>
        <v>276</v>
      </c>
      <c r="AN131" s="36">
        <f t="shared" si="409"/>
        <v>15</v>
      </c>
      <c r="AO131" s="36">
        <f t="shared" si="409"/>
        <v>169</v>
      </c>
      <c r="AP131" s="36">
        <f t="shared" si="409"/>
        <v>56</v>
      </c>
      <c r="AQ131" s="36">
        <f t="shared" si="409"/>
        <v>178</v>
      </c>
      <c r="AR131" s="36">
        <f t="shared" si="409"/>
        <v>191</v>
      </c>
      <c r="AS131" s="36">
        <f t="shared" si="409"/>
        <v>199</v>
      </c>
      <c r="AT131" s="35">
        <f t="shared" si="39"/>
        <v>15</v>
      </c>
      <c r="AU131" s="31"/>
      <c r="AV131" s="31"/>
      <c r="AW131" s="31"/>
      <c r="AX131" s="31"/>
      <c r="AY131" s="31"/>
      <c r="AZ131" s="31"/>
      <c r="BA131" s="31"/>
      <c r="BB131" s="31"/>
    </row>
    <row r="132" ht="13.5" customHeight="1">
      <c r="A132" s="27" t="s">
        <v>53</v>
      </c>
      <c r="B132" s="27" t="s">
        <v>42</v>
      </c>
      <c r="C132" s="28">
        <f>LOOKUP(A132,'single char incidentie'!$A$1:$A$26,'single char incidentie'!$E$1:$E$26)</f>
        <v>0.04653756087</v>
      </c>
      <c r="D132" s="28">
        <f>LOOKUP(B132,'single char incidentie'!$A$1:$A$26,'single char incidentie'!$D$1:$D$26)</f>
        <v>0.05481889944</v>
      </c>
      <c r="E132" s="29">
        <v>0.25395119537808</v>
      </c>
      <c r="F132" s="30">
        <f t="shared" si="9"/>
        <v>0.002539511954</v>
      </c>
      <c r="G132" s="31">
        <f t="shared" si="27"/>
        <v>3555316.735</v>
      </c>
      <c r="H132" s="31">
        <f t="shared" si="28"/>
        <v>767464.5922</v>
      </c>
      <c r="I132" s="31">
        <f t="shared" si="10"/>
        <v>35553.16735</v>
      </c>
      <c r="J132" s="32">
        <f t="shared" ref="J132:K132" si="410">C132*$AH$5</f>
        <v>46.53756087</v>
      </c>
      <c r="K132" s="32">
        <f t="shared" si="410"/>
        <v>54.81889944</v>
      </c>
      <c r="L132" s="32">
        <f t="shared" si="12"/>
        <v>2.539511954</v>
      </c>
      <c r="M132" s="32">
        <f t="shared" si="13"/>
        <v>3.878130073</v>
      </c>
      <c r="N132" s="32">
        <f t="shared" si="14"/>
        <v>1.501211641</v>
      </c>
      <c r="O132" s="32">
        <f t="shared" si="15"/>
        <v>4.56824162</v>
      </c>
      <c r="P132" s="32">
        <f t="shared" si="16"/>
        <v>1.768351595</v>
      </c>
      <c r="Q132" s="32">
        <f t="shared" si="17"/>
        <v>0.2116259961</v>
      </c>
      <c r="R132" s="32">
        <f t="shared" si="18"/>
        <v>0.08191974044</v>
      </c>
      <c r="S132" s="32">
        <f t="shared" si="19"/>
        <v>0.006826645037</v>
      </c>
      <c r="T132" s="33">
        <f t="shared" si="30"/>
        <v>0.6224017563</v>
      </c>
      <c r="U132" s="34">
        <f t="shared" ref="U132:AB132" si="411">IF(AND(J132&gt;=$AH$7,J132&lt;=$AH$9),1,0)</f>
        <v>0</v>
      </c>
      <c r="V132" s="34">
        <f t="shared" si="411"/>
        <v>0</v>
      </c>
      <c r="W132" s="34">
        <f t="shared" si="411"/>
        <v>1</v>
      </c>
      <c r="X132" s="34">
        <f t="shared" si="411"/>
        <v>0</v>
      </c>
      <c r="Y132" s="34">
        <f t="shared" si="411"/>
        <v>1</v>
      </c>
      <c r="Z132" s="34">
        <f t="shared" si="411"/>
        <v>0</v>
      </c>
      <c r="AA132" s="34">
        <f t="shared" si="411"/>
        <v>1</v>
      </c>
      <c r="AB132" s="34">
        <f t="shared" si="411"/>
        <v>0</v>
      </c>
      <c r="AC132" s="34">
        <f t="shared" si="21"/>
        <v>0</v>
      </c>
      <c r="AD132" s="34">
        <f t="shared" si="22"/>
        <v>1</v>
      </c>
      <c r="AE132" s="30">
        <f t="shared" si="23"/>
        <v>0.002539511954</v>
      </c>
      <c r="AF132" s="35" t="str">
        <f t="shared" si="42"/>
        <v>F+D</v>
      </c>
      <c r="AG132" s="31"/>
      <c r="AH132" s="31"/>
      <c r="AI132" s="31"/>
      <c r="AJ132" s="36">
        <f t="shared" ref="AJ132:AS132" si="412">INT(100*ABS(J132-($AH$7+$AH$9)/2))</f>
        <v>4453</v>
      </c>
      <c r="AK132" s="36">
        <f t="shared" si="412"/>
        <v>5281</v>
      </c>
      <c r="AL132" s="36">
        <f t="shared" si="412"/>
        <v>53</v>
      </c>
      <c r="AM132" s="36">
        <f t="shared" si="412"/>
        <v>187</v>
      </c>
      <c r="AN132" s="36">
        <f t="shared" si="412"/>
        <v>49</v>
      </c>
      <c r="AO132" s="36">
        <f t="shared" si="412"/>
        <v>256</v>
      </c>
      <c r="AP132" s="36">
        <f t="shared" si="412"/>
        <v>23</v>
      </c>
      <c r="AQ132" s="36">
        <f t="shared" si="412"/>
        <v>178</v>
      </c>
      <c r="AR132" s="36">
        <f t="shared" si="412"/>
        <v>191</v>
      </c>
      <c r="AS132" s="36">
        <f t="shared" si="412"/>
        <v>199</v>
      </c>
      <c r="AT132" s="35">
        <f t="shared" si="39"/>
        <v>23</v>
      </c>
      <c r="AU132" s="31"/>
      <c r="AV132" s="31"/>
      <c r="AW132" s="31"/>
      <c r="AX132" s="31"/>
      <c r="AY132" s="31"/>
      <c r="AZ132" s="31"/>
      <c r="BA132" s="31"/>
      <c r="BB132" s="31"/>
    </row>
    <row r="133" ht="13.5" customHeight="1">
      <c r="A133" s="27" t="s">
        <v>36</v>
      </c>
      <c r="B133" s="27" t="s">
        <v>45</v>
      </c>
      <c r="C133" s="28">
        <f>LOOKUP(A133,'single char incidentie'!$A$1:$A$26,'single char incidentie'!$E$1:$E$26)</f>
        <v>0.05302836709</v>
      </c>
      <c r="D133" s="28">
        <f>LOOKUP(B133,'single char incidentie'!$A$1:$A$26,'single char incidentie'!$D$1:$D$26)</f>
        <v>0.04970677464</v>
      </c>
      <c r="E133" s="29">
        <v>0.252893485123629</v>
      </c>
      <c r="F133" s="30">
        <f t="shared" si="9"/>
        <v>0.002528934851</v>
      </c>
      <c r="G133" s="31">
        <f t="shared" si="27"/>
        <v>3540508.792</v>
      </c>
      <c r="H133" s="31">
        <f t="shared" si="28"/>
        <v>695894.845</v>
      </c>
      <c r="I133" s="31">
        <f t="shared" si="10"/>
        <v>35405.08792</v>
      </c>
      <c r="J133" s="32">
        <f t="shared" ref="J133:K133" si="413">C133*$AH$5</f>
        <v>53.02836709</v>
      </c>
      <c r="K133" s="32">
        <f t="shared" si="413"/>
        <v>49.70677464</v>
      </c>
      <c r="L133" s="32">
        <f t="shared" si="12"/>
        <v>2.528934851</v>
      </c>
      <c r="M133" s="32">
        <f t="shared" si="13"/>
        <v>4.419030591</v>
      </c>
      <c r="N133" s="32">
        <f t="shared" si="14"/>
        <v>1.710592487</v>
      </c>
      <c r="O133" s="32">
        <f t="shared" si="15"/>
        <v>4.14223122</v>
      </c>
      <c r="P133" s="32">
        <f t="shared" si="16"/>
        <v>1.603444343</v>
      </c>
      <c r="Q133" s="32">
        <f t="shared" si="17"/>
        <v>0.2107445709</v>
      </c>
      <c r="R133" s="32">
        <f t="shared" si="18"/>
        <v>0.08157854359</v>
      </c>
      <c r="S133" s="32">
        <f t="shared" si="19"/>
        <v>0.006798211966</v>
      </c>
      <c r="T133" s="33">
        <f t="shared" si="30"/>
        <v>0.6249306912</v>
      </c>
      <c r="U133" s="34">
        <f t="shared" ref="U133:AB133" si="414">IF(AND(J133&gt;=$AH$7,J133&lt;=$AH$9),1,0)</f>
        <v>0</v>
      </c>
      <c r="V133" s="34">
        <f t="shared" si="414"/>
        <v>0</v>
      </c>
      <c r="W133" s="34">
        <f t="shared" si="414"/>
        <v>1</v>
      </c>
      <c r="X133" s="34">
        <f t="shared" si="414"/>
        <v>0</v>
      </c>
      <c r="Y133" s="34">
        <f t="shared" si="414"/>
        <v>1</v>
      </c>
      <c r="Z133" s="34">
        <f t="shared" si="414"/>
        <v>0</v>
      </c>
      <c r="AA133" s="34">
        <f t="shared" si="414"/>
        <v>1</v>
      </c>
      <c r="AB133" s="34">
        <f t="shared" si="414"/>
        <v>0</v>
      </c>
      <c r="AC133" s="34">
        <f t="shared" si="21"/>
        <v>0</v>
      </c>
      <c r="AD133" s="34">
        <f t="shared" si="22"/>
        <v>1</v>
      </c>
      <c r="AE133" s="30">
        <f t="shared" si="23"/>
        <v>0.002528934851</v>
      </c>
      <c r="AF133" s="35" t="str">
        <f t="shared" si="42"/>
        <v>V+D</v>
      </c>
      <c r="AG133" s="31"/>
      <c r="AH133" s="31"/>
      <c r="AI133" s="31"/>
      <c r="AJ133" s="36">
        <f t="shared" ref="AJ133:AS133" si="415">INT(100*ABS(J133-($AH$7+$AH$9)/2))</f>
        <v>5102</v>
      </c>
      <c r="AK133" s="36">
        <f t="shared" si="415"/>
        <v>4770</v>
      </c>
      <c r="AL133" s="36">
        <f t="shared" si="415"/>
        <v>52</v>
      </c>
      <c r="AM133" s="36">
        <f t="shared" si="415"/>
        <v>241</v>
      </c>
      <c r="AN133" s="36">
        <f t="shared" si="415"/>
        <v>28</v>
      </c>
      <c r="AO133" s="36">
        <f t="shared" si="415"/>
        <v>214</v>
      </c>
      <c r="AP133" s="36">
        <f t="shared" si="415"/>
        <v>39</v>
      </c>
      <c r="AQ133" s="36">
        <f t="shared" si="415"/>
        <v>178</v>
      </c>
      <c r="AR133" s="36">
        <f t="shared" si="415"/>
        <v>191</v>
      </c>
      <c r="AS133" s="36">
        <f t="shared" si="415"/>
        <v>199</v>
      </c>
      <c r="AT133" s="35">
        <f t="shared" si="39"/>
        <v>28</v>
      </c>
      <c r="AU133" s="31"/>
      <c r="AV133" s="31"/>
      <c r="AW133" s="31"/>
      <c r="AX133" s="31"/>
      <c r="AY133" s="31"/>
      <c r="AZ133" s="31"/>
      <c r="BA133" s="31"/>
      <c r="BB133" s="31"/>
    </row>
    <row r="134" ht="13.5" customHeight="1">
      <c r="A134" s="27" t="s">
        <v>32</v>
      </c>
      <c r="B134" s="27" t="s">
        <v>48</v>
      </c>
      <c r="C134" s="28">
        <f>LOOKUP(A134,'single char incidentie'!$A$1:$A$26,'single char incidentie'!$E$1:$E$26)</f>
        <v>0.0525086152</v>
      </c>
      <c r="D134" s="28">
        <f>LOOKUP(B134,'single char incidentie'!$A$1:$A$26,'single char incidentie'!$D$1:$D$26)</f>
        <v>0.04743824754</v>
      </c>
      <c r="E134" s="29">
        <v>0.251641501557137</v>
      </c>
      <c r="F134" s="30">
        <f t="shared" si="9"/>
        <v>0.002516415016</v>
      </c>
      <c r="G134" s="31">
        <f t="shared" si="27"/>
        <v>3522981.022</v>
      </c>
      <c r="H134" s="31">
        <f t="shared" si="28"/>
        <v>664135.4656</v>
      </c>
      <c r="I134" s="31">
        <f t="shared" si="10"/>
        <v>35229.81022</v>
      </c>
      <c r="J134" s="32">
        <f t="shared" ref="J134:K134" si="416">C134*$AH$5</f>
        <v>52.5086152</v>
      </c>
      <c r="K134" s="32">
        <f t="shared" si="416"/>
        <v>47.43824754</v>
      </c>
      <c r="L134" s="32">
        <f t="shared" si="12"/>
        <v>2.516415016</v>
      </c>
      <c r="M134" s="32">
        <f t="shared" si="13"/>
        <v>4.375717934</v>
      </c>
      <c r="N134" s="32">
        <f t="shared" si="14"/>
        <v>1.693826297</v>
      </c>
      <c r="O134" s="32">
        <f t="shared" si="15"/>
        <v>3.953187295</v>
      </c>
      <c r="P134" s="32">
        <f t="shared" si="16"/>
        <v>1.53026605</v>
      </c>
      <c r="Q134" s="32">
        <f t="shared" si="17"/>
        <v>0.2097012513</v>
      </c>
      <c r="R134" s="32">
        <f t="shared" si="18"/>
        <v>0.08117467792</v>
      </c>
      <c r="S134" s="32">
        <f t="shared" si="19"/>
        <v>0.006764556493</v>
      </c>
      <c r="T134" s="33">
        <f t="shared" si="30"/>
        <v>0.6274471062</v>
      </c>
      <c r="U134" s="34">
        <f t="shared" ref="U134:AB134" si="417">IF(AND(J134&gt;=$AH$7,J134&lt;=$AH$9),1,0)</f>
        <v>0</v>
      </c>
      <c r="V134" s="34">
        <f t="shared" si="417"/>
        <v>0</v>
      </c>
      <c r="W134" s="34">
        <f t="shared" si="417"/>
        <v>1</v>
      </c>
      <c r="X134" s="34">
        <f t="shared" si="417"/>
        <v>0</v>
      </c>
      <c r="Y134" s="34">
        <f t="shared" si="417"/>
        <v>1</v>
      </c>
      <c r="Z134" s="34">
        <f t="shared" si="417"/>
        <v>0</v>
      </c>
      <c r="AA134" s="34">
        <f t="shared" si="417"/>
        <v>1</v>
      </c>
      <c r="AB134" s="34">
        <f t="shared" si="417"/>
        <v>0</v>
      </c>
      <c r="AC134" s="34">
        <f t="shared" si="21"/>
        <v>0</v>
      </c>
      <c r="AD134" s="34">
        <f t="shared" si="22"/>
        <v>1</v>
      </c>
      <c r="AE134" s="30">
        <f t="shared" si="23"/>
        <v>0.002516415016</v>
      </c>
      <c r="AF134" s="35" t="str">
        <f t="shared" si="42"/>
        <v>V+D</v>
      </c>
      <c r="AG134" s="31"/>
      <c r="AH134" s="31"/>
      <c r="AI134" s="31"/>
      <c r="AJ134" s="36">
        <f t="shared" ref="AJ134:AS134" si="418">INT(100*ABS(J134-($AH$7+$AH$9)/2))</f>
        <v>5050</v>
      </c>
      <c r="AK134" s="36">
        <f t="shared" si="418"/>
        <v>4543</v>
      </c>
      <c r="AL134" s="36">
        <f t="shared" si="418"/>
        <v>51</v>
      </c>
      <c r="AM134" s="36">
        <f t="shared" si="418"/>
        <v>237</v>
      </c>
      <c r="AN134" s="36">
        <f t="shared" si="418"/>
        <v>30</v>
      </c>
      <c r="AO134" s="36">
        <f t="shared" si="418"/>
        <v>195</v>
      </c>
      <c r="AP134" s="36">
        <f t="shared" si="418"/>
        <v>46</v>
      </c>
      <c r="AQ134" s="36">
        <f t="shared" si="418"/>
        <v>179</v>
      </c>
      <c r="AR134" s="36">
        <f t="shared" si="418"/>
        <v>191</v>
      </c>
      <c r="AS134" s="36">
        <f t="shared" si="418"/>
        <v>199</v>
      </c>
      <c r="AT134" s="35">
        <f t="shared" si="39"/>
        <v>30</v>
      </c>
      <c r="AU134" s="31"/>
      <c r="AV134" s="31"/>
      <c r="AW134" s="31"/>
      <c r="AX134" s="31"/>
      <c r="AY134" s="31"/>
      <c r="AZ134" s="31"/>
      <c r="BA134" s="31"/>
      <c r="BB134" s="31"/>
    </row>
    <row r="135" ht="13.5" customHeight="1">
      <c r="A135" s="27" t="s">
        <v>53</v>
      </c>
      <c r="B135" s="27" t="s">
        <v>30</v>
      </c>
      <c r="C135" s="28">
        <f>LOOKUP(A135,'single char incidentie'!$A$1:$A$26,'single char incidentie'!$E$1:$E$26)</f>
        <v>0.04653756087</v>
      </c>
      <c r="D135" s="28">
        <f>LOOKUP(B135,'single char incidentie'!$A$1:$A$26,'single char incidentie'!$D$1:$D$26)</f>
        <v>0.05443088522</v>
      </c>
      <c r="E135" s="29">
        <v>0.251296126780173</v>
      </c>
      <c r="F135" s="30">
        <f t="shared" si="9"/>
        <v>0.002512961268</v>
      </c>
      <c r="G135" s="31">
        <f t="shared" si="27"/>
        <v>3518145.775</v>
      </c>
      <c r="H135" s="31">
        <f t="shared" si="28"/>
        <v>762032.3931</v>
      </c>
      <c r="I135" s="31">
        <f t="shared" si="10"/>
        <v>35181.45775</v>
      </c>
      <c r="J135" s="32">
        <f t="shared" ref="J135:K135" si="419">C135*$AH$5</f>
        <v>46.53756087</v>
      </c>
      <c r="K135" s="32">
        <f t="shared" si="419"/>
        <v>54.43088522</v>
      </c>
      <c r="L135" s="32">
        <f t="shared" si="12"/>
        <v>2.512961268</v>
      </c>
      <c r="M135" s="32">
        <f t="shared" si="13"/>
        <v>3.878130073</v>
      </c>
      <c r="N135" s="32">
        <f t="shared" si="14"/>
        <v>1.501211641</v>
      </c>
      <c r="O135" s="32">
        <f t="shared" si="15"/>
        <v>4.535907102</v>
      </c>
      <c r="P135" s="32">
        <f t="shared" si="16"/>
        <v>1.755835007</v>
      </c>
      <c r="Q135" s="32">
        <f t="shared" si="17"/>
        <v>0.209413439</v>
      </c>
      <c r="R135" s="32">
        <f t="shared" si="18"/>
        <v>0.0810632667</v>
      </c>
      <c r="S135" s="32">
        <f t="shared" si="19"/>
        <v>0.006755272225</v>
      </c>
      <c r="T135" s="33">
        <f t="shared" si="30"/>
        <v>0.6299600675</v>
      </c>
      <c r="U135" s="34">
        <f t="shared" ref="U135:AB135" si="420">IF(AND(J135&gt;=$AH$7,J135&lt;=$AH$9),1,0)</f>
        <v>0</v>
      </c>
      <c r="V135" s="34">
        <f t="shared" si="420"/>
        <v>0</v>
      </c>
      <c r="W135" s="34">
        <f t="shared" si="420"/>
        <v>1</v>
      </c>
      <c r="X135" s="34">
        <f t="shared" si="420"/>
        <v>0</v>
      </c>
      <c r="Y135" s="34">
        <f t="shared" si="420"/>
        <v>1</v>
      </c>
      <c r="Z135" s="34">
        <f t="shared" si="420"/>
        <v>0</v>
      </c>
      <c r="AA135" s="34">
        <f t="shared" si="420"/>
        <v>1</v>
      </c>
      <c r="AB135" s="34">
        <f t="shared" si="420"/>
        <v>0</v>
      </c>
      <c r="AC135" s="34">
        <f t="shared" si="21"/>
        <v>0</v>
      </c>
      <c r="AD135" s="34">
        <f t="shared" si="22"/>
        <v>1</v>
      </c>
      <c r="AE135" s="30">
        <f t="shared" si="23"/>
        <v>0.002512961268</v>
      </c>
      <c r="AF135" s="35" t="str">
        <f t="shared" si="42"/>
        <v>F+D</v>
      </c>
      <c r="AG135" s="31"/>
      <c r="AH135" s="31"/>
      <c r="AI135" s="31"/>
      <c r="AJ135" s="36">
        <f t="shared" ref="AJ135:AS135" si="421">INT(100*ABS(J135-($AH$7+$AH$9)/2))</f>
        <v>4453</v>
      </c>
      <c r="AK135" s="36">
        <f t="shared" si="421"/>
        <v>5243</v>
      </c>
      <c r="AL135" s="36">
        <f t="shared" si="421"/>
        <v>51</v>
      </c>
      <c r="AM135" s="36">
        <f t="shared" si="421"/>
        <v>187</v>
      </c>
      <c r="AN135" s="36">
        <f t="shared" si="421"/>
        <v>49</v>
      </c>
      <c r="AO135" s="36">
        <f t="shared" si="421"/>
        <v>253</v>
      </c>
      <c r="AP135" s="36">
        <f t="shared" si="421"/>
        <v>24</v>
      </c>
      <c r="AQ135" s="36">
        <f t="shared" si="421"/>
        <v>179</v>
      </c>
      <c r="AR135" s="36">
        <f t="shared" si="421"/>
        <v>191</v>
      </c>
      <c r="AS135" s="36">
        <f t="shared" si="421"/>
        <v>199</v>
      </c>
      <c r="AT135" s="35">
        <f t="shared" si="39"/>
        <v>24</v>
      </c>
      <c r="AU135" s="31"/>
      <c r="AV135" s="31"/>
      <c r="AW135" s="31"/>
      <c r="AX135" s="31"/>
      <c r="AY135" s="31"/>
      <c r="AZ135" s="31"/>
      <c r="BA135" s="31"/>
      <c r="BB135" s="31"/>
    </row>
    <row r="136" ht="13.5" customHeight="1">
      <c r="A136" s="27" t="s">
        <v>42</v>
      </c>
      <c r="B136" s="27" t="s">
        <v>10</v>
      </c>
      <c r="C136" s="28">
        <f>LOOKUP(A136,'single char incidentie'!$A$1:$A$26,'single char incidentie'!$E$1:$E$26)</f>
        <v>0.03420499521</v>
      </c>
      <c r="D136" s="28">
        <f>LOOKUP(B136,'single char incidentie'!$A$1:$A$26,'single char incidentie'!$D$1:$D$26)</f>
        <v>0.07130889039</v>
      </c>
      <c r="E136" s="29">
        <v>0.251224173701639</v>
      </c>
      <c r="F136" s="30">
        <f t="shared" si="9"/>
        <v>0.002512241737</v>
      </c>
      <c r="G136" s="31">
        <f t="shared" si="27"/>
        <v>3517138.432</v>
      </c>
      <c r="H136" s="31">
        <f t="shared" si="28"/>
        <v>998324.4655</v>
      </c>
      <c r="I136" s="31">
        <f t="shared" si="10"/>
        <v>35171.38432</v>
      </c>
      <c r="J136" s="32">
        <f t="shared" ref="J136:K136" si="422">C136*$AH$5</f>
        <v>34.20499521</v>
      </c>
      <c r="K136" s="32">
        <f t="shared" si="422"/>
        <v>71.30889039</v>
      </c>
      <c r="L136" s="32">
        <f t="shared" si="12"/>
        <v>2.512241737</v>
      </c>
      <c r="M136" s="32">
        <f t="shared" si="13"/>
        <v>2.850416267</v>
      </c>
      <c r="N136" s="32">
        <f t="shared" si="14"/>
        <v>1.103386942</v>
      </c>
      <c r="O136" s="32">
        <f t="shared" si="15"/>
        <v>5.942407533</v>
      </c>
      <c r="P136" s="32">
        <f t="shared" si="16"/>
        <v>2.300286787</v>
      </c>
      <c r="Q136" s="32">
        <f t="shared" si="17"/>
        <v>0.2093534781</v>
      </c>
      <c r="R136" s="32">
        <f t="shared" si="18"/>
        <v>0.08104005603</v>
      </c>
      <c r="S136" s="32">
        <f t="shared" si="19"/>
        <v>0.006753338003</v>
      </c>
      <c r="T136" s="33">
        <f t="shared" si="30"/>
        <v>0.6324723092</v>
      </c>
      <c r="U136" s="34">
        <f t="shared" ref="U136:AB136" si="423">IF(AND(J136&gt;=$AH$7,J136&lt;=$AH$9),1,0)</f>
        <v>0</v>
      </c>
      <c r="V136" s="34">
        <f t="shared" si="423"/>
        <v>0</v>
      </c>
      <c r="W136" s="34">
        <f t="shared" si="423"/>
        <v>1</v>
      </c>
      <c r="X136" s="34">
        <f t="shared" si="423"/>
        <v>1</v>
      </c>
      <c r="Y136" s="34">
        <f t="shared" si="423"/>
        <v>1</v>
      </c>
      <c r="Z136" s="34">
        <f t="shared" si="423"/>
        <v>0</v>
      </c>
      <c r="AA136" s="34">
        <f t="shared" si="423"/>
        <v>1</v>
      </c>
      <c r="AB136" s="34">
        <f t="shared" si="423"/>
        <v>0</v>
      </c>
      <c r="AC136" s="34">
        <f t="shared" si="21"/>
        <v>0</v>
      </c>
      <c r="AD136" s="34">
        <f t="shared" si="22"/>
        <v>1</v>
      </c>
      <c r="AE136" s="30">
        <f t="shared" si="23"/>
        <v>0.002512241737</v>
      </c>
      <c r="AF136" s="35" t="str">
        <f t="shared" si="42"/>
        <v>F+D</v>
      </c>
      <c r="AG136" s="31"/>
      <c r="AH136" s="31"/>
      <c r="AI136" s="31"/>
      <c r="AJ136" s="36">
        <f t="shared" ref="AJ136:AS136" si="424">INT(100*ABS(J136-($AH$7+$AH$9)/2))</f>
        <v>3220</v>
      </c>
      <c r="AK136" s="36">
        <f t="shared" si="424"/>
        <v>6930</v>
      </c>
      <c r="AL136" s="36">
        <f t="shared" si="424"/>
        <v>51</v>
      </c>
      <c r="AM136" s="36">
        <f t="shared" si="424"/>
        <v>85</v>
      </c>
      <c r="AN136" s="36">
        <f t="shared" si="424"/>
        <v>89</v>
      </c>
      <c r="AO136" s="36">
        <f t="shared" si="424"/>
        <v>394</v>
      </c>
      <c r="AP136" s="36">
        <f t="shared" si="424"/>
        <v>30</v>
      </c>
      <c r="AQ136" s="36">
        <f t="shared" si="424"/>
        <v>179</v>
      </c>
      <c r="AR136" s="36">
        <f t="shared" si="424"/>
        <v>191</v>
      </c>
      <c r="AS136" s="36">
        <f t="shared" si="424"/>
        <v>199</v>
      </c>
      <c r="AT136" s="35">
        <f t="shared" si="39"/>
        <v>30</v>
      </c>
      <c r="AU136" s="31"/>
      <c r="AV136" s="31"/>
      <c r="AW136" s="31"/>
      <c r="AX136" s="31"/>
      <c r="AY136" s="31"/>
      <c r="AZ136" s="31"/>
      <c r="BA136" s="31"/>
      <c r="BB136" s="31"/>
    </row>
    <row r="137" ht="13.5" customHeight="1">
      <c r="A137" s="27" t="s">
        <v>33</v>
      </c>
      <c r="B137" s="27" t="s">
        <v>59</v>
      </c>
      <c r="C137" s="28">
        <f>LOOKUP(A137,'single char incidentie'!$A$1:$A$26,'single char incidentie'!$E$1:$E$26)</f>
        <v>0.09650590394</v>
      </c>
      <c r="D137" s="28">
        <f>LOOKUP(B137,'single char incidentie'!$A$1:$A$26,'single char incidentie'!$D$1:$D$26)</f>
        <v>0.02732106643</v>
      </c>
      <c r="E137" s="29">
        <v>0.250878798924676</v>
      </c>
      <c r="F137" s="30">
        <f t="shared" si="9"/>
        <v>0.002508787989</v>
      </c>
      <c r="G137" s="31">
        <f t="shared" si="27"/>
        <v>3512303.185</v>
      </c>
      <c r="H137" s="31">
        <f t="shared" si="28"/>
        <v>382494.9301</v>
      </c>
      <c r="I137" s="31">
        <f t="shared" si="10"/>
        <v>35123.03185</v>
      </c>
      <c r="J137" s="32">
        <f t="shared" ref="J137:K137" si="425">C137*$AH$5</f>
        <v>96.50590394</v>
      </c>
      <c r="K137" s="32">
        <f t="shared" si="425"/>
        <v>27.32106643</v>
      </c>
      <c r="L137" s="32">
        <f t="shared" si="12"/>
        <v>2.508787989</v>
      </c>
      <c r="M137" s="32">
        <f t="shared" si="13"/>
        <v>8.042158661</v>
      </c>
      <c r="N137" s="32">
        <f t="shared" si="14"/>
        <v>3.113093675</v>
      </c>
      <c r="O137" s="32">
        <f t="shared" si="15"/>
        <v>2.276755536</v>
      </c>
      <c r="P137" s="32">
        <f t="shared" si="16"/>
        <v>0.8813247236</v>
      </c>
      <c r="Q137" s="32">
        <f t="shared" si="17"/>
        <v>0.2090656658</v>
      </c>
      <c r="R137" s="32">
        <f t="shared" si="18"/>
        <v>0.08092864481</v>
      </c>
      <c r="S137" s="32">
        <f t="shared" si="19"/>
        <v>0.006744053735</v>
      </c>
      <c r="T137" s="33">
        <f t="shared" si="30"/>
        <v>0.6349810972</v>
      </c>
      <c r="U137" s="34">
        <f t="shared" ref="U137:AB137" si="426">IF(AND(J137&gt;=$AH$7,J137&lt;=$AH$9),1,0)</f>
        <v>0</v>
      </c>
      <c r="V137" s="34">
        <f t="shared" si="426"/>
        <v>0</v>
      </c>
      <c r="W137" s="34">
        <f t="shared" si="426"/>
        <v>1</v>
      </c>
      <c r="X137" s="34">
        <f t="shared" si="426"/>
        <v>0</v>
      </c>
      <c r="Y137" s="34">
        <f t="shared" si="426"/>
        <v>0</v>
      </c>
      <c r="Z137" s="34">
        <f t="shared" si="426"/>
        <v>1</v>
      </c>
      <c r="AA137" s="34">
        <f t="shared" si="426"/>
        <v>0</v>
      </c>
      <c r="AB137" s="34">
        <f t="shared" si="426"/>
        <v>0</v>
      </c>
      <c r="AC137" s="34">
        <f t="shared" si="21"/>
        <v>0</v>
      </c>
      <c r="AD137" s="34">
        <f t="shared" si="22"/>
        <v>1</v>
      </c>
      <c r="AE137" s="30">
        <f t="shared" si="23"/>
        <v>0.002508787989</v>
      </c>
      <c r="AF137" s="35" t="str">
        <f t="shared" si="42"/>
        <v>F+M</v>
      </c>
      <c r="AG137" s="31"/>
      <c r="AH137" s="31"/>
      <c r="AI137" s="31"/>
      <c r="AJ137" s="36">
        <f t="shared" ref="AJ137:AS137" si="427">INT(100*ABS(J137-($AH$7+$AH$9)/2))</f>
        <v>9450</v>
      </c>
      <c r="AK137" s="36">
        <f t="shared" si="427"/>
        <v>2532</v>
      </c>
      <c r="AL137" s="36">
        <f t="shared" si="427"/>
        <v>50</v>
      </c>
      <c r="AM137" s="36">
        <f t="shared" si="427"/>
        <v>604</v>
      </c>
      <c r="AN137" s="36">
        <f t="shared" si="427"/>
        <v>111</v>
      </c>
      <c r="AO137" s="36">
        <f t="shared" si="427"/>
        <v>27</v>
      </c>
      <c r="AP137" s="36">
        <f t="shared" si="427"/>
        <v>111</v>
      </c>
      <c r="AQ137" s="36">
        <f t="shared" si="427"/>
        <v>179</v>
      </c>
      <c r="AR137" s="36">
        <f t="shared" si="427"/>
        <v>191</v>
      </c>
      <c r="AS137" s="36">
        <f t="shared" si="427"/>
        <v>199</v>
      </c>
      <c r="AT137" s="35">
        <f t="shared" si="39"/>
        <v>27</v>
      </c>
      <c r="AU137" s="31"/>
      <c r="AV137" s="31"/>
      <c r="AW137" s="31"/>
      <c r="AX137" s="31"/>
      <c r="AY137" s="31"/>
      <c r="AZ137" s="31"/>
      <c r="BA137" s="31"/>
      <c r="BB137" s="31"/>
    </row>
    <row r="138" ht="13.5" customHeight="1">
      <c r="A138" s="27" t="s">
        <v>32</v>
      </c>
      <c r="B138" s="27" t="s">
        <v>43</v>
      </c>
      <c r="C138" s="28">
        <f>LOOKUP(A138,'single char incidentie'!$A$1:$A$26,'single char incidentie'!$E$1:$E$26)</f>
        <v>0.0525086152</v>
      </c>
      <c r="D138" s="28">
        <f>LOOKUP(B138,'single char incidentie'!$A$1:$A$26,'single char incidentie'!$D$1:$D$26)</f>
        <v>0.04579603563</v>
      </c>
      <c r="E138" s="29">
        <v>0.249511690432529</v>
      </c>
      <c r="F138" s="30">
        <f t="shared" si="9"/>
        <v>0.002495116904</v>
      </c>
      <c r="G138" s="31">
        <f t="shared" si="27"/>
        <v>3493163.666</v>
      </c>
      <c r="H138" s="31">
        <f t="shared" si="28"/>
        <v>641144.4988</v>
      </c>
      <c r="I138" s="31">
        <f t="shared" si="10"/>
        <v>34931.63666</v>
      </c>
      <c r="J138" s="32">
        <f t="shared" ref="J138:K138" si="428">C138*$AH$5</f>
        <v>52.5086152</v>
      </c>
      <c r="K138" s="32">
        <f t="shared" si="428"/>
        <v>45.79603563</v>
      </c>
      <c r="L138" s="32">
        <f t="shared" si="12"/>
        <v>2.495116904</v>
      </c>
      <c r="M138" s="32">
        <f t="shared" si="13"/>
        <v>4.375717934</v>
      </c>
      <c r="N138" s="32">
        <f t="shared" si="14"/>
        <v>1.693826297</v>
      </c>
      <c r="O138" s="32">
        <f t="shared" si="15"/>
        <v>3.816336303</v>
      </c>
      <c r="P138" s="32">
        <f t="shared" si="16"/>
        <v>1.477291472</v>
      </c>
      <c r="Q138" s="32">
        <f t="shared" si="17"/>
        <v>0.2079264087</v>
      </c>
      <c r="R138" s="32">
        <f t="shared" si="18"/>
        <v>0.08048764208</v>
      </c>
      <c r="S138" s="32">
        <f t="shared" si="19"/>
        <v>0.006707303506</v>
      </c>
      <c r="T138" s="33">
        <f t="shared" si="30"/>
        <v>0.6374762141</v>
      </c>
      <c r="U138" s="34">
        <f t="shared" ref="U138:AB138" si="429">IF(AND(J138&gt;=$AH$7,J138&lt;=$AH$9),1,0)</f>
        <v>0</v>
      </c>
      <c r="V138" s="34">
        <f t="shared" si="429"/>
        <v>0</v>
      </c>
      <c r="W138" s="34">
        <f t="shared" si="429"/>
        <v>1</v>
      </c>
      <c r="X138" s="34">
        <f t="shared" si="429"/>
        <v>0</v>
      </c>
      <c r="Y138" s="34">
        <f t="shared" si="429"/>
        <v>1</v>
      </c>
      <c r="Z138" s="34">
        <f t="shared" si="429"/>
        <v>0</v>
      </c>
      <c r="AA138" s="34">
        <f t="shared" si="429"/>
        <v>1</v>
      </c>
      <c r="AB138" s="34">
        <f t="shared" si="429"/>
        <v>0</v>
      </c>
      <c r="AC138" s="34">
        <f t="shared" si="21"/>
        <v>0</v>
      </c>
      <c r="AD138" s="34">
        <f t="shared" si="22"/>
        <v>1</v>
      </c>
      <c r="AE138" s="30">
        <f t="shared" si="23"/>
        <v>0.002495116904</v>
      </c>
      <c r="AF138" s="35" t="str">
        <f t="shared" si="42"/>
        <v>V+D</v>
      </c>
      <c r="AG138" s="31"/>
      <c r="AH138" s="31"/>
      <c r="AI138" s="31"/>
      <c r="AJ138" s="36">
        <f t="shared" ref="AJ138:AS138" si="430">INT(100*ABS(J138-($AH$7+$AH$9)/2))</f>
        <v>5050</v>
      </c>
      <c r="AK138" s="36">
        <f t="shared" si="430"/>
        <v>4379</v>
      </c>
      <c r="AL138" s="36">
        <f t="shared" si="430"/>
        <v>49</v>
      </c>
      <c r="AM138" s="36">
        <f t="shared" si="430"/>
        <v>237</v>
      </c>
      <c r="AN138" s="36">
        <f t="shared" si="430"/>
        <v>30</v>
      </c>
      <c r="AO138" s="36">
        <f t="shared" si="430"/>
        <v>181</v>
      </c>
      <c r="AP138" s="36">
        <f t="shared" si="430"/>
        <v>52</v>
      </c>
      <c r="AQ138" s="36">
        <f t="shared" si="430"/>
        <v>179</v>
      </c>
      <c r="AR138" s="36">
        <f t="shared" si="430"/>
        <v>191</v>
      </c>
      <c r="AS138" s="36">
        <f t="shared" si="430"/>
        <v>199</v>
      </c>
      <c r="AT138" s="35">
        <f t="shared" si="39"/>
        <v>30</v>
      </c>
      <c r="AU138" s="31"/>
      <c r="AV138" s="31"/>
      <c r="AW138" s="31"/>
      <c r="AX138" s="31"/>
      <c r="AY138" s="31"/>
      <c r="AZ138" s="31"/>
      <c r="BA138" s="31"/>
      <c r="BB138" s="31"/>
    </row>
    <row r="139" ht="13.5" customHeight="1">
      <c r="A139" s="27" t="s">
        <v>50</v>
      </c>
      <c r="B139" s="27" t="s">
        <v>45</v>
      </c>
      <c r="C139" s="28">
        <f>LOOKUP(A139,'single char incidentie'!$A$1:$A$26,'single char incidentie'!$E$1:$E$26)</f>
        <v>0.05131646222</v>
      </c>
      <c r="D139" s="28">
        <f>LOOKUP(B139,'single char incidentie'!$A$1:$A$26,'single char incidentie'!$D$1:$D$26)</f>
        <v>0.04970677464</v>
      </c>
      <c r="E139" s="29">
        <v>0.247899941473366</v>
      </c>
      <c r="F139" s="30">
        <f t="shared" si="9"/>
        <v>0.002478999415</v>
      </c>
      <c r="G139" s="31">
        <f t="shared" si="27"/>
        <v>3470599.181</v>
      </c>
      <c r="H139" s="31">
        <f t="shared" si="28"/>
        <v>695894.845</v>
      </c>
      <c r="I139" s="31">
        <f t="shared" si="10"/>
        <v>34705.99181</v>
      </c>
      <c r="J139" s="32">
        <f t="shared" ref="J139:K139" si="431">C139*$AH$5</f>
        <v>51.31646222</v>
      </c>
      <c r="K139" s="32">
        <f t="shared" si="431"/>
        <v>49.70677464</v>
      </c>
      <c r="L139" s="32">
        <f t="shared" si="12"/>
        <v>2.478999415</v>
      </c>
      <c r="M139" s="32">
        <f t="shared" si="13"/>
        <v>4.276371852</v>
      </c>
      <c r="N139" s="32">
        <f t="shared" si="14"/>
        <v>1.655369749</v>
      </c>
      <c r="O139" s="32">
        <f t="shared" si="15"/>
        <v>4.14223122</v>
      </c>
      <c r="P139" s="32">
        <f t="shared" si="16"/>
        <v>1.603444343</v>
      </c>
      <c r="Q139" s="32">
        <f t="shared" si="17"/>
        <v>0.2065832846</v>
      </c>
      <c r="R139" s="32">
        <f t="shared" si="18"/>
        <v>0.07996772306</v>
      </c>
      <c r="S139" s="32">
        <f t="shared" si="19"/>
        <v>0.006663976921</v>
      </c>
      <c r="T139" s="33">
        <f t="shared" si="30"/>
        <v>0.6399552135</v>
      </c>
      <c r="U139" s="34">
        <f t="shared" ref="U139:AB139" si="432">IF(AND(J139&gt;=$AH$7,J139&lt;=$AH$9),1,0)</f>
        <v>0</v>
      </c>
      <c r="V139" s="34">
        <f t="shared" si="432"/>
        <v>0</v>
      </c>
      <c r="W139" s="34">
        <f t="shared" si="432"/>
        <v>1</v>
      </c>
      <c r="X139" s="34">
        <f t="shared" si="432"/>
        <v>0</v>
      </c>
      <c r="Y139" s="34">
        <f t="shared" si="432"/>
        <v>1</v>
      </c>
      <c r="Z139" s="34">
        <f t="shared" si="432"/>
        <v>0</v>
      </c>
      <c r="AA139" s="34">
        <f t="shared" si="432"/>
        <v>1</v>
      </c>
      <c r="AB139" s="34">
        <f t="shared" si="432"/>
        <v>0</v>
      </c>
      <c r="AC139" s="34">
        <f t="shared" si="21"/>
        <v>0</v>
      </c>
      <c r="AD139" s="34">
        <f t="shared" si="22"/>
        <v>1</v>
      </c>
      <c r="AE139" s="30">
        <f t="shared" si="23"/>
        <v>0.002478999415</v>
      </c>
      <c r="AF139" s="35" t="str">
        <f t="shared" si="42"/>
        <v>V+D</v>
      </c>
      <c r="AG139" s="31"/>
      <c r="AH139" s="31"/>
      <c r="AI139" s="31"/>
      <c r="AJ139" s="36">
        <f t="shared" ref="AJ139:AS139" si="433">INT(100*ABS(J139-($AH$7+$AH$9)/2))</f>
        <v>4931</v>
      </c>
      <c r="AK139" s="36">
        <f t="shared" si="433"/>
        <v>4770</v>
      </c>
      <c r="AL139" s="36">
        <f t="shared" si="433"/>
        <v>47</v>
      </c>
      <c r="AM139" s="36">
        <f t="shared" si="433"/>
        <v>227</v>
      </c>
      <c r="AN139" s="36">
        <f t="shared" si="433"/>
        <v>34</v>
      </c>
      <c r="AO139" s="36">
        <f t="shared" si="433"/>
        <v>214</v>
      </c>
      <c r="AP139" s="36">
        <f t="shared" si="433"/>
        <v>39</v>
      </c>
      <c r="AQ139" s="36">
        <f t="shared" si="433"/>
        <v>179</v>
      </c>
      <c r="AR139" s="36">
        <f t="shared" si="433"/>
        <v>192</v>
      </c>
      <c r="AS139" s="36">
        <f t="shared" si="433"/>
        <v>199</v>
      </c>
      <c r="AT139" s="35">
        <f t="shared" si="39"/>
        <v>34</v>
      </c>
      <c r="AU139" s="31"/>
      <c r="AV139" s="31"/>
      <c r="AW139" s="31"/>
      <c r="AX139" s="31"/>
      <c r="AY139" s="31"/>
      <c r="AZ139" s="31"/>
      <c r="BA139" s="31"/>
      <c r="BB139" s="31"/>
    </row>
    <row r="140" ht="13.5" customHeight="1">
      <c r="A140" s="27" t="s">
        <v>62</v>
      </c>
      <c r="B140" s="27" t="s">
        <v>28</v>
      </c>
      <c r="C140" s="28">
        <f>LOOKUP(A140,'single char incidentie'!$A$1:$A$26,'single char incidentie'!$E$1:$E$26)</f>
        <v>0.01854000624</v>
      </c>
      <c r="D140" s="28">
        <f>LOOKUP(B140,'single char incidentie'!$A$1:$A$26,'single char incidentie'!$D$1:$D$26)</f>
        <v>0.1270833106</v>
      </c>
      <c r="E140" s="29">
        <v>0.242769686973888</v>
      </c>
      <c r="F140" s="30">
        <f t="shared" si="9"/>
        <v>0.00242769687</v>
      </c>
      <c r="G140" s="31">
        <f t="shared" si="27"/>
        <v>3398775.618</v>
      </c>
      <c r="H140" s="31">
        <f t="shared" si="28"/>
        <v>1779166.349</v>
      </c>
      <c r="I140" s="31">
        <f t="shared" si="10"/>
        <v>33987.75618</v>
      </c>
      <c r="J140" s="32">
        <f t="shared" ref="J140:K140" si="434">C140*$AH$5</f>
        <v>18.54000624</v>
      </c>
      <c r="K140" s="32">
        <f t="shared" si="434"/>
        <v>127.0833106</v>
      </c>
      <c r="L140" s="32">
        <f t="shared" si="12"/>
        <v>2.42769687</v>
      </c>
      <c r="M140" s="32">
        <f t="shared" si="13"/>
        <v>1.54500052</v>
      </c>
      <c r="N140" s="32">
        <f t="shared" si="14"/>
        <v>0.5980647174</v>
      </c>
      <c r="O140" s="32">
        <f t="shared" si="15"/>
        <v>10.59027588</v>
      </c>
      <c r="P140" s="32">
        <f t="shared" si="16"/>
        <v>4.099461633</v>
      </c>
      <c r="Q140" s="32">
        <f t="shared" si="17"/>
        <v>0.2023080725</v>
      </c>
      <c r="R140" s="32">
        <f t="shared" si="18"/>
        <v>0.07831280225</v>
      </c>
      <c r="S140" s="32">
        <f t="shared" si="19"/>
        <v>0.006526066854</v>
      </c>
      <c r="T140" s="33">
        <f t="shared" si="30"/>
        <v>0.6423829104</v>
      </c>
      <c r="U140" s="34">
        <f t="shared" ref="U140:AB140" si="435">IF(AND(J140&gt;=$AH$7,J140&lt;=$AH$9),1,0)</f>
        <v>0</v>
      </c>
      <c r="V140" s="34">
        <f t="shared" si="435"/>
        <v>0</v>
      </c>
      <c r="W140" s="34">
        <f t="shared" si="435"/>
        <v>1</v>
      </c>
      <c r="X140" s="34">
        <f t="shared" si="435"/>
        <v>1</v>
      </c>
      <c r="Y140" s="34">
        <f t="shared" si="435"/>
        <v>0</v>
      </c>
      <c r="Z140" s="34">
        <f t="shared" si="435"/>
        <v>0</v>
      </c>
      <c r="AA140" s="34">
        <f t="shared" si="435"/>
        <v>0</v>
      </c>
      <c r="AB140" s="34">
        <f t="shared" si="435"/>
        <v>0</v>
      </c>
      <c r="AC140" s="34">
        <f t="shared" si="21"/>
        <v>0</v>
      </c>
      <c r="AD140" s="34">
        <f t="shared" si="22"/>
        <v>1</v>
      </c>
      <c r="AE140" s="30">
        <f t="shared" si="23"/>
        <v>0.00242769687</v>
      </c>
      <c r="AF140" s="35" t="str">
        <f t="shared" si="42"/>
        <v>V+F</v>
      </c>
      <c r="AG140" s="31"/>
      <c r="AH140" s="31"/>
      <c r="AI140" s="31"/>
      <c r="AJ140" s="36">
        <f t="shared" ref="AJ140:AS140" si="436">INT(100*ABS(J140-($AH$7+$AH$9)/2))</f>
        <v>1654</v>
      </c>
      <c r="AK140" s="36">
        <f t="shared" si="436"/>
        <v>12508</v>
      </c>
      <c r="AL140" s="36">
        <f t="shared" si="436"/>
        <v>42</v>
      </c>
      <c r="AM140" s="36">
        <f t="shared" si="436"/>
        <v>45</v>
      </c>
      <c r="AN140" s="36">
        <f t="shared" si="436"/>
        <v>140</v>
      </c>
      <c r="AO140" s="36">
        <f t="shared" si="436"/>
        <v>859</v>
      </c>
      <c r="AP140" s="36">
        <f t="shared" si="436"/>
        <v>209</v>
      </c>
      <c r="AQ140" s="36">
        <f t="shared" si="436"/>
        <v>179</v>
      </c>
      <c r="AR140" s="36">
        <f t="shared" si="436"/>
        <v>192</v>
      </c>
      <c r="AS140" s="36">
        <f t="shared" si="436"/>
        <v>199</v>
      </c>
      <c r="AT140" s="35">
        <f t="shared" si="39"/>
        <v>42</v>
      </c>
      <c r="AU140" s="31"/>
      <c r="AV140" s="31"/>
      <c r="AW140" s="31"/>
      <c r="AX140" s="31"/>
      <c r="AY140" s="31"/>
      <c r="AZ140" s="31"/>
      <c r="BA140" s="31"/>
      <c r="BB140" s="31"/>
    </row>
    <row r="141" ht="13.5" customHeight="1">
      <c r="A141" s="27" t="s">
        <v>32</v>
      </c>
      <c r="B141" s="27" t="s">
        <v>55</v>
      </c>
      <c r="C141" s="28">
        <f>LOOKUP(A141,'single char incidentie'!$A$1:$A$26,'single char incidentie'!$E$1:$E$26)</f>
        <v>0.0525086152</v>
      </c>
      <c r="D141" s="28">
        <f>LOOKUP(B141,'single char incidentie'!$A$1:$A$26,'single char incidentie'!$D$1:$D$26)</f>
        <v>0.0443396535</v>
      </c>
      <c r="E141" s="29">
        <v>0.241380992558181</v>
      </c>
      <c r="F141" s="30">
        <f t="shared" si="9"/>
        <v>0.002413809926</v>
      </c>
      <c r="G141" s="31">
        <f t="shared" si="27"/>
        <v>3379333.896</v>
      </c>
      <c r="H141" s="31">
        <f t="shared" si="28"/>
        <v>620755.149</v>
      </c>
      <c r="I141" s="31">
        <f t="shared" si="10"/>
        <v>33793.33896</v>
      </c>
      <c r="J141" s="32">
        <f t="shared" ref="J141:K141" si="437">C141*$AH$5</f>
        <v>52.5086152</v>
      </c>
      <c r="K141" s="32">
        <f t="shared" si="437"/>
        <v>44.3396535</v>
      </c>
      <c r="L141" s="32">
        <f t="shared" si="12"/>
        <v>2.413809926</v>
      </c>
      <c r="M141" s="32">
        <f t="shared" si="13"/>
        <v>4.375717934</v>
      </c>
      <c r="N141" s="32">
        <f t="shared" si="14"/>
        <v>1.693826297</v>
      </c>
      <c r="O141" s="32">
        <f t="shared" si="15"/>
        <v>3.694971125</v>
      </c>
      <c r="P141" s="32">
        <f t="shared" si="16"/>
        <v>1.430311403</v>
      </c>
      <c r="Q141" s="32">
        <f t="shared" si="17"/>
        <v>0.2011508271</v>
      </c>
      <c r="R141" s="32">
        <f t="shared" si="18"/>
        <v>0.07786483631</v>
      </c>
      <c r="S141" s="32">
        <f t="shared" si="19"/>
        <v>0.006488736359</v>
      </c>
      <c r="T141" s="33">
        <f t="shared" si="30"/>
        <v>0.6447967203</v>
      </c>
      <c r="U141" s="34">
        <f t="shared" ref="U141:AB141" si="438">IF(AND(J141&gt;=$AH$7,J141&lt;=$AH$9),1,0)</f>
        <v>0</v>
      </c>
      <c r="V141" s="34">
        <f t="shared" si="438"/>
        <v>0</v>
      </c>
      <c r="W141" s="34">
        <f t="shared" si="438"/>
        <v>1</v>
      </c>
      <c r="X141" s="34">
        <f t="shared" si="438"/>
        <v>0</v>
      </c>
      <c r="Y141" s="34">
        <f t="shared" si="438"/>
        <v>1</v>
      </c>
      <c r="Z141" s="34">
        <f t="shared" si="438"/>
        <v>0</v>
      </c>
      <c r="AA141" s="34">
        <f t="shared" si="438"/>
        <v>1</v>
      </c>
      <c r="AB141" s="34">
        <f t="shared" si="438"/>
        <v>0</v>
      </c>
      <c r="AC141" s="34">
        <f t="shared" si="21"/>
        <v>0</v>
      </c>
      <c r="AD141" s="34">
        <f t="shared" si="22"/>
        <v>1</v>
      </c>
      <c r="AE141" s="30">
        <f t="shared" si="23"/>
        <v>0.002413809926</v>
      </c>
      <c r="AF141" s="35" t="str">
        <f t="shared" si="42"/>
        <v>V+D</v>
      </c>
      <c r="AG141" s="31"/>
      <c r="AH141" s="31"/>
      <c r="AI141" s="31"/>
      <c r="AJ141" s="36">
        <f t="shared" ref="AJ141:AS141" si="439">INT(100*ABS(J141-($AH$7+$AH$9)/2))</f>
        <v>5050</v>
      </c>
      <c r="AK141" s="36">
        <f t="shared" si="439"/>
        <v>4233</v>
      </c>
      <c r="AL141" s="36">
        <f t="shared" si="439"/>
        <v>41</v>
      </c>
      <c r="AM141" s="36">
        <f t="shared" si="439"/>
        <v>237</v>
      </c>
      <c r="AN141" s="36">
        <f t="shared" si="439"/>
        <v>30</v>
      </c>
      <c r="AO141" s="36">
        <f t="shared" si="439"/>
        <v>169</v>
      </c>
      <c r="AP141" s="36">
        <f t="shared" si="439"/>
        <v>56</v>
      </c>
      <c r="AQ141" s="36">
        <f t="shared" si="439"/>
        <v>179</v>
      </c>
      <c r="AR141" s="36">
        <f t="shared" si="439"/>
        <v>192</v>
      </c>
      <c r="AS141" s="36">
        <f t="shared" si="439"/>
        <v>199</v>
      </c>
      <c r="AT141" s="35">
        <f t="shared" si="39"/>
        <v>30</v>
      </c>
      <c r="AU141" s="31"/>
      <c r="AV141" s="31"/>
      <c r="AW141" s="31"/>
      <c r="AX141" s="31"/>
      <c r="AY141" s="31"/>
      <c r="AZ141" s="31"/>
      <c r="BA141" s="31"/>
      <c r="BB141" s="31"/>
    </row>
    <row r="142" ht="13.5" customHeight="1">
      <c r="A142" s="27" t="s">
        <v>50</v>
      </c>
      <c r="B142" s="27" t="s">
        <v>48</v>
      </c>
      <c r="C142" s="28">
        <f>LOOKUP(A142,'single char incidentie'!$A$1:$A$26,'single char incidentie'!$E$1:$E$26)</f>
        <v>0.05131646222</v>
      </c>
      <c r="D142" s="28">
        <f>LOOKUP(B142,'single char incidentie'!$A$1:$A$26,'single char incidentie'!$D$1:$D$26)</f>
        <v>0.04743824754</v>
      </c>
      <c r="E142" s="29">
        <v>0.239172033047186</v>
      </c>
      <c r="F142" s="30">
        <f t="shared" si="9"/>
        <v>0.00239172033</v>
      </c>
      <c r="G142" s="31">
        <f t="shared" si="27"/>
        <v>3348408.463</v>
      </c>
      <c r="H142" s="31">
        <f t="shared" si="28"/>
        <v>664135.4656</v>
      </c>
      <c r="I142" s="31">
        <f t="shared" si="10"/>
        <v>33484.08463</v>
      </c>
      <c r="J142" s="32">
        <f t="shared" ref="J142:K142" si="440">C142*$AH$5</f>
        <v>51.31646222</v>
      </c>
      <c r="K142" s="32">
        <f t="shared" si="440"/>
        <v>47.43824754</v>
      </c>
      <c r="L142" s="32">
        <f t="shared" si="12"/>
        <v>2.39172033</v>
      </c>
      <c r="M142" s="32">
        <f t="shared" si="13"/>
        <v>4.276371852</v>
      </c>
      <c r="N142" s="32">
        <f t="shared" si="14"/>
        <v>1.655369749</v>
      </c>
      <c r="O142" s="32">
        <f t="shared" si="15"/>
        <v>3.953187295</v>
      </c>
      <c r="P142" s="32">
        <f t="shared" si="16"/>
        <v>1.53026605</v>
      </c>
      <c r="Q142" s="32">
        <f t="shared" si="17"/>
        <v>0.1993100275</v>
      </c>
      <c r="R142" s="32">
        <f t="shared" si="18"/>
        <v>0.07715226872</v>
      </c>
      <c r="S142" s="32">
        <f t="shared" si="19"/>
        <v>0.006429355727</v>
      </c>
      <c r="T142" s="33">
        <f t="shared" si="30"/>
        <v>0.6471884407</v>
      </c>
      <c r="U142" s="34">
        <f t="shared" ref="U142:AB142" si="441">IF(AND(J142&gt;=$AH$7,J142&lt;=$AH$9),1,0)</f>
        <v>0</v>
      </c>
      <c r="V142" s="34">
        <f t="shared" si="441"/>
        <v>0</v>
      </c>
      <c r="W142" s="34">
        <f t="shared" si="441"/>
        <v>1</v>
      </c>
      <c r="X142" s="34">
        <f t="shared" si="441"/>
        <v>0</v>
      </c>
      <c r="Y142" s="34">
        <f t="shared" si="441"/>
        <v>1</v>
      </c>
      <c r="Z142" s="34">
        <f t="shared" si="441"/>
        <v>0</v>
      </c>
      <c r="AA142" s="34">
        <f t="shared" si="441"/>
        <v>1</v>
      </c>
      <c r="AB142" s="34">
        <f t="shared" si="441"/>
        <v>0</v>
      </c>
      <c r="AC142" s="34">
        <f t="shared" si="21"/>
        <v>0</v>
      </c>
      <c r="AD142" s="34">
        <f t="shared" si="22"/>
        <v>1</v>
      </c>
      <c r="AE142" s="30">
        <f t="shared" si="23"/>
        <v>0.00239172033</v>
      </c>
      <c r="AF142" s="35" t="str">
        <f t="shared" si="42"/>
        <v>V+D</v>
      </c>
      <c r="AG142" s="31"/>
      <c r="AH142" s="31"/>
      <c r="AI142" s="31"/>
      <c r="AJ142" s="36">
        <f t="shared" ref="AJ142:AS142" si="442">INT(100*ABS(J142-($AH$7+$AH$9)/2))</f>
        <v>4931</v>
      </c>
      <c r="AK142" s="36">
        <f t="shared" si="442"/>
        <v>4543</v>
      </c>
      <c r="AL142" s="36">
        <f t="shared" si="442"/>
        <v>39</v>
      </c>
      <c r="AM142" s="36">
        <f t="shared" si="442"/>
        <v>227</v>
      </c>
      <c r="AN142" s="36">
        <f t="shared" si="442"/>
        <v>34</v>
      </c>
      <c r="AO142" s="36">
        <f t="shared" si="442"/>
        <v>195</v>
      </c>
      <c r="AP142" s="36">
        <f t="shared" si="442"/>
        <v>46</v>
      </c>
      <c r="AQ142" s="36">
        <f t="shared" si="442"/>
        <v>180</v>
      </c>
      <c r="AR142" s="36">
        <f t="shared" si="442"/>
        <v>192</v>
      </c>
      <c r="AS142" s="36">
        <f t="shared" si="442"/>
        <v>199</v>
      </c>
      <c r="AT142" s="35">
        <f t="shared" si="39"/>
        <v>34</v>
      </c>
      <c r="AU142" s="31"/>
      <c r="AV142" s="31"/>
      <c r="AW142" s="31"/>
      <c r="AX142" s="31"/>
      <c r="AY142" s="31"/>
      <c r="AZ142" s="31"/>
      <c r="BA142" s="31"/>
      <c r="BB142" s="31"/>
    </row>
    <row r="143" ht="13.5" customHeight="1">
      <c r="A143" s="27" t="s">
        <v>30</v>
      </c>
      <c r="B143" s="27" t="s">
        <v>60</v>
      </c>
      <c r="C143" s="28">
        <f>LOOKUP(A143,'single char incidentie'!$A$1:$A$26,'single char incidentie'!$E$1:$E$26)</f>
        <v>0.1213456172</v>
      </c>
      <c r="D143" s="28">
        <f>LOOKUP(B143,'single char incidentie'!$A$1:$A$26,'single char incidentie'!$D$1:$D$26)</f>
        <v>0.02015677301</v>
      </c>
      <c r="E143" s="29">
        <v>0.237473940393782</v>
      </c>
      <c r="F143" s="30">
        <f t="shared" si="9"/>
        <v>0.002374739404</v>
      </c>
      <c r="G143" s="31">
        <f t="shared" si="27"/>
        <v>3324635.166</v>
      </c>
      <c r="H143" s="31">
        <f t="shared" si="28"/>
        <v>282194.8221</v>
      </c>
      <c r="I143" s="31">
        <f t="shared" si="10"/>
        <v>33246.35166</v>
      </c>
      <c r="J143" s="32">
        <f t="shared" ref="J143:K143" si="443">C143*$AH$5</f>
        <v>121.3456172</v>
      </c>
      <c r="K143" s="32">
        <f t="shared" si="443"/>
        <v>20.15677301</v>
      </c>
      <c r="L143" s="32">
        <f t="shared" si="12"/>
        <v>2.374739404</v>
      </c>
      <c r="M143" s="32">
        <f t="shared" si="13"/>
        <v>10.11213477</v>
      </c>
      <c r="N143" s="32">
        <f t="shared" si="14"/>
        <v>3.914374749</v>
      </c>
      <c r="O143" s="32">
        <f t="shared" si="15"/>
        <v>1.679731084</v>
      </c>
      <c r="P143" s="32">
        <f t="shared" si="16"/>
        <v>0.6502184841</v>
      </c>
      <c r="Q143" s="32">
        <f t="shared" si="17"/>
        <v>0.1978949503</v>
      </c>
      <c r="R143" s="32">
        <f t="shared" si="18"/>
        <v>0.0766044969</v>
      </c>
      <c r="S143" s="32">
        <f t="shared" si="19"/>
        <v>0.006383708075</v>
      </c>
      <c r="T143" s="33">
        <f t="shared" si="30"/>
        <v>0.6495631801</v>
      </c>
      <c r="U143" s="34">
        <f t="shared" ref="U143:AB143" si="444">IF(AND(J143&gt;=$AH$7,J143&lt;=$AH$9),1,0)</f>
        <v>0</v>
      </c>
      <c r="V143" s="34">
        <f t="shared" si="444"/>
        <v>0</v>
      </c>
      <c r="W143" s="34">
        <f t="shared" si="444"/>
        <v>1</v>
      </c>
      <c r="X143" s="34">
        <f t="shared" si="444"/>
        <v>0</v>
      </c>
      <c r="Y143" s="34">
        <f t="shared" si="444"/>
        <v>0</v>
      </c>
      <c r="Z143" s="34">
        <f t="shared" si="444"/>
        <v>1</v>
      </c>
      <c r="AA143" s="34">
        <f t="shared" si="444"/>
        <v>0</v>
      </c>
      <c r="AB143" s="34">
        <f t="shared" si="444"/>
        <v>0</v>
      </c>
      <c r="AC143" s="34">
        <f t="shared" si="21"/>
        <v>0</v>
      </c>
      <c r="AD143" s="34">
        <f t="shared" si="22"/>
        <v>1</v>
      </c>
      <c r="AE143" s="30">
        <f t="shared" si="23"/>
        <v>0.002374739404</v>
      </c>
      <c r="AF143" s="35" t="str">
        <f t="shared" si="42"/>
        <v>F+M</v>
      </c>
      <c r="AG143" s="31"/>
      <c r="AH143" s="31"/>
      <c r="AI143" s="31"/>
      <c r="AJ143" s="36">
        <f t="shared" ref="AJ143:AS143" si="445">INT(100*ABS(J143-($AH$7+$AH$9)/2))</f>
        <v>11934</v>
      </c>
      <c r="AK143" s="36">
        <f t="shared" si="445"/>
        <v>1815</v>
      </c>
      <c r="AL143" s="36">
        <f t="shared" si="445"/>
        <v>37</v>
      </c>
      <c r="AM143" s="36">
        <f t="shared" si="445"/>
        <v>811</v>
      </c>
      <c r="AN143" s="36">
        <f t="shared" si="445"/>
        <v>191</v>
      </c>
      <c r="AO143" s="36">
        <f t="shared" si="445"/>
        <v>32</v>
      </c>
      <c r="AP143" s="36">
        <f t="shared" si="445"/>
        <v>134</v>
      </c>
      <c r="AQ143" s="36">
        <f t="shared" si="445"/>
        <v>180</v>
      </c>
      <c r="AR143" s="36">
        <f t="shared" si="445"/>
        <v>192</v>
      </c>
      <c r="AS143" s="36">
        <f t="shared" si="445"/>
        <v>199</v>
      </c>
      <c r="AT143" s="35">
        <f t="shared" si="39"/>
        <v>32</v>
      </c>
      <c r="AU143" s="31"/>
      <c r="AV143" s="31"/>
      <c r="AW143" s="31"/>
      <c r="AX143" s="31"/>
      <c r="AY143" s="31"/>
      <c r="AZ143" s="31"/>
      <c r="BA143" s="31"/>
      <c r="BB143" s="31"/>
    </row>
    <row r="144" ht="13.5" customHeight="1">
      <c r="A144" s="27" t="s">
        <v>60</v>
      </c>
      <c r="B144" s="27" t="s">
        <v>36</v>
      </c>
      <c r="C144" s="28">
        <f>LOOKUP(A144,'single char incidentie'!$A$1:$A$26,'single char incidentie'!$E$1:$E$26)</f>
        <v>0.02641988628</v>
      </c>
      <c r="D144" s="28">
        <f>LOOKUP(B144,'single char incidentie'!$A$1:$A$26,'single char incidentie'!$D$1:$D$26)</f>
        <v>0.0879137728</v>
      </c>
      <c r="E144" s="29">
        <v>0.236171589672316</v>
      </c>
      <c r="F144" s="30">
        <f t="shared" si="9"/>
        <v>0.002361715897</v>
      </c>
      <c r="G144" s="31">
        <f t="shared" si="27"/>
        <v>3306402.255</v>
      </c>
      <c r="H144" s="31">
        <f t="shared" si="28"/>
        <v>1230792.819</v>
      </c>
      <c r="I144" s="31">
        <f t="shared" si="10"/>
        <v>33064.02255</v>
      </c>
      <c r="J144" s="32">
        <f t="shared" ref="J144:K144" si="446">C144*$AH$5</f>
        <v>26.41988628</v>
      </c>
      <c r="K144" s="32">
        <f t="shared" si="446"/>
        <v>87.9137728</v>
      </c>
      <c r="L144" s="32">
        <f t="shared" si="12"/>
        <v>2.361715897</v>
      </c>
      <c r="M144" s="32">
        <f t="shared" si="13"/>
        <v>2.20165719</v>
      </c>
      <c r="N144" s="32">
        <f t="shared" si="14"/>
        <v>0.8522543963</v>
      </c>
      <c r="O144" s="32">
        <f t="shared" si="15"/>
        <v>7.326147733</v>
      </c>
      <c r="P144" s="32">
        <f t="shared" si="16"/>
        <v>2.835928155</v>
      </c>
      <c r="Q144" s="32">
        <f t="shared" si="17"/>
        <v>0.1968096581</v>
      </c>
      <c r="R144" s="32">
        <f t="shared" si="18"/>
        <v>0.07618438377</v>
      </c>
      <c r="S144" s="32">
        <f t="shared" si="19"/>
        <v>0.006348698647</v>
      </c>
      <c r="T144" s="33">
        <f t="shared" si="30"/>
        <v>0.651924896</v>
      </c>
      <c r="U144" s="34">
        <f t="shared" ref="U144:AB144" si="447">IF(AND(J144&gt;=$AH$7,J144&lt;=$AH$9),1,0)</f>
        <v>0</v>
      </c>
      <c r="V144" s="34">
        <f t="shared" si="447"/>
        <v>0</v>
      </c>
      <c r="W144" s="34">
        <f t="shared" si="447"/>
        <v>1</v>
      </c>
      <c r="X144" s="34">
        <f t="shared" si="447"/>
        <v>1</v>
      </c>
      <c r="Y144" s="34">
        <f t="shared" si="447"/>
        <v>0</v>
      </c>
      <c r="Z144" s="34">
        <f t="shared" si="447"/>
        <v>0</v>
      </c>
      <c r="AA144" s="34">
        <f t="shared" si="447"/>
        <v>1</v>
      </c>
      <c r="AB144" s="34">
        <f t="shared" si="447"/>
        <v>0</v>
      </c>
      <c r="AC144" s="34">
        <f t="shared" si="21"/>
        <v>0</v>
      </c>
      <c r="AD144" s="34">
        <f t="shared" si="22"/>
        <v>1</v>
      </c>
      <c r="AE144" s="30">
        <f t="shared" si="23"/>
        <v>0.002361715897</v>
      </c>
      <c r="AF144" s="35" t="str">
        <f t="shared" si="42"/>
        <v>V+M</v>
      </c>
      <c r="AG144" s="31"/>
      <c r="AH144" s="31"/>
      <c r="AI144" s="31"/>
      <c r="AJ144" s="36">
        <f t="shared" ref="AJ144:AS144" si="448">INT(100*ABS(J144-($AH$7+$AH$9)/2))</f>
        <v>2441</v>
      </c>
      <c r="AK144" s="36">
        <f t="shared" si="448"/>
        <v>8591</v>
      </c>
      <c r="AL144" s="36">
        <f t="shared" si="448"/>
        <v>36</v>
      </c>
      <c r="AM144" s="36">
        <f t="shared" si="448"/>
        <v>20</v>
      </c>
      <c r="AN144" s="36">
        <f t="shared" si="448"/>
        <v>114</v>
      </c>
      <c r="AO144" s="36">
        <f t="shared" si="448"/>
        <v>532</v>
      </c>
      <c r="AP144" s="36">
        <f t="shared" si="448"/>
        <v>83</v>
      </c>
      <c r="AQ144" s="36">
        <f t="shared" si="448"/>
        <v>180</v>
      </c>
      <c r="AR144" s="36">
        <f t="shared" si="448"/>
        <v>192</v>
      </c>
      <c r="AS144" s="36">
        <f t="shared" si="448"/>
        <v>199</v>
      </c>
      <c r="AT144" s="35">
        <f t="shared" si="39"/>
        <v>20</v>
      </c>
      <c r="AU144" s="31"/>
      <c r="AV144" s="31"/>
      <c r="AW144" s="31"/>
      <c r="AX144" s="31"/>
      <c r="AY144" s="31"/>
      <c r="AZ144" s="31"/>
      <c r="BA144" s="31"/>
      <c r="BB144" s="31"/>
    </row>
    <row r="145" ht="13.5" customHeight="1">
      <c r="A145" s="27" t="s">
        <v>36</v>
      </c>
      <c r="B145" s="27" t="s">
        <v>48</v>
      </c>
      <c r="C145" s="28">
        <f>LOOKUP(A145,'single char incidentie'!$A$1:$A$26,'single char incidentie'!$E$1:$E$26)</f>
        <v>0.05302836709</v>
      </c>
      <c r="D145" s="28">
        <f>LOOKUP(B145,'single char incidentie'!$A$1:$A$26,'single char incidentie'!$D$1:$D$26)</f>
        <v>0.04743824754</v>
      </c>
      <c r="E145" s="29">
        <v>0.234948387337237</v>
      </c>
      <c r="F145" s="30">
        <f t="shared" si="9"/>
        <v>0.002349483873</v>
      </c>
      <c r="G145" s="31">
        <f t="shared" si="27"/>
        <v>3289277.423</v>
      </c>
      <c r="H145" s="31">
        <f t="shared" si="28"/>
        <v>664135.4656</v>
      </c>
      <c r="I145" s="31">
        <f t="shared" si="10"/>
        <v>32892.77423</v>
      </c>
      <c r="J145" s="32">
        <f t="shared" ref="J145:K145" si="449">C145*$AH$5</f>
        <v>53.02836709</v>
      </c>
      <c r="K145" s="32">
        <f t="shared" si="449"/>
        <v>47.43824754</v>
      </c>
      <c r="L145" s="32">
        <f t="shared" si="12"/>
        <v>2.349483873</v>
      </c>
      <c r="M145" s="32">
        <f t="shared" si="13"/>
        <v>4.419030591</v>
      </c>
      <c r="N145" s="32">
        <f t="shared" si="14"/>
        <v>1.710592487</v>
      </c>
      <c r="O145" s="32">
        <f t="shared" si="15"/>
        <v>3.953187295</v>
      </c>
      <c r="P145" s="32">
        <f t="shared" si="16"/>
        <v>1.53026605</v>
      </c>
      <c r="Q145" s="32">
        <f t="shared" si="17"/>
        <v>0.1957903228</v>
      </c>
      <c r="R145" s="32">
        <f t="shared" si="18"/>
        <v>0.07578980237</v>
      </c>
      <c r="S145" s="32">
        <f t="shared" si="19"/>
        <v>0.006315816864</v>
      </c>
      <c r="T145" s="33">
        <f t="shared" si="30"/>
        <v>0.6542743798</v>
      </c>
      <c r="U145" s="34">
        <f t="shared" ref="U145:AB145" si="450">IF(AND(J145&gt;=$AH$7,J145&lt;=$AH$9),1,0)</f>
        <v>0</v>
      </c>
      <c r="V145" s="34">
        <f t="shared" si="450"/>
        <v>0</v>
      </c>
      <c r="W145" s="34">
        <f t="shared" si="450"/>
        <v>1</v>
      </c>
      <c r="X145" s="34">
        <f t="shared" si="450"/>
        <v>0</v>
      </c>
      <c r="Y145" s="34">
        <f t="shared" si="450"/>
        <v>1</v>
      </c>
      <c r="Z145" s="34">
        <f t="shared" si="450"/>
        <v>0</v>
      </c>
      <c r="AA145" s="34">
        <f t="shared" si="450"/>
        <v>1</v>
      </c>
      <c r="AB145" s="34">
        <f t="shared" si="450"/>
        <v>0</v>
      </c>
      <c r="AC145" s="34">
        <f t="shared" si="21"/>
        <v>0</v>
      </c>
      <c r="AD145" s="34">
        <f t="shared" si="22"/>
        <v>1</v>
      </c>
      <c r="AE145" s="30">
        <f t="shared" si="23"/>
        <v>0.002349483873</v>
      </c>
      <c r="AF145" s="35" t="str">
        <f t="shared" si="42"/>
        <v>V+D</v>
      </c>
      <c r="AG145" s="31"/>
      <c r="AH145" s="31"/>
      <c r="AI145" s="31"/>
      <c r="AJ145" s="36">
        <f t="shared" ref="AJ145:AS145" si="451">INT(100*ABS(J145-($AH$7+$AH$9)/2))</f>
        <v>5102</v>
      </c>
      <c r="AK145" s="36">
        <f t="shared" si="451"/>
        <v>4543</v>
      </c>
      <c r="AL145" s="36">
        <f t="shared" si="451"/>
        <v>34</v>
      </c>
      <c r="AM145" s="36">
        <f t="shared" si="451"/>
        <v>241</v>
      </c>
      <c r="AN145" s="36">
        <f t="shared" si="451"/>
        <v>28</v>
      </c>
      <c r="AO145" s="36">
        <f t="shared" si="451"/>
        <v>195</v>
      </c>
      <c r="AP145" s="36">
        <f t="shared" si="451"/>
        <v>46</v>
      </c>
      <c r="AQ145" s="36">
        <f t="shared" si="451"/>
        <v>180</v>
      </c>
      <c r="AR145" s="36">
        <f t="shared" si="451"/>
        <v>192</v>
      </c>
      <c r="AS145" s="36">
        <f t="shared" si="451"/>
        <v>199</v>
      </c>
      <c r="AT145" s="35">
        <f t="shared" si="39"/>
        <v>28</v>
      </c>
      <c r="AU145" s="31"/>
      <c r="AV145" s="31"/>
      <c r="AW145" s="31"/>
      <c r="AX145" s="31"/>
      <c r="AY145" s="31"/>
      <c r="AZ145" s="31"/>
      <c r="BA145" s="31"/>
      <c r="BB145" s="31"/>
    </row>
    <row r="146" ht="13.5" customHeight="1">
      <c r="A146" s="27" t="s">
        <v>53</v>
      </c>
      <c r="B146" s="27" t="s">
        <v>45</v>
      </c>
      <c r="C146" s="28">
        <f>LOOKUP(A146,'single char incidentie'!$A$1:$A$26,'single char incidentie'!$E$1:$E$26)</f>
        <v>0.04653756087</v>
      </c>
      <c r="D146" s="28">
        <f>LOOKUP(B146,'single char incidentie'!$A$1:$A$26,'single char incidentie'!$D$1:$D$26)</f>
        <v>0.04970677464</v>
      </c>
      <c r="E146" s="29">
        <v>0.23394104423776</v>
      </c>
      <c r="F146" s="30">
        <f t="shared" si="9"/>
        <v>0.002339410442</v>
      </c>
      <c r="G146" s="31">
        <f t="shared" si="27"/>
        <v>3275174.619</v>
      </c>
      <c r="H146" s="31">
        <f t="shared" si="28"/>
        <v>695894.845</v>
      </c>
      <c r="I146" s="31">
        <f t="shared" si="10"/>
        <v>32751.74619</v>
      </c>
      <c r="J146" s="32">
        <f t="shared" ref="J146:K146" si="452">C146*$AH$5</f>
        <v>46.53756087</v>
      </c>
      <c r="K146" s="32">
        <f t="shared" si="452"/>
        <v>49.70677464</v>
      </c>
      <c r="L146" s="32">
        <f t="shared" si="12"/>
        <v>2.339410442</v>
      </c>
      <c r="M146" s="32">
        <f t="shared" si="13"/>
        <v>3.878130073</v>
      </c>
      <c r="N146" s="32">
        <f t="shared" si="14"/>
        <v>1.501211641</v>
      </c>
      <c r="O146" s="32">
        <f t="shared" si="15"/>
        <v>4.14223122</v>
      </c>
      <c r="P146" s="32">
        <f t="shared" si="16"/>
        <v>1.603444343</v>
      </c>
      <c r="Q146" s="32">
        <f t="shared" si="17"/>
        <v>0.1949508702</v>
      </c>
      <c r="R146" s="32">
        <f t="shared" si="18"/>
        <v>0.07546485298</v>
      </c>
      <c r="S146" s="32">
        <f t="shared" si="19"/>
        <v>0.006288737748</v>
      </c>
      <c r="T146" s="33">
        <f t="shared" si="30"/>
        <v>0.6566137903</v>
      </c>
      <c r="U146" s="34">
        <f t="shared" ref="U146:AB146" si="453">IF(AND(J146&gt;=$AH$7,J146&lt;=$AH$9),1,0)</f>
        <v>0</v>
      </c>
      <c r="V146" s="34">
        <f t="shared" si="453"/>
        <v>0</v>
      </c>
      <c r="W146" s="34">
        <f t="shared" si="453"/>
        <v>1</v>
      </c>
      <c r="X146" s="34">
        <f t="shared" si="453"/>
        <v>0</v>
      </c>
      <c r="Y146" s="34">
        <f t="shared" si="453"/>
        <v>1</v>
      </c>
      <c r="Z146" s="34">
        <f t="shared" si="453"/>
        <v>0</v>
      </c>
      <c r="AA146" s="34">
        <f t="shared" si="453"/>
        <v>1</v>
      </c>
      <c r="AB146" s="34">
        <f t="shared" si="453"/>
        <v>0</v>
      </c>
      <c r="AC146" s="34">
        <f t="shared" si="21"/>
        <v>0</v>
      </c>
      <c r="AD146" s="34">
        <f t="shared" si="22"/>
        <v>1</v>
      </c>
      <c r="AE146" s="30">
        <f t="shared" si="23"/>
        <v>0.002339410442</v>
      </c>
      <c r="AF146" s="35" t="str">
        <f t="shared" si="42"/>
        <v>V+F</v>
      </c>
      <c r="AG146" s="31"/>
      <c r="AH146" s="31"/>
      <c r="AI146" s="31"/>
      <c r="AJ146" s="36">
        <f t="shared" ref="AJ146:AS146" si="454">INT(100*ABS(J146-($AH$7+$AH$9)/2))</f>
        <v>4453</v>
      </c>
      <c r="AK146" s="36">
        <f t="shared" si="454"/>
        <v>4770</v>
      </c>
      <c r="AL146" s="36">
        <f t="shared" si="454"/>
        <v>33</v>
      </c>
      <c r="AM146" s="36">
        <f t="shared" si="454"/>
        <v>187</v>
      </c>
      <c r="AN146" s="36">
        <f t="shared" si="454"/>
        <v>49</v>
      </c>
      <c r="AO146" s="36">
        <f t="shared" si="454"/>
        <v>214</v>
      </c>
      <c r="AP146" s="36">
        <f t="shared" si="454"/>
        <v>39</v>
      </c>
      <c r="AQ146" s="36">
        <f t="shared" si="454"/>
        <v>180</v>
      </c>
      <c r="AR146" s="36">
        <f t="shared" si="454"/>
        <v>192</v>
      </c>
      <c r="AS146" s="36">
        <f t="shared" si="454"/>
        <v>199</v>
      </c>
      <c r="AT146" s="35">
        <f t="shared" si="39"/>
        <v>33</v>
      </c>
      <c r="AU146" s="31"/>
      <c r="AV146" s="31"/>
      <c r="AW146" s="31"/>
      <c r="AX146" s="31"/>
      <c r="AY146" s="31"/>
      <c r="AZ146" s="31"/>
      <c r="BA146" s="31"/>
      <c r="BB146" s="31"/>
    </row>
    <row r="147" ht="13.5" customHeight="1">
      <c r="A147" s="27" t="s">
        <v>55</v>
      </c>
      <c r="B147" s="27" t="s">
        <v>42</v>
      </c>
      <c r="C147" s="28">
        <f>LOOKUP(A147,'single char incidentie'!$A$1:$A$26,'single char incidentie'!$E$1:$E$26)</f>
        <v>0.04208913995</v>
      </c>
      <c r="D147" s="28">
        <f>LOOKUP(B147,'single char incidentie'!$A$1:$A$26,'single char incidentie'!$D$1:$D$26)</f>
        <v>0.05481889944</v>
      </c>
      <c r="E147" s="29">
        <v>0.233271880607393</v>
      </c>
      <c r="F147" s="30">
        <f t="shared" si="9"/>
        <v>0.002332718806</v>
      </c>
      <c r="G147" s="31">
        <f t="shared" si="27"/>
        <v>3265806.329</v>
      </c>
      <c r="H147" s="31">
        <f t="shared" si="28"/>
        <v>767464.5922</v>
      </c>
      <c r="I147" s="31">
        <f t="shared" si="10"/>
        <v>32658.06329</v>
      </c>
      <c r="J147" s="32">
        <f t="shared" ref="J147:K147" si="455">C147*$AH$5</f>
        <v>42.08913995</v>
      </c>
      <c r="K147" s="32">
        <f t="shared" si="455"/>
        <v>54.81889944</v>
      </c>
      <c r="L147" s="32">
        <f t="shared" si="12"/>
        <v>2.332718806</v>
      </c>
      <c r="M147" s="32">
        <f t="shared" si="13"/>
        <v>3.50742833</v>
      </c>
      <c r="N147" s="32">
        <f t="shared" si="14"/>
        <v>1.357714192</v>
      </c>
      <c r="O147" s="32">
        <f t="shared" si="15"/>
        <v>4.56824162</v>
      </c>
      <c r="P147" s="32">
        <f t="shared" si="16"/>
        <v>1.768351595</v>
      </c>
      <c r="Q147" s="32">
        <f t="shared" si="17"/>
        <v>0.1943932338</v>
      </c>
      <c r="R147" s="32">
        <f t="shared" si="18"/>
        <v>0.07524899374</v>
      </c>
      <c r="S147" s="32">
        <f t="shared" si="19"/>
        <v>0.006270749479</v>
      </c>
      <c r="T147" s="33">
        <f t="shared" si="30"/>
        <v>0.6589465091</v>
      </c>
      <c r="U147" s="34">
        <f t="shared" ref="U147:AB147" si="456">IF(AND(J147&gt;=$AH$7,J147&lt;=$AH$9),1,0)</f>
        <v>0</v>
      </c>
      <c r="V147" s="34">
        <f t="shared" si="456"/>
        <v>0</v>
      </c>
      <c r="W147" s="34">
        <f t="shared" si="456"/>
        <v>1</v>
      </c>
      <c r="X147" s="34">
        <f t="shared" si="456"/>
        <v>0</v>
      </c>
      <c r="Y147" s="34">
        <f t="shared" si="456"/>
        <v>1</v>
      </c>
      <c r="Z147" s="34">
        <f t="shared" si="456"/>
        <v>0</v>
      </c>
      <c r="AA147" s="34">
        <f t="shared" si="456"/>
        <v>1</v>
      </c>
      <c r="AB147" s="34">
        <f t="shared" si="456"/>
        <v>0</v>
      </c>
      <c r="AC147" s="34">
        <f t="shared" si="21"/>
        <v>0</v>
      </c>
      <c r="AD147" s="34">
        <f t="shared" si="22"/>
        <v>1</v>
      </c>
      <c r="AE147" s="30">
        <f t="shared" si="23"/>
        <v>0.002332718806</v>
      </c>
      <c r="AF147" s="35" t="str">
        <f t="shared" si="42"/>
        <v>F+D</v>
      </c>
      <c r="AG147" s="31"/>
      <c r="AH147" s="31"/>
      <c r="AI147" s="31"/>
      <c r="AJ147" s="36">
        <f t="shared" ref="AJ147:AS147" si="457">INT(100*ABS(J147-($AH$7+$AH$9)/2))</f>
        <v>4008</v>
      </c>
      <c r="AK147" s="36">
        <f t="shared" si="457"/>
        <v>5281</v>
      </c>
      <c r="AL147" s="36">
        <f t="shared" si="457"/>
        <v>33</v>
      </c>
      <c r="AM147" s="36">
        <f t="shared" si="457"/>
        <v>150</v>
      </c>
      <c r="AN147" s="36">
        <f t="shared" si="457"/>
        <v>64</v>
      </c>
      <c r="AO147" s="36">
        <f t="shared" si="457"/>
        <v>256</v>
      </c>
      <c r="AP147" s="36">
        <f t="shared" si="457"/>
        <v>23</v>
      </c>
      <c r="AQ147" s="36">
        <f t="shared" si="457"/>
        <v>180</v>
      </c>
      <c r="AR147" s="36">
        <f t="shared" si="457"/>
        <v>192</v>
      </c>
      <c r="AS147" s="36">
        <f t="shared" si="457"/>
        <v>199</v>
      </c>
      <c r="AT147" s="35">
        <f t="shared" si="39"/>
        <v>23</v>
      </c>
      <c r="AU147" s="31"/>
      <c r="AV147" s="31"/>
      <c r="AW147" s="31"/>
      <c r="AX147" s="31"/>
      <c r="AY147" s="31"/>
      <c r="AZ147" s="31"/>
      <c r="BA147" s="31"/>
      <c r="BB147" s="31"/>
    </row>
    <row r="148" ht="13.5" customHeight="1">
      <c r="A148" s="27" t="s">
        <v>50</v>
      </c>
      <c r="B148" s="27" t="s">
        <v>43</v>
      </c>
      <c r="C148" s="28">
        <f>LOOKUP(A148,'single char incidentie'!$A$1:$A$26,'single char incidentie'!$E$1:$E$26)</f>
        <v>0.05131646222</v>
      </c>
      <c r="D148" s="28">
        <f>LOOKUP(B148,'single char incidentie'!$A$1:$A$26,'single char incidentie'!$D$1:$D$26)</f>
        <v>0.04579603563</v>
      </c>
      <c r="E148" s="29">
        <v>0.232761013749802</v>
      </c>
      <c r="F148" s="30">
        <f t="shared" si="9"/>
        <v>0.002327610137</v>
      </c>
      <c r="G148" s="31">
        <f t="shared" si="27"/>
        <v>3258654.192</v>
      </c>
      <c r="H148" s="31">
        <f t="shared" si="28"/>
        <v>641144.4988</v>
      </c>
      <c r="I148" s="31">
        <f t="shared" si="10"/>
        <v>32586.54192</v>
      </c>
      <c r="J148" s="32">
        <f t="shared" ref="J148:K148" si="458">C148*$AH$5</f>
        <v>51.31646222</v>
      </c>
      <c r="K148" s="32">
        <f t="shared" si="458"/>
        <v>45.79603563</v>
      </c>
      <c r="L148" s="32">
        <f t="shared" si="12"/>
        <v>2.327610137</v>
      </c>
      <c r="M148" s="32">
        <f t="shared" si="13"/>
        <v>4.276371852</v>
      </c>
      <c r="N148" s="32">
        <f t="shared" si="14"/>
        <v>1.655369749</v>
      </c>
      <c r="O148" s="32">
        <f t="shared" si="15"/>
        <v>3.816336303</v>
      </c>
      <c r="P148" s="32">
        <f t="shared" si="16"/>
        <v>1.477291472</v>
      </c>
      <c r="Q148" s="32">
        <f t="shared" si="17"/>
        <v>0.1939675115</v>
      </c>
      <c r="R148" s="32">
        <f t="shared" si="18"/>
        <v>0.07508419798</v>
      </c>
      <c r="S148" s="32">
        <f t="shared" si="19"/>
        <v>0.006257016499</v>
      </c>
      <c r="T148" s="33">
        <f t="shared" si="30"/>
        <v>0.6612741192</v>
      </c>
      <c r="U148" s="34">
        <f t="shared" ref="U148:AB148" si="459">IF(AND(J148&gt;=$AH$7,J148&lt;=$AH$9),1,0)</f>
        <v>0</v>
      </c>
      <c r="V148" s="34">
        <f t="shared" si="459"/>
        <v>0</v>
      </c>
      <c r="W148" s="34">
        <f t="shared" si="459"/>
        <v>1</v>
      </c>
      <c r="X148" s="34">
        <f t="shared" si="459"/>
        <v>0</v>
      </c>
      <c r="Y148" s="34">
        <f t="shared" si="459"/>
        <v>1</v>
      </c>
      <c r="Z148" s="34">
        <f t="shared" si="459"/>
        <v>0</v>
      </c>
      <c r="AA148" s="34">
        <f t="shared" si="459"/>
        <v>1</v>
      </c>
      <c r="AB148" s="34">
        <f t="shared" si="459"/>
        <v>0</v>
      </c>
      <c r="AC148" s="34">
        <f t="shared" si="21"/>
        <v>0</v>
      </c>
      <c r="AD148" s="34">
        <f t="shared" si="22"/>
        <v>1</v>
      </c>
      <c r="AE148" s="30">
        <f t="shared" si="23"/>
        <v>0.002327610137</v>
      </c>
      <c r="AF148" s="35" t="str">
        <f t="shared" si="42"/>
        <v>V+F</v>
      </c>
      <c r="AG148" s="31"/>
      <c r="AH148" s="31"/>
      <c r="AI148" s="31"/>
      <c r="AJ148" s="36">
        <f t="shared" ref="AJ148:AS148" si="460">INT(100*ABS(J148-($AH$7+$AH$9)/2))</f>
        <v>4931</v>
      </c>
      <c r="AK148" s="36">
        <f t="shared" si="460"/>
        <v>4379</v>
      </c>
      <c r="AL148" s="36">
        <f t="shared" si="460"/>
        <v>32</v>
      </c>
      <c r="AM148" s="36">
        <f t="shared" si="460"/>
        <v>227</v>
      </c>
      <c r="AN148" s="36">
        <f t="shared" si="460"/>
        <v>34</v>
      </c>
      <c r="AO148" s="36">
        <f t="shared" si="460"/>
        <v>181</v>
      </c>
      <c r="AP148" s="36">
        <f t="shared" si="460"/>
        <v>52</v>
      </c>
      <c r="AQ148" s="36">
        <f t="shared" si="460"/>
        <v>180</v>
      </c>
      <c r="AR148" s="36">
        <f t="shared" si="460"/>
        <v>192</v>
      </c>
      <c r="AS148" s="36">
        <f t="shared" si="460"/>
        <v>199</v>
      </c>
      <c r="AT148" s="35">
        <f t="shared" si="39"/>
        <v>32</v>
      </c>
      <c r="AU148" s="31"/>
      <c r="AV148" s="31"/>
      <c r="AW148" s="31"/>
      <c r="AX148" s="31"/>
      <c r="AY148" s="31"/>
      <c r="AZ148" s="31"/>
      <c r="BA148" s="31"/>
      <c r="BB148" s="31"/>
    </row>
    <row r="149" ht="13.5" customHeight="1">
      <c r="A149" s="27" t="s">
        <v>11</v>
      </c>
      <c r="B149" s="27" t="s">
        <v>40</v>
      </c>
      <c r="C149" s="28">
        <f>LOOKUP(A149,'single char incidentie'!$A$1:$A$26,'single char incidentie'!$E$1:$E$26)</f>
        <v>0.02841657837</v>
      </c>
      <c r="D149" s="28">
        <f>LOOKUP(B149,'single char incidentie'!$A$1:$A$26,'single char incidentie'!$D$1:$D$26)</f>
        <v>0.0821403066</v>
      </c>
      <c r="E149" s="29">
        <v>0.232300514047184</v>
      </c>
      <c r="F149" s="30">
        <f t="shared" si="9"/>
        <v>0.00232300514</v>
      </c>
      <c r="G149" s="31">
        <f t="shared" si="27"/>
        <v>3252207.197</v>
      </c>
      <c r="H149" s="31">
        <f t="shared" si="28"/>
        <v>1149964.292</v>
      </c>
      <c r="I149" s="31">
        <f t="shared" si="10"/>
        <v>32522.07197</v>
      </c>
      <c r="J149" s="32">
        <f t="shared" ref="J149:K149" si="461">C149*$AH$5</f>
        <v>28.41657837</v>
      </c>
      <c r="K149" s="32">
        <f t="shared" si="461"/>
        <v>82.1403066</v>
      </c>
      <c r="L149" s="32">
        <f t="shared" si="12"/>
        <v>2.32300514</v>
      </c>
      <c r="M149" s="32">
        <f t="shared" si="13"/>
        <v>2.368048197</v>
      </c>
      <c r="N149" s="32">
        <f t="shared" si="14"/>
        <v>0.9166638183</v>
      </c>
      <c r="O149" s="32">
        <f t="shared" si="15"/>
        <v>6.84502555</v>
      </c>
      <c r="P149" s="32">
        <f t="shared" si="16"/>
        <v>2.64968731</v>
      </c>
      <c r="Q149" s="32">
        <f t="shared" si="17"/>
        <v>0.1935837617</v>
      </c>
      <c r="R149" s="32">
        <f t="shared" si="18"/>
        <v>0.07493564969</v>
      </c>
      <c r="S149" s="32">
        <f t="shared" si="19"/>
        <v>0.006244637474</v>
      </c>
      <c r="T149" s="33">
        <f t="shared" si="30"/>
        <v>0.6635971244</v>
      </c>
      <c r="U149" s="34">
        <f t="shared" ref="U149:AB149" si="462">IF(AND(J149&gt;=$AH$7,J149&lt;=$AH$9),1,0)</f>
        <v>0</v>
      </c>
      <c r="V149" s="34">
        <f t="shared" si="462"/>
        <v>0</v>
      </c>
      <c r="W149" s="34">
        <f t="shared" si="462"/>
        <v>1</v>
      </c>
      <c r="X149" s="34">
        <f t="shared" si="462"/>
        <v>1</v>
      </c>
      <c r="Y149" s="34">
        <f t="shared" si="462"/>
        <v>0</v>
      </c>
      <c r="Z149" s="34">
        <f t="shared" si="462"/>
        <v>0</v>
      </c>
      <c r="AA149" s="34">
        <f t="shared" si="462"/>
        <v>1</v>
      </c>
      <c r="AB149" s="34">
        <f t="shared" si="462"/>
        <v>0</v>
      </c>
      <c r="AC149" s="34">
        <f t="shared" si="21"/>
        <v>0</v>
      </c>
      <c r="AD149" s="34">
        <f t="shared" si="22"/>
        <v>1</v>
      </c>
      <c r="AE149" s="30">
        <f t="shared" si="23"/>
        <v>0.00232300514</v>
      </c>
      <c r="AF149" s="35" t="str">
        <f t="shared" si="42"/>
        <v>V+F</v>
      </c>
      <c r="AG149" s="31"/>
      <c r="AH149" s="31"/>
      <c r="AI149" s="31"/>
      <c r="AJ149" s="36">
        <f t="shared" ref="AJ149:AS149" si="463">INT(100*ABS(J149-($AH$7+$AH$9)/2))</f>
        <v>2641</v>
      </c>
      <c r="AK149" s="36">
        <f t="shared" si="463"/>
        <v>8014</v>
      </c>
      <c r="AL149" s="36">
        <f t="shared" si="463"/>
        <v>32</v>
      </c>
      <c r="AM149" s="36">
        <f t="shared" si="463"/>
        <v>36</v>
      </c>
      <c r="AN149" s="36">
        <f t="shared" si="463"/>
        <v>108</v>
      </c>
      <c r="AO149" s="36">
        <f t="shared" si="463"/>
        <v>484</v>
      </c>
      <c r="AP149" s="36">
        <f t="shared" si="463"/>
        <v>64</v>
      </c>
      <c r="AQ149" s="36">
        <f t="shared" si="463"/>
        <v>180</v>
      </c>
      <c r="AR149" s="36">
        <f t="shared" si="463"/>
        <v>192</v>
      </c>
      <c r="AS149" s="36">
        <f t="shared" si="463"/>
        <v>199</v>
      </c>
      <c r="AT149" s="35">
        <f t="shared" si="39"/>
        <v>32</v>
      </c>
      <c r="AU149" s="31"/>
      <c r="AV149" s="31"/>
      <c r="AW149" s="31"/>
      <c r="AX149" s="31"/>
      <c r="AY149" s="31"/>
      <c r="AZ149" s="31"/>
      <c r="BA149" s="31"/>
      <c r="BB149" s="31"/>
    </row>
    <row r="150" ht="13.5" customHeight="1">
      <c r="A150" s="27" t="s">
        <v>48</v>
      </c>
      <c r="B150" s="27" t="s">
        <v>45</v>
      </c>
      <c r="C150" s="28">
        <f>LOOKUP(A150,'single char incidentie'!$A$1:$A$26,'single char incidentie'!$E$1:$E$26)</f>
        <v>0.04448359996</v>
      </c>
      <c r="D150" s="28">
        <f>LOOKUP(B150,'single char incidentie'!$A$1:$A$26,'single char incidentie'!$D$1:$D$26)</f>
        <v>0.04970677464</v>
      </c>
      <c r="E150" s="29">
        <v>0.232027092348754</v>
      </c>
      <c r="F150" s="30">
        <f t="shared" si="9"/>
        <v>0.002320270923</v>
      </c>
      <c r="G150" s="31">
        <f t="shared" si="27"/>
        <v>3248379.293</v>
      </c>
      <c r="H150" s="31">
        <f t="shared" si="28"/>
        <v>695894.845</v>
      </c>
      <c r="I150" s="31">
        <f t="shared" si="10"/>
        <v>32483.79293</v>
      </c>
      <c r="J150" s="32">
        <f t="shared" ref="J150:K150" si="464">C150*$AH$5</f>
        <v>44.48359996</v>
      </c>
      <c r="K150" s="32">
        <f t="shared" si="464"/>
        <v>49.70677464</v>
      </c>
      <c r="L150" s="32">
        <f t="shared" si="12"/>
        <v>2.320270923</v>
      </c>
      <c r="M150" s="32">
        <f t="shared" si="13"/>
        <v>3.706966663</v>
      </c>
      <c r="N150" s="32">
        <f t="shared" si="14"/>
        <v>1.434954837</v>
      </c>
      <c r="O150" s="32">
        <f t="shared" si="15"/>
        <v>4.14223122</v>
      </c>
      <c r="P150" s="32">
        <f t="shared" si="16"/>
        <v>1.603444343</v>
      </c>
      <c r="Q150" s="32">
        <f t="shared" si="17"/>
        <v>0.1933559103</v>
      </c>
      <c r="R150" s="32">
        <f t="shared" si="18"/>
        <v>0.07484744914</v>
      </c>
      <c r="S150" s="32">
        <f t="shared" si="19"/>
        <v>0.006237287429</v>
      </c>
      <c r="T150" s="33">
        <f t="shared" si="30"/>
        <v>0.6659173953</v>
      </c>
      <c r="U150" s="34">
        <f t="shared" ref="U150:AB150" si="465">IF(AND(J150&gt;=$AH$7,J150&lt;=$AH$9),1,0)</f>
        <v>0</v>
      </c>
      <c r="V150" s="34">
        <f t="shared" si="465"/>
        <v>0</v>
      </c>
      <c r="W150" s="34">
        <f t="shared" si="465"/>
        <v>1</v>
      </c>
      <c r="X150" s="34">
        <f t="shared" si="465"/>
        <v>0</v>
      </c>
      <c r="Y150" s="34">
        <f t="shared" si="465"/>
        <v>1</v>
      </c>
      <c r="Z150" s="34">
        <f t="shared" si="465"/>
        <v>0</v>
      </c>
      <c r="AA150" s="34">
        <f t="shared" si="465"/>
        <v>1</v>
      </c>
      <c r="AB150" s="34">
        <f t="shared" si="465"/>
        <v>0</v>
      </c>
      <c r="AC150" s="34">
        <f t="shared" si="21"/>
        <v>0</v>
      </c>
      <c r="AD150" s="34">
        <f t="shared" si="22"/>
        <v>1</v>
      </c>
      <c r="AE150" s="30">
        <f t="shared" si="23"/>
        <v>0.002320270923</v>
      </c>
      <c r="AF150" s="35" t="str">
        <f t="shared" si="42"/>
        <v>V+F</v>
      </c>
      <c r="AG150" s="31"/>
      <c r="AH150" s="31"/>
      <c r="AI150" s="31"/>
      <c r="AJ150" s="36">
        <f t="shared" ref="AJ150:AS150" si="466">INT(100*ABS(J150-($AH$7+$AH$9)/2))</f>
        <v>4248</v>
      </c>
      <c r="AK150" s="36">
        <f t="shared" si="466"/>
        <v>4770</v>
      </c>
      <c r="AL150" s="36">
        <f t="shared" si="466"/>
        <v>32</v>
      </c>
      <c r="AM150" s="36">
        <f t="shared" si="466"/>
        <v>170</v>
      </c>
      <c r="AN150" s="36">
        <f t="shared" si="466"/>
        <v>56</v>
      </c>
      <c r="AO150" s="36">
        <f t="shared" si="466"/>
        <v>214</v>
      </c>
      <c r="AP150" s="36">
        <f t="shared" si="466"/>
        <v>39</v>
      </c>
      <c r="AQ150" s="36">
        <f t="shared" si="466"/>
        <v>180</v>
      </c>
      <c r="AR150" s="36">
        <f t="shared" si="466"/>
        <v>192</v>
      </c>
      <c r="AS150" s="36">
        <f t="shared" si="466"/>
        <v>199</v>
      </c>
      <c r="AT150" s="35">
        <f t="shared" si="39"/>
        <v>32</v>
      </c>
      <c r="AU150" s="31"/>
      <c r="AV150" s="31"/>
      <c r="AW150" s="31"/>
      <c r="AX150" s="31"/>
      <c r="AY150" s="31"/>
      <c r="AZ150" s="31"/>
      <c r="BA150" s="31"/>
      <c r="BB150" s="31"/>
    </row>
    <row r="151" ht="13.5" customHeight="1">
      <c r="A151" s="27" t="s">
        <v>50</v>
      </c>
      <c r="B151" s="27" t="s">
        <v>55</v>
      </c>
      <c r="C151" s="28">
        <f>LOOKUP(A151,'single char incidentie'!$A$1:$A$26,'single char incidentie'!$E$1:$E$26)</f>
        <v>0.05131646222</v>
      </c>
      <c r="D151" s="28">
        <f>LOOKUP(B151,'single char incidentie'!$A$1:$A$26,'single char incidentie'!$D$1:$D$26)</f>
        <v>0.0443396535</v>
      </c>
      <c r="E151" s="29">
        <v>0.228522977424146</v>
      </c>
      <c r="F151" s="30">
        <f t="shared" si="9"/>
        <v>0.002285229774</v>
      </c>
      <c r="G151" s="31">
        <f t="shared" si="27"/>
        <v>3199321.684</v>
      </c>
      <c r="H151" s="31">
        <f t="shared" si="28"/>
        <v>620755.149</v>
      </c>
      <c r="I151" s="31">
        <f t="shared" si="10"/>
        <v>31993.21684</v>
      </c>
      <c r="J151" s="32">
        <f t="shared" ref="J151:K151" si="467">C151*$AH$5</f>
        <v>51.31646222</v>
      </c>
      <c r="K151" s="32">
        <f t="shared" si="467"/>
        <v>44.3396535</v>
      </c>
      <c r="L151" s="32">
        <f t="shared" si="12"/>
        <v>2.285229774</v>
      </c>
      <c r="M151" s="32">
        <f t="shared" si="13"/>
        <v>4.276371852</v>
      </c>
      <c r="N151" s="32">
        <f t="shared" si="14"/>
        <v>1.655369749</v>
      </c>
      <c r="O151" s="32">
        <f t="shared" si="15"/>
        <v>3.694971125</v>
      </c>
      <c r="P151" s="32">
        <f t="shared" si="16"/>
        <v>1.430311403</v>
      </c>
      <c r="Q151" s="32">
        <f t="shared" si="17"/>
        <v>0.1904358145</v>
      </c>
      <c r="R151" s="32">
        <f t="shared" si="18"/>
        <v>0.07371708949</v>
      </c>
      <c r="S151" s="32">
        <f t="shared" si="19"/>
        <v>0.006143090791</v>
      </c>
      <c r="T151" s="33">
        <f t="shared" si="30"/>
        <v>0.668202625</v>
      </c>
      <c r="U151" s="34">
        <f t="shared" ref="U151:AB151" si="468">IF(AND(J151&gt;=$AH$7,J151&lt;=$AH$9),1,0)</f>
        <v>0</v>
      </c>
      <c r="V151" s="34">
        <f t="shared" si="468"/>
        <v>0</v>
      </c>
      <c r="W151" s="34">
        <f t="shared" si="468"/>
        <v>1</v>
      </c>
      <c r="X151" s="34">
        <f t="shared" si="468"/>
        <v>0</v>
      </c>
      <c r="Y151" s="34">
        <f t="shared" si="468"/>
        <v>1</v>
      </c>
      <c r="Z151" s="34">
        <f t="shared" si="468"/>
        <v>0</v>
      </c>
      <c r="AA151" s="34">
        <f t="shared" si="468"/>
        <v>1</v>
      </c>
      <c r="AB151" s="34">
        <f t="shared" si="468"/>
        <v>0</v>
      </c>
      <c r="AC151" s="34">
        <f t="shared" si="21"/>
        <v>0</v>
      </c>
      <c r="AD151" s="34">
        <f t="shared" si="22"/>
        <v>1</v>
      </c>
      <c r="AE151" s="30">
        <f t="shared" si="23"/>
        <v>0.002285229774</v>
      </c>
      <c r="AF151" s="35" t="str">
        <f t="shared" si="42"/>
        <v>V+F</v>
      </c>
      <c r="AG151" s="31"/>
      <c r="AH151" s="31"/>
      <c r="AI151" s="31"/>
      <c r="AJ151" s="36">
        <f t="shared" ref="AJ151:AS151" si="469">INT(100*ABS(J151-($AH$7+$AH$9)/2))</f>
        <v>4931</v>
      </c>
      <c r="AK151" s="36">
        <f t="shared" si="469"/>
        <v>4233</v>
      </c>
      <c r="AL151" s="36">
        <f t="shared" si="469"/>
        <v>28</v>
      </c>
      <c r="AM151" s="36">
        <f t="shared" si="469"/>
        <v>227</v>
      </c>
      <c r="AN151" s="36">
        <f t="shared" si="469"/>
        <v>34</v>
      </c>
      <c r="AO151" s="36">
        <f t="shared" si="469"/>
        <v>169</v>
      </c>
      <c r="AP151" s="36">
        <f t="shared" si="469"/>
        <v>56</v>
      </c>
      <c r="AQ151" s="36">
        <f t="shared" si="469"/>
        <v>180</v>
      </c>
      <c r="AR151" s="36">
        <f t="shared" si="469"/>
        <v>192</v>
      </c>
      <c r="AS151" s="36">
        <f t="shared" si="469"/>
        <v>199</v>
      </c>
      <c r="AT151" s="35">
        <f t="shared" si="39"/>
        <v>28</v>
      </c>
      <c r="AU151" s="31"/>
      <c r="AV151" s="31"/>
      <c r="AW151" s="31"/>
      <c r="AX151" s="31"/>
      <c r="AY151" s="31"/>
      <c r="AZ151" s="31"/>
      <c r="BA151" s="31"/>
      <c r="BB151" s="31"/>
    </row>
    <row r="152" ht="13.5" customHeight="1">
      <c r="A152" s="27" t="s">
        <v>43</v>
      </c>
      <c r="B152" s="27" t="s">
        <v>58</v>
      </c>
      <c r="C152" s="28">
        <f>LOOKUP(A152,'single char incidentie'!$A$1:$A$26,'single char incidentie'!$E$1:$E$26)</f>
        <v>0.05718590837</v>
      </c>
      <c r="D152" s="28">
        <f>LOOKUP(B152,'single char incidentie'!$A$1:$A$26,'single char incidentie'!$D$1:$D$26)</f>
        <v>0.0382052264</v>
      </c>
      <c r="E152" s="29">
        <v>0.225903885365507</v>
      </c>
      <c r="F152" s="30">
        <f t="shared" si="9"/>
        <v>0.002259038854</v>
      </c>
      <c r="G152" s="31">
        <f t="shared" si="27"/>
        <v>3162654.395</v>
      </c>
      <c r="H152" s="31">
        <f t="shared" si="28"/>
        <v>534873.1696</v>
      </c>
      <c r="I152" s="31">
        <f t="shared" si="10"/>
        <v>31626.54395</v>
      </c>
      <c r="J152" s="32">
        <f t="shared" ref="J152:K152" si="470">C152*$AH$5</f>
        <v>57.18590837</v>
      </c>
      <c r="K152" s="32">
        <f t="shared" si="470"/>
        <v>38.2052264</v>
      </c>
      <c r="L152" s="32">
        <f t="shared" si="12"/>
        <v>2.259038854</v>
      </c>
      <c r="M152" s="32">
        <f t="shared" si="13"/>
        <v>4.765492365</v>
      </c>
      <c r="N152" s="32">
        <f t="shared" si="14"/>
        <v>1.844706722</v>
      </c>
      <c r="O152" s="32">
        <f t="shared" si="15"/>
        <v>3.183768867</v>
      </c>
      <c r="P152" s="32">
        <f t="shared" si="16"/>
        <v>1.232426658</v>
      </c>
      <c r="Q152" s="32">
        <f t="shared" si="17"/>
        <v>0.1882532378</v>
      </c>
      <c r="R152" s="32">
        <f t="shared" si="18"/>
        <v>0.07287222109</v>
      </c>
      <c r="S152" s="32">
        <f t="shared" si="19"/>
        <v>0.00607268509</v>
      </c>
      <c r="T152" s="33">
        <f t="shared" si="30"/>
        <v>0.6704616639</v>
      </c>
      <c r="U152" s="34">
        <f t="shared" ref="U152:AB152" si="471">IF(AND(J152&gt;=$AH$7,J152&lt;=$AH$9),1,0)</f>
        <v>0</v>
      </c>
      <c r="V152" s="34">
        <f t="shared" si="471"/>
        <v>0</v>
      </c>
      <c r="W152" s="34">
        <f t="shared" si="471"/>
        <v>1</v>
      </c>
      <c r="X152" s="34">
        <f t="shared" si="471"/>
        <v>0</v>
      </c>
      <c r="Y152" s="34">
        <f t="shared" si="471"/>
        <v>1</v>
      </c>
      <c r="Z152" s="34">
        <f t="shared" si="471"/>
        <v>0</v>
      </c>
      <c r="AA152" s="34">
        <f t="shared" si="471"/>
        <v>1</v>
      </c>
      <c r="AB152" s="34">
        <f t="shared" si="471"/>
        <v>0</v>
      </c>
      <c r="AC152" s="34">
        <f t="shared" si="21"/>
        <v>0</v>
      </c>
      <c r="AD152" s="34">
        <f t="shared" si="22"/>
        <v>1</v>
      </c>
      <c r="AE152" s="30">
        <f t="shared" si="23"/>
        <v>0.002259038854</v>
      </c>
      <c r="AF152" s="35" t="str">
        <f t="shared" si="42"/>
        <v>V+D</v>
      </c>
      <c r="AG152" s="31"/>
      <c r="AH152" s="31"/>
      <c r="AI152" s="31"/>
      <c r="AJ152" s="36">
        <f t="shared" ref="AJ152:AS152" si="472">INT(100*ABS(J152-($AH$7+$AH$9)/2))</f>
        <v>5518</v>
      </c>
      <c r="AK152" s="36">
        <f t="shared" si="472"/>
        <v>3620</v>
      </c>
      <c r="AL152" s="36">
        <f t="shared" si="472"/>
        <v>25</v>
      </c>
      <c r="AM152" s="36">
        <f t="shared" si="472"/>
        <v>276</v>
      </c>
      <c r="AN152" s="36">
        <f t="shared" si="472"/>
        <v>15</v>
      </c>
      <c r="AO152" s="36">
        <f t="shared" si="472"/>
        <v>118</v>
      </c>
      <c r="AP152" s="36">
        <f t="shared" si="472"/>
        <v>76</v>
      </c>
      <c r="AQ152" s="36">
        <f t="shared" si="472"/>
        <v>181</v>
      </c>
      <c r="AR152" s="36">
        <f t="shared" si="472"/>
        <v>192</v>
      </c>
      <c r="AS152" s="36">
        <f t="shared" si="472"/>
        <v>199</v>
      </c>
      <c r="AT152" s="35">
        <f t="shared" si="39"/>
        <v>15</v>
      </c>
      <c r="AU152" s="31"/>
      <c r="AV152" s="31"/>
      <c r="AW152" s="31"/>
      <c r="AX152" s="31"/>
      <c r="AY152" s="31"/>
      <c r="AZ152" s="31"/>
      <c r="BA152" s="31"/>
      <c r="BB152" s="31"/>
    </row>
    <row r="153" ht="13.5" customHeight="1">
      <c r="A153" s="27" t="s">
        <v>28</v>
      </c>
      <c r="B153" s="27" t="s">
        <v>10</v>
      </c>
      <c r="C153" s="28">
        <f>LOOKUP(A153,'single char incidentie'!$A$1:$A$26,'single char incidentie'!$E$1:$E$26)</f>
        <v>0.0311030688</v>
      </c>
      <c r="D153" s="28">
        <f>LOOKUP(B153,'single char incidentie'!$A$1:$A$26,'single char incidentie'!$D$1:$D$26)</f>
        <v>0.07130889039</v>
      </c>
      <c r="E153" s="29">
        <v>0.225169963964459</v>
      </c>
      <c r="F153" s="30">
        <f t="shared" si="9"/>
        <v>0.00225169964</v>
      </c>
      <c r="G153" s="31">
        <f t="shared" si="27"/>
        <v>3152379.496</v>
      </c>
      <c r="H153" s="31">
        <f t="shared" si="28"/>
        <v>998324.4655</v>
      </c>
      <c r="I153" s="31">
        <f t="shared" si="10"/>
        <v>31523.79496</v>
      </c>
      <c r="J153" s="32">
        <f t="shared" ref="J153:K153" si="473">C153*$AH$5</f>
        <v>31.1030688</v>
      </c>
      <c r="K153" s="32">
        <f t="shared" si="473"/>
        <v>71.30889039</v>
      </c>
      <c r="L153" s="32">
        <f t="shared" si="12"/>
        <v>2.25169964</v>
      </c>
      <c r="M153" s="32">
        <f t="shared" si="13"/>
        <v>2.5919224</v>
      </c>
      <c r="N153" s="32">
        <f t="shared" si="14"/>
        <v>1.0033248</v>
      </c>
      <c r="O153" s="32">
        <f t="shared" si="15"/>
        <v>5.942407533</v>
      </c>
      <c r="P153" s="32">
        <f t="shared" si="16"/>
        <v>2.300286787</v>
      </c>
      <c r="Q153" s="32">
        <f t="shared" si="17"/>
        <v>0.1876416366</v>
      </c>
      <c r="R153" s="32">
        <f t="shared" si="18"/>
        <v>0.07263547225</v>
      </c>
      <c r="S153" s="32">
        <f t="shared" si="19"/>
        <v>0.006052956021</v>
      </c>
      <c r="T153" s="33">
        <f t="shared" si="30"/>
        <v>0.6727133635</v>
      </c>
      <c r="U153" s="34">
        <f t="shared" ref="U153:AB153" si="474">IF(AND(J153&gt;=$AH$7,J153&lt;=$AH$9),1,0)</f>
        <v>0</v>
      </c>
      <c r="V153" s="34">
        <f t="shared" si="474"/>
        <v>0</v>
      </c>
      <c r="W153" s="34">
        <f t="shared" si="474"/>
        <v>1</v>
      </c>
      <c r="X153" s="34">
        <f t="shared" si="474"/>
        <v>1</v>
      </c>
      <c r="Y153" s="34">
        <f t="shared" si="474"/>
        <v>1</v>
      </c>
      <c r="Z153" s="34">
        <f t="shared" si="474"/>
        <v>0</v>
      </c>
      <c r="AA153" s="34">
        <f t="shared" si="474"/>
        <v>1</v>
      </c>
      <c r="AB153" s="34">
        <f t="shared" si="474"/>
        <v>0</v>
      </c>
      <c r="AC153" s="34">
        <f t="shared" si="21"/>
        <v>0</v>
      </c>
      <c r="AD153" s="34">
        <f t="shared" si="22"/>
        <v>1</v>
      </c>
      <c r="AE153" s="30">
        <f t="shared" si="23"/>
        <v>0.00225169964</v>
      </c>
      <c r="AF153" s="35" t="str">
        <f t="shared" si="42"/>
        <v>V+F</v>
      </c>
      <c r="AG153" s="31"/>
      <c r="AH153" s="31"/>
      <c r="AI153" s="31"/>
      <c r="AJ153" s="36">
        <f t="shared" ref="AJ153:AS153" si="475">INT(100*ABS(J153-($AH$7+$AH$9)/2))</f>
        <v>2910</v>
      </c>
      <c r="AK153" s="36">
        <f t="shared" si="475"/>
        <v>6930</v>
      </c>
      <c r="AL153" s="36">
        <f t="shared" si="475"/>
        <v>25</v>
      </c>
      <c r="AM153" s="36">
        <f t="shared" si="475"/>
        <v>59</v>
      </c>
      <c r="AN153" s="36">
        <f t="shared" si="475"/>
        <v>99</v>
      </c>
      <c r="AO153" s="36">
        <f t="shared" si="475"/>
        <v>394</v>
      </c>
      <c r="AP153" s="36">
        <f t="shared" si="475"/>
        <v>30</v>
      </c>
      <c r="AQ153" s="36">
        <f t="shared" si="475"/>
        <v>181</v>
      </c>
      <c r="AR153" s="36">
        <f t="shared" si="475"/>
        <v>192</v>
      </c>
      <c r="AS153" s="36">
        <f t="shared" si="475"/>
        <v>199</v>
      </c>
      <c r="AT153" s="35">
        <f t="shared" si="39"/>
        <v>25</v>
      </c>
      <c r="AU153" s="31"/>
      <c r="AV153" s="31"/>
      <c r="AW153" s="31"/>
      <c r="AX153" s="31"/>
      <c r="AY153" s="31"/>
      <c r="AZ153" s="31"/>
      <c r="BA153" s="31"/>
      <c r="BB153" s="31"/>
    </row>
    <row r="154" ht="13.5" customHeight="1">
      <c r="A154" s="27" t="s">
        <v>27</v>
      </c>
      <c r="B154" s="27" t="s">
        <v>63</v>
      </c>
      <c r="C154" s="28">
        <f>LOOKUP(A154,'single char incidentie'!$A$1:$A$26,'single char incidentie'!$E$1:$E$26)</f>
        <v>0.1365579387</v>
      </c>
      <c r="D154" s="28">
        <f>LOOKUP(B154,'single char incidentie'!$A$1:$A$26,'single char incidentie'!$D$1:$D$26)</f>
        <v>0.01647854269</v>
      </c>
      <c r="E154" s="29">
        <v>0.224464823794826</v>
      </c>
      <c r="F154" s="30">
        <f t="shared" si="9"/>
        <v>0.002244648238</v>
      </c>
      <c r="G154" s="31">
        <f t="shared" si="27"/>
        <v>3142507.533</v>
      </c>
      <c r="H154" s="31">
        <f t="shared" si="28"/>
        <v>230699.5977</v>
      </c>
      <c r="I154" s="31">
        <f t="shared" si="10"/>
        <v>31425.07533</v>
      </c>
      <c r="J154" s="32">
        <f t="shared" ref="J154:K154" si="476">C154*$AH$5</f>
        <v>136.5579387</v>
      </c>
      <c r="K154" s="32">
        <f t="shared" si="476"/>
        <v>16.47854269</v>
      </c>
      <c r="L154" s="32">
        <f t="shared" si="12"/>
        <v>2.244648238</v>
      </c>
      <c r="M154" s="32">
        <f t="shared" si="13"/>
        <v>11.37982822</v>
      </c>
      <c r="N154" s="32">
        <f t="shared" si="14"/>
        <v>4.405094797</v>
      </c>
      <c r="O154" s="32">
        <f t="shared" si="15"/>
        <v>1.373211891</v>
      </c>
      <c r="P154" s="32">
        <f t="shared" si="16"/>
        <v>0.5315658933</v>
      </c>
      <c r="Q154" s="32">
        <f t="shared" si="17"/>
        <v>0.1870540198</v>
      </c>
      <c r="R154" s="32">
        <f t="shared" si="18"/>
        <v>0.07240800768</v>
      </c>
      <c r="S154" s="32">
        <f t="shared" si="19"/>
        <v>0.00603400064</v>
      </c>
      <c r="T154" s="33">
        <f t="shared" si="30"/>
        <v>0.6749580118</v>
      </c>
      <c r="U154" s="34">
        <f t="shared" ref="U154:AB154" si="477">IF(AND(J154&gt;=$AH$7,J154&lt;=$AH$9),1,0)</f>
        <v>0</v>
      </c>
      <c r="V154" s="34">
        <f t="shared" si="477"/>
        <v>0</v>
      </c>
      <c r="W154" s="34">
        <f t="shared" si="477"/>
        <v>1</v>
      </c>
      <c r="X154" s="34">
        <f t="shared" si="477"/>
        <v>0</v>
      </c>
      <c r="Y154" s="34">
        <f t="shared" si="477"/>
        <v>0</v>
      </c>
      <c r="Z154" s="34">
        <f t="shared" si="477"/>
        <v>1</v>
      </c>
      <c r="AA154" s="34">
        <f t="shared" si="477"/>
        <v>0</v>
      </c>
      <c r="AB154" s="34">
        <f t="shared" si="477"/>
        <v>0</v>
      </c>
      <c r="AC154" s="34">
        <f t="shared" si="21"/>
        <v>0</v>
      </c>
      <c r="AD154" s="34">
        <f t="shared" si="22"/>
        <v>1</v>
      </c>
      <c r="AE154" s="30">
        <f t="shared" si="23"/>
        <v>0.002244648238</v>
      </c>
      <c r="AF154" s="35" t="str">
        <f t="shared" si="42"/>
        <v>V+F</v>
      </c>
      <c r="AG154" s="31"/>
      <c r="AH154" s="31"/>
      <c r="AI154" s="31"/>
      <c r="AJ154" s="36">
        <f t="shared" ref="AJ154:AS154" si="478">INT(100*ABS(J154-($AH$7+$AH$9)/2))</f>
        <v>13455</v>
      </c>
      <c r="AK154" s="36">
        <f t="shared" si="478"/>
        <v>1447</v>
      </c>
      <c r="AL154" s="36">
        <f t="shared" si="478"/>
        <v>24</v>
      </c>
      <c r="AM154" s="36">
        <f t="shared" si="478"/>
        <v>937</v>
      </c>
      <c r="AN154" s="36">
        <f t="shared" si="478"/>
        <v>240</v>
      </c>
      <c r="AO154" s="36">
        <f t="shared" si="478"/>
        <v>62</v>
      </c>
      <c r="AP154" s="36">
        <f t="shared" si="478"/>
        <v>146</v>
      </c>
      <c r="AQ154" s="36">
        <f t="shared" si="478"/>
        <v>181</v>
      </c>
      <c r="AR154" s="36">
        <f t="shared" si="478"/>
        <v>192</v>
      </c>
      <c r="AS154" s="36">
        <f t="shared" si="478"/>
        <v>199</v>
      </c>
      <c r="AT154" s="35">
        <f t="shared" si="39"/>
        <v>24</v>
      </c>
      <c r="AU154" s="31"/>
      <c r="AV154" s="31"/>
      <c r="AW154" s="31"/>
      <c r="AX154" s="31"/>
      <c r="AY154" s="31"/>
      <c r="AZ154" s="31"/>
      <c r="BA154" s="31"/>
      <c r="BB154" s="31"/>
    </row>
    <row r="155" ht="13.5" customHeight="1">
      <c r="A155" s="27" t="s">
        <v>60</v>
      </c>
      <c r="B155" s="27" t="s">
        <v>40</v>
      </c>
      <c r="C155" s="28">
        <f>LOOKUP(A155,'single char incidentie'!$A$1:$A$26,'single char incidentie'!$E$1:$E$26)</f>
        <v>0.02641988628</v>
      </c>
      <c r="D155" s="28">
        <f>LOOKUP(B155,'single char incidentie'!$A$1:$A$26,'single char incidentie'!$D$1:$D$26)</f>
        <v>0.0821403066</v>
      </c>
      <c r="E155" s="29">
        <v>0.223464676003202</v>
      </c>
      <c r="F155" s="30">
        <f t="shared" si="9"/>
        <v>0.00223464676</v>
      </c>
      <c r="G155" s="31">
        <f t="shared" si="27"/>
        <v>3128505.464</v>
      </c>
      <c r="H155" s="31">
        <f t="shared" si="28"/>
        <v>1149964.292</v>
      </c>
      <c r="I155" s="31">
        <f t="shared" si="10"/>
        <v>31285.05464</v>
      </c>
      <c r="J155" s="32">
        <f t="shared" ref="J155:K155" si="479">C155*$AH$5</f>
        <v>26.41988628</v>
      </c>
      <c r="K155" s="32">
        <f t="shared" si="479"/>
        <v>82.1403066</v>
      </c>
      <c r="L155" s="32">
        <f t="shared" si="12"/>
        <v>2.23464676</v>
      </c>
      <c r="M155" s="32">
        <f t="shared" si="13"/>
        <v>2.20165719</v>
      </c>
      <c r="N155" s="32">
        <f t="shared" si="14"/>
        <v>0.8522543963</v>
      </c>
      <c r="O155" s="32">
        <f t="shared" si="15"/>
        <v>6.84502555</v>
      </c>
      <c r="P155" s="32">
        <f t="shared" si="16"/>
        <v>2.64968731</v>
      </c>
      <c r="Q155" s="32">
        <f t="shared" si="17"/>
        <v>0.1862205633</v>
      </c>
      <c r="R155" s="32">
        <f t="shared" si="18"/>
        <v>0.07208537936</v>
      </c>
      <c r="S155" s="32">
        <f t="shared" si="19"/>
        <v>0.006007114946</v>
      </c>
      <c r="T155" s="33">
        <f t="shared" si="30"/>
        <v>0.6771926585</v>
      </c>
      <c r="U155" s="34">
        <f t="shared" ref="U155:AB155" si="480">IF(AND(J155&gt;=$AH$7,J155&lt;=$AH$9),1,0)</f>
        <v>0</v>
      </c>
      <c r="V155" s="34">
        <f t="shared" si="480"/>
        <v>0</v>
      </c>
      <c r="W155" s="34">
        <f t="shared" si="480"/>
        <v>1</v>
      </c>
      <c r="X155" s="34">
        <f t="shared" si="480"/>
        <v>1</v>
      </c>
      <c r="Y155" s="34">
        <f t="shared" si="480"/>
        <v>0</v>
      </c>
      <c r="Z155" s="34">
        <f t="shared" si="480"/>
        <v>0</v>
      </c>
      <c r="AA155" s="34">
        <f t="shared" si="480"/>
        <v>1</v>
      </c>
      <c r="AB155" s="34">
        <f t="shared" si="480"/>
        <v>0</v>
      </c>
      <c r="AC155" s="34">
        <f t="shared" si="21"/>
        <v>0</v>
      </c>
      <c r="AD155" s="34">
        <f t="shared" si="22"/>
        <v>1</v>
      </c>
      <c r="AE155" s="30">
        <f t="shared" si="23"/>
        <v>0.00223464676</v>
      </c>
      <c r="AF155" s="35" t="str">
        <f t="shared" si="42"/>
        <v>V+M</v>
      </c>
      <c r="AG155" s="31"/>
      <c r="AH155" s="31"/>
      <c r="AI155" s="31"/>
      <c r="AJ155" s="36">
        <f t="shared" ref="AJ155:AS155" si="481">INT(100*ABS(J155-($AH$7+$AH$9)/2))</f>
        <v>2441</v>
      </c>
      <c r="AK155" s="36">
        <f t="shared" si="481"/>
        <v>8014</v>
      </c>
      <c r="AL155" s="36">
        <f t="shared" si="481"/>
        <v>23</v>
      </c>
      <c r="AM155" s="36">
        <f t="shared" si="481"/>
        <v>20</v>
      </c>
      <c r="AN155" s="36">
        <f t="shared" si="481"/>
        <v>114</v>
      </c>
      <c r="AO155" s="36">
        <f t="shared" si="481"/>
        <v>484</v>
      </c>
      <c r="AP155" s="36">
        <f t="shared" si="481"/>
        <v>64</v>
      </c>
      <c r="AQ155" s="36">
        <f t="shared" si="481"/>
        <v>181</v>
      </c>
      <c r="AR155" s="36">
        <f t="shared" si="481"/>
        <v>192</v>
      </c>
      <c r="AS155" s="36">
        <f t="shared" si="481"/>
        <v>199</v>
      </c>
      <c r="AT155" s="35">
        <f t="shared" si="39"/>
        <v>20</v>
      </c>
      <c r="AU155" s="31"/>
      <c r="AV155" s="31"/>
      <c r="AW155" s="31"/>
      <c r="AX155" s="31"/>
      <c r="AY155" s="31"/>
      <c r="AZ155" s="31"/>
      <c r="BA155" s="31"/>
      <c r="BB155" s="31"/>
    </row>
    <row r="156" ht="13.5" customHeight="1">
      <c r="A156" s="27" t="s">
        <v>36</v>
      </c>
      <c r="B156" s="27" t="s">
        <v>43</v>
      </c>
      <c r="C156" s="28">
        <f>LOOKUP(A156,'single char incidentie'!$A$1:$A$26,'single char incidentie'!$E$1:$E$26)</f>
        <v>0.05302836709</v>
      </c>
      <c r="D156" s="28">
        <f>LOOKUP(B156,'single char incidentie'!$A$1:$A$26,'single char incidentie'!$D$1:$D$26)</f>
        <v>0.04579603563</v>
      </c>
      <c r="E156" s="29">
        <v>0.218521499507913</v>
      </c>
      <c r="F156" s="30">
        <f t="shared" si="9"/>
        <v>0.002185214995</v>
      </c>
      <c r="G156" s="31">
        <f t="shared" si="27"/>
        <v>3059300.993</v>
      </c>
      <c r="H156" s="31">
        <f t="shared" si="28"/>
        <v>641144.4988</v>
      </c>
      <c r="I156" s="31">
        <f t="shared" si="10"/>
        <v>30593.00993</v>
      </c>
      <c r="J156" s="32">
        <f t="shared" ref="J156:K156" si="482">C156*$AH$5</f>
        <v>53.02836709</v>
      </c>
      <c r="K156" s="32">
        <f t="shared" si="482"/>
        <v>45.79603563</v>
      </c>
      <c r="L156" s="32">
        <f t="shared" si="12"/>
        <v>2.185214995</v>
      </c>
      <c r="M156" s="32">
        <f t="shared" si="13"/>
        <v>4.419030591</v>
      </c>
      <c r="N156" s="32">
        <f t="shared" si="14"/>
        <v>1.710592487</v>
      </c>
      <c r="O156" s="32">
        <f t="shared" si="15"/>
        <v>3.816336303</v>
      </c>
      <c r="P156" s="32">
        <f t="shared" si="16"/>
        <v>1.477291472</v>
      </c>
      <c r="Q156" s="32">
        <f t="shared" si="17"/>
        <v>0.1821012496</v>
      </c>
      <c r="R156" s="32">
        <f t="shared" si="18"/>
        <v>0.07049080629</v>
      </c>
      <c r="S156" s="32">
        <f t="shared" si="19"/>
        <v>0.005874233858</v>
      </c>
      <c r="T156" s="33">
        <f t="shared" si="30"/>
        <v>0.6793778735</v>
      </c>
      <c r="U156" s="34">
        <f t="shared" ref="U156:AB156" si="483">IF(AND(J156&gt;=$AH$7,J156&lt;=$AH$9),1,0)</f>
        <v>0</v>
      </c>
      <c r="V156" s="34">
        <f t="shared" si="483"/>
        <v>0</v>
      </c>
      <c r="W156" s="34">
        <f t="shared" si="483"/>
        <v>1</v>
      </c>
      <c r="X156" s="34">
        <f t="shared" si="483"/>
        <v>0</v>
      </c>
      <c r="Y156" s="34">
        <f t="shared" si="483"/>
        <v>1</v>
      </c>
      <c r="Z156" s="34">
        <f t="shared" si="483"/>
        <v>0</v>
      </c>
      <c r="AA156" s="34">
        <f t="shared" si="483"/>
        <v>1</v>
      </c>
      <c r="AB156" s="34">
        <f t="shared" si="483"/>
        <v>0</v>
      </c>
      <c r="AC156" s="34">
        <f t="shared" si="21"/>
        <v>0</v>
      </c>
      <c r="AD156" s="34">
        <f t="shared" si="22"/>
        <v>1</v>
      </c>
      <c r="AE156" s="30">
        <f t="shared" si="23"/>
        <v>0.002185214995</v>
      </c>
      <c r="AF156" s="35" t="str">
        <f t="shared" si="42"/>
        <v>V+F</v>
      </c>
      <c r="AG156" s="31"/>
      <c r="AH156" s="31"/>
      <c r="AI156" s="31"/>
      <c r="AJ156" s="36">
        <f t="shared" ref="AJ156:AS156" si="484">INT(100*ABS(J156-($AH$7+$AH$9)/2))</f>
        <v>5102</v>
      </c>
      <c r="AK156" s="36">
        <f t="shared" si="484"/>
        <v>4379</v>
      </c>
      <c r="AL156" s="36">
        <f t="shared" si="484"/>
        <v>18</v>
      </c>
      <c r="AM156" s="36">
        <f t="shared" si="484"/>
        <v>241</v>
      </c>
      <c r="AN156" s="36">
        <f t="shared" si="484"/>
        <v>28</v>
      </c>
      <c r="AO156" s="36">
        <f t="shared" si="484"/>
        <v>181</v>
      </c>
      <c r="AP156" s="36">
        <f t="shared" si="484"/>
        <v>52</v>
      </c>
      <c r="AQ156" s="36">
        <f t="shared" si="484"/>
        <v>181</v>
      </c>
      <c r="AR156" s="36">
        <f t="shared" si="484"/>
        <v>192</v>
      </c>
      <c r="AS156" s="36">
        <f t="shared" si="484"/>
        <v>199</v>
      </c>
      <c r="AT156" s="35">
        <f t="shared" si="39"/>
        <v>18</v>
      </c>
      <c r="AU156" s="31"/>
      <c r="AV156" s="31"/>
      <c r="AW156" s="31"/>
      <c r="AX156" s="31"/>
      <c r="AY156" s="31"/>
      <c r="AZ156" s="31"/>
      <c r="BA156" s="31"/>
      <c r="BB156" s="31"/>
    </row>
    <row r="157" ht="13.5" customHeight="1">
      <c r="A157" s="27" t="s">
        <v>45</v>
      </c>
      <c r="B157" s="27" t="s">
        <v>30</v>
      </c>
      <c r="C157" s="28">
        <f>LOOKUP(A157,'single char incidentie'!$A$1:$A$26,'single char incidentie'!$E$1:$E$26)</f>
        <v>0.03844431043</v>
      </c>
      <c r="D157" s="28">
        <f>LOOKUP(B157,'single char incidentie'!$A$1:$A$26,'single char incidentie'!$D$1:$D$26)</f>
        <v>0.05443088522</v>
      </c>
      <c r="E157" s="29">
        <v>0.216175829147703</v>
      </c>
      <c r="F157" s="30">
        <f t="shared" si="9"/>
        <v>0.002161758291</v>
      </c>
      <c r="G157" s="31">
        <f t="shared" si="27"/>
        <v>3026461.608</v>
      </c>
      <c r="H157" s="31">
        <f t="shared" si="28"/>
        <v>762032.3931</v>
      </c>
      <c r="I157" s="31">
        <f t="shared" si="10"/>
        <v>30264.61608</v>
      </c>
      <c r="J157" s="32">
        <f t="shared" ref="J157:K157" si="485">C157*$AH$5</f>
        <v>38.44431043</v>
      </c>
      <c r="K157" s="32">
        <f t="shared" si="485"/>
        <v>54.43088522</v>
      </c>
      <c r="L157" s="32">
        <f t="shared" si="12"/>
        <v>2.161758291</v>
      </c>
      <c r="M157" s="32">
        <f t="shared" si="13"/>
        <v>3.203692536</v>
      </c>
      <c r="N157" s="32">
        <f t="shared" si="14"/>
        <v>1.240139046</v>
      </c>
      <c r="O157" s="32">
        <f t="shared" si="15"/>
        <v>4.535907102</v>
      </c>
      <c r="P157" s="32">
        <f t="shared" si="16"/>
        <v>1.755835007</v>
      </c>
      <c r="Q157" s="32">
        <f t="shared" si="17"/>
        <v>0.1801465243</v>
      </c>
      <c r="R157" s="32">
        <f t="shared" si="18"/>
        <v>0.06973413843</v>
      </c>
      <c r="S157" s="32">
        <f t="shared" si="19"/>
        <v>0.005811178203</v>
      </c>
      <c r="T157" s="33">
        <f t="shared" si="30"/>
        <v>0.6815396318</v>
      </c>
      <c r="U157" s="34">
        <f t="shared" ref="U157:AB157" si="486">IF(AND(J157&gt;=$AH$7,J157&lt;=$AH$9),1,0)</f>
        <v>0</v>
      </c>
      <c r="V157" s="34">
        <f t="shared" si="486"/>
        <v>0</v>
      </c>
      <c r="W157" s="34">
        <f t="shared" si="486"/>
        <v>1</v>
      </c>
      <c r="X157" s="34">
        <f t="shared" si="486"/>
        <v>0</v>
      </c>
      <c r="Y157" s="34">
        <f t="shared" si="486"/>
        <v>1</v>
      </c>
      <c r="Z157" s="34">
        <f t="shared" si="486"/>
        <v>0</v>
      </c>
      <c r="AA157" s="34">
        <f t="shared" si="486"/>
        <v>1</v>
      </c>
      <c r="AB157" s="34">
        <f t="shared" si="486"/>
        <v>0</v>
      </c>
      <c r="AC157" s="34">
        <f t="shared" si="21"/>
        <v>0</v>
      </c>
      <c r="AD157" s="34">
        <f t="shared" si="22"/>
        <v>1</v>
      </c>
      <c r="AE157" s="30">
        <f t="shared" si="23"/>
        <v>0.002161758291</v>
      </c>
      <c r="AF157" s="35" t="str">
        <f t="shared" si="42"/>
        <v>V+F</v>
      </c>
      <c r="AG157" s="31"/>
      <c r="AH157" s="31"/>
      <c r="AI157" s="31"/>
      <c r="AJ157" s="36">
        <f t="shared" ref="AJ157:AS157" si="487">INT(100*ABS(J157-($AH$7+$AH$9)/2))</f>
        <v>3644</v>
      </c>
      <c r="AK157" s="36">
        <f t="shared" si="487"/>
        <v>5243</v>
      </c>
      <c r="AL157" s="36">
        <f t="shared" si="487"/>
        <v>16</v>
      </c>
      <c r="AM157" s="36">
        <f t="shared" si="487"/>
        <v>120</v>
      </c>
      <c r="AN157" s="36">
        <f t="shared" si="487"/>
        <v>75</v>
      </c>
      <c r="AO157" s="36">
        <f t="shared" si="487"/>
        <v>253</v>
      </c>
      <c r="AP157" s="36">
        <f t="shared" si="487"/>
        <v>24</v>
      </c>
      <c r="AQ157" s="36">
        <f t="shared" si="487"/>
        <v>181</v>
      </c>
      <c r="AR157" s="36">
        <f t="shared" si="487"/>
        <v>193</v>
      </c>
      <c r="AS157" s="36">
        <f t="shared" si="487"/>
        <v>199</v>
      </c>
      <c r="AT157" s="35">
        <f t="shared" si="39"/>
        <v>16</v>
      </c>
      <c r="AU157" s="31"/>
      <c r="AV157" s="31"/>
      <c r="AW157" s="31"/>
      <c r="AX157" s="31"/>
      <c r="AY157" s="31"/>
      <c r="AZ157" s="31"/>
      <c r="BA157" s="31"/>
      <c r="BB157" s="31"/>
    </row>
    <row r="158" ht="13.5" customHeight="1">
      <c r="A158" s="27" t="s">
        <v>36</v>
      </c>
      <c r="B158" s="27" t="s">
        <v>55</v>
      </c>
      <c r="C158" s="28">
        <f>LOOKUP(A158,'single char incidentie'!$A$1:$A$26,'single char incidentie'!$E$1:$E$26)</f>
        <v>0.05302836709</v>
      </c>
      <c r="D158" s="28">
        <f>LOOKUP(B158,'single char incidentie'!$A$1:$A$26,'single char incidentie'!$D$1:$D$26)</f>
        <v>0.0443396535</v>
      </c>
      <c r="E158" s="29">
        <v>0.215816063755033</v>
      </c>
      <c r="F158" s="30">
        <f t="shared" si="9"/>
        <v>0.002158160638</v>
      </c>
      <c r="G158" s="31">
        <f t="shared" si="27"/>
        <v>3021424.893</v>
      </c>
      <c r="H158" s="31">
        <f t="shared" si="28"/>
        <v>620755.149</v>
      </c>
      <c r="I158" s="31">
        <f t="shared" si="10"/>
        <v>30214.24893</v>
      </c>
      <c r="J158" s="32">
        <f t="shared" ref="J158:K158" si="488">C158*$AH$5</f>
        <v>53.02836709</v>
      </c>
      <c r="K158" s="32">
        <f t="shared" si="488"/>
        <v>44.3396535</v>
      </c>
      <c r="L158" s="32">
        <f t="shared" si="12"/>
        <v>2.158160638</v>
      </c>
      <c r="M158" s="32">
        <f t="shared" si="13"/>
        <v>4.419030591</v>
      </c>
      <c r="N158" s="32">
        <f t="shared" si="14"/>
        <v>1.710592487</v>
      </c>
      <c r="O158" s="32">
        <f t="shared" si="15"/>
        <v>3.694971125</v>
      </c>
      <c r="P158" s="32">
        <f t="shared" si="16"/>
        <v>1.430311403</v>
      </c>
      <c r="Q158" s="32">
        <f t="shared" si="17"/>
        <v>0.1798467198</v>
      </c>
      <c r="R158" s="32">
        <f t="shared" si="18"/>
        <v>0.06961808508</v>
      </c>
      <c r="S158" s="32">
        <f t="shared" si="19"/>
        <v>0.00580150709</v>
      </c>
      <c r="T158" s="33">
        <f t="shared" si="30"/>
        <v>0.6836977925</v>
      </c>
      <c r="U158" s="34">
        <f t="shared" ref="U158:AB158" si="489">IF(AND(J158&gt;=$AH$7,J158&lt;=$AH$9),1,0)</f>
        <v>0</v>
      </c>
      <c r="V158" s="34">
        <f t="shared" si="489"/>
        <v>0</v>
      </c>
      <c r="W158" s="34">
        <f t="shared" si="489"/>
        <v>1</v>
      </c>
      <c r="X158" s="34">
        <f t="shared" si="489"/>
        <v>0</v>
      </c>
      <c r="Y158" s="34">
        <f t="shared" si="489"/>
        <v>1</v>
      </c>
      <c r="Z158" s="34">
        <f t="shared" si="489"/>
        <v>0</v>
      </c>
      <c r="AA158" s="34">
        <f t="shared" si="489"/>
        <v>1</v>
      </c>
      <c r="AB158" s="34">
        <f t="shared" si="489"/>
        <v>0</v>
      </c>
      <c r="AC158" s="34">
        <f t="shared" si="21"/>
        <v>0</v>
      </c>
      <c r="AD158" s="34">
        <f t="shared" si="22"/>
        <v>1</v>
      </c>
      <c r="AE158" s="30">
        <f t="shared" si="23"/>
        <v>0.002158160638</v>
      </c>
      <c r="AF158" s="35" t="str">
        <f t="shared" si="42"/>
        <v>V+F</v>
      </c>
      <c r="AG158" s="31"/>
      <c r="AH158" s="31"/>
      <c r="AI158" s="31"/>
      <c r="AJ158" s="36">
        <f t="shared" ref="AJ158:AS158" si="490">INT(100*ABS(J158-($AH$7+$AH$9)/2))</f>
        <v>5102</v>
      </c>
      <c r="AK158" s="36">
        <f t="shared" si="490"/>
        <v>4233</v>
      </c>
      <c r="AL158" s="36">
        <f t="shared" si="490"/>
        <v>15</v>
      </c>
      <c r="AM158" s="36">
        <f t="shared" si="490"/>
        <v>241</v>
      </c>
      <c r="AN158" s="36">
        <f t="shared" si="490"/>
        <v>28</v>
      </c>
      <c r="AO158" s="36">
        <f t="shared" si="490"/>
        <v>169</v>
      </c>
      <c r="AP158" s="36">
        <f t="shared" si="490"/>
        <v>56</v>
      </c>
      <c r="AQ158" s="36">
        <f t="shared" si="490"/>
        <v>182</v>
      </c>
      <c r="AR158" s="36">
        <f t="shared" si="490"/>
        <v>193</v>
      </c>
      <c r="AS158" s="36">
        <f t="shared" si="490"/>
        <v>199</v>
      </c>
      <c r="AT158" s="35">
        <f t="shared" si="39"/>
        <v>15</v>
      </c>
      <c r="AU158" s="31"/>
      <c r="AV158" s="31"/>
      <c r="AW158" s="31"/>
      <c r="AX158" s="31"/>
      <c r="AY158" s="31"/>
      <c r="AZ158" s="31"/>
      <c r="BA158" s="31"/>
      <c r="BB158" s="31"/>
    </row>
    <row r="159" ht="13.5" customHeight="1">
      <c r="A159" s="27" t="s">
        <v>48</v>
      </c>
      <c r="B159" s="27" t="s">
        <v>43</v>
      </c>
      <c r="C159" s="28">
        <f>LOOKUP(A159,'single char incidentie'!$A$1:$A$26,'single char incidentie'!$E$1:$E$26)</f>
        <v>0.04448359996</v>
      </c>
      <c r="D159" s="28">
        <f>LOOKUP(B159,'single char incidentie'!$A$1:$A$26,'single char incidentie'!$D$1:$D$26)</f>
        <v>0.04579603563</v>
      </c>
      <c r="E159" s="29">
        <v>0.215420321823095</v>
      </c>
      <c r="F159" s="30">
        <f t="shared" si="9"/>
        <v>0.002154203218</v>
      </c>
      <c r="G159" s="31">
        <f t="shared" si="27"/>
        <v>3015884.506</v>
      </c>
      <c r="H159" s="31">
        <f t="shared" si="28"/>
        <v>641144.4988</v>
      </c>
      <c r="I159" s="31">
        <f t="shared" si="10"/>
        <v>30158.84506</v>
      </c>
      <c r="J159" s="32">
        <f t="shared" ref="J159:K159" si="491">C159*$AH$5</f>
        <v>44.48359996</v>
      </c>
      <c r="K159" s="32">
        <f t="shared" si="491"/>
        <v>45.79603563</v>
      </c>
      <c r="L159" s="32">
        <f t="shared" si="12"/>
        <v>2.154203218</v>
      </c>
      <c r="M159" s="32">
        <f t="shared" si="13"/>
        <v>3.706966663</v>
      </c>
      <c r="N159" s="32">
        <f t="shared" si="14"/>
        <v>1.434954837</v>
      </c>
      <c r="O159" s="32">
        <f t="shared" si="15"/>
        <v>3.816336303</v>
      </c>
      <c r="P159" s="32">
        <f t="shared" si="16"/>
        <v>1.477291472</v>
      </c>
      <c r="Q159" s="32">
        <f t="shared" si="17"/>
        <v>0.1795169349</v>
      </c>
      <c r="R159" s="32">
        <f t="shared" si="18"/>
        <v>0.06949042639</v>
      </c>
      <c r="S159" s="32">
        <f t="shared" si="19"/>
        <v>0.005790868866</v>
      </c>
      <c r="T159" s="33">
        <f t="shared" si="30"/>
        <v>0.6858519957</v>
      </c>
      <c r="U159" s="34">
        <f t="shared" ref="U159:AB159" si="492">IF(AND(J159&gt;=$AH$7,J159&lt;=$AH$9),1,0)</f>
        <v>0</v>
      </c>
      <c r="V159" s="34">
        <f t="shared" si="492"/>
        <v>0</v>
      </c>
      <c r="W159" s="34">
        <f t="shared" si="492"/>
        <v>1</v>
      </c>
      <c r="X159" s="34">
        <f t="shared" si="492"/>
        <v>0</v>
      </c>
      <c r="Y159" s="34">
        <f t="shared" si="492"/>
        <v>1</v>
      </c>
      <c r="Z159" s="34">
        <f t="shared" si="492"/>
        <v>0</v>
      </c>
      <c r="AA159" s="34">
        <f t="shared" si="492"/>
        <v>1</v>
      </c>
      <c r="AB159" s="34">
        <f t="shared" si="492"/>
        <v>0</v>
      </c>
      <c r="AC159" s="34">
        <f t="shared" si="21"/>
        <v>0</v>
      </c>
      <c r="AD159" s="34">
        <f t="shared" si="22"/>
        <v>1</v>
      </c>
      <c r="AE159" s="30">
        <f t="shared" si="23"/>
        <v>0.002154203218</v>
      </c>
      <c r="AF159" s="35" t="str">
        <f t="shared" si="42"/>
        <v>V+F</v>
      </c>
      <c r="AG159" s="31"/>
      <c r="AH159" s="31"/>
      <c r="AI159" s="31"/>
      <c r="AJ159" s="36">
        <f t="shared" ref="AJ159:AS159" si="493">INT(100*ABS(J159-($AH$7+$AH$9)/2))</f>
        <v>4248</v>
      </c>
      <c r="AK159" s="36">
        <f t="shared" si="493"/>
        <v>4379</v>
      </c>
      <c r="AL159" s="36">
        <f t="shared" si="493"/>
        <v>15</v>
      </c>
      <c r="AM159" s="36">
        <f t="shared" si="493"/>
        <v>170</v>
      </c>
      <c r="AN159" s="36">
        <f t="shared" si="493"/>
        <v>56</v>
      </c>
      <c r="AO159" s="36">
        <f t="shared" si="493"/>
        <v>181</v>
      </c>
      <c r="AP159" s="36">
        <f t="shared" si="493"/>
        <v>52</v>
      </c>
      <c r="AQ159" s="36">
        <f t="shared" si="493"/>
        <v>182</v>
      </c>
      <c r="AR159" s="36">
        <f t="shared" si="493"/>
        <v>193</v>
      </c>
      <c r="AS159" s="36">
        <f t="shared" si="493"/>
        <v>199</v>
      </c>
      <c r="AT159" s="35">
        <f t="shared" si="39"/>
        <v>15</v>
      </c>
      <c r="AU159" s="31"/>
      <c r="AV159" s="31"/>
      <c r="AW159" s="31"/>
      <c r="AX159" s="31"/>
      <c r="AY159" s="31"/>
      <c r="AZ159" s="31"/>
      <c r="BA159" s="31"/>
      <c r="BB159" s="31"/>
    </row>
    <row r="160" ht="13.5" customHeight="1">
      <c r="A160" s="27" t="s">
        <v>40</v>
      </c>
      <c r="B160" s="27" t="s">
        <v>32</v>
      </c>
      <c r="C160" s="28">
        <f>LOOKUP(A160,'single char incidentie'!$A$1:$A$26,'single char incidentie'!$E$1:$E$26)</f>
        <v>0.02231853074</v>
      </c>
      <c r="D160" s="28">
        <f>LOOKUP(B160,'single char incidentie'!$A$1:$A$26,'single char incidentie'!$D$1:$D$26)</f>
        <v>0.094317711</v>
      </c>
      <c r="E160" s="29">
        <v>0.214967017428331</v>
      </c>
      <c r="F160" s="30">
        <f t="shared" si="9"/>
        <v>0.002149670174</v>
      </c>
      <c r="G160" s="31">
        <f t="shared" si="27"/>
        <v>3009538.244</v>
      </c>
      <c r="H160" s="31">
        <f t="shared" si="28"/>
        <v>1320447.954</v>
      </c>
      <c r="I160" s="31">
        <f t="shared" si="10"/>
        <v>30095.38244</v>
      </c>
      <c r="J160" s="32">
        <f t="shared" ref="J160:K160" si="494">C160*$AH$5</f>
        <v>22.31853074</v>
      </c>
      <c r="K160" s="32">
        <f t="shared" si="494"/>
        <v>94.317711</v>
      </c>
      <c r="L160" s="32">
        <f t="shared" si="12"/>
        <v>2.149670174</v>
      </c>
      <c r="M160" s="32">
        <f t="shared" si="13"/>
        <v>1.859877562</v>
      </c>
      <c r="N160" s="32">
        <f t="shared" si="14"/>
        <v>0.7199526045</v>
      </c>
      <c r="O160" s="32">
        <f t="shared" si="15"/>
        <v>7.85980925</v>
      </c>
      <c r="P160" s="32">
        <f t="shared" si="16"/>
        <v>3.042506807</v>
      </c>
      <c r="Q160" s="32">
        <f t="shared" si="17"/>
        <v>0.1791391812</v>
      </c>
      <c r="R160" s="32">
        <f t="shared" si="18"/>
        <v>0.06934419917</v>
      </c>
      <c r="S160" s="32">
        <f t="shared" si="19"/>
        <v>0.005778683264</v>
      </c>
      <c r="T160" s="33">
        <f t="shared" si="30"/>
        <v>0.6880016659</v>
      </c>
      <c r="U160" s="34">
        <f t="shared" ref="U160:AB160" si="495">IF(AND(J160&gt;=$AH$7,J160&lt;=$AH$9),1,0)</f>
        <v>0</v>
      </c>
      <c r="V160" s="34">
        <f t="shared" si="495"/>
        <v>0</v>
      </c>
      <c r="W160" s="34">
        <f t="shared" si="495"/>
        <v>1</v>
      </c>
      <c r="X160" s="34">
        <f t="shared" si="495"/>
        <v>1</v>
      </c>
      <c r="Y160" s="34">
        <f t="shared" si="495"/>
        <v>0</v>
      </c>
      <c r="Z160" s="34">
        <f t="shared" si="495"/>
        <v>0</v>
      </c>
      <c r="AA160" s="34">
        <f t="shared" si="495"/>
        <v>0</v>
      </c>
      <c r="AB160" s="34">
        <f t="shared" si="495"/>
        <v>0</v>
      </c>
      <c r="AC160" s="34">
        <f t="shared" si="21"/>
        <v>0</v>
      </c>
      <c r="AD160" s="34">
        <f t="shared" si="22"/>
        <v>1</v>
      </c>
      <c r="AE160" s="30">
        <f t="shared" si="23"/>
        <v>0.002149670174</v>
      </c>
      <c r="AF160" s="35" t="str">
        <f t="shared" si="42"/>
        <v>V+F</v>
      </c>
      <c r="AG160" s="31"/>
      <c r="AH160" s="31"/>
      <c r="AI160" s="31"/>
      <c r="AJ160" s="36">
        <f t="shared" ref="AJ160:AS160" si="496">INT(100*ABS(J160-($AH$7+$AH$9)/2))</f>
        <v>2031</v>
      </c>
      <c r="AK160" s="36">
        <f t="shared" si="496"/>
        <v>9231</v>
      </c>
      <c r="AL160" s="36">
        <f t="shared" si="496"/>
        <v>14</v>
      </c>
      <c r="AM160" s="36">
        <f t="shared" si="496"/>
        <v>14</v>
      </c>
      <c r="AN160" s="36">
        <f t="shared" si="496"/>
        <v>128</v>
      </c>
      <c r="AO160" s="36">
        <f t="shared" si="496"/>
        <v>585</v>
      </c>
      <c r="AP160" s="36">
        <f t="shared" si="496"/>
        <v>104</v>
      </c>
      <c r="AQ160" s="36">
        <f t="shared" si="496"/>
        <v>182</v>
      </c>
      <c r="AR160" s="36">
        <f t="shared" si="496"/>
        <v>193</v>
      </c>
      <c r="AS160" s="36">
        <f t="shared" si="496"/>
        <v>199</v>
      </c>
      <c r="AT160" s="35">
        <f t="shared" si="39"/>
        <v>14</v>
      </c>
      <c r="AU160" s="31"/>
      <c r="AV160" s="31"/>
      <c r="AW160" s="31"/>
      <c r="AX160" s="31"/>
      <c r="AY160" s="31"/>
      <c r="AZ160" s="31"/>
      <c r="BA160" s="31"/>
      <c r="BB160" s="31"/>
    </row>
    <row r="161" ht="13.5" customHeight="1">
      <c r="A161" s="27" t="s">
        <v>53</v>
      </c>
      <c r="B161" s="27" t="s">
        <v>48</v>
      </c>
      <c r="C161" s="28">
        <f>LOOKUP(A161,'single char incidentie'!$A$1:$A$26,'single char incidentie'!$E$1:$E$26)</f>
        <v>0.04653756087</v>
      </c>
      <c r="D161" s="28">
        <f>LOOKUP(B161,'single char incidentie'!$A$1:$A$26,'single char incidentie'!$D$1:$D$26)</f>
        <v>0.04743824754</v>
      </c>
      <c r="E161" s="29">
        <v>0.214600056727807</v>
      </c>
      <c r="F161" s="30">
        <f t="shared" si="9"/>
        <v>0.002146000567</v>
      </c>
      <c r="G161" s="31">
        <f t="shared" si="27"/>
        <v>3004400.794</v>
      </c>
      <c r="H161" s="31">
        <f t="shared" si="28"/>
        <v>664135.4656</v>
      </c>
      <c r="I161" s="31">
        <f t="shared" si="10"/>
        <v>30044.00794</v>
      </c>
      <c r="J161" s="32">
        <f t="shared" ref="J161:K161" si="497">C161*$AH$5</f>
        <v>46.53756087</v>
      </c>
      <c r="K161" s="32">
        <f t="shared" si="497"/>
        <v>47.43824754</v>
      </c>
      <c r="L161" s="32">
        <f t="shared" si="12"/>
        <v>2.146000567</v>
      </c>
      <c r="M161" s="32">
        <f t="shared" si="13"/>
        <v>3.878130073</v>
      </c>
      <c r="N161" s="32">
        <f t="shared" si="14"/>
        <v>1.501211641</v>
      </c>
      <c r="O161" s="32">
        <f t="shared" si="15"/>
        <v>3.953187295</v>
      </c>
      <c r="P161" s="32">
        <f t="shared" si="16"/>
        <v>1.53026605</v>
      </c>
      <c r="Q161" s="32">
        <f t="shared" si="17"/>
        <v>0.1788333806</v>
      </c>
      <c r="R161" s="32">
        <f t="shared" si="18"/>
        <v>0.06922582475</v>
      </c>
      <c r="S161" s="32">
        <f t="shared" si="19"/>
        <v>0.005768818729</v>
      </c>
      <c r="T161" s="33">
        <f t="shared" si="30"/>
        <v>0.6901476664</v>
      </c>
      <c r="U161" s="34">
        <f t="shared" ref="U161:AB161" si="498">IF(AND(J161&gt;=$AH$7,J161&lt;=$AH$9),1,0)</f>
        <v>0</v>
      </c>
      <c r="V161" s="34">
        <f t="shared" si="498"/>
        <v>0</v>
      </c>
      <c r="W161" s="34">
        <f t="shared" si="498"/>
        <v>1</v>
      </c>
      <c r="X161" s="34">
        <f t="shared" si="498"/>
        <v>0</v>
      </c>
      <c r="Y161" s="34">
        <f t="shared" si="498"/>
        <v>1</v>
      </c>
      <c r="Z161" s="34">
        <f t="shared" si="498"/>
        <v>0</v>
      </c>
      <c r="AA161" s="34">
        <f t="shared" si="498"/>
        <v>1</v>
      </c>
      <c r="AB161" s="34">
        <f t="shared" si="498"/>
        <v>0</v>
      </c>
      <c r="AC161" s="34">
        <f t="shared" si="21"/>
        <v>0</v>
      </c>
      <c r="AD161" s="34">
        <f t="shared" si="22"/>
        <v>1</v>
      </c>
      <c r="AE161" s="30">
        <f t="shared" si="23"/>
        <v>0.002146000567</v>
      </c>
      <c r="AF161" s="35" t="str">
        <f t="shared" si="42"/>
        <v>V+F</v>
      </c>
      <c r="AG161" s="31"/>
      <c r="AH161" s="31"/>
      <c r="AI161" s="31"/>
      <c r="AJ161" s="36">
        <f t="shared" ref="AJ161:AS161" si="499">INT(100*ABS(J161-($AH$7+$AH$9)/2))</f>
        <v>4453</v>
      </c>
      <c r="AK161" s="36">
        <f t="shared" si="499"/>
        <v>4543</v>
      </c>
      <c r="AL161" s="36">
        <f t="shared" si="499"/>
        <v>14</v>
      </c>
      <c r="AM161" s="36">
        <f t="shared" si="499"/>
        <v>187</v>
      </c>
      <c r="AN161" s="36">
        <f t="shared" si="499"/>
        <v>49</v>
      </c>
      <c r="AO161" s="36">
        <f t="shared" si="499"/>
        <v>195</v>
      </c>
      <c r="AP161" s="36">
        <f t="shared" si="499"/>
        <v>46</v>
      </c>
      <c r="AQ161" s="36">
        <f t="shared" si="499"/>
        <v>182</v>
      </c>
      <c r="AR161" s="36">
        <f t="shared" si="499"/>
        <v>193</v>
      </c>
      <c r="AS161" s="36">
        <f t="shared" si="499"/>
        <v>199</v>
      </c>
      <c r="AT161" s="35">
        <f t="shared" si="39"/>
        <v>14</v>
      </c>
      <c r="AU161" s="31"/>
      <c r="AV161" s="31"/>
      <c r="AW161" s="31"/>
      <c r="AX161" s="31"/>
      <c r="AY161" s="31"/>
      <c r="AZ161" s="31"/>
      <c r="BA161" s="31"/>
      <c r="BB161" s="31"/>
    </row>
    <row r="162" ht="13.5" customHeight="1">
      <c r="A162" s="27" t="s">
        <v>48</v>
      </c>
      <c r="B162" s="27" t="s">
        <v>48</v>
      </c>
      <c r="C162" s="28">
        <f>LOOKUP(A162,'single char incidentie'!$A$1:$A$26,'single char incidentie'!$E$1:$E$26)</f>
        <v>0.04448359996</v>
      </c>
      <c r="D162" s="28">
        <f>LOOKUP(B162,'single char incidentie'!$A$1:$A$26,'single char incidentie'!$D$1:$D$26)</f>
        <v>0.04743824754</v>
      </c>
      <c r="E162" s="29">
        <v>0.214103580485922</v>
      </c>
      <c r="F162" s="30">
        <f t="shared" si="9"/>
        <v>0.002141035805</v>
      </c>
      <c r="G162" s="31">
        <f t="shared" si="27"/>
        <v>2997450.127</v>
      </c>
      <c r="H162" s="31">
        <f t="shared" si="28"/>
        <v>664135.4656</v>
      </c>
      <c r="I162" s="31">
        <f t="shared" si="10"/>
        <v>29974.50127</v>
      </c>
      <c r="J162" s="32">
        <f t="shared" ref="J162:K162" si="500">C162*$AH$5</f>
        <v>44.48359996</v>
      </c>
      <c r="K162" s="32">
        <f t="shared" si="500"/>
        <v>47.43824754</v>
      </c>
      <c r="L162" s="32">
        <f t="shared" si="12"/>
        <v>2.141035805</v>
      </c>
      <c r="M162" s="32">
        <f t="shared" si="13"/>
        <v>3.706966663</v>
      </c>
      <c r="N162" s="32">
        <f t="shared" si="14"/>
        <v>1.434954837</v>
      </c>
      <c r="O162" s="32">
        <f t="shared" si="15"/>
        <v>3.953187295</v>
      </c>
      <c r="P162" s="32">
        <f t="shared" si="16"/>
        <v>1.53026605</v>
      </c>
      <c r="Q162" s="32">
        <f t="shared" si="17"/>
        <v>0.1784196504</v>
      </c>
      <c r="R162" s="32">
        <f t="shared" si="18"/>
        <v>0.06906567112</v>
      </c>
      <c r="S162" s="32">
        <f t="shared" si="19"/>
        <v>0.005755472594</v>
      </c>
      <c r="T162" s="33">
        <f t="shared" si="30"/>
        <v>0.6922887022</v>
      </c>
      <c r="U162" s="34">
        <f t="shared" ref="U162:AB162" si="501">IF(AND(J162&gt;=$AH$7,J162&lt;=$AH$9),1,0)</f>
        <v>0</v>
      </c>
      <c r="V162" s="34">
        <f t="shared" si="501"/>
        <v>0</v>
      </c>
      <c r="W162" s="34">
        <f t="shared" si="501"/>
        <v>1</v>
      </c>
      <c r="X162" s="34">
        <f t="shared" si="501"/>
        <v>0</v>
      </c>
      <c r="Y162" s="34">
        <f t="shared" si="501"/>
        <v>1</v>
      </c>
      <c r="Z162" s="34">
        <f t="shared" si="501"/>
        <v>0</v>
      </c>
      <c r="AA162" s="34">
        <f t="shared" si="501"/>
        <v>1</v>
      </c>
      <c r="AB162" s="34">
        <f t="shared" si="501"/>
        <v>0</v>
      </c>
      <c r="AC162" s="34">
        <f t="shared" si="21"/>
        <v>0</v>
      </c>
      <c r="AD162" s="34">
        <f t="shared" si="22"/>
        <v>1</v>
      </c>
      <c r="AE162" s="30">
        <f t="shared" si="23"/>
        <v>0.002141035805</v>
      </c>
      <c r="AF162" s="35" t="str">
        <f t="shared" si="42"/>
        <v>V+F</v>
      </c>
      <c r="AG162" s="31"/>
      <c r="AH162" s="31"/>
      <c r="AI162" s="31"/>
      <c r="AJ162" s="36">
        <f t="shared" ref="AJ162:AS162" si="502">INT(100*ABS(J162-($AH$7+$AH$9)/2))</f>
        <v>4248</v>
      </c>
      <c r="AK162" s="36">
        <f t="shared" si="502"/>
        <v>4543</v>
      </c>
      <c r="AL162" s="36">
        <f t="shared" si="502"/>
        <v>14</v>
      </c>
      <c r="AM162" s="36">
        <f t="shared" si="502"/>
        <v>170</v>
      </c>
      <c r="AN162" s="36">
        <f t="shared" si="502"/>
        <v>56</v>
      </c>
      <c r="AO162" s="36">
        <f t="shared" si="502"/>
        <v>195</v>
      </c>
      <c r="AP162" s="36">
        <f t="shared" si="502"/>
        <v>46</v>
      </c>
      <c r="AQ162" s="36">
        <f t="shared" si="502"/>
        <v>182</v>
      </c>
      <c r="AR162" s="36">
        <f t="shared" si="502"/>
        <v>193</v>
      </c>
      <c r="AS162" s="36">
        <f t="shared" si="502"/>
        <v>199</v>
      </c>
      <c r="AT162" s="35">
        <f t="shared" si="39"/>
        <v>14</v>
      </c>
      <c r="AU162" s="31"/>
      <c r="AV162" s="31"/>
      <c r="AW162" s="31"/>
      <c r="AX162" s="31"/>
      <c r="AY162" s="31"/>
      <c r="AZ162" s="31"/>
      <c r="BA162" s="31"/>
      <c r="BB162" s="31"/>
    </row>
    <row r="163" ht="13.5" customHeight="1">
      <c r="A163" s="27" t="s">
        <v>58</v>
      </c>
      <c r="B163" s="27" t="s">
        <v>42</v>
      </c>
      <c r="C163" s="28">
        <f>LOOKUP(A163,'single char incidentie'!$A$1:$A$26,'single char incidentie'!$E$1:$E$26)</f>
        <v>0.03982593795</v>
      </c>
      <c r="D163" s="28">
        <f>LOOKUP(B163,'single char incidentie'!$A$1:$A$26,'single char incidentie'!$D$1:$D$26)</f>
        <v>0.05481889944</v>
      </c>
      <c r="E163" s="29">
        <v>0.212405487832519</v>
      </c>
      <c r="F163" s="30">
        <f t="shared" si="9"/>
        <v>0.002124054878</v>
      </c>
      <c r="G163" s="31">
        <f t="shared" si="27"/>
        <v>2973676.83</v>
      </c>
      <c r="H163" s="31">
        <f t="shared" si="28"/>
        <v>767464.5922</v>
      </c>
      <c r="I163" s="31">
        <f t="shared" si="10"/>
        <v>29736.7683</v>
      </c>
      <c r="J163" s="32">
        <f t="shared" ref="J163:K163" si="503">C163*$AH$5</f>
        <v>39.82593795</v>
      </c>
      <c r="K163" s="32">
        <f t="shared" si="503"/>
        <v>54.81889944</v>
      </c>
      <c r="L163" s="32">
        <f t="shared" si="12"/>
        <v>2.124054878</v>
      </c>
      <c r="M163" s="32">
        <f t="shared" si="13"/>
        <v>3.318828162</v>
      </c>
      <c r="N163" s="32">
        <f t="shared" si="14"/>
        <v>1.284707676</v>
      </c>
      <c r="O163" s="32">
        <f t="shared" si="15"/>
        <v>4.56824162</v>
      </c>
      <c r="P163" s="32">
        <f t="shared" si="16"/>
        <v>1.768351595</v>
      </c>
      <c r="Q163" s="32">
        <f t="shared" si="17"/>
        <v>0.1770045732</v>
      </c>
      <c r="R163" s="32">
        <f t="shared" si="18"/>
        <v>0.0685178993</v>
      </c>
      <c r="S163" s="32">
        <f t="shared" si="19"/>
        <v>0.005709824942</v>
      </c>
      <c r="T163" s="33">
        <f t="shared" si="30"/>
        <v>0.6944127571</v>
      </c>
      <c r="U163" s="34">
        <f t="shared" ref="U163:AB163" si="504">IF(AND(J163&gt;=$AH$7,J163&lt;=$AH$9),1,0)</f>
        <v>0</v>
      </c>
      <c r="V163" s="34">
        <f t="shared" si="504"/>
        <v>0</v>
      </c>
      <c r="W163" s="34">
        <f t="shared" si="504"/>
        <v>1</v>
      </c>
      <c r="X163" s="34">
        <f t="shared" si="504"/>
        <v>0</v>
      </c>
      <c r="Y163" s="34">
        <f t="shared" si="504"/>
        <v>1</v>
      </c>
      <c r="Z163" s="34">
        <f t="shared" si="504"/>
        <v>0</v>
      </c>
      <c r="AA163" s="34">
        <f t="shared" si="504"/>
        <v>1</v>
      </c>
      <c r="AB163" s="34">
        <f t="shared" si="504"/>
        <v>0</v>
      </c>
      <c r="AC163" s="34">
        <f t="shared" si="21"/>
        <v>0</v>
      </c>
      <c r="AD163" s="34">
        <f t="shared" si="22"/>
        <v>1</v>
      </c>
      <c r="AE163" s="30">
        <f t="shared" si="23"/>
        <v>0.002124054878</v>
      </c>
      <c r="AF163" s="35" t="str">
        <f t="shared" si="42"/>
        <v>V+F</v>
      </c>
      <c r="AG163" s="31"/>
      <c r="AH163" s="31"/>
      <c r="AI163" s="31"/>
      <c r="AJ163" s="36">
        <f t="shared" ref="AJ163:AS163" si="505">INT(100*ABS(J163-($AH$7+$AH$9)/2))</f>
        <v>3782</v>
      </c>
      <c r="AK163" s="36">
        <f t="shared" si="505"/>
        <v>5281</v>
      </c>
      <c r="AL163" s="36">
        <f t="shared" si="505"/>
        <v>12</v>
      </c>
      <c r="AM163" s="36">
        <f t="shared" si="505"/>
        <v>131</v>
      </c>
      <c r="AN163" s="36">
        <f t="shared" si="505"/>
        <v>71</v>
      </c>
      <c r="AO163" s="36">
        <f t="shared" si="505"/>
        <v>256</v>
      </c>
      <c r="AP163" s="36">
        <f t="shared" si="505"/>
        <v>23</v>
      </c>
      <c r="AQ163" s="36">
        <f t="shared" si="505"/>
        <v>182</v>
      </c>
      <c r="AR163" s="36">
        <f t="shared" si="505"/>
        <v>193</v>
      </c>
      <c r="AS163" s="36">
        <f t="shared" si="505"/>
        <v>199</v>
      </c>
      <c r="AT163" s="35">
        <f t="shared" si="39"/>
        <v>12</v>
      </c>
      <c r="AU163" s="31"/>
      <c r="AV163" s="31"/>
      <c r="AW163" s="31"/>
      <c r="AX163" s="31"/>
      <c r="AY163" s="31"/>
      <c r="AZ163" s="31"/>
      <c r="BA163" s="31"/>
      <c r="BB163" s="31"/>
    </row>
    <row r="164" ht="13.5" customHeight="1">
      <c r="A164" s="27" t="s">
        <v>58</v>
      </c>
      <c r="B164" s="27" t="s">
        <v>30</v>
      </c>
      <c r="C164" s="28">
        <f>LOOKUP(A164,'single char incidentie'!$A$1:$A$26,'single char incidentie'!$E$1:$E$26)</f>
        <v>0.03982593795</v>
      </c>
      <c r="D164" s="28">
        <f>LOOKUP(B164,'single char incidentie'!$A$1:$A$26,'single char incidentie'!$D$1:$D$26)</f>
        <v>0.05443088522</v>
      </c>
      <c r="E164" s="29">
        <v>0.211887425667073</v>
      </c>
      <c r="F164" s="30">
        <f t="shared" si="9"/>
        <v>0.002118874257</v>
      </c>
      <c r="G164" s="31">
        <f t="shared" si="27"/>
        <v>2966423.959</v>
      </c>
      <c r="H164" s="31">
        <f t="shared" si="28"/>
        <v>762032.3931</v>
      </c>
      <c r="I164" s="31">
        <f t="shared" si="10"/>
        <v>29664.23959</v>
      </c>
      <c r="J164" s="32">
        <f t="shared" ref="J164:K164" si="506">C164*$AH$5</f>
        <v>39.82593795</v>
      </c>
      <c r="K164" s="32">
        <f t="shared" si="506"/>
        <v>54.43088522</v>
      </c>
      <c r="L164" s="32">
        <f t="shared" si="12"/>
        <v>2.118874257</v>
      </c>
      <c r="M164" s="32">
        <f t="shared" si="13"/>
        <v>3.318828162</v>
      </c>
      <c r="N164" s="32">
        <f t="shared" si="14"/>
        <v>1.284707676</v>
      </c>
      <c r="O164" s="32">
        <f t="shared" si="15"/>
        <v>4.535907102</v>
      </c>
      <c r="P164" s="32">
        <f t="shared" si="16"/>
        <v>1.755835007</v>
      </c>
      <c r="Q164" s="32">
        <f t="shared" si="17"/>
        <v>0.1765728547</v>
      </c>
      <c r="R164" s="32">
        <f t="shared" si="18"/>
        <v>0.06835078247</v>
      </c>
      <c r="S164" s="32">
        <f t="shared" si="19"/>
        <v>0.005695898539</v>
      </c>
      <c r="T164" s="33">
        <f t="shared" si="30"/>
        <v>0.6965316314</v>
      </c>
      <c r="U164" s="34">
        <f t="shared" ref="U164:AB164" si="507">IF(AND(J164&gt;=$AH$7,J164&lt;=$AH$9),1,0)</f>
        <v>0</v>
      </c>
      <c r="V164" s="34">
        <f t="shared" si="507"/>
        <v>0</v>
      </c>
      <c r="W164" s="34">
        <f t="shared" si="507"/>
        <v>1</v>
      </c>
      <c r="X164" s="34">
        <f t="shared" si="507"/>
        <v>0</v>
      </c>
      <c r="Y164" s="34">
        <f t="shared" si="507"/>
        <v>1</v>
      </c>
      <c r="Z164" s="34">
        <f t="shared" si="507"/>
        <v>0</v>
      </c>
      <c r="AA164" s="34">
        <f t="shared" si="507"/>
        <v>1</v>
      </c>
      <c r="AB164" s="34">
        <f t="shared" si="507"/>
        <v>0</v>
      </c>
      <c r="AC164" s="34">
        <f t="shared" si="21"/>
        <v>0</v>
      </c>
      <c r="AD164" s="34">
        <f t="shared" si="22"/>
        <v>1</v>
      </c>
      <c r="AE164" s="30">
        <f t="shared" si="23"/>
        <v>0.002118874257</v>
      </c>
      <c r="AF164" s="35" t="str">
        <f t="shared" si="42"/>
        <v>V+F</v>
      </c>
      <c r="AG164" s="31"/>
      <c r="AH164" s="31"/>
      <c r="AI164" s="31"/>
      <c r="AJ164" s="36">
        <f t="shared" ref="AJ164:AS164" si="508">INT(100*ABS(J164-($AH$7+$AH$9)/2))</f>
        <v>3782</v>
      </c>
      <c r="AK164" s="36">
        <f t="shared" si="508"/>
        <v>5243</v>
      </c>
      <c r="AL164" s="36">
        <f t="shared" si="508"/>
        <v>11</v>
      </c>
      <c r="AM164" s="36">
        <f t="shared" si="508"/>
        <v>131</v>
      </c>
      <c r="AN164" s="36">
        <f t="shared" si="508"/>
        <v>71</v>
      </c>
      <c r="AO164" s="36">
        <f t="shared" si="508"/>
        <v>253</v>
      </c>
      <c r="AP164" s="36">
        <f t="shared" si="508"/>
        <v>24</v>
      </c>
      <c r="AQ164" s="36">
        <f t="shared" si="508"/>
        <v>182</v>
      </c>
      <c r="AR164" s="36">
        <f t="shared" si="508"/>
        <v>193</v>
      </c>
      <c r="AS164" s="36">
        <f t="shared" si="508"/>
        <v>199</v>
      </c>
      <c r="AT164" s="35">
        <f t="shared" si="39"/>
        <v>11</v>
      </c>
      <c r="AU164" s="31"/>
      <c r="AV164" s="31"/>
      <c r="AW164" s="31"/>
      <c r="AX164" s="31"/>
      <c r="AY164" s="31"/>
      <c r="AZ164" s="31"/>
      <c r="BA164" s="31"/>
      <c r="BB164" s="31"/>
    </row>
    <row r="165" ht="13.5" customHeight="1">
      <c r="A165" s="27" t="s">
        <v>55</v>
      </c>
      <c r="B165" s="27" t="s">
        <v>30</v>
      </c>
      <c r="C165" s="28">
        <f>LOOKUP(A165,'single char incidentie'!$A$1:$A$26,'single char incidentie'!$E$1:$E$26)</f>
        <v>0.04208913995</v>
      </c>
      <c r="D165" s="28">
        <f>LOOKUP(B165,'single char incidentie'!$A$1:$A$26,'single char incidentie'!$D$1:$D$26)</f>
        <v>0.05443088522</v>
      </c>
      <c r="E165" s="29">
        <v>0.211614003968644</v>
      </c>
      <c r="F165" s="30">
        <f t="shared" si="9"/>
        <v>0.00211614004</v>
      </c>
      <c r="G165" s="31">
        <f t="shared" si="27"/>
        <v>2962596.056</v>
      </c>
      <c r="H165" s="31">
        <f t="shared" si="28"/>
        <v>762032.3931</v>
      </c>
      <c r="I165" s="31">
        <f t="shared" si="10"/>
        <v>29625.96056</v>
      </c>
      <c r="J165" s="32">
        <f t="shared" ref="J165:K165" si="509">C165*$AH$5</f>
        <v>42.08913995</v>
      </c>
      <c r="K165" s="32">
        <f t="shared" si="509"/>
        <v>54.43088522</v>
      </c>
      <c r="L165" s="32">
        <f t="shared" si="12"/>
        <v>2.11614004</v>
      </c>
      <c r="M165" s="32">
        <f t="shared" si="13"/>
        <v>3.50742833</v>
      </c>
      <c r="N165" s="32">
        <f t="shared" si="14"/>
        <v>1.357714192</v>
      </c>
      <c r="O165" s="32">
        <f t="shared" si="15"/>
        <v>4.535907102</v>
      </c>
      <c r="P165" s="32">
        <f t="shared" si="16"/>
        <v>1.755835007</v>
      </c>
      <c r="Q165" s="32">
        <f t="shared" si="17"/>
        <v>0.1763450033</v>
      </c>
      <c r="R165" s="32">
        <f t="shared" si="18"/>
        <v>0.06826258193</v>
      </c>
      <c r="S165" s="32">
        <f t="shared" si="19"/>
        <v>0.005688548494</v>
      </c>
      <c r="T165" s="33">
        <f t="shared" si="30"/>
        <v>0.6986477714</v>
      </c>
      <c r="U165" s="34">
        <f t="shared" ref="U165:AB165" si="510">IF(AND(J165&gt;=$AH$7,J165&lt;=$AH$9),1,0)</f>
        <v>0</v>
      </c>
      <c r="V165" s="34">
        <f t="shared" si="510"/>
        <v>0</v>
      </c>
      <c r="W165" s="34">
        <f t="shared" si="510"/>
        <v>1</v>
      </c>
      <c r="X165" s="34">
        <f t="shared" si="510"/>
        <v>0</v>
      </c>
      <c r="Y165" s="34">
        <f t="shared" si="510"/>
        <v>1</v>
      </c>
      <c r="Z165" s="34">
        <f t="shared" si="510"/>
        <v>0</v>
      </c>
      <c r="AA165" s="34">
        <f t="shared" si="510"/>
        <v>1</v>
      </c>
      <c r="AB165" s="34">
        <f t="shared" si="510"/>
        <v>0</v>
      </c>
      <c r="AC165" s="34">
        <f t="shared" si="21"/>
        <v>0</v>
      </c>
      <c r="AD165" s="34">
        <f t="shared" si="22"/>
        <v>1</v>
      </c>
      <c r="AE165" s="30">
        <f t="shared" si="23"/>
        <v>0.00211614004</v>
      </c>
      <c r="AF165" s="35" t="str">
        <f t="shared" si="42"/>
        <v>V+F</v>
      </c>
      <c r="AG165" s="31"/>
      <c r="AH165" s="31"/>
      <c r="AI165" s="31"/>
      <c r="AJ165" s="36">
        <f t="shared" ref="AJ165:AS165" si="511">INT(100*ABS(J165-($AH$7+$AH$9)/2))</f>
        <v>4008</v>
      </c>
      <c r="AK165" s="36">
        <f t="shared" si="511"/>
        <v>5243</v>
      </c>
      <c r="AL165" s="36">
        <f t="shared" si="511"/>
        <v>11</v>
      </c>
      <c r="AM165" s="36">
        <f t="shared" si="511"/>
        <v>150</v>
      </c>
      <c r="AN165" s="36">
        <f t="shared" si="511"/>
        <v>64</v>
      </c>
      <c r="AO165" s="36">
        <f t="shared" si="511"/>
        <v>253</v>
      </c>
      <c r="AP165" s="36">
        <f t="shared" si="511"/>
        <v>24</v>
      </c>
      <c r="AQ165" s="36">
        <f t="shared" si="511"/>
        <v>182</v>
      </c>
      <c r="AR165" s="36">
        <f t="shared" si="511"/>
        <v>193</v>
      </c>
      <c r="AS165" s="36">
        <f t="shared" si="511"/>
        <v>199</v>
      </c>
      <c r="AT165" s="35">
        <f t="shared" si="39"/>
        <v>11</v>
      </c>
      <c r="AU165" s="31"/>
      <c r="AV165" s="31"/>
      <c r="AW165" s="31"/>
      <c r="AX165" s="31"/>
      <c r="AY165" s="31"/>
      <c r="AZ165" s="31"/>
      <c r="BA165" s="31"/>
      <c r="BB165" s="31"/>
    </row>
    <row r="166" ht="13.5" customHeight="1">
      <c r="A166" s="27" t="s">
        <v>33</v>
      </c>
      <c r="B166" s="27" t="s">
        <v>53</v>
      </c>
      <c r="C166" s="28">
        <f>LOOKUP(A166,'single char incidentie'!$A$1:$A$26,'single char incidentie'!$E$1:$E$26)</f>
        <v>0.09650590394</v>
      </c>
      <c r="D166" s="28">
        <f>LOOKUP(B166,'single char incidentie'!$A$1:$A$26,'single char incidentie'!$D$1:$D$26)</f>
        <v>0.02319662658</v>
      </c>
      <c r="E166" s="29">
        <v>0.21118228549744</v>
      </c>
      <c r="F166" s="30">
        <f t="shared" si="9"/>
        <v>0.002111822855</v>
      </c>
      <c r="G166" s="31">
        <f t="shared" si="27"/>
        <v>2956551.997</v>
      </c>
      <c r="H166" s="31">
        <f t="shared" si="28"/>
        <v>324752.7721</v>
      </c>
      <c r="I166" s="31">
        <f t="shared" si="10"/>
        <v>29565.51997</v>
      </c>
      <c r="J166" s="32">
        <f t="shared" ref="J166:K166" si="512">C166*$AH$5</f>
        <v>96.50590394</v>
      </c>
      <c r="K166" s="32">
        <f t="shared" si="512"/>
        <v>23.19662658</v>
      </c>
      <c r="L166" s="32">
        <f t="shared" si="12"/>
        <v>2.111822855</v>
      </c>
      <c r="M166" s="32">
        <f t="shared" si="13"/>
        <v>8.042158661</v>
      </c>
      <c r="N166" s="32">
        <f t="shared" si="14"/>
        <v>3.113093675</v>
      </c>
      <c r="O166" s="32">
        <f t="shared" si="15"/>
        <v>1.933052215</v>
      </c>
      <c r="P166" s="32">
        <f t="shared" si="16"/>
        <v>0.7482782768</v>
      </c>
      <c r="Q166" s="32">
        <f t="shared" si="17"/>
        <v>0.1759852379</v>
      </c>
      <c r="R166" s="32">
        <f t="shared" si="18"/>
        <v>0.0681233179</v>
      </c>
      <c r="S166" s="32">
        <f t="shared" si="19"/>
        <v>0.005676943159</v>
      </c>
      <c r="T166" s="33">
        <f t="shared" si="30"/>
        <v>0.7007595943</v>
      </c>
      <c r="U166" s="34">
        <f t="shared" ref="U166:AB166" si="513">IF(AND(J166&gt;=$AH$7,J166&lt;=$AH$9),1,0)</f>
        <v>0</v>
      </c>
      <c r="V166" s="34">
        <f t="shared" si="513"/>
        <v>0</v>
      </c>
      <c r="W166" s="34">
        <f t="shared" si="513"/>
        <v>1</v>
      </c>
      <c r="X166" s="34">
        <f t="shared" si="513"/>
        <v>0</v>
      </c>
      <c r="Y166" s="34">
        <f t="shared" si="513"/>
        <v>0</v>
      </c>
      <c r="Z166" s="34">
        <f t="shared" si="513"/>
        <v>1</v>
      </c>
      <c r="AA166" s="34">
        <f t="shared" si="513"/>
        <v>0</v>
      </c>
      <c r="AB166" s="34">
        <f t="shared" si="513"/>
        <v>0</v>
      </c>
      <c r="AC166" s="34">
        <f t="shared" si="21"/>
        <v>0</v>
      </c>
      <c r="AD166" s="34">
        <f t="shared" si="22"/>
        <v>1</v>
      </c>
      <c r="AE166" s="30">
        <f t="shared" si="23"/>
        <v>0.002111822855</v>
      </c>
      <c r="AF166" s="35" t="str">
        <f t="shared" si="42"/>
        <v>F+M</v>
      </c>
      <c r="AG166" s="31"/>
      <c r="AH166" s="31"/>
      <c r="AI166" s="31"/>
      <c r="AJ166" s="36">
        <f t="shared" ref="AJ166:AS166" si="514">INT(100*ABS(J166-($AH$7+$AH$9)/2))</f>
        <v>9450</v>
      </c>
      <c r="AK166" s="36">
        <f t="shared" si="514"/>
        <v>2119</v>
      </c>
      <c r="AL166" s="36">
        <f t="shared" si="514"/>
        <v>11</v>
      </c>
      <c r="AM166" s="36">
        <f t="shared" si="514"/>
        <v>604</v>
      </c>
      <c r="AN166" s="36">
        <f t="shared" si="514"/>
        <v>111</v>
      </c>
      <c r="AO166" s="36">
        <f t="shared" si="514"/>
        <v>6</v>
      </c>
      <c r="AP166" s="36">
        <f t="shared" si="514"/>
        <v>125</v>
      </c>
      <c r="AQ166" s="36">
        <f t="shared" si="514"/>
        <v>182</v>
      </c>
      <c r="AR166" s="36">
        <f t="shared" si="514"/>
        <v>193</v>
      </c>
      <c r="AS166" s="36">
        <f t="shared" si="514"/>
        <v>199</v>
      </c>
      <c r="AT166" s="35">
        <f t="shared" si="39"/>
        <v>6</v>
      </c>
      <c r="AU166" s="31"/>
      <c r="AV166" s="31"/>
      <c r="AW166" s="31"/>
      <c r="AX166" s="31"/>
      <c r="AY166" s="31"/>
      <c r="AZ166" s="31"/>
      <c r="BA166" s="31"/>
      <c r="BB166" s="31"/>
    </row>
    <row r="167" ht="13.5" customHeight="1">
      <c r="A167" s="27" t="s">
        <v>53</v>
      </c>
      <c r="B167" s="27" t="s">
        <v>43</v>
      </c>
      <c r="C167" s="28">
        <f>LOOKUP(A167,'single char incidentie'!$A$1:$A$26,'single char incidentie'!$E$1:$E$26)</f>
        <v>0.04653756087</v>
      </c>
      <c r="D167" s="28">
        <f>LOOKUP(B167,'single char incidentie'!$A$1:$A$26,'single char incidentie'!$D$1:$D$26)</f>
        <v>0.04579603563</v>
      </c>
      <c r="E167" s="29">
        <v>0.210944840338277</v>
      </c>
      <c r="F167" s="30">
        <f t="shared" si="9"/>
        <v>0.002109448403</v>
      </c>
      <c r="G167" s="31">
        <f t="shared" si="27"/>
        <v>2953227.765</v>
      </c>
      <c r="H167" s="31">
        <f t="shared" si="28"/>
        <v>641144.4988</v>
      </c>
      <c r="I167" s="31">
        <f t="shared" si="10"/>
        <v>29532.27765</v>
      </c>
      <c r="J167" s="32">
        <f t="shared" ref="J167:K167" si="515">C167*$AH$5</f>
        <v>46.53756087</v>
      </c>
      <c r="K167" s="32">
        <f t="shared" si="515"/>
        <v>45.79603563</v>
      </c>
      <c r="L167" s="32">
        <f t="shared" si="12"/>
        <v>2.109448403</v>
      </c>
      <c r="M167" s="32">
        <f t="shared" si="13"/>
        <v>3.878130073</v>
      </c>
      <c r="N167" s="32">
        <f t="shared" si="14"/>
        <v>1.501211641</v>
      </c>
      <c r="O167" s="32">
        <f t="shared" si="15"/>
        <v>3.816336303</v>
      </c>
      <c r="P167" s="32">
        <f t="shared" si="16"/>
        <v>1.477291472</v>
      </c>
      <c r="Q167" s="32">
        <f t="shared" si="17"/>
        <v>0.1757873669</v>
      </c>
      <c r="R167" s="32">
        <f t="shared" si="18"/>
        <v>0.06804672269</v>
      </c>
      <c r="S167" s="32">
        <f t="shared" si="19"/>
        <v>0.005670560224</v>
      </c>
      <c r="T167" s="33">
        <f t="shared" si="30"/>
        <v>0.7028690427</v>
      </c>
      <c r="U167" s="34">
        <f t="shared" ref="U167:AB167" si="516">IF(AND(J167&gt;=$AH$7,J167&lt;=$AH$9),1,0)</f>
        <v>0</v>
      </c>
      <c r="V167" s="34">
        <f t="shared" si="516"/>
        <v>0</v>
      </c>
      <c r="W167" s="34">
        <f t="shared" si="516"/>
        <v>1</v>
      </c>
      <c r="X167" s="34">
        <f t="shared" si="516"/>
        <v>0</v>
      </c>
      <c r="Y167" s="34">
        <f t="shared" si="516"/>
        <v>1</v>
      </c>
      <c r="Z167" s="34">
        <f t="shared" si="516"/>
        <v>0</v>
      </c>
      <c r="AA167" s="34">
        <f t="shared" si="516"/>
        <v>1</v>
      </c>
      <c r="AB167" s="34">
        <f t="shared" si="516"/>
        <v>0</v>
      </c>
      <c r="AC167" s="34">
        <f t="shared" si="21"/>
        <v>0</v>
      </c>
      <c r="AD167" s="34">
        <f t="shared" si="22"/>
        <v>1</v>
      </c>
      <c r="AE167" s="30">
        <f t="shared" si="23"/>
        <v>0.002109448403</v>
      </c>
      <c r="AF167" s="35" t="str">
        <f t="shared" si="42"/>
        <v>V+F</v>
      </c>
      <c r="AG167" s="31"/>
      <c r="AH167" s="31"/>
      <c r="AI167" s="31"/>
      <c r="AJ167" s="36">
        <f t="shared" ref="AJ167:AS167" si="517">INT(100*ABS(J167-($AH$7+$AH$9)/2))</f>
        <v>4453</v>
      </c>
      <c r="AK167" s="36">
        <f t="shared" si="517"/>
        <v>4379</v>
      </c>
      <c r="AL167" s="36">
        <f t="shared" si="517"/>
        <v>10</v>
      </c>
      <c r="AM167" s="36">
        <f t="shared" si="517"/>
        <v>187</v>
      </c>
      <c r="AN167" s="36">
        <f t="shared" si="517"/>
        <v>49</v>
      </c>
      <c r="AO167" s="36">
        <f t="shared" si="517"/>
        <v>181</v>
      </c>
      <c r="AP167" s="36">
        <f t="shared" si="517"/>
        <v>52</v>
      </c>
      <c r="AQ167" s="36">
        <f t="shared" si="517"/>
        <v>182</v>
      </c>
      <c r="AR167" s="36">
        <f t="shared" si="517"/>
        <v>193</v>
      </c>
      <c r="AS167" s="36">
        <f t="shared" si="517"/>
        <v>199</v>
      </c>
      <c r="AT167" s="35">
        <f t="shared" si="39"/>
        <v>10</v>
      </c>
      <c r="AU167" s="31"/>
      <c r="AV167" s="31"/>
      <c r="AW167" s="31"/>
      <c r="AX167" s="31"/>
      <c r="AY167" s="31"/>
      <c r="AZ167" s="31"/>
      <c r="BA167" s="31"/>
      <c r="BB167" s="31"/>
    </row>
    <row r="168" ht="13.5" customHeight="1">
      <c r="A168" s="27" t="s">
        <v>45</v>
      </c>
      <c r="B168" s="27" t="s">
        <v>42</v>
      </c>
      <c r="C168" s="28">
        <f>LOOKUP(A168,'single char incidentie'!$A$1:$A$26,'single char incidentie'!$E$1:$E$26)</f>
        <v>0.03844431043</v>
      </c>
      <c r="D168" s="28">
        <f>LOOKUP(B168,'single char incidentie'!$A$1:$A$26,'single char incidentie'!$D$1:$D$26)</f>
        <v>0.05481889944</v>
      </c>
      <c r="E168" s="29">
        <v>0.210340434478591</v>
      </c>
      <c r="F168" s="30">
        <f t="shared" si="9"/>
        <v>0.002103404345</v>
      </c>
      <c r="G168" s="31">
        <f t="shared" si="27"/>
        <v>2944766.083</v>
      </c>
      <c r="H168" s="31">
        <f t="shared" si="28"/>
        <v>767464.5922</v>
      </c>
      <c r="I168" s="31">
        <f t="shared" si="10"/>
        <v>29447.66083</v>
      </c>
      <c r="J168" s="32">
        <f t="shared" ref="J168:K168" si="518">C168*$AH$5</f>
        <v>38.44431043</v>
      </c>
      <c r="K168" s="32">
        <f t="shared" si="518"/>
        <v>54.81889944</v>
      </c>
      <c r="L168" s="32">
        <f t="shared" si="12"/>
        <v>2.103404345</v>
      </c>
      <c r="M168" s="32">
        <f t="shared" si="13"/>
        <v>3.203692536</v>
      </c>
      <c r="N168" s="32">
        <f t="shared" si="14"/>
        <v>1.240139046</v>
      </c>
      <c r="O168" s="32">
        <f t="shared" si="15"/>
        <v>4.56824162</v>
      </c>
      <c r="P168" s="32">
        <f t="shared" si="16"/>
        <v>1.768351595</v>
      </c>
      <c r="Q168" s="32">
        <f t="shared" si="17"/>
        <v>0.1752836954</v>
      </c>
      <c r="R168" s="32">
        <f t="shared" si="18"/>
        <v>0.06785175306</v>
      </c>
      <c r="S168" s="32">
        <f t="shared" si="19"/>
        <v>0.005654312755</v>
      </c>
      <c r="T168" s="33">
        <f t="shared" si="30"/>
        <v>0.704972447</v>
      </c>
      <c r="U168" s="34">
        <f t="shared" ref="U168:AB168" si="519">IF(AND(J168&gt;=$AH$7,J168&lt;=$AH$9),1,0)</f>
        <v>0</v>
      </c>
      <c r="V168" s="34">
        <f t="shared" si="519"/>
        <v>0</v>
      </c>
      <c r="W168" s="34">
        <f t="shared" si="519"/>
        <v>1</v>
      </c>
      <c r="X168" s="34">
        <f t="shared" si="519"/>
        <v>0</v>
      </c>
      <c r="Y168" s="34">
        <f t="shared" si="519"/>
        <v>1</v>
      </c>
      <c r="Z168" s="34">
        <f t="shared" si="519"/>
        <v>0</v>
      </c>
      <c r="AA168" s="34">
        <f t="shared" si="519"/>
        <v>1</v>
      </c>
      <c r="AB168" s="34">
        <f t="shared" si="519"/>
        <v>0</v>
      </c>
      <c r="AC168" s="34">
        <f t="shared" si="21"/>
        <v>0</v>
      </c>
      <c r="AD168" s="34">
        <f t="shared" si="22"/>
        <v>1</v>
      </c>
      <c r="AE168" s="30">
        <f t="shared" si="23"/>
        <v>0.002103404345</v>
      </c>
      <c r="AF168" s="35" t="str">
        <f t="shared" si="42"/>
        <v>V+F</v>
      </c>
      <c r="AG168" s="31"/>
      <c r="AH168" s="31"/>
      <c r="AI168" s="31"/>
      <c r="AJ168" s="36">
        <f t="shared" ref="AJ168:AS168" si="520">INT(100*ABS(J168-($AH$7+$AH$9)/2))</f>
        <v>3644</v>
      </c>
      <c r="AK168" s="36">
        <f t="shared" si="520"/>
        <v>5281</v>
      </c>
      <c r="AL168" s="36">
        <f t="shared" si="520"/>
        <v>10</v>
      </c>
      <c r="AM168" s="36">
        <f t="shared" si="520"/>
        <v>120</v>
      </c>
      <c r="AN168" s="36">
        <f t="shared" si="520"/>
        <v>75</v>
      </c>
      <c r="AO168" s="36">
        <f t="shared" si="520"/>
        <v>256</v>
      </c>
      <c r="AP168" s="36">
        <f t="shared" si="520"/>
        <v>23</v>
      </c>
      <c r="AQ168" s="36">
        <f t="shared" si="520"/>
        <v>182</v>
      </c>
      <c r="AR168" s="36">
        <f t="shared" si="520"/>
        <v>193</v>
      </c>
      <c r="AS168" s="36">
        <f t="shared" si="520"/>
        <v>199</v>
      </c>
      <c r="AT168" s="35">
        <f t="shared" si="39"/>
        <v>10</v>
      </c>
      <c r="AU168" s="31"/>
      <c r="AV168" s="31"/>
      <c r="AW168" s="31"/>
      <c r="AX168" s="31"/>
      <c r="AY168" s="31"/>
      <c r="AZ168" s="31"/>
      <c r="BA168" s="31"/>
      <c r="BB168" s="31"/>
    </row>
    <row r="169" ht="13.5" customHeight="1">
      <c r="A169" s="27" t="s">
        <v>48</v>
      </c>
      <c r="B169" s="27" t="s">
        <v>55</v>
      </c>
      <c r="C169" s="28">
        <f>LOOKUP(A169,'single char incidentie'!$A$1:$A$26,'single char incidentie'!$E$1:$E$26)</f>
        <v>0.04448359996</v>
      </c>
      <c r="D169" s="28">
        <f>LOOKUP(B169,'single char incidentie'!$A$1:$A$26,'single char incidentie'!$D$1:$D$26)</f>
        <v>0.0443396535</v>
      </c>
      <c r="E169" s="29">
        <v>0.210225309552937</v>
      </c>
      <c r="F169" s="30">
        <f t="shared" si="9"/>
        <v>0.002102253096</v>
      </c>
      <c r="G169" s="31">
        <f t="shared" si="27"/>
        <v>2943154.334</v>
      </c>
      <c r="H169" s="31">
        <f t="shared" si="28"/>
        <v>620755.149</v>
      </c>
      <c r="I169" s="31">
        <f t="shared" si="10"/>
        <v>29431.54334</v>
      </c>
      <c r="J169" s="32">
        <f t="shared" ref="J169:K169" si="521">C169*$AH$5</f>
        <v>44.48359996</v>
      </c>
      <c r="K169" s="32">
        <f t="shared" si="521"/>
        <v>44.3396535</v>
      </c>
      <c r="L169" s="32">
        <f t="shared" si="12"/>
        <v>2.102253096</v>
      </c>
      <c r="M169" s="32">
        <f t="shared" si="13"/>
        <v>3.706966663</v>
      </c>
      <c r="N169" s="32">
        <f t="shared" si="14"/>
        <v>1.434954837</v>
      </c>
      <c r="O169" s="32">
        <f t="shared" si="15"/>
        <v>3.694971125</v>
      </c>
      <c r="P169" s="32">
        <f t="shared" si="16"/>
        <v>1.430311403</v>
      </c>
      <c r="Q169" s="32">
        <f t="shared" si="17"/>
        <v>0.175187758</v>
      </c>
      <c r="R169" s="32">
        <f t="shared" si="18"/>
        <v>0.06781461598</v>
      </c>
      <c r="S169" s="32">
        <f t="shared" si="19"/>
        <v>0.005651217999</v>
      </c>
      <c r="T169" s="33">
        <f t="shared" si="30"/>
        <v>0.7070747001</v>
      </c>
      <c r="U169" s="34">
        <f t="shared" ref="U169:AB169" si="522">IF(AND(J169&gt;=$AH$7,J169&lt;=$AH$9),1,0)</f>
        <v>0</v>
      </c>
      <c r="V169" s="34">
        <f t="shared" si="522"/>
        <v>0</v>
      </c>
      <c r="W169" s="34">
        <f t="shared" si="522"/>
        <v>1</v>
      </c>
      <c r="X169" s="34">
        <f t="shared" si="522"/>
        <v>0</v>
      </c>
      <c r="Y169" s="34">
        <f t="shared" si="522"/>
        <v>1</v>
      </c>
      <c r="Z169" s="34">
        <f t="shared" si="522"/>
        <v>0</v>
      </c>
      <c r="AA169" s="34">
        <f t="shared" si="522"/>
        <v>1</v>
      </c>
      <c r="AB169" s="34">
        <f t="shared" si="522"/>
        <v>0</v>
      </c>
      <c r="AC169" s="34">
        <f t="shared" si="21"/>
        <v>0</v>
      </c>
      <c r="AD169" s="34">
        <f t="shared" si="22"/>
        <v>1</v>
      </c>
      <c r="AE169" s="30">
        <f t="shared" si="23"/>
        <v>0.002102253096</v>
      </c>
      <c r="AF169" s="35" t="str">
        <f t="shared" si="42"/>
        <v>V+F</v>
      </c>
      <c r="AG169" s="31"/>
      <c r="AH169" s="31"/>
      <c r="AI169" s="31"/>
      <c r="AJ169" s="36">
        <f t="shared" ref="AJ169:AS169" si="523">INT(100*ABS(J169-($AH$7+$AH$9)/2))</f>
        <v>4248</v>
      </c>
      <c r="AK169" s="36">
        <f t="shared" si="523"/>
        <v>4233</v>
      </c>
      <c r="AL169" s="36">
        <f t="shared" si="523"/>
        <v>10</v>
      </c>
      <c r="AM169" s="36">
        <f t="shared" si="523"/>
        <v>170</v>
      </c>
      <c r="AN169" s="36">
        <f t="shared" si="523"/>
        <v>56</v>
      </c>
      <c r="AO169" s="36">
        <f t="shared" si="523"/>
        <v>169</v>
      </c>
      <c r="AP169" s="36">
        <f t="shared" si="523"/>
        <v>56</v>
      </c>
      <c r="AQ169" s="36">
        <f t="shared" si="523"/>
        <v>182</v>
      </c>
      <c r="AR169" s="36">
        <f t="shared" si="523"/>
        <v>193</v>
      </c>
      <c r="AS169" s="36">
        <f t="shared" si="523"/>
        <v>199</v>
      </c>
      <c r="AT169" s="35">
        <f t="shared" si="39"/>
        <v>10</v>
      </c>
      <c r="AU169" s="31"/>
      <c r="AV169" s="31"/>
      <c r="AW169" s="31"/>
      <c r="AX169" s="31"/>
      <c r="AY169" s="31"/>
      <c r="AZ169" s="31"/>
      <c r="BA169" s="31"/>
      <c r="BB169" s="31"/>
    </row>
    <row r="170" ht="13.5" customHeight="1">
      <c r="A170" s="27" t="s">
        <v>33</v>
      </c>
      <c r="B170" s="27" t="s">
        <v>61</v>
      </c>
      <c r="C170" s="28">
        <f>LOOKUP(A170,'single char incidentie'!$A$1:$A$26,'single char incidentie'!$E$1:$E$26)</f>
        <v>0.09650590394</v>
      </c>
      <c r="D170" s="28">
        <f>LOOKUP(B170,'single char incidentie'!$A$1:$A$26,'single char incidentie'!$D$1:$D$26)</f>
        <v>0.02155809446</v>
      </c>
      <c r="E170" s="29">
        <v>0.206836319553983</v>
      </c>
      <c r="F170" s="30">
        <f t="shared" si="9"/>
        <v>0.002068363196</v>
      </c>
      <c r="G170" s="31">
        <f t="shared" si="27"/>
        <v>2895708.474</v>
      </c>
      <c r="H170" s="31">
        <f t="shared" si="28"/>
        <v>301813.3225</v>
      </c>
      <c r="I170" s="31">
        <f t="shared" si="10"/>
        <v>28957.08474</v>
      </c>
      <c r="J170" s="32">
        <f t="shared" ref="J170:K170" si="524">C170*$AH$5</f>
        <v>96.50590394</v>
      </c>
      <c r="K170" s="32">
        <f t="shared" si="524"/>
        <v>21.55809446</v>
      </c>
      <c r="L170" s="32">
        <f t="shared" si="12"/>
        <v>2.068363196</v>
      </c>
      <c r="M170" s="32">
        <f t="shared" si="13"/>
        <v>8.042158661</v>
      </c>
      <c r="N170" s="32">
        <f t="shared" si="14"/>
        <v>3.113093675</v>
      </c>
      <c r="O170" s="32">
        <f t="shared" si="15"/>
        <v>1.796507872</v>
      </c>
      <c r="P170" s="32">
        <f t="shared" si="16"/>
        <v>0.6954224021</v>
      </c>
      <c r="Q170" s="32">
        <f t="shared" si="17"/>
        <v>0.1723635996</v>
      </c>
      <c r="R170" s="32">
        <f t="shared" si="18"/>
        <v>0.0667213934</v>
      </c>
      <c r="S170" s="32">
        <f t="shared" si="19"/>
        <v>0.005560116117</v>
      </c>
      <c r="T170" s="33">
        <f t="shared" si="30"/>
        <v>0.7091430633</v>
      </c>
      <c r="U170" s="34">
        <f t="shared" ref="U170:AB170" si="525">IF(AND(J170&gt;=$AH$7,J170&lt;=$AH$9),1,0)</f>
        <v>0</v>
      </c>
      <c r="V170" s="34">
        <f t="shared" si="525"/>
        <v>0</v>
      </c>
      <c r="W170" s="34">
        <f t="shared" si="525"/>
        <v>1</v>
      </c>
      <c r="X170" s="34">
        <f t="shared" si="525"/>
        <v>0</v>
      </c>
      <c r="Y170" s="34">
        <f t="shared" si="525"/>
        <v>0</v>
      </c>
      <c r="Z170" s="34">
        <f t="shared" si="525"/>
        <v>1</v>
      </c>
      <c r="AA170" s="34">
        <f t="shared" si="525"/>
        <v>0</v>
      </c>
      <c r="AB170" s="34">
        <f t="shared" si="525"/>
        <v>0</v>
      </c>
      <c r="AC170" s="34">
        <f t="shared" si="21"/>
        <v>0</v>
      </c>
      <c r="AD170" s="34">
        <f t="shared" si="22"/>
        <v>1</v>
      </c>
      <c r="AE170" s="30">
        <f t="shared" si="23"/>
        <v>0.002068363196</v>
      </c>
      <c r="AF170" s="35" t="str">
        <f t="shared" si="42"/>
        <v>V+F</v>
      </c>
      <c r="AG170" s="31"/>
      <c r="AH170" s="31"/>
      <c r="AI170" s="31"/>
      <c r="AJ170" s="36">
        <f t="shared" ref="AJ170:AS170" si="526">INT(100*ABS(J170-($AH$7+$AH$9)/2))</f>
        <v>9450</v>
      </c>
      <c r="AK170" s="36">
        <f t="shared" si="526"/>
        <v>1955</v>
      </c>
      <c r="AL170" s="36">
        <f t="shared" si="526"/>
        <v>6</v>
      </c>
      <c r="AM170" s="36">
        <f t="shared" si="526"/>
        <v>604</v>
      </c>
      <c r="AN170" s="36">
        <f t="shared" si="526"/>
        <v>111</v>
      </c>
      <c r="AO170" s="36">
        <f t="shared" si="526"/>
        <v>20</v>
      </c>
      <c r="AP170" s="36">
        <f t="shared" si="526"/>
        <v>130</v>
      </c>
      <c r="AQ170" s="36">
        <f t="shared" si="526"/>
        <v>182</v>
      </c>
      <c r="AR170" s="36">
        <f t="shared" si="526"/>
        <v>193</v>
      </c>
      <c r="AS170" s="36">
        <f t="shared" si="526"/>
        <v>199</v>
      </c>
      <c r="AT170" s="35">
        <f t="shared" si="39"/>
        <v>6</v>
      </c>
      <c r="AU170" s="31"/>
      <c r="AV170" s="31"/>
      <c r="AW170" s="31"/>
      <c r="AX170" s="31"/>
      <c r="AY170" s="31"/>
      <c r="AZ170" s="31"/>
      <c r="BA170" s="31"/>
      <c r="BB170" s="31"/>
    </row>
    <row r="171" ht="13.5" customHeight="1">
      <c r="A171" s="27" t="s">
        <v>53</v>
      </c>
      <c r="B171" s="27" t="s">
        <v>55</v>
      </c>
      <c r="C171" s="28">
        <f>LOOKUP(A171,'single char incidentie'!$A$1:$A$26,'single char incidentie'!$E$1:$E$26)</f>
        <v>0.04653756087</v>
      </c>
      <c r="D171" s="28">
        <f>LOOKUP(B171,'single char incidentie'!$A$1:$A$26,'single char incidentie'!$D$1:$D$26)</f>
        <v>0.0443396535</v>
      </c>
      <c r="E171" s="29">
        <v>0.206109593460789</v>
      </c>
      <c r="F171" s="30">
        <f t="shared" si="9"/>
        <v>0.002061095935</v>
      </c>
      <c r="G171" s="31">
        <f t="shared" si="27"/>
        <v>2885534.308</v>
      </c>
      <c r="H171" s="31">
        <f t="shared" si="28"/>
        <v>620755.149</v>
      </c>
      <c r="I171" s="31">
        <f t="shared" si="10"/>
        <v>28855.34308</v>
      </c>
      <c r="J171" s="32">
        <f t="shared" ref="J171:K171" si="527">C171*$AH$5</f>
        <v>46.53756087</v>
      </c>
      <c r="K171" s="32">
        <f t="shared" si="527"/>
        <v>44.3396535</v>
      </c>
      <c r="L171" s="32">
        <f t="shared" si="12"/>
        <v>2.061095935</v>
      </c>
      <c r="M171" s="32">
        <f t="shared" si="13"/>
        <v>3.878130073</v>
      </c>
      <c r="N171" s="32">
        <f t="shared" si="14"/>
        <v>1.501211641</v>
      </c>
      <c r="O171" s="32">
        <f t="shared" si="15"/>
        <v>3.694971125</v>
      </c>
      <c r="P171" s="32">
        <f t="shared" si="16"/>
        <v>1.430311403</v>
      </c>
      <c r="Q171" s="32">
        <f t="shared" si="17"/>
        <v>0.1717579946</v>
      </c>
      <c r="R171" s="32">
        <f t="shared" si="18"/>
        <v>0.06648696563</v>
      </c>
      <c r="S171" s="32">
        <f t="shared" si="19"/>
        <v>0.005540580469</v>
      </c>
      <c r="T171" s="33">
        <f t="shared" si="30"/>
        <v>0.7112041592</v>
      </c>
      <c r="U171" s="34">
        <f t="shared" ref="U171:AB171" si="528">IF(AND(J171&gt;=$AH$7,J171&lt;=$AH$9),1,0)</f>
        <v>0</v>
      </c>
      <c r="V171" s="34">
        <f t="shared" si="528"/>
        <v>0</v>
      </c>
      <c r="W171" s="34">
        <f t="shared" si="528"/>
        <v>1</v>
      </c>
      <c r="X171" s="34">
        <f t="shared" si="528"/>
        <v>0</v>
      </c>
      <c r="Y171" s="34">
        <f t="shared" si="528"/>
        <v>1</v>
      </c>
      <c r="Z171" s="34">
        <f t="shared" si="528"/>
        <v>0</v>
      </c>
      <c r="AA171" s="34">
        <f t="shared" si="528"/>
        <v>1</v>
      </c>
      <c r="AB171" s="34">
        <f t="shared" si="528"/>
        <v>0</v>
      </c>
      <c r="AC171" s="34">
        <f t="shared" si="21"/>
        <v>0</v>
      </c>
      <c r="AD171" s="34">
        <f t="shared" si="22"/>
        <v>1</v>
      </c>
      <c r="AE171" s="30">
        <f t="shared" si="23"/>
        <v>0.002061095935</v>
      </c>
      <c r="AF171" s="35" t="str">
        <f t="shared" si="42"/>
        <v>V+F</v>
      </c>
      <c r="AG171" s="31"/>
      <c r="AH171" s="31"/>
      <c r="AI171" s="31"/>
      <c r="AJ171" s="36">
        <f t="shared" ref="AJ171:AS171" si="529">INT(100*ABS(J171-($AH$7+$AH$9)/2))</f>
        <v>4453</v>
      </c>
      <c r="AK171" s="36">
        <f t="shared" si="529"/>
        <v>4233</v>
      </c>
      <c r="AL171" s="36">
        <f t="shared" si="529"/>
        <v>6</v>
      </c>
      <c r="AM171" s="36">
        <f t="shared" si="529"/>
        <v>187</v>
      </c>
      <c r="AN171" s="36">
        <f t="shared" si="529"/>
        <v>49</v>
      </c>
      <c r="AO171" s="36">
        <f t="shared" si="529"/>
        <v>169</v>
      </c>
      <c r="AP171" s="36">
        <f t="shared" si="529"/>
        <v>56</v>
      </c>
      <c r="AQ171" s="36">
        <f t="shared" si="529"/>
        <v>182</v>
      </c>
      <c r="AR171" s="36">
        <f t="shared" si="529"/>
        <v>193</v>
      </c>
      <c r="AS171" s="36">
        <f t="shared" si="529"/>
        <v>199</v>
      </c>
      <c r="AT171" s="35">
        <f t="shared" si="39"/>
        <v>6</v>
      </c>
      <c r="AU171" s="31"/>
      <c r="AV171" s="31"/>
      <c r="AW171" s="31"/>
      <c r="AX171" s="31"/>
      <c r="AY171" s="31"/>
      <c r="AZ171" s="31"/>
      <c r="BA171" s="31"/>
      <c r="BB171" s="31"/>
    </row>
    <row r="172" ht="13.5" customHeight="1">
      <c r="A172" s="27" t="s">
        <v>45</v>
      </c>
      <c r="B172" s="27" t="s">
        <v>45</v>
      </c>
      <c r="C172" s="28">
        <f>LOOKUP(A172,'single char incidentie'!$A$1:$A$26,'single char incidentie'!$E$1:$E$26)</f>
        <v>0.03844431043</v>
      </c>
      <c r="D172" s="28">
        <f>LOOKUP(B172,'single char incidentie'!$A$1:$A$26,'single char incidentie'!$D$1:$D$26)</f>
        <v>0.04970677464</v>
      </c>
      <c r="E172" s="29">
        <v>0.204814438047176</v>
      </c>
      <c r="F172" s="30">
        <f t="shared" si="9"/>
        <v>0.00204814438</v>
      </c>
      <c r="G172" s="31">
        <f t="shared" si="27"/>
        <v>2867402.133</v>
      </c>
      <c r="H172" s="31">
        <f t="shared" si="28"/>
        <v>695894.845</v>
      </c>
      <c r="I172" s="31">
        <f t="shared" si="10"/>
        <v>28674.02133</v>
      </c>
      <c r="J172" s="32">
        <f t="shared" ref="J172:K172" si="530">C172*$AH$5</f>
        <v>38.44431043</v>
      </c>
      <c r="K172" s="32">
        <f t="shared" si="530"/>
        <v>49.70677464</v>
      </c>
      <c r="L172" s="32">
        <f t="shared" si="12"/>
        <v>2.04814438</v>
      </c>
      <c r="M172" s="32">
        <f t="shared" si="13"/>
        <v>3.203692536</v>
      </c>
      <c r="N172" s="32">
        <f t="shared" si="14"/>
        <v>1.240139046</v>
      </c>
      <c r="O172" s="32">
        <f t="shared" si="15"/>
        <v>4.14223122</v>
      </c>
      <c r="P172" s="32">
        <f t="shared" si="16"/>
        <v>1.603444343</v>
      </c>
      <c r="Q172" s="32">
        <f t="shared" si="17"/>
        <v>0.1706786984</v>
      </c>
      <c r="R172" s="32">
        <f t="shared" si="18"/>
        <v>0.06606917356</v>
      </c>
      <c r="S172" s="32">
        <f t="shared" si="19"/>
        <v>0.005505764464</v>
      </c>
      <c r="T172" s="33">
        <f t="shared" si="30"/>
        <v>0.7132523036</v>
      </c>
      <c r="U172" s="34">
        <f t="shared" ref="U172:AB172" si="531">IF(AND(J172&gt;=$AH$7,J172&lt;=$AH$9),1,0)</f>
        <v>0</v>
      </c>
      <c r="V172" s="34">
        <f t="shared" si="531"/>
        <v>0</v>
      </c>
      <c r="W172" s="34">
        <f t="shared" si="531"/>
        <v>1</v>
      </c>
      <c r="X172" s="34">
        <f t="shared" si="531"/>
        <v>0</v>
      </c>
      <c r="Y172" s="34">
        <f t="shared" si="531"/>
        <v>1</v>
      </c>
      <c r="Z172" s="34">
        <f t="shared" si="531"/>
        <v>0</v>
      </c>
      <c r="AA172" s="34">
        <f t="shared" si="531"/>
        <v>1</v>
      </c>
      <c r="AB172" s="34">
        <f t="shared" si="531"/>
        <v>0</v>
      </c>
      <c r="AC172" s="34">
        <f t="shared" si="21"/>
        <v>0</v>
      </c>
      <c r="AD172" s="34">
        <f t="shared" si="22"/>
        <v>1</v>
      </c>
      <c r="AE172" s="30">
        <f t="shared" si="23"/>
        <v>0.00204814438</v>
      </c>
      <c r="AF172" s="35" t="str">
        <f t="shared" si="42"/>
        <v>V+F</v>
      </c>
      <c r="AG172" s="31"/>
      <c r="AH172" s="31"/>
      <c r="AI172" s="31"/>
      <c r="AJ172" s="36">
        <f t="shared" ref="AJ172:AS172" si="532">INT(100*ABS(J172-($AH$7+$AH$9)/2))</f>
        <v>3644</v>
      </c>
      <c r="AK172" s="36">
        <f t="shared" si="532"/>
        <v>4770</v>
      </c>
      <c r="AL172" s="36">
        <f t="shared" si="532"/>
        <v>4</v>
      </c>
      <c r="AM172" s="36">
        <f t="shared" si="532"/>
        <v>120</v>
      </c>
      <c r="AN172" s="36">
        <f t="shared" si="532"/>
        <v>75</v>
      </c>
      <c r="AO172" s="36">
        <f t="shared" si="532"/>
        <v>214</v>
      </c>
      <c r="AP172" s="36">
        <f t="shared" si="532"/>
        <v>39</v>
      </c>
      <c r="AQ172" s="36">
        <f t="shared" si="532"/>
        <v>182</v>
      </c>
      <c r="AR172" s="36">
        <f t="shared" si="532"/>
        <v>193</v>
      </c>
      <c r="AS172" s="36">
        <f t="shared" si="532"/>
        <v>199</v>
      </c>
      <c r="AT172" s="35">
        <f t="shared" si="39"/>
        <v>4</v>
      </c>
      <c r="AU172" s="31"/>
      <c r="AV172" s="31"/>
      <c r="AW172" s="31"/>
      <c r="AX172" s="31"/>
      <c r="AY172" s="31"/>
      <c r="AZ172" s="31"/>
      <c r="BA172" s="31"/>
      <c r="BB172" s="31"/>
    </row>
    <row r="173" ht="13.5" customHeight="1">
      <c r="A173" s="27" t="s">
        <v>11</v>
      </c>
      <c r="B173" s="27" t="s">
        <v>10</v>
      </c>
      <c r="C173" s="28">
        <f>LOOKUP(A173,'single char incidentie'!$A$1:$A$26,'single char incidentie'!$E$1:$E$26)</f>
        <v>0.02841657837</v>
      </c>
      <c r="D173" s="28">
        <f>LOOKUP(B173,'single char incidentie'!$A$1:$A$26,'single char incidentie'!$D$1:$D$26)</f>
        <v>0.07130889039</v>
      </c>
      <c r="E173" s="29">
        <v>0.204555406964454</v>
      </c>
      <c r="F173" s="30">
        <f t="shared" si="9"/>
        <v>0.00204555407</v>
      </c>
      <c r="G173" s="31">
        <f t="shared" si="27"/>
        <v>2863775.698</v>
      </c>
      <c r="H173" s="31">
        <f t="shared" si="28"/>
        <v>998324.4655</v>
      </c>
      <c r="I173" s="31">
        <f t="shared" si="10"/>
        <v>28637.75698</v>
      </c>
      <c r="J173" s="32">
        <f t="shared" ref="J173:K173" si="533">C173*$AH$5</f>
        <v>28.41657837</v>
      </c>
      <c r="K173" s="32">
        <f t="shared" si="533"/>
        <v>71.30889039</v>
      </c>
      <c r="L173" s="32">
        <f t="shared" si="12"/>
        <v>2.04555407</v>
      </c>
      <c r="M173" s="32">
        <f t="shared" si="13"/>
        <v>2.368048197</v>
      </c>
      <c r="N173" s="32">
        <f t="shared" si="14"/>
        <v>0.9166638183</v>
      </c>
      <c r="O173" s="32">
        <f t="shared" si="15"/>
        <v>5.942407533</v>
      </c>
      <c r="P173" s="32">
        <f t="shared" si="16"/>
        <v>2.300286787</v>
      </c>
      <c r="Q173" s="32">
        <f t="shared" si="17"/>
        <v>0.1704628391</v>
      </c>
      <c r="R173" s="32">
        <f t="shared" si="18"/>
        <v>0.06598561515</v>
      </c>
      <c r="S173" s="32">
        <f t="shared" si="19"/>
        <v>0.005498801262</v>
      </c>
      <c r="T173" s="33">
        <f t="shared" si="30"/>
        <v>0.7152978577</v>
      </c>
      <c r="U173" s="34">
        <f t="shared" ref="U173:AB173" si="534">IF(AND(J173&gt;=$AH$7,J173&lt;=$AH$9),1,0)</f>
        <v>0</v>
      </c>
      <c r="V173" s="34">
        <f t="shared" si="534"/>
        <v>0</v>
      </c>
      <c r="W173" s="34">
        <f t="shared" si="534"/>
        <v>1</v>
      </c>
      <c r="X173" s="34">
        <f t="shared" si="534"/>
        <v>1</v>
      </c>
      <c r="Y173" s="34">
        <f t="shared" si="534"/>
        <v>0</v>
      </c>
      <c r="Z173" s="34">
        <f t="shared" si="534"/>
        <v>0</v>
      </c>
      <c r="AA173" s="34">
        <f t="shared" si="534"/>
        <v>1</v>
      </c>
      <c r="AB173" s="34">
        <f t="shared" si="534"/>
        <v>0</v>
      </c>
      <c r="AC173" s="34">
        <f t="shared" si="21"/>
        <v>0</v>
      </c>
      <c r="AD173" s="34">
        <f t="shared" si="22"/>
        <v>1</v>
      </c>
      <c r="AE173" s="30">
        <f t="shared" si="23"/>
        <v>0.00204555407</v>
      </c>
      <c r="AF173" s="35" t="str">
        <f t="shared" si="42"/>
        <v>V+F</v>
      </c>
      <c r="AG173" s="31"/>
      <c r="AH173" s="31"/>
      <c r="AI173" s="31"/>
      <c r="AJ173" s="36">
        <f t="shared" ref="AJ173:AS173" si="535">INT(100*ABS(J173-($AH$7+$AH$9)/2))</f>
        <v>2641</v>
      </c>
      <c r="AK173" s="36">
        <f t="shared" si="535"/>
        <v>6930</v>
      </c>
      <c r="AL173" s="36">
        <f t="shared" si="535"/>
        <v>4</v>
      </c>
      <c r="AM173" s="36">
        <f t="shared" si="535"/>
        <v>36</v>
      </c>
      <c r="AN173" s="36">
        <f t="shared" si="535"/>
        <v>108</v>
      </c>
      <c r="AO173" s="36">
        <f t="shared" si="535"/>
        <v>394</v>
      </c>
      <c r="AP173" s="36">
        <f t="shared" si="535"/>
        <v>30</v>
      </c>
      <c r="AQ173" s="36">
        <f t="shared" si="535"/>
        <v>182</v>
      </c>
      <c r="AR173" s="36">
        <f t="shared" si="535"/>
        <v>193</v>
      </c>
      <c r="AS173" s="36">
        <f t="shared" si="535"/>
        <v>199</v>
      </c>
      <c r="AT173" s="35">
        <f t="shared" si="39"/>
        <v>4</v>
      </c>
      <c r="AU173" s="31"/>
      <c r="AV173" s="31"/>
      <c r="AW173" s="31"/>
      <c r="AX173" s="31"/>
      <c r="AY173" s="31"/>
      <c r="AZ173" s="31"/>
      <c r="BA173" s="31"/>
      <c r="BB173" s="31"/>
    </row>
    <row r="174" ht="13.5" customHeight="1">
      <c r="A174" s="27" t="s">
        <v>32</v>
      </c>
      <c r="B174" s="27" t="s">
        <v>58</v>
      </c>
      <c r="C174" s="28">
        <f>LOOKUP(A174,'single char incidentie'!$A$1:$A$26,'single char incidentie'!$E$1:$E$26)</f>
        <v>0.0525086152</v>
      </c>
      <c r="D174" s="28">
        <f>LOOKUP(B174,'single char incidentie'!$A$1:$A$26,'single char incidentie'!$D$1:$D$26)</f>
        <v>0.0382052264</v>
      </c>
      <c r="E174" s="29">
        <v>0.201691674438798</v>
      </c>
      <c r="F174" s="30">
        <f t="shared" si="9"/>
        <v>0.002016916744</v>
      </c>
      <c r="G174" s="31">
        <f t="shared" si="27"/>
        <v>2823683.442</v>
      </c>
      <c r="H174" s="31">
        <f t="shared" si="28"/>
        <v>534873.1696</v>
      </c>
      <c r="I174" s="31">
        <f t="shared" si="10"/>
        <v>28236.83442</v>
      </c>
      <c r="J174" s="32">
        <f t="shared" ref="J174:K174" si="536">C174*$AH$5</f>
        <v>52.5086152</v>
      </c>
      <c r="K174" s="32">
        <f t="shared" si="536"/>
        <v>38.2052264</v>
      </c>
      <c r="L174" s="32">
        <f t="shared" si="12"/>
        <v>2.016916744</v>
      </c>
      <c r="M174" s="32">
        <f t="shared" si="13"/>
        <v>4.375717934</v>
      </c>
      <c r="N174" s="32">
        <f t="shared" si="14"/>
        <v>1.693826297</v>
      </c>
      <c r="O174" s="32">
        <f t="shared" si="15"/>
        <v>3.183768867</v>
      </c>
      <c r="P174" s="32">
        <f t="shared" si="16"/>
        <v>1.232426658</v>
      </c>
      <c r="Q174" s="32">
        <f t="shared" si="17"/>
        <v>0.1680763954</v>
      </c>
      <c r="R174" s="32">
        <f t="shared" si="18"/>
        <v>0.06506183046</v>
      </c>
      <c r="S174" s="32">
        <f t="shared" si="19"/>
        <v>0.005421819205</v>
      </c>
      <c r="T174" s="33">
        <f t="shared" si="30"/>
        <v>0.7173147744</v>
      </c>
      <c r="U174" s="34">
        <f t="shared" ref="U174:AB174" si="537">IF(AND(J174&gt;=$AH$7,J174&lt;=$AH$9),1,0)</f>
        <v>0</v>
      </c>
      <c r="V174" s="34">
        <f t="shared" si="537"/>
        <v>0</v>
      </c>
      <c r="W174" s="34">
        <f t="shared" si="537"/>
        <v>1</v>
      </c>
      <c r="X174" s="34">
        <f t="shared" si="537"/>
        <v>0</v>
      </c>
      <c r="Y174" s="34">
        <f t="shared" si="537"/>
        <v>1</v>
      </c>
      <c r="Z174" s="34">
        <f t="shared" si="537"/>
        <v>0</v>
      </c>
      <c r="AA174" s="34">
        <f t="shared" si="537"/>
        <v>1</v>
      </c>
      <c r="AB174" s="34">
        <f t="shared" si="537"/>
        <v>0</v>
      </c>
      <c r="AC174" s="34">
        <f t="shared" si="21"/>
        <v>0</v>
      </c>
      <c r="AD174" s="34">
        <f t="shared" si="22"/>
        <v>1</v>
      </c>
      <c r="AE174" s="30">
        <f t="shared" si="23"/>
        <v>0.002016916744</v>
      </c>
      <c r="AF174" s="35" t="str">
        <f t="shared" si="42"/>
        <v>V+F</v>
      </c>
      <c r="AG174" s="31"/>
      <c r="AH174" s="31"/>
      <c r="AI174" s="31"/>
      <c r="AJ174" s="36">
        <f t="shared" ref="AJ174:AS174" si="538">INT(100*ABS(J174-($AH$7+$AH$9)/2))</f>
        <v>5050</v>
      </c>
      <c r="AK174" s="36">
        <f t="shared" si="538"/>
        <v>3620</v>
      </c>
      <c r="AL174" s="36">
        <f t="shared" si="538"/>
        <v>1</v>
      </c>
      <c r="AM174" s="36">
        <f t="shared" si="538"/>
        <v>237</v>
      </c>
      <c r="AN174" s="36">
        <f t="shared" si="538"/>
        <v>30</v>
      </c>
      <c r="AO174" s="36">
        <f t="shared" si="538"/>
        <v>118</v>
      </c>
      <c r="AP174" s="36">
        <f t="shared" si="538"/>
        <v>76</v>
      </c>
      <c r="AQ174" s="36">
        <f t="shared" si="538"/>
        <v>183</v>
      </c>
      <c r="AR174" s="36">
        <f t="shared" si="538"/>
        <v>193</v>
      </c>
      <c r="AS174" s="36">
        <f t="shared" si="538"/>
        <v>199</v>
      </c>
      <c r="AT174" s="35">
        <f t="shared" si="39"/>
        <v>1</v>
      </c>
      <c r="AU174" s="31"/>
      <c r="AV174" s="31"/>
      <c r="AW174" s="31"/>
      <c r="AX174" s="31"/>
      <c r="AY174" s="31"/>
      <c r="AZ174" s="31"/>
      <c r="BA174" s="31"/>
      <c r="BB174" s="31"/>
    </row>
    <row r="175" ht="13.5" customHeight="1">
      <c r="A175" s="27" t="s">
        <v>55</v>
      </c>
      <c r="B175" s="27" t="s">
        <v>45</v>
      </c>
      <c r="C175" s="28">
        <f>LOOKUP(A175,'single char incidentie'!$A$1:$A$26,'single char incidentie'!$E$1:$E$26)</f>
        <v>0.04208913995</v>
      </c>
      <c r="D175" s="28">
        <f>LOOKUP(B175,'single char incidentie'!$A$1:$A$26,'single char incidentie'!$D$1:$D$26)</f>
        <v>0.04970677464</v>
      </c>
      <c r="E175" s="29">
        <v>0.201468619895343</v>
      </c>
      <c r="F175" s="30">
        <f t="shared" si="9"/>
        <v>0.002014686199</v>
      </c>
      <c r="G175" s="31">
        <f t="shared" si="27"/>
        <v>2820560.679</v>
      </c>
      <c r="H175" s="31">
        <f t="shared" si="28"/>
        <v>695894.845</v>
      </c>
      <c r="I175" s="31">
        <f t="shared" si="10"/>
        <v>28205.60679</v>
      </c>
      <c r="J175" s="32">
        <f t="shared" ref="J175:K175" si="539">C175*$AH$5</f>
        <v>42.08913995</v>
      </c>
      <c r="K175" s="32">
        <f t="shared" si="539"/>
        <v>49.70677464</v>
      </c>
      <c r="L175" s="32">
        <f t="shared" si="12"/>
        <v>2.014686199</v>
      </c>
      <c r="M175" s="32">
        <f t="shared" si="13"/>
        <v>3.50742833</v>
      </c>
      <c r="N175" s="32">
        <f t="shared" si="14"/>
        <v>1.357714192</v>
      </c>
      <c r="O175" s="32">
        <f t="shared" si="15"/>
        <v>4.14223122</v>
      </c>
      <c r="P175" s="32">
        <f t="shared" si="16"/>
        <v>1.603444343</v>
      </c>
      <c r="Q175" s="32">
        <f t="shared" si="17"/>
        <v>0.1678905166</v>
      </c>
      <c r="R175" s="32">
        <f t="shared" si="18"/>
        <v>0.06498987739</v>
      </c>
      <c r="S175" s="32">
        <f t="shared" si="19"/>
        <v>0.005415823115</v>
      </c>
      <c r="T175" s="33">
        <f t="shared" si="30"/>
        <v>0.7193294606</v>
      </c>
      <c r="U175" s="34">
        <f t="shared" ref="U175:AB175" si="540">IF(AND(J175&gt;=$AH$7,J175&lt;=$AH$9),1,0)</f>
        <v>0</v>
      </c>
      <c r="V175" s="34">
        <f t="shared" si="540"/>
        <v>0</v>
      </c>
      <c r="W175" s="34">
        <f t="shared" si="540"/>
        <v>1</v>
      </c>
      <c r="X175" s="34">
        <f t="shared" si="540"/>
        <v>0</v>
      </c>
      <c r="Y175" s="34">
        <f t="shared" si="540"/>
        <v>1</v>
      </c>
      <c r="Z175" s="34">
        <f t="shared" si="540"/>
        <v>0</v>
      </c>
      <c r="AA175" s="34">
        <f t="shared" si="540"/>
        <v>1</v>
      </c>
      <c r="AB175" s="34">
        <f t="shared" si="540"/>
        <v>0</v>
      </c>
      <c r="AC175" s="34">
        <f t="shared" si="21"/>
        <v>0</v>
      </c>
      <c r="AD175" s="34">
        <f t="shared" si="22"/>
        <v>1</v>
      </c>
      <c r="AE175" s="30">
        <f t="shared" si="23"/>
        <v>0.002014686199</v>
      </c>
      <c r="AF175" s="35" t="str">
        <f t="shared" si="42"/>
        <v>V+F</v>
      </c>
      <c r="AG175" s="31"/>
      <c r="AH175" s="31"/>
      <c r="AI175" s="31"/>
      <c r="AJ175" s="36">
        <f t="shared" ref="AJ175:AS175" si="541">INT(100*ABS(J175-($AH$7+$AH$9)/2))</f>
        <v>4008</v>
      </c>
      <c r="AK175" s="36">
        <f t="shared" si="541"/>
        <v>4770</v>
      </c>
      <c r="AL175" s="36">
        <f t="shared" si="541"/>
        <v>1</v>
      </c>
      <c r="AM175" s="36">
        <f t="shared" si="541"/>
        <v>150</v>
      </c>
      <c r="AN175" s="36">
        <f t="shared" si="541"/>
        <v>64</v>
      </c>
      <c r="AO175" s="36">
        <f t="shared" si="541"/>
        <v>214</v>
      </c>
      <c r="AP175" s="36">
        <f t="shared" si="541"/>
        <v>39</v>
      </c>
      <c r="AQ175" s="36">
        <f t="shared" si="541"/>
        <v>183</v>
      </c>
      <c r="AR175" s="36">
        <f t="shared" si="541"/>
        <v>193</v>
      </c>
      <c r="AS175" s="36">
        <f t="shared" si="541"/>
        <v>199</v>
      </c>
      <c r="AT175" s="35">
        <f t="shared" si="39"/>
        <v>1</v>
      </c>
      <c r="AU175" s="31"/>
      <c r="AV175" s="31"/>
      <c r="AW175" s="31"/>
      <c r="AX175" s="31"/>
      <c r="AY175" s="31"/>
      <c r="AZ175" s="31"/>
      <c r="BA175" s="31"/>
      <c r="BB175" s="31"/>
    </row>
    <row r="176" ht="13.5" customHeight="1">
      <c r="A176" s="27" t="s">
        <v>30</v>
      </c>
      <c r="B176" s="27" t="s">
        <v>50</v>
      </c>
      <c r="C176" s="28">
        <f>LOOKUP(A176,'single char incidentie'!$A$1:$A$26,'single char incidentie'!$E$1:$E$26)</f>
        <v>0.1213456172</v>
      </c>
      <c r="D176" s="28">
        <f>LOOKUP(B176,'single char incidentie'!$A$1:$A$26,'single char incidentie'!$D$1:$D$26)</f>
        <v>0.01632596738</v>
      </c>
      <c r="E176" s="29">
        <v>0.201072877963406</v>
      </c>
      <c r="F176" s="30">
        <f t="shared" si="9"/>
        <v>0.00201072878</v>
      </c>
      <c r="G176" s="31">
        <f t="shared" si="27"/>
        <v>2815020.291</v>
      </c>
      <c r="H176" s="31">
        <f t="shared" si="28"/>
        <v>228563.5433</v>
      </c>
      <c r="I176" s="31">
        <f t="shared" si="10"/>
        <v>28150.20291</v>
      </c>
      <c r="J176" s="32">
        <f t="shared" ref="J176:K176" si="542">C176*$AH$5</f>
        <v>121.3456172</v>
      </c>
      <c r="K176" s="32">
        <f t="shared" si="542"/>
        <v>16.32596738</v>
      </c>
      <c r="L176" s="32">
        <f t="shared" si="12"/>
        <v>2.01072878</v>
      </c>
      <c r="M176" s="32">
        <f t="shared" si="13"/>
        <v>10.11213477</v>
      </c>
      <c r="N176" s="32">
        <f t="shared" si="14"/>
        <v>3.914374749</v>
      </c>
      <c r="O176" s="32">
        <f t="shared" si="15"/>
        <v>1.360497281</v>
      </c>
      <c r="P176" s="32">
        <f t="shared" si="16"/>
        <v>0.526644109</v>
      </c>
      <c r="Q176" s="32">
        <f t="shared" si="17"/>
        <v>0.1675607316</v>
      </c>
      <c r="R176" s="32">
        <f t="shared" si="18"/>
        <v>0.0648622187</v>
      </c>
      <c r="S176" s="32">
        <f t="shared" si="19"/>
        <v>0.005405184891</v>
      </c>
      <c r="T176" s="33">
        <f t="shared" si="30"/>
        <v>0.7213401894</v>
      </c>
      <c r="U176" s="34">
        <f t="shared" ref="U176:AB176" si="543">IF(AND(J176&gt;=$AH$7,J176&lt;=$AH$9),1,0)</f>
        <v>0</v>
      </c>
      <c r="V176" s="34">
        <f t="shared" si="543"/>
        <v>0</v>
      </c>
      <c r="W176" s="34">
        <f t="shared" si="543"/>
        <v>1</v>
      </c>
      <c r="X176" s="34">
        <f t="shared" si="543"/>
        <v>0</v>
      </c>
      <c r="Y176" s="34">
        <f t="shared" si="543"/>
        <v>0</v>
      </c>
      <c r="Z176" s="34">
        <f t="shared" si="543"/>
        <v>1</v>
      </c>
      <c r="AA176" s="34">
        <f t="shared" si="543"/>
        <v>0</v>
      </c>
      <c r="AB176" s="34">
        <f t="shared" si="543"/>
        <v>0</v>
      </c>
      <c r="AC176" s="34">
        <f t="shared" si="21"/>
        <v>0</v>
      </c>
      <c r="AD176" s="34">
        <f t="shared" si="22"/>
        <v>1</v>
      </c>
      <c r="AE176" s="30">
        <f t="shared" si="23"/>
        <v>0.00201072878</v>
      </c>
      <c r="AF176" s="35" t="str">
        <f t="shared" si="42"/>
        <v>V+F</v>
      </c>
      <c r="AG176" s="31"/>
      <c r="AH176" s="31"/>
      <c r="AI176" s="31"/>
      <c r="AJ176" s="36">
        <f t="shared" ref="AJ176:AS176" si="544">INT(100*ABS(J176-($AH$7+$AH$9)/2))</f>
        <v>11934</v>
      </c>
      <c r="AK176" s="36">
        <f t="shared" si="544"/>
        <v>1432</v>
      </c>
      <c r="AL176" s="36">
        <f t="shared" si="544"/>
        <v>1</v>
      </c>
      <c r="AM176" s="36">
        <f t="shared" si="544"/>
        <v>811</v>
      </c>
      <c r="AN176" s="36">
        <f t="shared" si="544"/>
        <v>191</v>
      </c>
      <c r="AO176" s="36">
        <f t="shared" si="544"/>
        <v>63</v>
      </c>
      <c r="AP176" s="36">
        <f t="shared" si="544"/>
        <v>147</v>
      </c>
      <c r="AQ176" s="36">
        <f t="shared" si="544"/>
        <v>183</v>
      </c>
      <c r="AR176" s="36">
        <f t="shared" si="544"/>
        <v>193</v>
      </c>
      <c r="AS176" s="36">
        <f t="shared" si="544"/>
        <v>199</v>
      </c>
      <c r="AT176" s="35">
        <f t="shared" si="39"/>
        <v>1</v>
      </c>
      <c r="AU176" s="31"/>
      <c r="AV176" s="31"/>
      <c r="AW176" s="31"/>
      <c r="AX176" s="31"/>
      <c r="AY176" s="31"/>
      <c r="AZ176" s="31"/>
      <c r="BA176" s="31"/>
      <c r="BB176" s="31"/>
    </row>
    <row r="177" ht="13.5" customHeight="1">
      <c r="A177" s="27" t="s">
        <v>27</v>
      </c>
      <c r="B177" s="27" t="s">
        <v>50</v>
      </c>
      <c r="C177" s="28">
        <f>LOOKUP(A177,'single char incidentie'!$A$1:$A$26,'single char incidentie'!$E$1:$E$26)</f>
        <v>0.1365579387</v>
      </c>
      <c r="D177" s="28">
        <f>LOOKUP(B177,'single char incidentie'!$A$1:$A$26,'single char incidentie'!$D$1:$D$26)</f>
        <v>0.01632596738</v>
      </c>
      <c r="E177" s="29">
        <v>0.201051292039845</v>
      </c>
      <c r="F177" s="30">
        <f t="shared" si="9"/>
        <v>0.00201051292</v>
      </c>
      <c r="G177" s="31">
        <f t="shared" si="27"/>
        <v>2814718.089</v>
      </c>
      <c r="H177" s="31">
        <f t="shared" si="28"/>
        <v>228563.5433</v>
      </c>
      <c r="I177" s="31">
        <f t="shared" si="10"/>
        <v>28147.18089</v>
      </c>
      <c r="J177" s="32">
        <f t="shared" ref="J177:K177" si="545">C177*$AH$5</f>
        <v>136.5579387</v>
      </c>
      <c r="K177" s="32">
        <f t="shared" si="545"/>
        <v>16.32596738</v>
      </c>
      <c r="L177" s="32">
        <f t="shared" si="12"/>
        <v>2.01051292</v>
      </c>
      <c r="M177" s="32">
        <f t="shared" si="13"/>
        <v>11.37982822</v>
      </c>
      <c r="N177" s="32">
        <f t="shared" si="14"/>
        <v>4.405094797</v>
      </c>
      <c r="O177" s="32">
        <f t="shared" si="15"/>
        <v>1.360497281</v>
      </c>
      <c r="P177" s="32">
        <f t="shared" si="16"/>
        <v>0.526644109</v>
      </c>
      <c r="Q177" s="32">
        <f t="shared" si="17"/>
        <v>0.1675427434</v>
      </c>
      <c r="R177" s="32">
        <f t="shared" si="18"/>
        <v>0.0648552555</v>
      </c>
      <c r="S177" s="32">
        <f t="shared" si="19"/>
        <v>0.005404604625</v>
      </c>
      <c r="T177" s="33">
        <f t="shared" si="30"/>
        <v>0.7233507023</v>
      </c>
      <c r="U177" s="34">
        <f t="shared" ref="U177:AB177" si="546">IF(AND(J177&gt;=$AH$7,J177&lt;=$AH$9),1,0)</f>
        <v>0</v>
      </c>
      <c r="V177" s="34">
        <f t="shared" si="546"/>
        <v>0</v>
      </c>
      <c r="W177" s="34">
        <f t="shared" si="546"/>
        <v>1</v>
      </c>
      <c r="X177" s="34">
        <f t="shared" si="546"/>
        <v>0</v>
      </c>
      <c r="Y177" s="34">
        <f t="shared" si="546"/>
        <v>0</v>
      </c>
      <c r="Z177" s="34">
        <f t="shared" si="546"/>
        <v>1</v>
      </c>
      <c r="AA177" s="34">
        <f t="shared" si="546"/>
        <v>0</v>
      </c>
      <c r="AB177" s="34">
        <f t="shared" si="546"/>
        <v>0</v>
      </c>
      <c r="AC177" s="34">
        <f t="shared" si="21"/>
        <v>0</v>
      </c>
      <c r="AD177" s="34">
        <f t="shared" si="22"/>
        <v>1</v>
      </c>
      <c r="AE177" s="30">
        <f t="shared" si="23"/>
        <v>0.00201051292</v>
      </c>
      <c r="AF177" s="35" t="str">
        <f t="shared" si="42"/>
        <v>V+F</v>
      </c>
      <c r="AG177" s="31"/>
      <c r="AH177" s="31"/>
      <c r="AI177" s="31"/>
      <c r="AJ177" s="36">
        <f t="shared" ref="AJ177:AS177" si="547">INT(100*ABS(J177-($AH$7+$AH$9)/2))</f>
        <v>13455</v>
      </c>
      <c r="AK177" s="36">
        <f t="shared" si="547"/>
        <v>1432</v>
      </c>
      <c r="AL177" s="36">
        <f t="shared" si="547"/>
        <v>1</v>
      </c>
      <c r="AM177" s="36">
        <f t="shared" si="547"/>
        <v>937</v>
      </c>
      <c r="AN177" s="36">
        <f t="shared" si="547"/>
        <v>240</v>
      </c>
      <c r="AO177" s="36">
        <f t="shared" si="547"/>
        <v>63</v>
      </c>
      <c r="AP177" s="36">
        <f t="shared" si="547"/>
        <v>147</v>
      </c>
      <c r="AQ177" s="36">
        <f t="shared" si="547"/>
        <v>183</v>
      </c>
      <c r="AR177" s="36">
        <f t="shared" si="547"/>
        <v>193</v>
      </c>
      <c r="AS177" s="36">
        <f t="shared" si="547"/>
        <v>199</v>
      </c>
      <c r="AT177" s="35">
        <f t="shared" si="39"/>
        <v>1</v>
      </c>
      <c r="AU177" s="31"/>
      <c r="AV177" s="31"/>
      <c r="AW177" s="31"/>
      <c r="AX177" s="31"/>
      <c r="AY177" s="31"/>
      <c r="AZ177" s="31"/>
      <c r="BA177" s="31"/>
      <c r="BB177" s="31"/>
    </row>
    <row r="178" ht="13.5" customHeight="1">
      <c r="A178" s="27" t="s">
        <v>58</v>
      </c>
      <c r="B178" s="27" t="s">
        <v>45</v>
      </c>
      <c r="C178" s="28">
        <f>LOOKUP(A178,'single char incidentie'!$A$1:$A$26,'single char incidentie'!$E$1:$E$26)</f>
        <v>0.03982593795</v>
      </c>
      <c r="D178" s="28">
        <f>LOOKUP(B178,'single char incidentie'!$A$1:$A$26,'single char incidentie'!$D$1:$D$26)</f>
        <v>0.04970677464</v>
      </c>
      <c r="E178" s="29">
        <v>0.200166269173876</v>
      </c>
      <c r="F178" s="30">
        <f t="shared" si="9"/>
        <v>0.002001662692</v>
      </c>
      <c r="G178" s="31">
        <f t="shared" si="27"/>
        <v>2802327.768</v>
      </c>
      <c r="H178" s="31">
        <f t="shared" si="28"/>
        <v>695894.845</v>
      </c>
      <c r="I178" s="31">
        <f t="shared" si="10"/>
        <v>28023.27768</v>
      </c>
      <c r="J178" s="32">
        <f t="shared" ref="J178:K178" si="548">C178*$AH$5</f>
        <v>39.82593795</v>
      </c>
      <c r="K178" s="32">
        <f t="shared" si="548"/>
        <v>49.70677464</v>
      </c>
      <c r="L178" s="32">
        <f t="shared" si="12"/>
        <v>2.001662692</v>
      </c>
      <c r="M178" s="32">
        <f t="shared" si="13"/>
        <v>3.318828162</v>
      </c>
      <c r="N178" s="32">
        <f t="shared" si="14"/>
        <v>1.284707676</v>
      </c>
      <c r="O178" s="32">
        <f t="shared" si="15"/>
        <v>4.14223122</v>
      </c>
      <c r="P178" s="32">
        <f t="shared" si="16"/>
        <v>1.603444343</v>
      </c>
      <c r="Q178" s="32">
        <f t="shared" si="17"/>
        <v>0.1668052243</v>
      </c>
      <c r="R178" s="32">
        <f t="shared" si="18"/>
        <v>0.06456976425</v>
      </c>
      <c r="S178" s="32">
        <f t="shared" si="19"/>
        <v>0.005380813687</v>
      </c>
      <c r="T178" s="33">
        <f t="shared" si="30"/>
        <v>0.725352365</v>
      </c>
      <c r="U178" s="34">
        <f t="shared" ref="U178:AB178" si="549">IF(AND(J178&gt;=$AH$7,J178&lt;=$AH$9),1,0)</f>
        <v>0</v>
      </c>
      <c r="V178" s="34">
        <f t="shared" si="549"/>
        <v>0</v>
      </c>
      <c r="W178" s="34">
        <f t="shared" si="549"/>
        <v>1</v>
      </c>
      <c r="X178" s="34">
        <f t="shared" si="549"/>
        <v>0</v>
      </c>
      <c r="Y178" s="34">
        <f t="shared" si="549"/>
        <v>1</v>
      </c>
      <c r="Z178" s="34">
        <f t="shared" si="549"/>
        <v>0</v>
      </c>
      <c r="AA178" s="34">
        <f t="shared" si="549"/>
        <v>1</v>
      </c>
      <c r="AB178" s="34">
        <f t="shared" si="549"/>
        <v>0</v>
      </c>
      <c r="AC178" s="34">
        <f t="shared" si="21"/>
        <v>0</v>
      </c>
      <c r="AD178" s="34">
        <f t="shared" si="22"/>
        <v>1</v>
      </c>
      <c r="AE178" s="30">
        <f t="shared" si="23"/>
        <v>0.002001662692</v>
      </c>
      <c r="AF178" s="35" t="str">
        <f t="shared" si="42"/>
        <v>V+F</v>
      </c>
      <c r="AG178" s="31"/>
      <c r="AH178" s="31"/>
      <c r="AI178" s="31"/>
      <c r="AJ178" s="36">
        <f t="shared" ref="AJ178:AS178" si="550">INT(100*ABS(J178-($AH$7+$AH$9)/2))</f>
        <v>3782</v>
      </c>
      <c r="AK178" s="36">
        <f t="shared" si="550"/>
        <v>4770</v>
      </c>
      <c r="AL178" s="36">
        <f t="shared" si="550"/>
        <v>0</v>
      </c>
      <c r="AM178" s="36">
        <f t="shared" si="550"/>
        <v>131</v>
      </c>
      <c r="AN178" s="36">
        <f t="shared" si="550"/>
        <v>71</v>
      </c>
      <c r="AO178" s="36">
        <f t="shared" si="550"/>
        <v>214</v>
      </c>
      <c r="AP178" s="36">
        <f t="shared" si="550"/>
        <v>39</v>
      </c>
      <c r="AQ178" s="36">
        <f t="shared" si="550"/>
        <v>183</v>
      </c>
      <c r="AR178" s="36">
        <f t="shared" si="550"/>
        <v>193</v>
      </c>
      <c r="AS178" s="36">
        <f t="shared" si="550"/>
        <v>199</v>
      </c>
      <c r="AT178" s="35">
        <f t="shared" si="39"/>
        <v>0</v>
      </c>
      <c r="AU178" s="31"/>
      <c r="AV178" s="31"/>
      <c r="AW178" s="31"/>
      <c r="AX178" s="31"/>
      <c r="AY178" s="31"/>
      <c r="AZ178" s="31"/>
      <c r="BA178" s="31"/>
      <c r="BB178" s="31"/>
    </row>
    <row r="179" ht="13.5" customHeight="1">
      <c r="A179" s="27" t="s">
        <v>59</v>
      </c>
      <c r="B179" s="27" t="s">
        <v>42</v>
      </c>
      <c r="C179" s="28">
        <f>LOOKUP(A179,'single char incidentie'!$A$1:$A$26,'single char incidentie'!$E$1:$E$26)</f>
        <v>0.03451036129</v>
      </c>
      <c r="D179" s="28">
        <f>LOOKUP(B179,'single char incidentie'!$A$1:$A$26,'single char incidentie'!$D$1:$D$26)</f>
        <v>0.05481889944</v>
      </c>
      <c r="E179" s="29">
        <v>0.19951869146707</v>
      </c>
      <c r="F179" s="30">
        <f t="shared" si="9"/>
        <v>0.001995186915</v>
      </c>
      <c r="G179" s="31">
        <f t="shared" si="27"/>
        <v>2793261.681</v>
      </c>
      <c r="H179" s="31">
        <f t="shared" si="28"/>
        <v>767464.5922</v>
      </c>
      <c r="I179" s="31">
        <f t="shared" si="10"/>
        <v>27932.61681</v>
      </c>
      <c r="J179" s="32">
        <f t="shared" ref="J179:K179" si="551">C179*$AH$5</f>
        <v>34.51036129</v>
      </c>
      <c r="K179" s="32">
        <f t="shared" si="551"/>
        <v>54.81889944</v>
      </c>
      <c r="L179" s="32">
        <f t="shared" si="12"/>
        <v>1.995186915</v>
      </c>
      <c r="M179" s="32">
        <f t="shared" si="13"/>
        <v>2.875863441</v>
      </c>
      <c r="N179" s="32">
        <f t="shared" si="14"/>
        <v>1.113237461</v>
      </c>
      <c r="O179" s="32">
        <f t="shared" si="15"/>
        <v>4.56824162</v>
      </c>
      <c r="P179" s="32">
        <f t="shared" si="16"/>
        <v>1.768351595</v>
      </c>
      <c r="Q179" s="32">
        <f t="shared" si="17"/>
        <v>0.1662655762</v>
      </c>
      <c r="R179" s="32">
        <f t="shared" si="18"/>
        <v>0.06436086822</v>
      </c>
      <c r="S179" s="32">
        <f t="shared" si="19"/>
        <v>0.005363405685</v>
      </c>
      <c r="T179" s="33">
        <f t="shared" si="30"/>
        <v>0.7273475519</v>
      </c>
      <c r="U179" s="34">
        <f t="shared" ref="U179:AB179" si="552">IF(AND(J179&gt;=$AH$7,J179&lt;=$AH$9),1,0)</f>
        <v>0</v>
      </c>
      <c r="V179" s="34">
        <f t="shared" si="552"/>
        <v>0</v>
      </c>
      <c r="W179" s="34">
        <f t="shared" si="552"/>
        <v>1</v>
      </c>
      <c r="X179" s="34">
        <f t="shared" si="552"/>
        <v>1</v>
      </c>
      <c r="Y179" s="34">
        <f t="shared" si="552"/>
        <v>1</v>
      </c>
      <c r="Z179" s="34">
        <f t="shared" si="552"/>
        <v>0</v>
      </c>
      <c r="AA179" s="34">
        <f t="shared" si="552"/>
        <v>1</v>
      </c>
      <c r="AB179" s="34">
        <f t="shared" si="552"/>
        <v>0</v>
      </c>
      <c r="AC179" s="34">
        <f t="shared" si="21"/>
        <v>0</v>
      </c>
      <c r="AD179" s="34">
        <f t="shared" si="22"/>
        <v>1</v>
      </c>
      <c r="AE179" s="30">
        <f t="shared" si="23"/>
        <v>0.001995186915</v>
      </c>
      <c r="AF179" s="35" t="str">
        <f t="shared" si="42"/>
        <v>V+F</v>
      </c>
      <c r="AG179" s="31"/>
      <c r="AH179" s="31"/>
      <c r="AI179" s="31"/>
      <c r="AJ179" s="36">
        <f t="shared" ref="AJ179:AS179" si="553">INT(100*ABS(J179-($AH$7+$AH$9)/2))</f>
        <v>3251</v>
      </c>
      <c r="AK179" s="36">
        <f t="shared" si="553"/>
        <v>5281</v>
      </c>
      <c r="AL179" s="36">
        <f t="shared" si="553"/>
        <v>0</v>
      </c>
      <c r="AM179" s="36">
        <f t="shared" si="553"/>
        <v>87</v>
      </c>
      <c r="AN179" s="36">
        <f t="shared" si="553"/>
        <v>88</v>
      </c>
      <c r="AO179" s="36">
        <f t="shared" si="553"/>
        <v>256</v>
      </c>
      <c r="AP179" s="36">
        <f t="shared" si="553"/>
        <v>23</v>
      </c>
      <c r="AQ179" s="36">
        <f t="shared" si="553"/>
        <v>183</v>
      </c>
      <c r="AR179" s="36">
        <f t="shared" si="553"/>
        <v>193</v>
      </c>
      <c r="AS179" s="36">
        <f t="shared" si="553"/>
        <v>199</v>
      </c>
      <c r="AT179" s="35">
        <f t="shared" si="39"/>
        <v>0</v>
      </c>
      <c r="AU179" s="31"/>
      <c r="AV179" s="31"/>
      <c r="AW179" s="31"/>
      <c r="AX179" s="31"/>
      <c r="AY179" s="31"/>
      <c r="AZ179" s="31"/>
      <c r="BA179" s="31"/>
      <c r="BB179" s="31"/>
    </row>
    <row r="180" ht="13.5" customHeight="1">
      <c r="A180" s="27" t="s">
        <v>40</v>
      </c>
      <c r="B180" s="27" t="s">
        <v>36</v>
      </c>
      <c r="C180" s="28">
        <f>LOOKUP(A180,'single char incidentie'!$A$1:$A$26,'single char incidentie'!$E$1:$E$26)</f>
        <v>0.02231853074</v>
      </c>
      <c r="D180" s="28">
        <f>LOOKUP(B180,'single char incidentie'!$A$1:$A$26,'single char incidentie'!$D$1:$D$26)</f>
        <v>0.0879137728</v>
      </c>
      <c r="E180" s="29">
        <v>0.198871113760264</v>
      </c>
      <c r="F180" s="30">
        <f t="shared" si="9"/>
        <v>0.001988711138</v>
      </c>
      <c r="G180" s="31">
        <f t="shared" si="27"/>
        <v>2784195.593</v>
      </c>
      <c r="H180" s="31">
        <f t="shared" si="28"/>
        <v>1230792.819</v>
      </c>
      <c r="I180" s="31">
        <f t="shared" si="10"/>
        <v>27841.95593</v>
      </c>
      <c r="J180" s="32">
        <f t="shared" ref="J180:K180" si="554">C180*$AH$5</f>
        <v>22.31853074</v>
      </c>
      <c r="K180" s="32">
        <f t="shared" si="554"/>
        <v>87.9137728</v>
      </c>
      <c r="L180" s="32">
        <f t="shared" si="12"/>
        <v>1.988711138</v>
      </c>
      <c r="M180" s="32">
        <f t="shared" si="13"/>
        <v>1.859877562</v>
      </c>
      <c r="N180" s="32">
        <f t="shared" si="14"/>
        <v>0.7199526045</v>
      </c>
      <c r="O180" s="32">
        <f t="shared" si="15"/>
        <v>7.326147733</v>
      </c>
      <c r="P180" s="32">
        <f t="shared" si="16"/>
        <v>2.835928155</v>
      </c>
      <c r="Q180" s="32">
        <f t="shared" si="17"/>
        <v>0.1657259281</v>
      </c>
      <c r="R180" s="32">
        <f t="shared" si="18"/>
        <v>0.06415197218</v>
      </c>
      <c r="S180" s="32">
        <f t="shared" si="19"/>
        <v>0.005345997682</v>
      </c>
      <c r="T180" s="33">
        <f t="shared" si="30"/>
        <v>0.7293362631</v>
      </c>
      <c r="U180" s="34">
        <f t="shared" ref="U180:AB180" si="555">IF(AND(J180&gt;=$AH$7,J180&lt;=$AH$9),1,0)</f>
        <v>0</v>
      </c>
      <c r="V180" s="34">
        <f t="shared" si="555"/>
        <v>0</v>
      </c>
      <c r="W180" s="34">
        <f t="shared" si="555"/>
        <v>1</v>
      </c>
      <c r="X180" s="34">
        <f t="shared" si="555"/>
        <v>1</v>
      </c>
      <c r="Y180" s="34">
        <f t="shared" si="555"/>
        <v>0</v>
      </c>
      <c r="Z180" s="34">
        <f t="shared" si="555"/>
        <v>0</v>
      </c>
      <c r="AA180" s="34">
        <f t="shared" si="555"/>
        <v>1</v>
      </c>
      <c r="AB180" s="34">
        <f t="shared" si="555"/>
        <v>0</v>
      </c>
      <c r="AC180" s="34">
        <f t="shared" si="21"/>
        <v>0</v>
      </c>
      <c r="AD180" s="34">
        <f t="shared" si="22"/>
        <v>1</v>
      </c>
      <c r="AE180" s="30">
        <f t="shared" si="23"/>
        <v>0.001988711138</v>
      </c>
      <c r="AF180" s="35" t="str">
        <f t="shared" si="42"/>
        <v>V+F</v>
      </c>
      <c r="AG180" s="31"/>
      <c r="AH180" s="31"/>
      <c r="AI180" s="31"/>
      <c r="AJ180" s="36">
        <f t="shared" ref="AJ180:AS180" si="556">INT(100*ABS(J180-($AH$7+$AH$9)/2))</f>
        <v>2031</v>
      </c>
      <c r="AK180" s="36">
        <f t="shared" si="556"/>
        <v>8591</v>
      </c>
      <c r="AL180" s="36">
        <f t="shared" si="556"/>
        <v>1</v>
      </c>
      <c r="AM180" s="36">
        <f t="shared" si="556"/>
        <v>14</v>
      </c>
      <c r="AN180" s="36">
        <f t="shared" si="556"/>
        <v>128</v>
      </c>
      <c r="AO180" s="36">
        <f t="shared" si="556"/>
        <v>532</v>
      </c>
      <c r="AP180" s="36">
        <f t="shared" si="556"/>
        <v>83</v>
      </c>
      <c r="AQ180" s="36">
        <f t="shared" si="556"/>
        <v>183</v>
      </c>
      <c r="AR180" s="36">
        <f t="shared" si="556"/>
        <v>193</v>
      </c>
      <c r="AS180" s="36">
        <f t="shared" si="556"/>
        <v>199</v>
      </c>
      <c r="AT180" s="35">
        <f t="shared" si="39"/>
        <v>1</v>
      </c>
      <c r="AU180" s="31"/>
      <c r="AV180" s="31"/>
      <c r="AW180" s="31"/>
      <c r="AX180" s="31"/>
      <c r="AY180" s="31"/>
      <c r="AZ180" s="31"/>
      <c r="BA180" s="31"/>
      <c r="BB180" s="31"/>
    </row>
    <row r="181" ht="13.5" customHeight="1">
      <c r="A181" s="27" t="s">
        <v>30</v>
      </c>
      <c r="B181" s="27" t="s">
        <v>63</v>
      </c>
      <c r="C181" s="28">
        <f>LOOKUP(A181,'single char incidentie'!$A$1:$A$26,'single char incidentie'!$E$1:$E$26)</f>
        <v>0.1213456172</v>
      </c>
      <c r="D181" s="28">
        <f>LOOKUP(B181,'single char incidentie'!$A$1:$A$26,'single char incidentie'!$D$1:$D$26)</f>
        <v>0.01647854269</v>
      </c>
      <c r="E181" s="29">
        <v>0.196647763633561</v>
      </c>
      <c r="F181" s="30">
        <f t="shared" si="9"/>
        <v>0.001966477636</v>
      </c>
      <c r="G181" s="31">
        <f t="shared" si="27"/>
        <v>2753068.691</v>
      </c>
      <c r="H181" s="31">
        <f t="shared" si="28"/>
        <v>230699.5977</v>
      </c>
      <c r="I181" s="31">
        <f t="shared" si="10"/>
        <v>27530.68691</v>
      </c>
      <c r="J181" s="32">
        <f t="shared" ref="J181:K181" si="557">C181*$AH$5</f>
        <v>121.3456172</v>
      </c>
      <c r="K181" s="32">
        <f t="shared" si="557"/>
        <v>16.47854269</v>
      </c>
      <c r="L181" s="32">
        <f t="shared" si="12"/>
        <v>1.966477636</v>
      </c>
      <c r="M181" s="32">
        <f t="shared" si="13"/>
        <v>10.11213477</v>
      </c>
      <c r="N181" s="32">
        <f t="shared" si="14"/>
        <v>3.914374749</v>
      </c>
      <c r="O181" s="32">
        <f t="shared" si="15"/>
        <v>1.373211891</v>
      </c>
      <c r="P181" s="32">
        <f t="shared" si="16"/>
        <v>0.5315658933</v>
      </c>
      <c r="Q181" s="32">
        <f t="shared" si="17"/>
        <v>0.1638731364</v>
      </c>
      <c r="R181" s="32">
        <f t="shared" si="18"/>
        <v>0.06343476246</v>
      </c>
      <c r="S181" s="32">
        <f t="shared" si="19"/>
        <v>0.005286230205</v>
      </c>
      <c r="T181" s="33">
        <f t="shared" si="30"/>
        <v>0.7313027407</v>
      </c>
      <c r="U181" s="34">
        <f t="shared" ref="U181:AB181" si="558">IF(AND(J181&gt;=$AH$7,J181&lt;=$AH$9),1,0)</f>
        <v>0</v>
      </c>
      <c r="V181" s="34">
        <f t="shared" si="558"/>
        <v>0</v>
      </c>
      <c r="W181" s="34">
        <f t="shared" si="558"/>
        <v>1</v>
      </c>
      <c r="X181" s="34">
        <f t="shared" si="558"/>
        <v>0</v>
      </c>
      <c r="Y181" s="34">
        <f t="shared" si="558"/>
        <v>0</v>
      </c>
      <c r="Z181" s="34">
        <f t="shared" si="558"/>
        <v>1</v>
      </c>
      <c r="AA181" s="34">
        <f t="shared" si="558"/>
        <v>0</v>
      </c>
      <c r="AB181" s="34">
        <f t="shared" si="558"/>
        <v>0</v>
      </c>
      <c r="AC181" s="34">
        <f t="shared" si="21"/>
        <v>0</v>
      </c>
      <c r="AD181" s="34">
        <f t="shared" si="22"/>
        <v>1</v>
      </c>
      <c r="AE181" s="30">
        <f t="shared" si="23"/>
        <v>0.001966477636</v>
      </c>
      <c r="AF181" s="35" t="str">
        <f t="shared" si="42"/>
        <v>V+F</v>
      </c>
      <c r="AG181" s="31"/>
      <c r="AH181" s="31"/>
      <c r="AI181" s="31"/>
      <c r="AJ181" s="36">
        <f t="shared" ref="AJ181:AS181" si="559">INT(100*ABS(J181-($AH$7+$AH$9)/2))</f>
        <v>11934</v>
      </c>
      <c r="AK181" s="36">
        <f t="shared" si="559"/>
        <v>1447</v>
      </c>
      <c r="AL181" s="36">
        <f t="shared" si="559"/>
        <v>3</v>
      </c>
      <c r="AM181" s="36">
        <f t="shared" si="559"/>
        <v>811</v>
      </c>
      <c r="AN181" s="36">
        <f t="shared" si="559"/>
        <v>191</v>
      </c>
      <c r="AO181" s="36">
        <f t="shared" si="559"/>
        <v>62</v>
      </c>
      <c r="AP181" s="36">
        <f t="shared" si="559"/>
        <v>146</v>
      </c>
      <c r="AQ181" s="36">
        <f t="shared" si="559"/>
        <v>183</v>
      </c>
      <c r="AR181" s="36">
        <f t="shared" si="559"/>
        <v>193</v>
      </c>
      <c r="AS181" s="36">
        <f t="shared" si="559"/>
        <v>199</v>
      </c>
      <c r="AT181" s="35">
        <f t="shared" si="39"/>
        <v>3</v>
      </c>
      <c r="AU181" s="31"/>
      <c r="AV181" s="31"/>
      <c r="AW181" s="31"/>
      <c r="AX181" s="31"/>
      <c r="AY181" s="31"/>
      <c r="AZ181" s="31"/>
      <c r="BA181" s="31"/>
      <c r="BB181" s="31"/>
    </row>
    <row r="182" ht="13.5" customHeight="1">
      <c r="A182" s="27" t="s">
        <v>36</v>
      </c>
      <c r="B182" s="27" t="s">
        <v>58</v>
      </c>
      <c r="C182" s="28">
        <f>LOOKUP(A182,'single char incidentie'!$A$1:$A$26,'single char incidentie'!$E$1:$E$26)</f>
        <v>0.05302836709</v>
      </c>
      <c r="D182" s="28">
        <f>LOOKUP(B182,'single char incidentie'!$A$1:$A$26,'single char incidentie'!$D$1:$D$26)</f>
        <v>0.0382052264</v>
      </c>
      <c r="E182" s="29">
        <v>0.19417257773199</v>
      </c>
      <c r="F182" s="30">
        <f t="shared" si="9"/>
        <v>0.001941725777</v>
      </c>
      <c r="G182" s="31">
        <f t="shared" si="27"/>
        <v>2718416.088</v>
      </c>
      <c r="H182" s="31">
        <f t="shared" si="28"/>
        <v>534873.1696</v>
      </c>
      <c r="I182" s="31">
        <f t="shared" si="10"/>
        <v>27184.16088</v>
      </c>
      <c r="J182" s="32">
        <f t="shared" ref="J182:K182" si="560">C182*$AH$5</f>
        <v>53.02836709</v>
      </c>
      <c r="K182" s="32">
        <f t="shared" si="560"/>
        <v>38.2052264</v>
      </c>
      <c r="L182" s="32">
        <f t="shared" si="12"/>
        <v>1.941725777</v>
      </c>
      <c r="M182" s="32">
        <f t="shared" si="13"/>
        <v>4.419030591</v>
      </c>
      <c r="N182" s="32">
        <f t="shared" si="14"/>
        <v>1.710592487</v>
      </c>
      <c r="O182" s="32">
        <f t="shared" si="15"/>
        <v>3.183768867</v>
      </c>
      <c r="P182" s="32">
        <f t="shared" si="16"/>
        <v>1.232426658</v>
      </c>
      <c r="Q182" s="32">
        <f t="shared" si="17"/>
        <v>0.1618104814</v>
      </c>
      <c r="R182" s="32">
        <f t="shared" si="18"/>
        <v>0.0626363154</v>
      </c>
      <c r="S182" s="32">
        <f t="shared" si="19"/>
        <v>0.00521969295</v>
      </c>
      <c r="T182" s="33">
        <f t="shared" si="30"/>
        <v>0.7332444665</v>
      </c>
      <c r="U182" s="34">
        <f t="shared" ref="U182:AB182" si="561">IF(AND(J182&gt;=$AH$7,J182&lt;=$AH$9),1,0)</f>
        <v>0</v>
      </c>
      <c r="V182" s="34">
        <f t="shared" si="561"/>
        <v>0</v>
      </c>
      <c r="W182" s="34">
        <f t="shared" si="561"/>
        <v>1</v>
      </c>
      <c r="X182" s="34">
        <f t="shared" si="561"/>
        <v>0</v>
      </c>
      <c r="Y182" s="34">
        <f t="shared" si="561"/>
        <v>1</v>
      </c>
      <c r="Z182" s="34">
        <f t="shared" si="561"/>
        <v>0</v>
      </c>
      <c r="AA182" s="34">
        <f t="shared" si="561"/>
        <v>1</v>
      </c>
      <c r="AB182" s="34">
        <f t="shared" si="561"/>
        <v>0</v>
      </c>
      <c r="AC182" s="34">
        <f t="shared" si="21"/>
        <v>0</v>
      </c>
      <c r="AD182" s="34">
        <f t="shared" si="22"/>
        <v>1</v>
      </c>
      <c r="AE182" s="30">
        <f t="shared" si="23"/>
        <v>0.001941725777</v>
      </c>
      <c r="AF182" s="35" t="str">
        <f t="shared" si="42"/>
        <v>V+F</v>
      </c>
      <c r="AG182" s="31"/>
      <c r="AH182" s="31"/>
      <c r="AI182" s="31"/>
      <c r="AJ182" s="36">
        <f t="shared" ref="AJ182:AS182" si="562">INT(100*ABS(J182-($AH$7+$AH$9)/2))</f>
        <v>5102</v>
      </c>
      <c r="AK182" s="36">
        <f t="shared" si="562"/>
        <v>3620</v>
      </c>
      <c r="AL182" s="36">
        <f t="shared" si="562"/>
        <v>5</v>
      </c>
      <c r="AM182" s="36">
        <f t="shared" si="562"/>
        <v>241</v>
      </c>
      <c r="AN182" s="36">
        <f t="shared" si="562"/>
        <v>28</v>
      </c>
      <c r="AO182" s="36">
        <f t="shared" si="562"/>
        <v>118</v>
      </c>
      <c r="AP182" s="36">
        <f t="shared" si="562"/>
        <v>76</v>
      </c>
      <c r="AQ182" s="36">
        <f t="shared" si="562"/>
        <v>183</v>
      </c>
      <c r="AR182" s="36">
        <f t="shared" si="562"/>
        <v>193</v>
      </c>
      <c r="AS182" s="36">
        <f t="shared" si="562"/>
        <v>199</v>
      </c>
      <c r="AT182" s="35">
        <f t="shared" si="39"/>
        <v>5</v>
      </c>
      <c r="AU182" s="31"/>
      <c r="AV182" s="31"/>
      <c r="AW182" s="31"/>
      <c r="AX182" s="31"/>
      <c r="AY182" s="31"/>
      <c r="AZ182" s="31"/>
      <c r="BA182" s="31"/>
      <c r="BB182" s="31"/>
    </row>
    <row r="183" ht="13.5" customHeight="1">
      <c r="A183" s="27" t="s">
        <v>60</v>
      </c>
      <c r="B183" s="27" t="s">
        <v>10</v>
      </c>
      <c r="C183" s="28">
        <f>LOOKUP(A183,'single char incidentie'!$A$1:$A$26,'single char incidentie'!$E$1:$E$26)</f>
        <v>0.02641988628</v>
      </c>
      <c r="D183" s="28">
        <f>LOOKUP(B183,'single char incidentie'!$A$1:$A$26,'single char incidentie'!$D$1:$D$26)</f>
        <v>0.07130889039</v>
      </c>
      <c r="E183" s="29">
        <v>0.193553781256597</v>
      </c>
      <c r="F183" s="30">
        <f t="shared" si="9"/>
        <v>0.001935537813</v>
      </c>
      <c r="G183" s="31">
        <f t="shared" si="27"/>
        <v>2709752.938</v>
      </c>
      <c r="H183" s="31">
        <f t="shared" si="28"/>
        <v>998324.4655</v>
      </c>
      <c r="I183" s="31">
        <f t="shared" si="10"/>
        <v>27097.52938</v>
      </c>
      <c r="J183" s="32">
        <f t="shared" ref="J183:K183" si="563">C183*$AH$5</f>
        <v>26.41988628</v>
      </c>
      <c r="K183" s="32">
        <f t="shared" si="563"/>
        <v>71.30889039</v>
      </c>
      <c r="L183" s="32">
        <f t="shared" si="12"/>
        <v>1.935537813</v>
      </c>
      <c r="M183" s="32">
        <f t="shared" si="13"/>
        <v>2.20165719</v>
      </c>
      <c r="N183" s="32">
        <f t="shared" si="14"/>
        <v>0.8522543963</v>
      </c>
      <c r="O183" s="32">
        <f t="shared" si="15"/>
        <v>5.942407533</v>
      </c>
      <c r="P183" s="32">
        <f t="shared" si="16"/>
        <v>2.300286787</v>
      </c>
      <c r="Q183" s="32">
        <f t="shared" si="17"/>
        <v>0.1612948177</v>
      </c>
      <c r="R183" s="32">
        <f t="shared" si="18"/>
        <v>0.06243670363</v>
      </c>
      <c r="S183" s="32">
        <f t="shared" si="19"/>
        <v>0.005203058636</v>
      </c>
      <c r="T183" s="33">
        <f t="shared" si="30"/>
        <v>0.7351800043</v>
      </c>
      <c r="U183" s="34">
        <f t="shared" ref="U183:AB183" si="564">IF(AND(J183&gt;=$AH$7,J183&lt;=$AH$9),1,0)</f>
        <v>0</v>
      </c>
      <c r="V183" s="34">
        <f t="shared" si="564"/>
        <v>0</v>
      </c>
      <c r="W183" s="34">
        <f t="shared" si="564"/>
        <v>1</v>
      </c>
      <c r="X183" s="34">
        <f t="shared" si="564"/>
        <v>1</v>
      </c>
      <c r="Y183" s="34">
        <f t="shared" si="564"/>
        <v>0</v>
      </c>
      <c r="Z183" s="34">
        <f t="shared" si="564"/>
        <v>0</v>
      </c>
      <c r="AA183" s="34">
        <f t="shared" si="564"/>
        <v>1</v>
      </c>
      <c r="AB183" s="34">
        <f t="shared" si="564"/>
        <v>0</v>
      </c>
      <c r="AC183" s="34">
        <f t="shared" si="21"/>
        <v>0</v>
      </c>
      <c r="AD183" s="34">
        <f t="shared" si="22"/>
        <v>1</v>
      </c>
      <c r="AE183" s="30">
        <f t="shared" si="23"/>
        <v>0.001935537813</v>
      </c>
      <c r="AF183" s="35" t="str">
        <f t="shared" si="42"/>
        <v>V+F</v>
      </c>
      <c r="AG183" s="31"/>
      <c r="AH183" s="31"/>
      <c r="AI183" s="31"/>
      <c r="AJ183" s="36">
        <f t="shared" ref="AJ183:AS183" si="565">INT(100*ABS(J183-($AH$7+$AH$9)/2))</f>
        <v>2441</v>
      </c>
      <c r="AK183" s="36">
        <f t="shared" si="565"/>
        <v>6930</v>
      </c>
      <c r="AL183" s="36">
        <f t="shared" si="565"/>
        <v>6</v>
      </c>
      <c r="AM183" s="36">
        <f t="shared" si="565"/>
        <v>20</v>
      </c>
      <c r="AN183" s="36">
        <f t="shared" si="565"/>
        <v>114</v>
      </c>
      <c r="AO183" s="36">
        <f t="shared" si="565"/>
        <v>394</v>
      </c>
      <c r="AP183" s="36">
        <f t="shared" si="565"/>
        <v>30</v>
      </c>
      <c r="AQ183" s="36">
        <f t="shared" si="565"/>
        <v>183</v>
      </c>
      <c r="AR183" s="36">
        <f t="shared" si="565"/>
        <v>193</v>
      </c>
      <c r="AS183" s="36">
        <f t="shared" si="565"/>
        <v>199</v>
      </c>
      <c r="AT183" s="35">
        <f t="shared" si="39"/>
        <v>6</v>
      </c>
      <c r="AU183" s="31"/>
      <c r="AV183" s="31"/>
      <c r="AW183" s="31"/>
      <c r="AX183" s="31"/>
      <c r="AY183" s="31"/>
      <c r="AZ183" s="31"/>
      <c r="BA183" s="31"/>
      <c r="BB183" s="31"/>
    </row>
    <row r="184" ht="13.5" customHeight="1">
      <c r="A184" s="27" t="s">
        <v>40</v>
      </c>
      <c r="B184" s="27" t="s">
        <v>40</v>
      </c>
      <c r="C184" s="28">
        <f>LOOKUP(A184,'single char incidentie'!$A$1:$A$26,'single char incidentie'!$E$1:$E$26)</f>
        <v>0.02231853074</v>
      </c>
      <c r="D184" s="28">
        <f>LOOKUP(B184,'single char incidentie'!$A$1:$A$26,'single char incidentie'!$D$1:$D$26)</f>
        <v>0.0821403066</v>
      </c>
      <c r="E184" s="29">
        <v>0.19178373552466</v>
      </c>
      <c r="F184" s="30">
        <f t="shared" si="9"/>
        <v>0.001917837355</v>
      </c>
      <c r="G184" s="31">
        <f t="shared" si="27"/>
        <v>2684972.297</v>
      </c>
      <c r="H184" s="31">
        <f t="shared" si="28"/>
        <v>1149964.292</v>
      </c>
      <c r="I184" s="31">
        <f t="shared" si="10"/>
        <v>26849.72297</v>
      </c>
      <c r="J184" s="32">
        <f t="shared" ref="J184:K184" si="566">C184*$AH$5</f>
        <v>22.31853074</v>
      </c>
      <c r="K184" s="32">
        <f t="shared" si="566"/>
        <v>82.1403066</v>
      </c>
      <c r="L184" s="32">
        <f t="shared" si="12"/>
        <v>1.917837355</v>
      </c>
      <c r="M184" s="32">
        <f t="shared" si="13"/>
        <v>1.859877562</v>
      </c>
      <c r="N184" s="32">
        <f t="shared" si="14"/>
        <v>0.7199526045</v>
      </c>
      <c r="O184" s="32">
        <f t="shared" si="15"/>
        <v>6.84502555</v>
      </c>
      <c r="P184" s="32">
        <f t="shared" si="16"/>
        <v>2.64968731</v>
      </c>
      <c r="Q184" s="32">
        <f t="shared" si="17"/>
        <v>0.1598197796</v>
      </c>
      <c r="R184" s="32">
        <f t="shared" si="18"/>
        <v>0.06186572114</v>
      </c>
      <c r="S184" s="32">
        <f t="shared" si="19"/>
        <v>0.005155476761</v>
      </c>
      <c r="T184" s="33">
        <f t="shared" si="30"/>
        <v>0.7370978417</v>
      </c>
      <c r="U184" s="34">
        <f t="shared" ref="U184:AB184" si="567">IF(AND(J184&gt;=$AH$7,J184&lt;=$AH$9),1,0)</f>
        <v>0</v>
      </c>
      <c r="V184" s="34">
        <f t="shared" si="567"/>
        <v>0</v>
      </c>
      <c r="W184" s="34">
        <f t="shared" si="567"/>
        <v>1</v>
      </c>
      <c r="X184" s="34">
        <f t="shared" si="567"/>
        <v>1</v>
      </c>
      <c r="Y184" s="34">
        <f t="shared" si="567"/>
        <v>0</v>
      </c>
      <c r="Z184" s="34">
        <f t="shared" si="567"/>
        <v>0</v>
      </c>
      <c r="AA184" s="34">
        <f t="shared" si="567"/>
        <v>1</v>
      </c>
      <c r="AB184" s="34">
        <f t="shared" si="567"/>
        <v>0</v>
      </c>
      <c r="AC184" s="34">
        <f t="shared" si="21"/>
        <v>0</v>
      </c>
      <c r="AD184" s="34">
        <f t="shared" si="22"/>
        <v>1</v>
      </c>
      <c r="AE184" s="30">
        <f t="shared" si="23"/>
        <v>0.001917837355</v>
      </c>
      <c r="AF184" s="35" t="str">
        <f t="shared" si="42"/>
        <v>V+F</v>
      </c>
      <c r="AG184" s="31"/>
      <c r="AH184" s="31"/>
      <c r="AI184" s="31"/>
      <c r="AJ184" s="36">
        <f t="shared" ref="AJ184:AS184" si="568">INT(100*ABS(J184-($AH$7+$AH$9)/2))</f>
        <v>2031</v>
      </c>
      <c r="AK184" s="36">
        <f t="shared" si="568"/>
        <v>8014</v>
      </c>
      <c r="AL184" s="36">
        <f t="shared" si="568"/>
        <v>8</v>
      </c>
      <c r="AM184" s="36">
        <f t="shared" si="568"/>
        <v>14</v>
      </c>
      <c r="AN184" s="36">
        <f t="shared" si="568"/>
        <v>128</v>
      </c>
      <c r="AO184" s="36">
        <f t="shared" si="568"/>
        <v>484</v>
      </c>
      <c r="AP184" s="36">
        <f t="shared" si="568"/>
        <v>64</v>
      </c>
      <c r="AQ184" s="36">
        <f t="shared" si="568"/>
        <v>184</v>
      </c>
      <c r="AR184" s="36">
        <f t="shared" si="568"/>
        <v>193</v>
      </c>
      <c r="AS184" s="36">
        <f t="shared" si="568"/>
        <v>199</v>
      </c>
      <c r="AT184" s="35">
        <f t="shared" si="39"/>
        <v>8</v>
      </c>
      <c r="AU184" s="31"/>
      <c r="AV184" s="31"/>
      <c r="AW184" s="31"/>
      <c r="AX184" s="31"/>
      <c r="AY184" s="31"/>
      <c r="AZ184" s="31"/>
      <c r="BA184" s="31"/>
      <c r="BB184" s="31"/>
    </row>
    <row r="185" ht="13.5" customHeight="1">
      <c r="A185" s="27" t="s">
        <v>58</v>
      </c>
      <c r="B185" s="27" t="s">
        <v>48</v>
      </c>
      <c r="C185" s="28">
        <f>LOOKUP(A185,'single char incidentie'!$A$1:$A$26,'single char incidentie'!$E$1:$E$26)</f>
        <v>0.03982593795</v>
      </c>
      <c r="D185" s="28">
        <f>LOOKUP(B185,'single char incidentie'!$A$1:$A$26,'single char incidentie'!$D$1:$D$26)</f>
        <v>0.04743824754</v>
      </c>
      <c r="E185" s="29">
        <v>0.191265673359214</v>
      </c>
      <c r="F185" s="30">
        <f t="shared" si="9"/>
        <v>0.001912656734</v>
      </c>
      <c r="G185" s="31">
        <f t="shared" si="27"/>
        <v>2677719.427</v>
      </c>
      <c r="H185" s="31">
        <f t="shared" si="28"/>
        <v>664135.4656</v>
      </c>
      <c r="I185" s="31">
        <f t="shared" si="10"/>
        <v>26777.19427</v>
      </c>
      <c r="J185" s="32">
        <f t="shared" ref="J185:K185" si="569">C185*$AH$5</f>
        <v>39.82593795</v>
      </c>
      <c r="K185" s="32">
        <f t="shared" si="569"/>
        <v>47.43824754</v>
      </c>
      <c r="L185" s="32">
        <f t="shared" si="12"/>
        <v>1.912656734</v>
      </c>
      <c r="M185" s="32">
        <f t="shared" si="13"/>
        <v>3.318828162</v>
      </c>
      <c r="N185" s="32">
        <f t="shared" si="14"/>
        <v>1.284707676</v>
      </c>
      <c r="O185" s="32">
        <f t="shared" si="15"/>
        <v>3.953187295</v>
      </c>
      <c r="P185" s="32">
        <f t="shared" si="16"/>
        <v>1.53026605</v>
      </c>
      <c r="Q185" s="32">
        <f t="shared" si="17"/>
        <v>0.1593880611</v>
      </c>
      <c r="R185" s="32">
        <f t="shared" si="18"/>
        <v>0.06169860431</v>
      </c>
      <c r="S185" s="32">
        <f t="shared" si="19"/>
        <v>0.005141550359</v>
      </c>
      <c r="T185" s="33">
        <f t="shared" si="30"/>
        <v>0.7390104984</v>
      </c>
      <c r="U185" s="34">
        <f t="shared" ref="U185:AB185" si="570">IF(AND(J185&gt;=$AH$7,J185&lt;=$AH$9),1,0)</f>
        <v>0</v>
      </c>
      <c r="V185" s="34">
        <f t="shared" si="570"/>
        <v>0</v>
      </c>
      <c r="W185" s="34">
        <f t="shared" si="570"/>
        <v>1</v>
      </c>
      <c r="X185" s="34">
        <f t="shared" si="570"/>
        <v>0</v>
      </c>
      <c r="Y185" s="34">
        <f t="shared" si="570"/>
        <v>1</v>
      </c>
      <c r="Z185" s="34">
        <f t="shared" si="570"/>
        <v>0</v>
      </c>
      <c r="AA185" s="34">
        <f t="shared" si="570"/>
        <v>1</v>
      </c>
      <c r="AB185" s="34">
        <f t="shared" si="570"/>
        <v>0</v>
      </c>
      <c r="AC185" s="34">
        <f t="shared" si="21"/>
        <v>0</v>
      </c>
      <c r="AD185" s="34">
        <f t="shared" si="22"/>
        <v>1</v>
      </c>
      <c r="AE185" s="30">
        <f t="shared" si="23"/>
        <v>0.001912656734</v>
      </c>
      <c r="AF185" s="35" t="str">
        <f t="shared" si="42"/>
        <v>V+F</v>
      </c>
      <c r="AG185" s="31"/>
      <c r="AH185" s="31"/>
      <c r="AI185" s="31"/>
      <c r="AJ185" s="36">
        <f t="shared" ref="AJ185:AS185" si="571">INT(100*ABS(J185-($AH$7+$AH$9)/2))</f>
        <v>3782</v>
      </c>
      <c r="AK185" s="36">
        <f t="shared" si="571"/>
        <v>4543</v>
      </c>
      <c r="AL185" s="36">
        <f t="shared" si="571"/>
        <v>8</v>
      </c>
      <c r="AM185" s="36">
        <f t="shared" si="571"/>
        <v>131</v>
      </c>
      <c r="AN185" s="36">
        <f t="shared" si="571"/>
        <v>71</v>
      </c>
      <c r="AO185" s="36">
        <f t="shared" si="571"/>
        <v>195</v>
      </c>
      <c r="AP185" s="36">
        <f t="shared" si="571"/>
        <v>46</v>
      </c>
      <c r="AQ185" s="36">
        <f t="shared" si="571"/>
        <v>184</v>
      </c>
      <c r="AR185" s="36">
        <f t="shared" si="571"/>
        <v>193</v>
      </c>
      <c r="AS185" s="36">
        <f t="shared" si="571"/>
        <v>199</v>
      </c>
      <c r="AT185" s="35">
        <f t="shared" si="39"/>
        <v>8</v>
      </c>
      <c r="AU185" s="31"/>
      <c r="AV185" s="31"/>
      <c r="AW185" s="31"/>
      <c r="AX185" s="31"/>
      <c r="AY185" s="31"/>
      <c r="AZ185" s="31"/>
      <c r="BA185" s="31"/>
      <c r="BB185" s="31"/>
    </row>
    <row r="186" ht="13.5" customHeight="1">
      <c r="A186" s="27" t="s">
        <v>55</v>
      </c>
      <c r="B186" s="27" t="s">
        <v>48</v>
      </c>
      <c r="C186" s="28">
        <f>LOOKUP(A186,'single char incidentie'!$A$1:$A$26,'single char incidentie'!$E$1:$E$26)</f>
        <v>0.04208913995</v>
      </c>
      <c r="D186" s="28">
        <f>LOOKUP(B186,'single char incidentie'!$A$1:$A$26,'single char incidentie'!$D$1:$D$26)</f>
        <v>0.04743824754</v>
      </c>
      <c r="E186" s="29">
        <v>0.189603557245078</v>
      </c>
      <c r="F186" s="30">
        <f t="shared" si="9"/>
        <v>0.001896035572</v>
      </c>
      <c r="G186" s="31">
        <f t="shared" si="27"/>
        <v>2654449.801</v>
      </c>
      <c r="H186" s="31">
        <f t="shared" si="28"/>
        <v>664135.4656</v>
      </c>
      <c r="I186" s="31">
        <f t="shared" si="10"/>
        <v>26544.49801</v>
      </c>
      <c r="J186" s="32">
        <f t="shared" ref="J186:K186" si="572">C186*$AH$5</f>
        <v>42.08913995</v>
      </c>
      <c r="K186" s="32">
        <f t="shared" si="572"/>
        <v>47.43824754</v>
      </c>
      <c r="L186" s="32">
        <f t="shared" si="12"/>
        <v>1.896035572</v>
      </c>
      <c r="M186" s="32">
        <f t="shared" si="13"/>
        <v>3.50742833</v>
      </c>
      <c r="N186" s="32">
        <f t="shared" si="14"/>
        <v>1.357714192</v>
      </c>
      <c r="O186" s="32">
        <f t="shared" si="15"/>
        <v>3.953187295</v>
      </c>
      <c r="P186" s="32">
        <f t="shared" si="16"/>
        <v>1.53026605</v>
      </c>
      <c r="Q186" s="32">
        <f t="shared" si="17"/>
        <v>0.1580029644</v>
      </c>
      <c r="R186" s="32">
        <f t="shared" si="18"/>
        <v>0.06116243782</v>
      </c>
      <c r="S186" s="32">
        <f t="shared" si="19"/>
        <v>0.005096869818</v>
      </c>
      <c r="T186" s="33">
        <f t="shared" si="30"/>
        <v>0.740906534</v>
      </c>
      <c r="U186" s="34">
        <f t="shared" ref="U186:AB186" si="573">IF(AND(J186&gt;=$AH$7,J186&lt;=$AH$9),1,0)</f>
        <v>0</v>
      </c>
      <c r="V186" s="34">
        <f t="shared" si="573"/>
        <v>0</v>
      </c>
      <c r="W186" s="34">
        <f t="shared" si="573"/>
        <v>1</v>
      </c>
      <c r="X186" s="34">
        <f t="shared" si="573"/>
        <v>0</v>
      </c>
      <c r="Y186" s="34">
        <f t="shared" si="573"/>
        <v>1</v>
      </c>
      <c r="Z186" s="34">
        <f t="shared" si="573"/>
        <v>0</v>
      </c>
      <c r="AA186" s="34">
        <f t="shared" si="573"/>
        <v>1</v>
      </c>
      <c r="AB186" s="34">
        <f t="shared" si="573"/>
        <v>0</v>
      </c>
      <c r="AC186" s="34">
        <f t="shared" si="21"/>
        <v>0</v>
      </c>
      <c r="AD186" s="34">
        <f t="shared" si="22"/>
        <v>1</v>
      </c>
      <c r="AE186" s="30">
        <f t="shared" si="23"/>
        <v>0.001896035572</v>
      </c>
      <c r="AF186" s="35" t="str">
        <f t="shared" si="42"/>
        <v>V+F</v>
      </c>
      <c r="AG186" s="31"/>
      <c r="AH186" s="31"/>
      <c r="AI186" s="31"/>
      <c r="AJ186" s="36">
        <f t="shared" ref="AJ186:AS186" si="574">INT(100*ABS(J186-($AH$7+$AH$9)/2))</f>
        <v>4008</v>
      </c>
      <c r="AK186" s="36">
        <f t="shared" si="574"/>
        <v>4543</v>
      </c>
      <c r="AL186" s="36">
        <f t="shared" si="574"/>
        <v>10</v>
      </c>
      <c r="AM186" s="36">
        <f t="shared" si="574"/>
        <v>150</v>
      </c>
      <c r="AN186" s="36">
        <f t="shared" si="574"/>
        <v>64</v>
      </c>
      <c r="AO186" s="36">
        <f t="shared" si="574"/>
        <v>195</v>
      </c>
      <c r="AP186" s="36">
        <f t="shared" si="574"/>
        <v>46</v>
      </c>
      <c r="AQ186" s="36">
        <f t="shared" si="574"/>
        <v>184</v>
      </c>
      <c r="AR186" s="36">
        <f t="shared" si="574"/>
        <v>193</v>
      </c>
      <c r="AS186" s="36">
        <f t="shared" si="574"/>
        <v>199</v>
      </c>
      <c r="AT186" s="35">
        <f t="shared" si="39"/>
        <v>10</v>
      </c>
      <c r="AU186" s="31"/>
      <c r="AV186" s="31"/>
      <c r="AW186" s="31"/>
      <c r="AX186" s="31"/>
      <c r="AY186" s="31"/>
      <c r="AZ186" s="31"/>
      <c r="BA186" s="31"/>
      <c r="BB186" s="31"/>
    </row>
    <row r="187" ht="13.5" customHeight="1">
      <c r="A187" s="27" t="s">
        <v>50</v>
      </c>
      <c r="B187" s="27" t="s">
        <v>58</v>
      </c>
      <c r="C187" s="28">
        <f>LOOKUP(A187,'single char incidentie'!$A$1:$A$26,'single char incidentie'!$E$1:$E$26)</f>
        <v>0.05131646222</v>
      </c>
      <c r="D187" s="28">
        <f>LOOKUP(B187,'single char incidentie'!$A$1:$A$26,'single char incidentie'!$D$1:$D$26)</f>
        <v>0.0382052264</v>
      </c>
      <c r="E187" s="29">
        <v>0.185933950239841</v>
      </c>
      <c r="F187" s="30">
        <f t="shared" si="9"/>
        <v>0.001859339502</v>
      </c>
      <c r="G187" s="31">
        <f t="shared" si="27"/>
        <v>2603075.303</v>
      </c>
      <c r="H187" s="31">
        <f t="shared" si="28"/>
        <v>534873.1696</v>
      </c>
      <c r="I187" s="31">
        <f t="shared" si="10"/>
        <v>26030.75303</v>
      </c>
      <c r="J187" s="32">
        <f t="shared" ref="J187:K187" si="575">C187*$AH$5</f>
        <v>51.31646222</v>
      </c>
      <c r="K187" s="32">
        <f t="shared" si="575"/>
        <v>38.2052264</v>
      </c>
      <c r="L187" s="32">
        <f t="shared" si="12"/>
        <v>1.859339502</v>
      </c>
      <c r="M187" s="32">
        <f t="shared" si="13"/>
        <v>4.276371852</v>
      </c>
      <c r="N187" s="32">
        <f t="shared" si="14"/>
        <v>1.655369749</v>
      </c>
      <c r="O187" s="32">
        <f t="shared" si="15"/>
        <v>3.183768867</v>
      </c>
      <c r="P187" s="32">
        <f t="shared" si="16"/>
        <v>1.232426658</v>
      </c>
      <c r="Q187" s="32">
        <f t="shared" si="17"/>
        <v>0.1549449585</v>
      </c>
      <c r="R187" s="32">
        <f t="shared" si="18"/>
        <v>0.05997869363</v>
      </c>
      <c r="S187" s="32">
        <f t="shared" si="19"/>
        <v>0.004998224469</v>
      </c>
      <c r="T187" s="33">
        <f t="shared" si="30"/>
        <v>0.7427658735</v>
      </c>
      <c r="U187" s="34">
        <f t="shared" ref="U187:AB187" si="576">IF(AND(J187&gt;=$AH$7,J187&lt;=$AH$9),1,0)</f>
        <v>0</v>
      </c>
      <c r="V187" s="34">
        <f t="shared" si="576"/>
        <v>0</v>
      </c>
      <c r="W187" s="34">
        <f t="shared" si="576"/>
        <v>1</v>
      </c>
      <c r="X187" s="34">
        <f t="shared" si="576"/>
        <v>0</v>
      </c>
      <c r="Y187" s="34">
        <f t="shared" si="576"/>
        <v>1</v>
      </c>
      <c r="Z187" s="34">
        <f t="shared" si="576"/>
        <v>0</v>
      </c>
      <c r="AA187" s="34">
        <f t="shared" si="576"/>
        <v>1</v>
      </c>
      <c r="AB187" s="34">
        <f t="shared" si="576"/>
        <v>0</v>
      </c>
      <c r="AC187" s="34">
        <f t="shared" si="21"/>
        <v>0</v>
      </c>
      <c r="AD187" s="34">
        <f t="shared" si="22"/>
        <v>1</v>
      </c>
      <c r="AE187" s="30">
        <f t="shared" si="23"/>
        <v>0.001859339502</v>
      </c>
      <c r="AF187" s="35" t="str">
        <f t="shared" si="42"/>
        <v>V+F</v>
      </c>
      <c r="AG187" s="31"/>
      <c r="AH187" s="31"/>
      <c r="AI187" s="31"/>
      <c r="AJ187" s="36">
        <f t="shared" ref="AJ187:AS187" si="577">INT(100*ABS(J187-($AH$7+$AH$9)/2))</f>
        <v>4931</v>
      </c>
      <c r="AK187" s="36">
        <f t="shared" si="577"/>
        <v>3620</v>
      </c>
      <c r="AL187" s="36">
        <f t="shared" si="577"/>
        <v>14</v>
      </c>
      <c r="AM187" s="36">
        <f t="shared" si="577"/>
        <v>227</v>
      </c>
      <c r="AN187" s="36">
        <f t="shared" si="577"/>
        <v>34</v>
      </c>
      <c r="AO187" s="36">
        <f t="shared" si="577"/>
        <v>118</v>
      </c>
      <c r="AP187" s="36">
        <f t="shared" si="577"/>
        <v>76</v>
      </c>
      <c r="AQ187" s="36">
        <f t="shared" si="577"/>
        <v>184</v>
      </c>
      <c r="AR187" s="36">
        <f t="shared" si="577"/>
        <v>194</v>
      </c>
      <c r="AS187" s="36">
        <f t="shared" si="577"/>
        <v>199</v>
      </c>
      <c r="AT187" s="35">
        <f t="shared" si="39"/>
        <v>14</v>
      </c>
      <c r="AU187" s="31"/>
      <c r="AV187" s="31"/>
      <c r="AW187" s="31"/>
      <c r="AX187" s="31"/>
      <c r="AY187" s="31"/>
      <c r="AZ187" s="31"/>
      <c r="BA187" s="31"/>
      <c r="BB187" s="31"/>
    </row>
    <row r="188" ht="13.5" customHeight="1">
      <c r="A188" s="27" t="s">
        <v>33</v>
      </c>
      <c r="B188" s="27" t="s">
        <v>60</v>
      </c>
      <c r="C188" s="28">
        <f>LOOKUP(A188,'single char incidentie'!$A$1:$A$26,'single char incidentie'!$E$1:$E$26)</f>
        <v>0.09650590394</v>
      </c>
      <c r="D188" s="28">
        <f>LOOKUP(B188,'single char incidentie'!$A$1:$A$26,'single char incidentie'!$D$1:$D$26)</f>
        <v>0.02015677301</v>
      </c>
      <c r="E188" s="29">
        <v>0.185854801853454</v>
      </c>
      <c r="F188" s="30">
        <f t="shared" si="9"/>
        <v>0.001858548019</v>
      </c>
      <c r="G188" s="31">
        <f t="shared" si="27"/>
        <v>2601967.226</v>
      </c>
      <c r="H188" s="31">
        <f t="shared" si="28"/>
        <v>282194.8221</v>
      </c>
      <c r="I188" s="31">
        <f t="shared" si="10"/>
        <v>26019.67226</v>
      </c>
      <c r="J188" s="32">
        <f t="shared" ref="J188:K188" si="578">C188*$AH$5</f>
        <v>96.50590394</v>
      </c>
      <c r="K188" s="32">
        <f t="shared" si="578"/>
        <v>20.15677301</v>
      </c>
      <c r="L188" s="32">
        <f t="shared" si="12"/>
        <v>1.858548019</v>
      </c>
      <c r="M188" s="32">
        <f t="shared" si="13"/>
        <v>8.042158661</v>
      </c>
      <c r="N188" s="32">
        <f t="shared" si="14"/>
        <v>3.113093675</v>
      </c>
      <c r="O188" s="32">
        <f t="shared" si="15"/>
        <v>1.679731084</v>
      </c>
      <c r="P188" s="32">
        <f t="shared" si="16"/>
        <v>0.6502184841</v>
      </c>
      <c r="Q188" s="32">
        <f t="shared" si="17"/>
        <v>0.1548790015</v>
      </c>
      <c r="R188" s="32">
        <f t="shared" si="18"/>
        <v>0.05995316189</v>
      </c>
      <c r="S188" s="32">
        <f t="shared" si="19"/>
        <v>0.004996096824</v>
      </c>
      <c r="T188" s="33">
        <f t="shared" si="30"/>
        <v>0.7446244215</v>
      </c>
      <c r="U188" s="34">
        <f t="shared" ref="U188:AB188" si="579">IF(AND(J188&gt;=$AH$7,J188&lt;=$AH$9),1,0)</f>
        <v>0</v>
      </c>
      <c r="V188" s="34">
        <f t="shared" si="579"/>
        <v>0</v>
      </c>
      <c r="W188" s="34">
        <f t="shared" si="579"/>
        <v>1</v>
      </c>
      <c r="X188" s="34">
        <f t="shared" si="579"/>
        <v>0</v>
      </c>
      <c r="Y188" s="34">
        <f t="shared" si="579"/>
        <v>0</v>
      </c>
      <c r="Z188" s="34">
        <f t="shared" si="579"/>
        <v>1</v>
      </c>
      <c r="AA188" s="34">
        <f t="shared" si="579"/>
        <v>0</v>
      </c>
      <c r="AB188" s="34">
        <f t="shared" si="579"/>
        <v>0</v>
      </c>
      <c r="AC188" s="34">
        <f t="shared" si="21"/>
        <v>0</v>
      </c>
      <c r="AD188" s="34">
        <f t="shared" si="22"/>
        <v>1</v>
      </c>
      <c r="AE188" s="30">
        <f t="shared" si="23"/>
        <v>0.001858548019</v>
      </c>
      <c r="AF188" s="35" t="str">
        <f t="shared" si="42"/>
        <v>V+F</v>
      </c>
      <c r="AG188" s="31"/>
      <c r="AH188" s="31"/>
      <c r="AI188" s="31"/>
      <c r="AJ188" s="36">
        <f t="shared" ref="AJ188:AS188" si="580">INT(100*ABS(J188-($AH$7+$AH$9)/2))</f>
        <v>9450</v>
      </c>
      <c r="AK188" s="36">
        <f t="shared" si="580"/>
        <v>1815</v>
      </c>
      <c r="AL188" s="36">
        <f t="shared" si="580"/>
        <v>14</v>
      </c>
      <c r="AM188" s="36">
        <f t="shared" si="580"/>
        <v>604</v>
      </c>
      <c r="AN188" s="36">
        <f t="shared" si="580"/>
        <v>111</v>
      </c>
      <c r="AO188" s="36">
        <f t="shared" si="580"/>
        <v>32</v>
      </c>
      <c r="AP188" s="36">
        <f t="shared" si="580"/>
        <v>134</v>
      </c>
      <c r="AQ188" s="36">
        <f t="shared" si="580"/>
        <v>184</v>
      </c>
      <c r="AR188" s="36">
        <f t="shared" si="580"/>
        <v>194</v>
      </c>
      <c r="AS188" s="36">
        <f t="shared" si="580"/>
        <v>199</v>
      </c>
      <c r="AT188" s="35">
        <f t="shared" si="39"/>
        <v>14</v>
      </c>
      <c r="AU188" s="31"/>
      <c r="AV188" s="31"/>
      <c r="AW188" s="31"/>
      <c r="AX188" s="31"/>
      <c r="AY188" s="31"/>
      <c r="AZ188" s="31"/>
      <c r="BA188" s="31"/>
      <c r="BB188" s="31"/>
    </row>
    <row r="189" ht="13.5" customHeight="1">
      <c r="A189" s="27" t="s">
        <v>42</v>
      </c>
      <c r="B189" s="27" t="s">
        <v>42</v>
      </c>
      <c r="C189" s="28">
        <f>LOOKUP(A189,'single char incidentie'!$A$1:$A$26,'single char incidentie'!$E$1:$E$26)</f>
        <v>0.03420499521</v>
      </c>
      <c r="D189" s="28">
        <f>LOOKUP(B189,'single char incidentie'!$A$1:$A$26,'single char incidentie'!$D$1:$D$26)</f>
        <v>0.05481889944</v>
      </c>
      <c r="E189" s="29">
        <v>0.185516622384344</v>
      </c>
      <c r="F189" s="30">
        <f t="shared" si="9"/>
        <v>0.001855166224</v>
      </c>
      <c r="G189" s="31">
        <f t="shared" si="27"/>
        <v>2597232.713</v>
      </c>
      <c r="H189" s="31">
        <f t="shared" si="28"/>
        <v>767464.5922</v>
      </c>
      <c r="I189" s="31">
        <f t="shared" si="10"/>
        <v>25972.32713</v>
      </c>
      <c r="J189" s="32">
        <f t="shared" ref="J189:K189" si="581">C189*$AH$5</f>
        <v>34.20499521</v>
      </c>
      <c r="K189" s="32">
        <f t="shared" si="581"/>
        <v>54.81889944</v>
      </c>
      <c r="L189" s="32">
        <f t="shared" si="12"/>
        <v>1.855166224</v>
      </c>
      <c r="M189" s="32">
        <f t="shared" si="13"/>
        <v>2.850416267</v>
      </c>
      <c r="N189" s="32">
        <f t="shared" si="14"/>
        <v>1.103386942</v>
      </c>
      <c r="O189" s="32">
        <f t="shared" si="15"/>
        <v>4.56824162</v>
      </c>
      <c r="P189" s="32">
        <f t="shared" si="16"/>
        <v>1.768351595</v>
      </c>
      <c r="Q189" s="32">
        <f t="shared" si="17"/>
        <v>0.1545971853</v>
      </c>
      <c r="R189" s="32">
        <f t="shared" si="18"/>
        <v>0.05984407174</v>
      </c>
      <c r="S189" s="32">
        <f t="shared" si="19"/>
        <v>0.004987005978</v>
      </c>
      <c r="T189" s="33">
        <f t="shared" si="30"/>
        <v>0.7464795877</v>
      </c>
      <c r="U189" s="34">
        <f t="shared" ref="U189:AB189" si="582">IF(AND(J189&gt;=$AH$7,J189&lt;=$AH$9),1,0)</f>
        <v>0</v>
      </c>
      <c r="V189" s="34">
        <f t="shared" si="582"/>
        <v>0</v>
      </c>
      <c r="W189" s="34">
        <f t="shared" si="582"/>
        <v>1</v>
      </c>
      <c r="X189" s="34">
        <f t="shared" si="582"/>
        <v>1</v>
      </c>
      <c r="Y189" s="34">
        <f t="shared" si="582"/>
        <v>1</v>
      </c>
      <c r="Z189" s="34">
        <f t="shared" si="582"/>
        <v>0</v>
      </c>
      <c r="AA189" s="34">
        <f t="shared" si="582"/>
        <v>1</v>
      </c>
      <c r="AB189" s="34">
        <f t="shared" si="582"/>
        <v>0</v>
      </c>
      <c r="AC189" s="34">
        <f t="shared" si="21"/>
        <v>0</v>
      </c>
      <c r="AD189" s="34">
        <f t="shared" si="22"/>
        <v>1</v>
      </c>
      <c r="AE189" s="30">
        <f t="shared" si="23"/>
        <v>0.001855166224</v>
      </c>
      <c r="AF189" s="35" t="str">
        <f t="shared" si="42"/>
        <v>V+F</v>
      </c>
      <c r="AG189" s="31"/>
      <c r="AH189" s="31"/>
      <c r="AI189" s="31"/>
      <c r="AJ189" s="36">
        <f t="shared" ref="AJ189:AS189" si="583">INT(100*ABS(J189-($AH$7+$AH$9)/2))</f>
        <v>3220</v>
      </c>
      <c r="AK189" s="36">
        <f t="shared" si="583"/>
        <v>5281</v>
      </c>
      <c r="AL189" s="36">
        <f t="shared" si="583"/>
        <v>14</v>
      </c>
      <c r="AM189" s="36">
        <f t="shared" si="583"/>
        <v>85</v>
      </c>
      <c r="AN189" s="36">
        <f t="shared" si="583"/>
        <v>89</v>
      </c>
      <c r="AO189" s="36">
        <f t="shared" si="583"/>
        <v>256</v>
      </c>
      <c r="AP189" s="36">
        <f t="shared" si="583"/>
        <v>23</v>
      </c>
      <c r="AQ189" s="36">
        <f t="shared" si="583"/>
        <v>184</v>
      </c>
      <c r="AR189" s="36">
        <f t="shared" si="583"/>
        <v>194</v>
      </c>
      <c r="AS189" s="36">
        <f t="shared" si="583"/>
        <v>199</v>
      </c>
      <c r="AT189" s="35">
        <f t="shared" si="39"/>
        <v>14</v>
      </c>
      <c r="AU189" s="31"/>
      <c r="AV189" s="31"/>
      <c r="AW189" s="31"/>
      <c r="AX189" s="31"/>
      <c r="AY189" s="31"/>
      <c r="AZ189" s="31"/>
      <c r="BA189" s="31"/>
      <c r="BB189" s="31"/>
    </row>
    <row r="190" ht="13.5" customHeight="1">
      <c r="A190" s="27" t="s">
        <v>43</v>
      </c>
      <c r="B190" s="27" t="s">
        <v>27</v>
      </c>
      <c r="C190" s="28">
        <f>LOOKUP(A190,'single char incidentie'!$A$1:$A$26,'single char incidentie'!$E$1:$E$26)</f>
        <v>0.05718590837</v>
      </c>
      <c r="D190" s="28">
        <f>LOOKUP(B190,'single char incidentie'!$A$1:$A$26,'single char incidentie'!$D$1:$D$26)</f>
        <v>0.0294908523</v>
      </c>
      <c r="E190" s="29">
        <v>0.185228810070208</v>
      </c>
      <c r="F190" s="30">
        <f t="shared" si="9"/>
        <v>0.001852288101</v>
      </c>
      <c r="G190" s="31">
        <f t="shared" si="27"/>
        <v>2593203.341</v>
      </c>
      <c r="H190" s="31">
        <f t="shared" si="28"/>
        <v>412871.9321</v>
      </c>
      <c r="I190" s="31">
        <f t="shared" si="10"/>
        <v>25932.03341</v>
      </c>
      <c r="J190" s="32">
        <f t="shared" ref="J190:K190" si="584">C190*$AH$5</f>
        <v>57.18590837</v>
      </c>
      <c r="K190" s="32">
        <f t="shared" si="584"/>
        <v>29.4908523</v>
      </c>
      <c r="L190" s="32">
        <f t="shared" si="12"/>
        <v>1.852288101</v>
      </c>
      <c r="M190" s="32">
        <f t="shared" si="13"/>
        <v>4.765492365</v>
      </c>
      <c r="N190" s="32">
        <f t="shared" si="14"/>
        <v>1.844706722</v>
      </c>
      <c r="O190" s="32">
        <f t="shared" si="15"/>
        <v>2.457571025</v>
      </c>
      <c r="P190" s="32">
        <f t="shared" si="16"/>
        <v>0.951317816</v>
      </c>
      <c r="Q190" s="32">
        <f t="shared" si="17"/>
        <v>0.1543573417</v>
      </c>
      <c r="R190" s="32">
        <f t="shared" si="18"/>
        <v>0.05975122905</v>
      </c>
      <c r="S190" s="32">
        <f t="shared" si="19"/>
        <v>0.004979269088</v>
      </c>
      <c r="T190" s="33">
        <f t="shared" si="30"/>
        <v>0.7483318758</v>
      </c>
      <c r="U190" s="34">
        <f t="shared" ref="U190:AB190" si="585">IF(AND(J190&gt;=$AH$7,J190&lt;=$AH$9),1,0)</f>
        <v>0</v>
      </c>
      <c r="V190" s="34">
        <f t="shared" si="585"/>
        <v>0</v>
      </c>
      <c r="W190" s="34">
        <f t="shared" si="585"/>
        <v>1</v>
      </c>
      <c r="X190" s="34">
        <f t="shared" si="585"/>
        <v>0</v>
      </c>
      <c r="Y190" s="34">
        <f t="shared" si="585"/>
        <v>1</v>
      </c>
      <c r="Z190" s="34">
        <f t="shared" si="585"/>
        <v>1</v>
      </c>
      <c r="AA190" s="34">
        <f t="shared" si="585"/>
        <v>0</v>
      </c>
      <c r="AB190" s="34">
        <f t="shared" si="585"/>
        <v>0</v>
      </c>
      <c r="AC190" s="34">
        <f t="shared" si="21"/>
        <v>0</v>
      </c>
      <c r="AD190" s="34">
        <f t="shared" si="22"/>
        <v>1</v>
      </c>
      <c r="AE190" s="30">
        <f t="shared" si="23"/>
        <v>0.001852288101</v>
      </c>
      <c r="AF190" s="35" t="str">
        <f t="shared" si="42"/>
        <v>V+F</v>
      </c>
      <c r="AG190" s="31"/>
      <c r="AH190" s="31"/>
      <c r="AI190" s="31"/>
      <c r="AJ190" s="36">
        <f t="shared" ref="AJ190:AS190" si="586">INT(100*ABS(J190-($AH$7+$AH$9)/2))</f>
        <v>5518</v>
      </c>
      <c r="AK190" s="36">
        <f t="shared" si="586"/>
        <v>2749</v>
      </c>
      <c r="AL190" s="36">
        <f t="shared" si="586"/>
        <v>14</v>
      </c>
      <c r="AM190" s="36">
        <f t="shared" si="586"/>
        <v>276</v>
      </c>
      <c r="AN190" s="36">
        <f t="shared" si="586"/>
        <v>15</v>
      </c>
      <c r="AO190" s="36">
        <f t="shared" si="586"/>
        <v>45</v>
      </c>
      <c r="AP190" s="36">
        <f t="shared" si="586"/>
        <v>104</v>
      </c>
      <c r="AQ190" s="36">
        <f t="shared" si="586"/>
        <v>184</v>
      </c>
      <c r="AR190" s="36">
        <f t="shared" si="586"/>
        <v>194</v>
      </c>
      <c r="AS190" s="36">
        <f t="shared" si="586"/>
        <v>199</v>
      </c>
      <c r="AT190" s="35">
        <f t="shared" si="39"/>
        <v>14</v>
      </c>
      <c r="AU190" s="31"/>
      <c r="AV190" s="31"/>
      <c r="AW190" s="31"/>
      <c r="AX190" s="31"/>
      <c r="AY190" s="31"/>
      <c r="AZ190" s="31"/>
      <c r="BA190" s="31"/>
      <c r="BB190" s="31"/>
    </row>
    <row r="191" ht="13.5" customHeight="1">
      <c r="A191" s="27" t="s">
        <v>59</v>
      </c>
      <c r="B191" s="27" t="s">
        <v>30</v>
      </c>
      <c r="C191" s="28">
        <f>LOOKUP(A191,'single char incidentie'!$A$1:$A$26,'single char incidentie'!$E$1:$E$26)</f>
        <v>0.03451036129</v>
      </c>
      <c r="D191" s="28">
        <f>LOOKUP(B191,'single char incidentie'!$A$1:$A$26,'single char incidentie'!$D$1:$D$26)</f>
        <v>0.05443088522</v>
      </c>
      <c r="E191" s="29">
        <v>0.184559646439841</v>
      </c>
      <c r="F191" s="30">
        <f t="shared" si="9"/>
        <v>0.001845596464</v>
      </c>
      <c r="G191" s="31">
        <f t="shared" si="27"/>
        <v>2583835.05</v>
      </c>
      <c r="H191" s="31">
        <f t="shared" si="28"/>
        <v>762032.3931</v>
      </c>
      <c r="I191" s="31">
        <f t="shared" si="10"/>
        <v>25838.3505</v>
      </c>
      <c r="J191" s="32">
        <f t="shared" ref="J191:K191" si="587">C191*$AH$5</f>
        <v>34.51036129</v>
      </c>
      <c r="K191" s="32">
        <f t="shared" si="587"/>
        <v>54.43088522</v>
      </c>
      <c r="L191" s="32">
        <f t="shared" si="12"/>
        <v>1.845596464</v>
      </c>
      <c r="M191" s="32">
        <f t="shared" si="13"/>
        <v>2.875863441</v>
      </c>
      <c r="N191" s="32">
        <f t="shared" si="14"/>
        <v>1.113237461</v>
      </c>
      <c r="O191" s="32">
        <f t="shared" si="15"/>
        <v>4.535907102</v>
      </c>
      <c r="P191" s="32">
        <f t="shared" si="16"/>
        <v>1.755835007</v>
      </c>
      <c r="Q191" s="32">
        <f t="shared" si="17"/>
        <v>0.1537997054</v>
      </c>
      <c r="R191" s="32">
        <f t="shared" si="18"/>
        <v>0.05953536982</v>
      </c>
      <c r="S191" s="32">
        <f t="shared" si="19"/>
        <v>0.004961280818</v>
      </c>
      <c r="T191" s="33">
        <f t="shared" si="30"/>
        <v>0.7501774723</v>
      </c>
      <c r="U191" s="34">
        <f t="shared" ref="U191:AB191" si="588">IF(AND(J191&gt;=$AH$7,J191&lt;=$AH$9),1,0)</f>
        <v>0</v>
      </c>
      <c r="V191" s="34">
        <f t="shared" si="588"/>
        <v>0</v>
      </c>
      <c r="W191" s="34">
        <f t="shared" si="588"/>
        <v>1</v>
      </c>
      <c r="X191" s="34">
        <f t="shared" si="588"/>
        <v>1</v>
      </c>
      <c r="Y191" s="34">
        <f t="shared" si="588"/>
        <v>1</v>
      </c>
      <c r="Z191" s="34">
        <f t="shared" si="588"/>
        <v>0</v>
      </c>
      <c r="AA191" s="34">
        <f t="shared" si="588"/>
        <v>1</v>
      </c>
      <c r="AB191" s="34">
        <f t="shared" si="588"/>
        <v>0</v>
      </c>
      <c r="AC191" s="34">
        <f t="shared" si="21"/>
        <v>0</v>
      </c>
      <c r="AD191" s="34">
        <f t="shared" si="22"/>
        <v>1</v>
      </c>
      <c r="AE191" s="30">
        <f t="shared" si="23"/>
        <v>0.001845596464</v>
      </c>
      <c r="AF191" s="35" t="str">
        <f t="shared" si="42"/>
        <v>V+F</v>
      </c>
      <c r="AG191" s="31"/>
      <c r="AH191" s="31"/>
      <c r="AI191" s="31"/>
      <c r="AJ191" s="36">
        <f t="shared" ref="AJ191:AS191" si="589">INT(100*ABS(J191-($AH$7+$AH$9)/2))</f>
        <v>3251</v>
      </c>
      <c r="AK191" s="36">
        <f t="shared" si="589"/>
        <v>5243</v>
      </c>
      <c r="AL191" s="36">
        <f t="shared" si="589"/>
        <v>15</v>
      </c>
      <c r="AM191" s="36">
        <f t="shared" si="589"/>
        <v>87</v>
      </c>
      <c r="AN191" s="36">
        <f t="shared" si="589"/>
        <v>88</v>
      </c>
      <c r="AO191" s="36">
        <f t="shared" si="589"/>
        <v>253</v>
      </c>
      <c r="AP191" s="36">
        <f t="shared" si="589"/>
        <v>24</v>
      </c>
      <c r="AQ191" s="36">
        <f t="shared" si="589"/>
        <v>184</v>
      </c>
      <c r="AR191" s="36">
        <f t="shared" si="589"/>
        <v>194</v>
      </c>
      <c r="AS191" s="36">
        <f t="shared" si="589"/>
        <v>199</v>
      </c>
      <c r="AT191" s="35">
        <f t="shared" si="39"/>
        <v>15</v>
      </c>
      <c r="AU191" s="31"/>
      <c r="AV191" s="31"/>
      <c r="AW191" s="31"/>
      <c r="AX191" s="31"/>
      <c r="AY191" s="31"/>
      <c r="AZ191" s="31"/>
      <c r="BA191" s="31"/>
      <c r="BB191" s="31"/>
    </row>
    <row r="192" ht="13.5" customHeight="1">
      <c r="A192" s="27" t="s">
        <v>58</v>
      </c>
      <c r="B192" s="27" t="s">
        <v>43</v>
      </c>
      <c r="C192" s="28">
        <f>LOOKUP(A192,'single char incidentie'!$A$1:$A$26,'single char incidentie'!$E$1:$E$26)</f>
        <v>0.03982593795</v>
      </c>
      <c r="D192" s="28">
        <f>LOOKUP(B192,'single char incidentie'!$A$1:$A$26,'single char incidentie'!$D$1:$D$26)</f>
        <v>0.04579603563</v>
      </c>
      <c r="E192" s="29">
        <v>0.184307810664972</v>
      </c>
      <c r="F192" s="30">
        <f t="shared" si="9"/>
        <v>0.001843078107</v>
      </c>
      <c r="G192" s="31">
        <f t="shared" si="27"/>
        <v>2580309.349</v>
      </c>
      <c r="H192" s="31">
        <f t="shared" si="28"/>
        <v>641144.4988</v>
      </c>
      <c r="I192" s="31">
        <f t="shared" si="10"/>
        <v>25803.09349</v>
      </c>
      <c r="J192" s="32">
        <f t="shared" ref="J192:K192" si="590">C192*$AH$5</f>
        <v>39.82593795</v>
      </c>
      <c r="K192" s="32">
        <f t="shared" si="590"/>
        <v>45.79603563</v>
      </c>
      <c r="L192" s="32">
        <f t="shared" si="12"/>
        <v>1.843078107</v>
      </c>
      <c r="M192" s="32">
        <f t="shared" si="13"/>
        <v>3.318828162</v>
      </c>
      <c r="N192" s="32">
        <f t="shared" si="14"/>
        <v>1.284707676</v>
      </c>
      <c r="O192" s="32">
        <f t="shared" si="15"/>
        <v>3.816336303</v>
      </c>
      <c r="P192" s="32">
        <f t="shared" si="16"/>
        <v>1.477291472</v>
      </c>
      <c r="Q192" s="32">
        <f t="shared" si="17"/>
        <v>0.1535898422</v>
      </c>
      <c r="R192" s="32">
        <f t="shared" si="18"/>
        <v>0.05945413247</v>
      </c>
      <c r="S192" s="32">
        <f t="shared" si="19"/>
        <v>0.004954511039</v>
      </c>
      <c r="T192" s="33">
        <f t="shared" si="30"/>
        <v>0.7520205504</v>
      </c>
      <c r="U192" s="34">
        <f t="shared" ref="U192:AB192" si="591">IF(AND(J192&gt;=$AH$7,J192&lt;=$AH$9),1,0)</f>
        <v>0</v>
      </c>
      <c r="V192" s="34">
        <f t="shared" si="591"/>
        <v>0</v>
      </c>
      <c r="W192" s="34">
        <f t="shared" si="591"/>
        <v>1</v>
      </c>
      <c r="X192" s="34">
        <f t="shared" si="591"/>
        <v>0</v>
      </c>
      <c r="Y192" s="34">
        <f t="shared" si="591"/>
        <v>1</v>
      </c>
      <c r="Z192" s="34">
        <f t="shared" si="591"/>
        <v>0</v>
      </c>
      <c r="AA192" s="34">
        <f t="shared" si="591"/>
        <v>1</v>
      </c>
      <c r="AB192" s="34">
        <f t="shared" si="591"/>
        <v>0</v>
      </c>
      <c r="AC192" s="34">
        <f t="shared" si="21"/>
        <v>0</v>
      </c>
      <c r="AD192" s="34">
        <f t="shared" si="22"/>
        <v>1</v>
      </c>
      <c r="AE192" s="30">
        <f t="shared" si="23"/>
        <v>0.001843078107</v>
      </c>
      <c r="AF192" s="35" t="str">
        <f t="shared" si="42"/>
        <v>V+F</v>
      </c>
      <c r="AG192" s="31"/>
      <c r="AH192" s="31"/>
      <c r="AI192" s="31"/>
      <c r="AJ192" s="36">
        <f t="shared" ref="AJ192:AS192" si="592">INT(100*ABS(J192-($AH$7+$AH$9)/2))</f>
        <v>3782</v>
      </c>
      <c r="AK192" s="36">
        <f t="shared" si="592"/>
        <v>4379</v>
      </c>
      <c r="AL192" s="36">
        <f t="shared" si="592"/>
        <v>15</v>
      </c>
      <c r="AM192" s="36">
        <f t="shared" si="592"/>
        <v>131</v>
      </c>
      <c r="AN192" s="36">
        <f t="shared" si="592"/>
        <v>71</v>
      </c>
      <c r="AO192" s="36">
        <f t="shared" si="592"/>
        <v>181</v>
      </c>
      <c r="AP192" s="36">
        <f t="shared" si="592"/>
        <v>52</v>
      </c>
      <c r="AQ192" s="36">
        <f t="shared" si="592"/>
        <v>184</v>
      </c>
      <c r="AR192" s="36">
        <f t="shared" si="592"/>
        <v>194</v>
      </c>
      <c r="AS192" s="36">
        <f t="shared" si="592"/>
        <v>199</v>
      </c>
      <c r="AT192" s="35">
        <f t="shared" si="39"/>
        <v>15</v>
      </c>
      <c r="AU192" s="31"/>
      <c r="AV192" s="31"/>
      <c r="AW192" s="31"/>
      <c r="AX192" s="31"/>
      <c r="AY192" s="31"/>
      <c r="AZ192" s="31"/>
      <c r="BA192" s="31"/>
      <c r="BB192" s="31"/>
    </row>
    <row r="193" ht="13.5" customHeight="1">
      <c r="A193" s="27" t="s">
        <v>48</v>
      </c>
      <c r="B193" s="27" t="s">
        <v>58</v>
      </c>
      <c r="C193" s="28">
        <f>LOOKUP(A193,'single char incidentie'!$A$1:$A$26,'single char incidentie'!$E$1:$E$26)</f>
        <v>0.04448359996</v>
      </c>
      <c r="D193" s="28">
        <f>LOOKUP(B193,'single char incidentie'!$A$1:$A$26,'single char incidentie'!$D$1:$D$26)</f>
        <v>0.0382052264</v>
      </c>
      <c r="E193" s="29">
        <v>0.183242905102668</v>
      </c>
      <c r="F193" s="30">
        <f t="shared" si="9"/>
        <v>0.001832429051</v>
      </c>
      <c r="G193" s="31">
        <f t="shared" si="27"/>
        <v>2565400.671</v>
      </c>
      <c r="H193" s="31">
        <f t="shared" si="28"/>
        <v>534873.1696</v>
      </c>
      <c r="I193" s="31">
        <f t="shared" si="10"/>
        <v>25654.00671</v>
      </c>
      <c r="J193" s="32">
        <f t="shared" ref="J193:K193" si="593">C193*$AH$5</f>
        <v>44.48359996</v>
      </c>
      <c r="K193" s="32">
        <f t="shared" si="593"/>
        <v>38.2052264</v>
      </c>
      <c r="L193" s="32">
        <f t="shared" si="12"/>
        <v>1.832429051</v>
      </c>
      <c r="M193" s="32">
        <f t="shared" si="13"/>
        <v>3.706966663</v>
      </c>
      <c r="N193" s="32">
        <f t="shared" si="14"/>
        <v>1.434954837</v>
      </c>
      <c r="O193" s="32">
        <f t="shared" si="15"/>
        <v>3.183768867</v>
      </c>
      <c r="P193" s="32">
        <f t="shared" si="16"/>
        <v>1.232426658</v>
      </c>
      <c r="Q193" s="32">
        <f t="shared" si="17"/>
        <v>0.1527024209</v>
      </c>
      <c r="R193" s="32">
        <f t="shared" si="18"/>
        <v>0.05911061455</v>
      </c>
      <c r="S193" s="32">
        <f t="shared" si="19"/>
        <v>0.004925884546</v>
      </c>
      <c r="T193" s="33">
        <f t="shared" si="30"/>
        <v>0.7538529794</v>
      </c>
      <c r="U193" s="34">
        <f t="shared" ref="U193:AB193" si="594">IF(AND(J193&gt;=$AH$7,J193&lt;=$AH$9),1,0)</f>
        <v>0</v>
      </c>
      <c r="V193" s="34">
        <f t="shared" si="594"/>
        <v>0</v>
      </c>
      <c r="W193" s="34">
        <f t="shared" si="594"/>
        <v>1</v>
      </c>
      <c r="X193" s="34">
        <f t="shared" si="594"/>
        <v>0</v>
      </c>
      <c r="Y193" s="34">
        <f t="shared" si="594"/>
        <v>1</v>
      </c>
      <c r="Z193" s="34">
        <f t="shared" si="594"/>
        <v>0</v>
      </c>
      <c r="AA193" s="34">
        <f t="shared" si="594"/>
        <v>1</v>
      </c>
      <c r="AB193" s="34">
        <f t="shared" si="594"/>
        <v>0</v>
      </c>
      <c r="AC193" s="34">
        <f t="shared" si="21"/>
        <v>0</v>
      </c>
      <c r="AD193" s="34">
        <f t="shared" si="22"/>
        <v>1</v>
      </c>
      <c r="AE193" s="30">
        <f t="shared" si="23"/>
        <v>0.001832429051</v>
      </c>
      <c r="AF193" s="35" t="str">
        <f t="shared" si="42"/>
        <v>V+F</v>
      </c>
      <c r="AG193" s="31"/>
      <c r="AH193" s="31"/>
      <c r="AI193" s="31"/>
      <c r="AJ193" s="36">
        <f t="shared" ref="AJ193:AS193" si="595">INT(100*ABS(J193-($AH$7+$AH$9)/2))</f>
        <v>4248</v>
      </c>
      <c r="AK193" s="36">
        <f t="shared" si="595"/>
        <v>3620</v>
      </c>
      <c r="AL193" s="36">
        <f t="shared" si="595"/>
        <v>16</v>
      </c>
      <c r="AM193" s="36">
        <f t="shared" si="595"/>
        <v>170</v>
      </c>
      <c r="AN193" s="36">
        <f t="shared" si="595"/>
        <v>56</v>
      </c>
      <c r="AO193" s="36">
        <f t="shared" si="595"/>
        <v>118</v>
      </c>
      <c r="AP193" s="36">
        <f t="shared" si="595"/>
        <v>76</v>
      </c>
      <c r="AQ193" s="36">
        <f t="shared" si="595"/>
        <v>184</v>
      </c>
      <c r="AR193" s="36">
        <f t="shared" si="595"/>
        <v>194</v>
      </c>
      <c r="AS193" s="36">
        <f t="shared" si="595"/>
        <v>199</v>
      </c>
      <c r="AT193" s="35">
        <f t="shared" si="39"/>
        <v>16</v>
      </c>
      <c r="AU193" s="31"/>
      <c r="AV193" s="31"/>
      <c r="AW193" s="31"/>
      <c r="AX193" s="31"/>
      <c r="AY193" s="31"/>
      <c r="AZ193" s="31"/>
      <c r="BA193" s="31"/>
      <c r="BB193" s="31"/>
    </row>
    <row r="194" ht="13.5" customHeight="1">
      <c r="A194" s="27" t="s">
        <v>45</v>
      </c>
      <c r="B194" s="27" t="s">
        <v>48</v>
      </c>
      <c r="C194" s="28">
        <f>LOOKUP(A194,'single char incidentie'!$A$1:$A$26,'single char incidentie'!$E$1:$E$26)</f>
        <v>0.03844431043</v>
      </c>
      <c r="D194" s="28">
        <f>LOOKUP(B194,'single char incidentie'!$A$1:$A$26,'single char incidentie'!$D$1:$D$26)</f>
        <v>0.04743824754</v>
      </c>
      <c r="E194" s="29">
        <v>0.183070217714186</v>
      </c>
      <c r="F194" s="30">
        <f t="shared" si="9"/>
        <v>0.001830702177</v>
      </c>
      <c r="G194" s="31">
        <f t="shared" si="27"/>
        <v>2562983.048</v>
      </c>
      <c r="H194" s="31">
        <f t="shared" si="28"/>
        <v>664135.4656</v>
      </c>
      <c r="I194" s="31">
        <f t="shared" si="10"/>
        <v>25629.83048</v>
      </c>
      <c r="J194" s="32">
        <f t="shared" ref="J194:K194" si="596">C194*$AH$5</f>
        <v>38.44431043</v>
      </c>
      <c r="K194" s="32">
        <f t="shared" si="596"/>
        <v>47.43824754</v>
      </c>
      <c r="L194" s="32">
        <f t="shared" si="12"/>
        <v>1.830702177</v>
      </c>
      <c r="M194" s="32">
        <f t="shared" si="13"/>
        <v>3.203692536</v>
      </c>
      <c r="N194" s="32">
        <f t="shared" si="14"/>
        <v>1.240139046</v>
      </c>
      <c r="O194" s="32">
        <f t="shared" si="15"/>
        <v>3.953187295</v>
      </c>
      <c r="P194" s="32">
        <f t="shared" si="16"/>
        <v>1.53026605</v>
      </c>
      <c r="Q194" s="32">
        <f t="shared" si="17"/>
        <v>0.1525585148</v>
      </c>
      <c r="R194" s="32">
        <f t="shared" si="18"/>
        <v>0.05905490894</v>
      </c>
      <c r="S194" s="32">
        <f t="shared" si="19"/>
        <v>0.004921242412</v>
      </c>
      <c r="T194" s="33">
        <f t="shared" si="30"/>
        <v>0.7556836816</v>
      </c>
      <c r="U194" s="34">
        <f t="shared" ref="U194:AB194" si="597">IF(AND(J194&gt;=$AH$7,J194&lt;=$AH$9),1,0)</f>
        <v>0</v>
      </c>
      <c r="V194" s="34">
        <f t="shared" si="597"/>
        <v>0</v>
      </c>
      <c r="W194" s="34">
        <f t="shared" si="597"/>
        <v>1</v>
      </c>
      <c r="X194" s="34">
        <f t="shared" si="597"/>
        <v>0</v>
      </c>
      <c r="Y194" s="34">
        <f t="shared" si="597"/>
        <v>1</v>
      </c>
      <c r="Z194" s="34">
        <f t="shared" si="597"/>
        <v>0</v>
      </c>
      <c r="AA194" s="34">
        <f t="shared" si="597"/>
        <v>1</v>
      </c>
      <c r="AB194" s="34">
        <f t="shared" si="597"/>
        <v>0</v>
      </c>
      <c r="AC194" s="34">
        <f t="shared" si="21"/>
        <v>0</v>
      </c>
      <c r="AD194" s="34">
        <f t="shared" si="22"/>
        <v>1</v>
      </c>
      <c r="AE194" s="30">
        <f t="shared" si="23"/>
        <v>0.001830702177</v>
      </c>
      <c r="AF194" s="35" t="str">
        <f t="shared" si="42"/>
        <v>V+F</v>
      </c>
      <c r="AG194" s="31"/>
      <c r="AH194" s="31"/>
      <c r="AI194" s="31"/>
      <c r="AJ194" s="36">
        <f t="shared" ref="AJ194:AS194" si="598">INT(100*ABS(J194-($AH$7+$AH$9)/2))</f>
        <v>3644</v>
      </c>
      <c r="AK194" s="36">
        <f t="shared" si="598"/>
        <v>4543</v>
      </c>
      <c r="AL194" s="36">
        <f t="shared" si="598"/>
        <v>16</v>
      </c>
      <c r="AM194" s="36">
        <f t="shared" si="598"/>
        <v>120</v>
      </c>
      <c r="AN194" s="36">
        <f t="shared" si="598"/>
        <v>75</v>
      </c>
      <c r="AO194" s="36">
        <f t="shared" si="598"/>
        <v>195</v>
      </c>
      <c r="AP194" s="36">
        <f t="shared" si="598"/>
        <v>46</v>
      </c>
      <c r="AQ194" s="36">
        <f t="shared" si="598"/>
        <v>184</v>
      </c>
      <c r="AR194" s="36">
        <f t="shared" si="598"/>
        <v>194</v>
      </c>
      <c r="AS194" s="36">
        <f t="shared" si="598"/>
        <v>199</v>
      </c>
      <c r="AT194" s="35">
        <f t="shared" si="39"/>
        <v>16</v>
      </c>
      <c r="AU194" s="31"/>
      <c r="AV194" s="31"/>
      <c r="AW194" s="31"/>
      <c r="AX194" s="31"/>
      <c r="AY194" s="31"/>
      <c r="AZ194" s="31"/>
      <c r="BA194" s="31"/>
      <c r="BB194" s="31"/>
    </row>
    <row r="195" ht="13.5" customHeight="1">
      <c r="A195" s="27" t="s">
        <v>45</v>
      </c>
      <c r="B195" s="27" t="s">
        <v>43</v>
      </c>
      <c r="C195" s="28">
        <f>LOOKUP(A195,'single char incidentie'!$A$1:$A$26,'single char incidentie'!$E$1:$E$26)</f>
        <v>0.03844431043</v>
      </c>
      <c r="D195" s="28">
        <f>LOOKUP(B195,'single char incidentie'!$A$1:$A$26,'single char incidentie'!$D$1:$D$26)</f>
        <v>0.04579603563</v>
      </c>
      <c r="E195" s="29">
        <v>0.181717499837746</v>
      </c>
      <c r="F195" s="30">
        <f t="shared" si="9"/>
        <v>0.001817174998</v>
      </c>
      <c r="G195" s="31">
        <f t="shared" si="27"/>
        <v>2544044.998</v>
      </c>
      <c r="H195" s="31">
        <f t="shared" si="28"/>
        <v>641144.4988</v>
      </c>
      <c r="I195" s="31">
        <f t="shared" si="10"/>
        <v>25440.44998</v>
      </c>
      <c r="J195" s="32">
        <f t="shared" ref="J195:K195" si="599">C195*$AH$5</f>
        <v>38.44431043</v>
      </c>
      <c r="K195" s="32">
        <f t="shared" si="599"/>
        <v>45.79603563</v>
      </c>
      <c r="L195" s="32">
        <f t="shared" si="12"/>
        <v>1.817174998</v>
      </c>
      <c r="M195" s="32">
        <f t="shared" si="13"/>
        <v>3.203692536</v>
      </c>
      <c r="N195" s="32">
        <f t="shared" si="14"/>
        <v>1.240139046</v>
      </c>
      <c r="O195" s="32">
        <f t="shared" si="15"/>
        <v>3.816336303</v>
      </c>
      <c r="P195" s="32">
        <f t="shared" si="16"/>
        <v>1.477291472</v>
      </c>
      <c r="Q195" s="32">
        <f t="shared" si="17"/>
        <v>0.1514312499</v>
      </c>
      <c r="R195" s="32">
        <f t="shared" si="18"/>
        <v>0.05861854833</v>
      </c>
      <c r="S195" s="32">
        <f t="shared" si="19"/>
        <v>0.004884879028</v>
      </c>
      <c r="T195" s="33">
        <f t="shared" si="30"/>
        <v>0.7575008566</v>
      </c>
      <c r="U195" s="34">
        <f t="shared" ref="U195:AB195" si="600">IF(AND(J195&gt;=$AH$7,J195&lt;=$AH$9),1,0)</f>
        <v>0</v>
      </c>
      <c r="V195" s="34">
        <f t="shared" si="600"/>
        <v>0</v>
      </c>
      <c r="W195" s="34">
        <f t="shared" si="600"/>
        <v>1</v>
      </c>
      <c r="X195" s="34">
        <f t="shared" si="600"/>
        <v>0</v>
      </c>
      <c r="Y195" s="34">
        <f t="shared" si="600"/>
        <v>1</v>
      </c>
      <c r="Z195" s="34">
        <f t="shared" si="600"/>
        <v>0</v>
      </c>
      <c r="AA195" s="34">
        <f t="shared" si="600"/>
        <v>1</v>
      </c>
      <c r="AB195" s="34">
        <f t="shared" si="600"/>
        <v>0</v>
      </c>
      <c r="AC195" s="34">
        <f t="shared" si="21"/>
        <v>0</v>
      </c>
      <c r="AD195" s="34">
        <f t="shared" si="22"/>
        <v>1</v>
      </c>
      <c r="AE195" s="30">
        <f t="shared" si="23"/>
        <v>0.001817174998</v>
      </c>
      <c r="AF195" s="35" t="str">
        <f t="shared" si="42"/>
        <v>V+F</v>
      </c>
      <c r="AG195" s="31"/>
      <c r="AH195" s="31"/>
      <c r="AI195" s="31"/>
      <c r="AJ195" s="36">
        <f t="shared" ref="AJ195:AS195" si="601">INT(100*ABS(J195-($AH$7+$AH$9)/2))</f>
        <v>3644</v>
      </c>
      <c r="AK195" s="36">
        <f t="shared" si="601"/>
        <v>4379</v>
      </c>
      <c r="AL195" s="36">
        <f t="shared" si="601"/>
        <v>18</v>
      </c>
      <c r="AM195" s="36">
        <f t="shared" si="601"/>
        <v>120</v>
      </c>
      <c r="AN195" s="36">
        <f t="shared" si="601"/>
        <v>75</v>
      </c>
      <c r="AO195" s="36">
        <f t="shared" si="601"/>
        <v>181</v>
      </c>
      <c r="AP195" s="36">
        <f t="shared" si="601"/>
        <v>52</v>
      </c>
      <c r="AQ195" s="36">
        <f t="shared" si="601"/>
        <v>184</v>
      </c>
      <c r="AR195" s="36">
        <f t="shared" si="601"/>
        <v>194</v>
      </c>
      <c r="AS195" s="36">
        <f t="shared" si="601"/>
        <v>199</v>
      </c>
      <c r="AT195" s="35">
        <f t="shared" si="39"/>
        <v>18</v>
      </c>
      <c r="AU195" s="31"/>
      <c r="AV195" s="31"/>
      <c r="AW195" s="31"/>
      <c r="AX195" s="31"/>
      <c r="AY195" s="31"/>
      <c r="AZ195" s="31"/>
      <c r="BA195" s="31"/>
      <c r="BB195" s="31"/>
    </row>
    <row r="196" ht="13.5" customHeight="1">
      <c r="A196" s="27" t="s">
        <v>58</v>
      </c>
      <c r="B196" s="27" t="s">
        <v>55</v>
      </c>
      <c r="C196" s="28">
        <f>LOOKUP(A196,'single char incidentie'!$A$1:$A$26,'single char incidentie'!$E$1:$E$26)</f>
        <v>0.03982593795</v>
      </c>
      <c r="D196" s="28">
        <f>LOOKUP(B196,'single char incidentie'!$A$1:$A$26,'single char incidentie'!$D$1:$D$26)</f>
        <v>0.0443396535</v>
      </c>
      <c r="E196" s="29">
        <v>0.180256852343505</v>
      </c>
      <c r="F196" s="30">
        <f t="shared" si="9"/>
        <v>0.001802568523</v>
      </c>
      <c r="G196" s="31">
        <f t="shared" si="27"/>
        <v>2523595.933</v>
      </c>
      <c r="H196" s="31">
        <f t="shared" si="28"/>
        <v>620755.149</v>
      </c>
      <c r="I196" s="31">
        <f t="shared" si="10"/>
        <v>25235.95933</v>
      </c>
      <c r="J196" s="32">
        <f t="shared" ref="J196:K196" si="602">C196*$AH$5</f>
        <v>39.82593795</v>
      </c>
      <c r="K196" s="32">
        <f t="shared" si="602"/>
        <v>44.3396535</v>
      </c>
      <c r="L196" s="32">
        <f t="shared" si="12"/>
        <v>1.802568523</v>
      </c>
      <c r="M196" s="32">
        <f t="shared" si="13"/>
        <v>3.318828162</v>
      </c>
      <c r="N196" s="32">
        <f t="shared" si="14"/>
        <v>1.284707676</v>
      </c>
      <c r="O196" s="32">
        <f t="shared" si="15"/>
        <v>3.694971125</v>
      </c>
      <c r="P196" s="32">
        <f t="shared" si="16"/>
        <v>1.430311403</v>
      </c>
      <c r="Q196" s="32">
        <f t="shared" si="17"/>
        <v>0.1502140436</v>
      </c>
      <c r="R196" s="32">
        <f t="shared" si="18"/>
        <v>0.05814737172</v>
      </c>
      <c r="S196" s="32">
        <f t="shared" si="19"/>
        <v>0.00484561431</v>
      </c>
      <c r="T196" s="33">
        <f t="shared" si="30"/>
        <v>0.7593034251</v>
      </c>
      <c r="U196" s="34">
        <f t="shared" ref="U196:AB196" si="603">IF(AND(J196&gt;=$AH$7,J196&lt;=$AH$9),1,0)</f>
        <v>0</v>
      </c>
      <c r="V196" s="34">
        <f t="shared" si="603"/>
        <v>0</v>
      </c>
      <c r="W196" s="34">
        <f t="shared" si="603"/>
        <v>1</v>
      </c>
      <c r="X196" s="34">
        <f t="shared" si="603"/>
        <v>0</v>
      </c>
      <c r="Y196" s="34">
        <f t="shared" si="603"/>
        <v>1</v>
      </c>
      <c r="Z196" s="34">
        <f t="shared" si="603"/>
        <v>0</v>
      </c>
      <c r="AA196" s="34">
        <f t="shared" si="603"/>
        <v>1</v>
      </c>
      <c r="AB196" s="34">
        <f t="shared" si="603"/>
        <v>0</v>
      </c>
      <c r="AC196" s="34">
        <f t="shared" si="21"/>
        <v>0</v>
      </c>
      <c r="AD196" s="34">
        <f t="shared" si="22"/>
        <v>1</v>
      </c>
      <c r="AE196" s="30">
        <f t="shared" si="23"/>
        <v>0.001802568523</v>
      </c>
      <c r="AF196" s="35" t="str">
        <f t="shared" si="42"/>
        <v>V+F</v>
      </c>
      <c r="AG196" s="31"/>
      <c r="AH196" s="31"/>
      <c r="AI196" s="31"/>
      <c r="AJ196" s="36">
        <f t="shared" ref="AJ196:AS196" si="604">INT(100*ABS(J196-($AH$7+$AH$9)/2))</f>
        <v>3782</v>
      </c>
      <c r="AK196" s="36">
        <f t="shared" si="604"/>
        <v>4233</v>
      </c>
      <c r="AL196" s="36">
        <f t="shared" si="604"/>
        <v>19</v>
      </c>
      <c r="AM196" s="36">
        <f t="shared" si="604"/>
        <v>131</v>
      </c>
      <c r="AN196" s="36">
        <f t="shared" si="604"/>
        <v>71</v>
      </c>
      <c r="AO196" s="36">
        <f t="shared" si="604"/>
        <v>169</v>
      </c>
      <c r="AP196" s="36">
        <f t="shared" si="604"/>
        <v>56</v>
      </c>
      <c r="AQ196" s="36">
        <f t="shared" si="604"/>
        <v>184</v>
      </c>
      <c r="AR196" s="36">
        <f t="shared" si="604"/>
        <v>194</v>
      </c>
      <c r="AS196" s="36">
        <f t="shared" si="604"/>
        <v>199</v>
      </c>
      <c r="AT196" s="35">
        <f t="shared" si="39"/>
        <v>19</v>
      </c>
      <c r="AU196" s="31"/>
      <c r="AV196" s="31"/>
      <c r="AW196" s="31"/>
      <c r="AX196" s="31"/>
      <c r="AY196" s="31"/>
      <c r="AZ196" s="31"/>
      <c r="BA196" s="31"/>
      <c r="BB196" s="31"/>
    </row>
    <row r="197" ht="13.5" customHeight="1">
      <c r="A197" s="27" t="s">
        <v>59</v>
      </c>
      <c r="B197" s="27" t="s">
        <v>45</v>
      </c>
      <c r="C197" s="28">
        <f>LOOKUP(A197,'single char incidentie'!$A$1:$A$26,'single char incidentie'!$E$1:$E$26)</f>
        <v>0.03451036129</v>
      </c>
      <c r="D197" s="28">
        <f>LOOKUP(B197,'single char incidentie'!$A$1:$A$26,'single char incidentie'!$D$1:$D$26)</f>
        <v>0.04970677464</v>
      </c>
      <c r="E197" s="29">
        <v>0.178652298692195</v>
      </c>
      <c r="F197" s="30">
        <f t="shared" si="9"/>
        <v>0.001786522987</v>
      </c>
      <c r="G197" s="31">
        <f t="shared" si="27"/>
        <v>2501132.182</v>
      </c>
      <c r="H197" s="31">
        <f t="shared" si="28"/>
        <v>695894.845</v>
      </c>
      <c r="I197" s="31">
        <f t="shared" si="10"/>
        <v>25011.32182</v>
      </c>
      <c r="J197" s="32">
        <f t="shared" ref="J197:K197" si="605">C197*$AH$5</f>
        <v>34.51036129</v>
      </c>
      <c r="K197" s="32">
        <f t="shared" si="605"/>
        <v>49.70677464</v>
      </c>
      <c r="L197" s="32">
        <f t="shared" si="12"/>
        <v>1.786522987</v>
      </c>
      <c r="M197" s="32">
        <f t="shared" si="13"/>
        <v>2.875863441</v>
      </c>
      <c r="N197" s="32">
        <f t="shared" si="14"/>
        <v>1.113237461</v>
      </c>
      <c r="O197" s="32">
        <f t="shared" si="15"/>
        <v>4.14223122</v>
      </c>
      <c r="P197" s="32">
        <f t="shared" si="16"/>
        <v>1.603444343</v>
      </c>
      <c r="Q197" s="32">
        <f t="shared" si="17"/>
        <v>0.1488769156</v>
      </c>
      <c r="R197" s="32">
        <f t="shared" si="18"/>
        <v>0.05762977377</v>
      </c>
      <c r="S197" s="32">
        <f t="shared" si="19"/>
        <v>0.004802481148</v>
      </c>
      <c r="T197" s="33">
        <f t="shared" si="30"/>
        <v>0.7610899481</v>
      </c>
      <c r="U197" s="34">
        <f t="shared" ref="U197:AB197" si="606">IF(AND(J197&gt;=$AH$7,J197&lt;=$AH$9),1,0)</f>
        <v>0</v>
      </c>
      <c r="V197" s="34">
        <f t="shared" si="606"/>
        <v>0</v>
      </c>
      <c r="W197" s="34">
        <f t="shared" si="606"/>
        <v>1</v>
      </c>
      <c r="X197" s="34">
        <f t="shared" si="606"/>
        <v>1</v>
      </c>
      <c r="Y197" s="34">
        <f t="shared" si="606"/>
        <v>1</v>
      </c>
      <c r="Z197" s="34">
        <f t="shared" si="606"/>
        <v>0</v>
      </c>
      <c r="AA197" s="34">
        <f t="shared" si="606"/>
        <v>1</v>
      </c>
      <c r="AB197" s="34">
        <f t="shared" si="606"/>
        <v>0</v>
      </c>
      <c r="AC197" s="34">
        <f t="shared" si="21"/>
        <v>0</v>
      </c>
      <c r="AD197" s="34">
        <f t="shared" si="22"/>
        <v>1</v>
      </c>
      <c r="AE197" s="30">
        <f t="shared" si="23"/>
        <v>0.001786522987</v>
      </c>
      <c r="AF197" s="35" t="str">
        <f t="shared" si="42"/>
        <v>V+F</v>
      </c>
      <c r="AG197" s="31"/>
      <c r="AH197" s="31"/>
      <c r="AI197" s="31"/>
      <c r="AJ197" s="36">
        <f t="shared" ref="AJ197:AS197" si="607">INT(100*ABS(J197-($AH$7+$AH$9)/2))</f>
        <v>3251</v>
      </c>
      <c r="AK197" s="36">
        <f t="shared" si="607"/>
        <v>4770</v>
      </c>
      <c r="AL197" s="36">
        <f t="shared" si="607"/>
        <v>21</v>
      </c>
      <c r="AM197" s="36">
        <f t="shared" si="607"/>
        <v>87</v>
      </c>
      <c r="AN197" s="36">
        <f t="shared" si="607"/>
        <v>88</v>
      </c>
      <c r="AO197" s="36">
        <f t="shared" si="607"/>
        <v>214</v>
      </c>
      <c r="AP197" s="36">
        <f t="shared" si="607"/>
        <v>39</v>
      </c>
      <c r="AQ197" s="36">
        <f t="shared" si="607"/>
        <v>185</v>
      </c>
      <c r="AR197" s="36">
        <f t="shared" si="607"/>
        <v>194</v>
      </c>
      <c r="AS197" s="36">
        <f t="shared" si="607"/>
        <v>199</v>
      </c>
      <c r="AT197" s="35">
        <f t="shared" si="39"/>
        <v>21</v>
      </c>
      <c r="AU197" s="31"/>
      <c r="AV197" s="31"/>
      <c r="AW197" s="31"/>
      <c r="AX197" s="31"/>
      <c r="AY197" s="31"/>
      <c r="AZ197" s="31"/>
      <c r="BA197" s="31"/>
      <c r="BB197" s="31"/>
    </row>
    <row r="198" ht="13.5" customHeight="1">
      <c r="A198" s="27" t="s">
        <v>28</v>
      </c>
      <c r="B198" s="27" t="s">
        <v>42</v>
      </c>
      <c r="C198" s="28">
        <f>LOOKUP(A198,'single char incidentie'!$A$1:$A$26,'single char incidentie'!$E$1:$E$26)</f>
        <v>0.0311030688</v>
      </c>
      <c r="D198" s="28">
        <f>LOOKUP(B198,'single char incidentie'!$A$1:$A$26,'single char incidentie'!$D$1:$D$26)</f>
        <v>0.05481889944</v>
      </c>
      <c r="E198" s="29">
        <v>0.178105455295336</v>
      </c>
      <c r="F198" s="30">
        <f t="shared" si="9"/>
        <v>0.001781054553</v>
      </c>
      <c r="G198" s="31">
        <f t="shared" si="27"/>
        <v>2493476.374</v>
      </c>
      <c r="H198" s="31">
        <f t="shared" si="28"/>
        <v>767464.5922</v>
      </c>
      <c r="I198" s="31">
        <f t="shared" si="10"/>
        <v>24934.76374</v>
      </c>
      <c r="J198" s="32">
        <f t="shared" ref="J198:K198" si="608">C198*$AH$5</f>
        <v>31.1030688</v>
      </c>
      <c r="K198" s="32">
        <f t="shared" si="608"/>
        <v>54.81889944</v>
      </c>
      <c r="L198" s="32">
        <f t="shared" si="12"/>
        <v>1.781054553</v>
      </c>
      <c r="M198" s="32">
        <f t="shared" si="13"/>
        <v>2.5919224</v>
      </c>
      <c r="N198" s="32">
        <f t="shared" si="14"/>
        <v>1.0033248</v>
      </c>
      <c r="O198" s="32">
        <f t="shared" si="15"/>
        <v>4.56824162</v>
      </c>
      <c r="P198" s="32">
        <f t="shared" si="16"/>
        <v>1.768351595</v>
      </c>
      <c r="Q198" s="32">
        <f t="shared" si="17"/>
        <v>0.1484212127</v>
      </c>
      <c r="R198" s="32">
        <f t="shared" si="18"/>
        <v>0.05745337268</v>
      </c>
      <c r="S198" s="32">
        <f t="shared" si="19"/>
        <v>0.004787781056</v>
      </c>
      <c r="T198" s="33">
        <f t="shared" si="30"/>
        <v>0.7628710027</v>
      </c>
      <c r="U198" s="34">
        <f t="shared" ref="U198:AB198" si="609">IF(AND(J198&gt;=$AH$7,J198&lt;=$AH$9),1,0)</f>
        <v>0</v>
      </c>
      <c r="V198" s="34">
        <f t="shared" si="609"/>
        <v>0</v>
      </c>
      <c r="W198" s="34">
        <f t="shared" si="609"/>
        <v>1</v>
      </c>
      <c r="X198" s="34">
        <f t="shared" si="609"/>
        <v>1</v>
      </c>
      <c r="Y198" s="34">
        <f t="shared" si="609"/>
        <v>1</v>
      </c>
      <c r="Z198" s="34">
        <f t="shared" si="609"/>
        <v>0</v>
      </c>
      <c r="AA198" s="34">
        <f t="shared" si="609"/>
        <v>1</v>
      </c>
      <c r="AB198" s="34">
        <f t="shared" si="609"/>
        <v>0</v>
      </c>
      <c r="AC198" s="34">
        <f t="shared" si="21"/>
        <v>0</v>
      </c>
      <c r="AD198" s="34">
        <f t="shared" si="22"/>
        <v>1</v>
      </c>
      <c r="AE198" s="30">
        <f t="shared" si="23"/>
        <v>0.001781054553</v>
      </c>
      <c r="AF198" s="35" t="str">
        <f t="shared" si="42"/>
        <v>V+F</v>
      </c>
      <c r="AG198" s="31"/>
      <c r="AH198" s="31"/>
      <c r="AI198" s="31"/>
      <c r="AJ198" s="36">
        <f t="shared" ref="AJ198:AS198" si="610">INT(100*ABS(J198-($AH$7+$AH$9)/2))</f>
        <v>2910</v>
      </c>
      <c r="AK198" s="36">
        <f t="shared" si="610"/>
        <v>5281</v>
      </c>
      <c r="AL198" s="36">
        <f t="shared" si="610"/>
        <v>21</v>
      </c>
      <c r="AM198" s="36">
        <f t="shared" si="610"/>
        <v>59</v>
      </c>
      <c r="AN198" s="36">
        <f t="shared" si="610"/>
        <v>99</v>
      </c>
      <c r="AO198" s="36">
        <f t="shared" si="610"/>
        <v>256</v>
      </c>
      <c r="AP198" s="36">
        <f t="shared" si="610"/>
        <v>23</v>
      </c>
      <c r="AQ198" s="36">
        <f t="shared" si="610"/>
        <v>185</v>
      </c>
      <c r="AR198" s="36">
        <f t="shared" si="610"/>
        <v>194</v>
      </c>
      <c r="AS198" s="36">
        <f t="shared" si="610"/>
        <v>199</v>
      </c>
      <c r="AT198" s="35">
        <f t="shared" si="39"/>
        <v>21</v>
      </c>
      <c r="AU198" s="31"/>
      <c r="AV198" s="31"/>
      <c r="AW198" s="31"/>
      <c r="AX198" s="31"/>
      <c r="AY198" s="31"/>
      <c r="AZ198" s="31"/>
      <c r="BA198" s="31"/>
      <c r="BB198" s="31"/>
    </row>
    <row r="199" ht="13.5" customHeight="1">
      <c r="A199" s="27" t="s">
        <v>55</v>
      </c>
      <c r="B199" s="27" t="s">
        <v>43</v>
      </c>
      <c r="C199" s="28">
        <f>LOOKUP(A199,'single char incidentie'!$A$1:$A$26,'single char incidentie'!$E$1:$E$26)</f>
        <v>0.04208913995</v>
      </c>
      <c r="D199" s="28">
        <f>LOOKUP(B199,'single char incidentie'!$A$1:$A$26,'single char incidentie'!$D$1:$D$26)</f>
        <v>0.04579603563</v>
      </c>
      <c r="E199" s="29">
        <v>0.177911181983295</v>
      </c>
      <c r="F199" s="30">
        <f t="shared" si="9"/>
        <v>0.00177911182</v>
      </c>
      <c r="G199" s="31">
        <f t="shared" si="27"/>
        <v>2490756.548</v>
      </c>
      <c r="H199" s="31">
        <f t="shared" si="28"/>
        <v>641144.4988</v>
      </c>
      <c r="I199" s="31">
        <f t="shared" si="10"/>
        <v>24907.56548</v>
      </c>
      <c r="J199" s="32">
        <f t="shared" ref="J199:K199" si="611">C199*$AH$5</f>
        <v>42.08913995</v>
      </c>
      <c r="K199" s="32">
        <f t="shared" si="611"/>
        <v>45.79603563</v>
      </c>
      <c r="L199" s="32">
        <f t="shared" si="12"/>
        <v>1.77911182</v>
      </c>
      <c r="M199" s="32">
        <f t="shared" si="13"/>
        <v>3.50742833</v>
      </c>
      <c r="N199" s="32">
        <f t="shared" si="14"/>
        <v>1.357714192</v>
      </c>
      <c r="O199" s="32">
        <f t="shared" si="15"/>
        <v>3.816336303</v>
      </c>
      <c r="P199" s="32">
        <f t="shared" si="16"/>
        <v>1.477291472</v>
      </c>
      <c r="Q199" s="32">
        <f t="shared" si="17"/>
        <v>0.1482593183</v>
      </c>
      <c r="R199" s="32">
        <f t="shared" si="18"/>
        <v>0.05739070387</v>
      </c>
      <c r="S199" s="32">
        <f t="shared" si="19"/>
        <v>0.004782558655</v>
      </c>
      <c r="T199" s="33">
        <f t="shared" si="30"/>
        <v>0.7646501145</v>
      </c>
      <c r="U199" s="34">
        <f t="shared" ref="U199:AB199" si="612">IF(AND(J199&gt;=$AH$7,J199&lt;=$AH$9),1,0)</f>
        <v>0</v>
      </c>
      <c r="V199" s="34">
        <f t="shared" si="612"/>
        <v>0</v>
      </c>
      <c r="W199" s="34">
        <f t="shared" si="612"/>
        <v>1</v>
      </c>
      <c r="X199" s="34">
        <f t="shared" si="612"/>
        <v>0</v>
      </c>
      <c r="Y199" s="34">
        <f t="shared" si="612"/>
        <v>1</v>
      </c>
      <c r="Z199" s="34">
        <f t="shared" si="612"/>
        <v>0</v>
      </c>
      <c r="AA199" s="34">
        <f t="shared" si="612"/>
        <v>1</v>
      </c>
      <c r="AB199" s="34">
        <f t="shared" si="612"/>
        <v>0</v>
      </c>
      <c r="AC199" s="34">
        <f t="shared" si="21"/>
        <v>0</v>
      </c>
      <c r="AD199" s="34">
        <f t="shared" si="22"/>
        <v>1</v>
      </c>
      <c r="AE199" s="30">
        <f t="shared" si="23"/>
        <v>0.00177911182</v>
      </c>
      <c r="AF199" s="35" t="str">
        <f t="shared" si="42"/>
        <v>V+F</v>
      </c>
      <c r="AG199" s="31"/>
      <c r="AH199" s="31"/>
      <c r="AI199" s="31"/>
      <c r="AJ199" s="36">
        <f t="shared" ref="AJ199:AS199" si="613">INT(100*ABS(J199-($AH$7+$AH$9)/2))</f>
        <v>4008</v>
      </c>
      <c r="AK199" s="36">
        <f t="shared" si="613"/>
        <v>4379</v>
      </c>
      <c r="AL199" s="36">
        <f t="shared" si="613"/>
        <v>22</v>
      </c>
      <c r="AM199" s="36">
        <f t="shared" si="613"/>
        <v>150</v>
      </c>
      <c r="AN199" s="36">
        <f t="shared" si="613"/>
        <v>64</v>
      </c>
      <c r="AO199" s="36">
        <f t="shared" si="613"/>
        <v>181</v>
      </c>
      <c r="AP199" s="36">
        <f t="shared" si="613"/>
        <v>52</v>
      </c>
      <c r="AQ199" s="36">
        <f t="shared" si="613"/>
        <v>185</v>
      </c>
      <c r="AR199" s="36">
        <f t="shared" si="613"/>
        <v>194</v>
      </c>
      <c r="AS199" s="36">
        <f t="shared" si="613"/>
        <v>199</v>
      </c>
      <c r="AT199" s="35">
        <f t="shared" si="39"/>
        <v>22</v>
      </c>
      <c r="AU199" s="31"/>
      <c r="AV199" s="31"/>
      <c r="AW199" s="31"/>
      <c r="AX199" s="31"/>
      <c r="AY199" s="31"/>
      <c r="AZ199" s="31"/>
      <c r="BA199" s="31"/>
      <c r="BB199" s="31"/>
    </row>
    <row r="200" ht="13.5" customHeight="1">
      <c r="A200" s="27" t="s">
        <v>53</v>
      </c>
      <c r="B200" s="27" t="s">
        <v>58</v>
      </c>
      <c r="C200" s="28">
        <f>LOOKUP(A200,'single char incidentie'!$A$1:$A$26,'single char incidentie'!$E$1:$E$26)</f>
        <v>0.04653756087</v>
      </c>
      <c r="D200" s="28">
        <f>LOOKUP(B200,'single char incidentie'!$A$1:$A$26,'single char incidentie'!$D$1:$D$26)</f>
        <v>0.0382052264</v>
      </c>
      <c r="E200" s="29">
        <v>0.177342752662875</v>
      </c>
      <c r="F200" s="30">
        <f t="shared" si="9"/>
        <v>0.001773427527</v>
      </c>
      <c r="G200" s="31">
        <f t="shared" si="27"/>
        <v>2482798.537</v>
      </c>
      <c r="H200" s="31">
        <f t="shared" si="28"/>
        <v>534873.1696</v>
      </c>
      <c r="I200" s="31">
        <f t="shared" si="10"/>
        <v>24827.98537</v>
      </c>
      <c r="J200" s="32">
        <f t="shared" ref="J200:K200" si="614">C200*$AH$5</f>
        <v>46.53756087</v>
      </c>
      <c r="K200" s="32">
        <f t="shared" si="614"/>
        <v>38.2052264</v>
      </c>
      <c r="L200" s="32">
        <f t="shared" si="12"/>
        <v>1.773427527</v>
      </c>
      <c r="M200" s="32">
        <f t="shared" si="13"/>
        <v>3.878130073</v>
      </c>
      <c r="N200" s="32">
        <f t="shared" si="14"/>
        <v>1.501211641</v>
      </c>
      <c r="O200" s="32">
        <f t="shared" si="15"/>
        <v>3.183768867</v>
      </c>
      <c r="P200" s="32">
        <f t="shared" si="16"/>
        <v>1.232426658</v>
      </c>
      <c r="Q200" s="32">
        <f t="shared" si="17"/>
        <v>0.1477856272</v>
      </c>
      <c r="R200" s="32">
        <f t="shared" si="18"/>
        <v>0.05720733957</v>
      </c>
      <c r="S200" s="32">
        <f t="shared" si="19"/>
        <v>0.004767278297</v>
      </c>
      <c r="T200" s="33">
        <f t="shared" si="30"/>
        <v>0.766423542</v>
      </c>
      <c r="U200" s="34">
        <f t="shared" ref="U200:AB200" si="615">IF(AND(J200&gt;=$AH$7,J200&lt;=$AH$9),1,0)</f>
        <v>0</v>
      </c>
      <c r="V200" s="34">
        <f t="shared" si="615"/>
        <v>0</v>
      </c>
      <c r="W200" s="34">
        <f t="shared" si="615"/>
        <v>1</v>
      </c>
      <c r="X200" s="34">
        <f t="shared" si="615"/>
        <v>0</v>
      </c>
      <c r="Y200" s="34">
        <f t="shared" si="615"/>
        <v>1</v>
      </c>
      <c r="Z200" s="34">
        <f t="shared" si="615"/>
        <v>0</v>
      </c>
      <c r="AA200" s="34">
        <f t="shared" si="615"/>
        <v>1</v>
      </c>
      <c r="AB200" s="34">
        <f t="shared" si="615"/>
        <v>0</v>
      </c>
      <c r="AC200" s="34">
        <f t="shared" si="21"/>
        <v>0</v>
      </c>
      <c r="AD200" s="34">
        <f t="shared" si="22"/>
        <v>1</v>
      </c>
      <c r="AE200" s="30">
        <f t="shared" si="23"/>
        <v>0.001773427527</v>
      </c>
      <c r="AF200" s="35" t="str">
        <f t="shared" si="42"/>
        <v>V+F</v>
      </c>
      <c r="AG200" s="31"/>
      <c r="AH200" s="31"/>
      <c r="AI200" s="31"/>
      <c r="AJ200" s="36">
        <f t="shared" ref="AJ200:AS200" si="616">INT(100*ABS(J200-($AH$7+$AH$9)/2))</f>
        <v>4453</v>
      </c>
      <c r="AK200" s="36">
        <f t="shared" si="616"/>
        <v>3620</v>
      </c>
      <c r="AL200" s="36">
        <f t="shared" si="616"/>
        <v>22</v>
      </c>
      <c r="AM200" s="36">
        <f t="shared" si="616"/>
        <v>187</v>
      </c>
      <c r="AN200" s="36">
        <f t="shared" si="616"/>
        <v>49</v>
      </c>
      <c r="AO200" s="36">
        <f t="shared" si="616"/>
        <v>118</v>
      </c>
      <c r="AP200" s="36">
        <f t="shared" si="616"/>
        <v>76</v>
      </c>
      <c r="AQ200" s="36">
        <f t="shared" si="616"/>
        <v>185</v>
      </c>
      <c r="AR200" s="36">
        <f t="shared" si="616"/>
        <v>194</v>
      </c>
      <c r="AS200" s="36">
        <f t="shared" si="616"/>
        <v>199</v>
      </c>
      <c r="AT200" s="35">
        <f t="shared" si="39"/>
        <v>22</v>
      </c>
      <c r="AU200" s="31"/>
      <c r="AV200" s="31"/>
      <c r="AW200" s="31"/>
      <c r="AX200" s="31"/>
      <c r="AY200" s="31"/>
      <c r="AZ200" s="31"/>
      <c r="BA200" s="31"/>
      <c r="BB200" s="31"/>
    </row>
    <row r="201" ht="13.5" customHeight="1">
      <c r="A201" s="27" t="s">
        <v>55</v>
      </c>
      <c r="B201" s="27" t="s">
        <v>55</v>
      </c>
      <c r="C201" s="28">
        <f>LOOKUP(A201,'single char incidentie'!$A$1:$A$26,'single char incidentie'!$E$1:$E$26)</f>
        <v>0.04208913995</v>
      </c>
      <c r="D201" s="28">
        <f>LOOKUP(B201,'single char incidentie'!$A$1:$A$26,'single char incidentie'!$D$1:$D$26)</f>
        <v>0.0443396535</v>
      </c>
      <c r="E201" s="29">
        <v>0.175709417780153</v>
      </c>
      <c r="F201" s="30">
        <f t="shared" si="9"/>
        <v>0.001757094178</v>
      </c>
      <c r="G201" s="31">
        <f t="shared" si="27"/>
        <v>2459931.849</v>
      </c>
      <c r="H201" s="31">
        <f t="shared" si="28"/>
        <v>620755.149</v>
      </c>
      <c r="I201" s="31">
        <f t="shared" si="10"/>
        <v>24599.31849</v>
      </c>
      <c r="J201" s="32">
        <f t="shared" ref="J201:K201" si="617">C201*$AH$5</f>
        <v>42.08913995</v>
      </c>
      <c r="K201" s="32">
        <f t="shared" si="617"/>
        <v>44.3396535</v>
      </c>
      <c r="L201" s="32">
        <f t="shared" si="12"/>
        <v>1.757094178</v>
      </c>
      <c r="M201" s="32">
        <f t="shared" si="13"/>
        <v>3.50742833</v>
      </c>
      <c r="N201" s="32">
        <f t="shared" si="14"/>
        <v>1.357714192</v>
      </c>
      <c r="O201" s="32">
        <f t="shared" si="15"/>
        <v>3.694971125</v>
      </c>
      <c r="P201" s="32">
        <f t="shared" si="16"/>
        <v>1.430311403</v>
      </c>
      <c r="Q201" s="32">
        <f t="shared" si="17"/>
        <v>0.1464245148</v>
      </c>
      <c r="R201" s="32">
        <f t="shared" si="18"/>
        <v>0.05668045735</v>
      </c>
      <c r="S201" s="32">
        <f t="shared" si="19"/>
        <v>0.004723371446</v>
      </c>
      <c r="T201" s="33">
        <f t="shared" si="30"/>
        <v>0.7681806362</v>
      </c>
      <c r="U201" s="34">
        <f t="shared" ref="U201:AB201" si="618">IF(AND(J201&gt;=$AH$7,J201&lt;=$AH$9),1,0)</f>
        <v>0</v>
      </c>
      <c r="V201" s="34">
        <f t="shared" si="618"/>
        <v>0</v>
      </c>
      <c r="W201" s="34">
        <f t="shared" si="618"/>
        <v>1</v>
      </c>
      <c r="X201" s="34">
        <f t="shared" si="618"/>
        <v>0</v>
      </c>
      <c r="Y201" s="34">
        <f t="shared" si="618"/>
        <v>1</v>
      </c>
      <c r="Z201" s="34">
        <f t="shared" si="618"/>
        <v>0</v>
      </c>
      <c r="AA201" s="34">
        <f t="shared" si="618"/>
        <v>1</v>
      </c>
      <c r="AB201" s="34">
        <f t="shared" si="618"/>
        <v>0</v>
      </c>
      <c r="AC201" s="34">
        <f t="shared" si="21"/>
        <v>0</v>
      </c>
      <c r="AD201" s="34">
        <f t="shared" si="22"/>
        <v>1</v>
      </c>
      <c r="AE201" s="30">
        <f t="shared" si="23"/>
        <v>0.001757094178</v>
      </c>
      <c r="AF201" s="35" t="str">
        <f t="shared" si="42"/>
        <v>V+F</v>
      </c>
      <c r="AG201" s="31"/>
      <c r="AH201" s="31"/>
      <c r="AI201" s="31"/>
      <c r="AJ201" s="36">
        <f t="shared" ref="AJ201:AS201" si="619">INT(100*ABS(J201-($AH$7+$AH$9)/2))</f>
        <v>4008</v>
      </c>
      <c r="AK201" s="36">
        <f t="shared" si="619"/>
        <v>4233</v>
      </c>
      <c r="AL201" s="36">
        <f t="shared" si="619"/>
        <v>24</v>
      </c>
      <c r="AM201" s="36">
        <f t="shared" si="619"/>
        <v>150</v>
      </c>
      <c r="AN201" s="36">
        <f t="shared" si="619"/>
        <v>64</v>
      </c>
      <c r="AO201" s="36">
        <f t="shared" si="619"/>
        <v>169</v>
      </c>
      <c r="AP201" s="36">
        <f t="shared" si="619"/>
        <v>56</v>
      </c>
      <c r="AQ201" s="36">
        <f t="shared" si="619"/>
        <v>185</v>
      </c>
      <c r="AR201" s="36">
        <f t="shared" si="619"/>
        <v>194</v>
      </c>
      <c r="AS201" s="36">
        <f t="shared" si="619"/>
        <v>199</v>
      </c>
      <c r="AT201" s="35">
        <f t="shared" si="39"/>
        <v>24</v>
      </c>
      <c r="AU201" s="31"/>
      <c r="AV201" s="31"/>
      <c r="AW201" s="31"/>
      <c r="AX201" s="31"/>
      <c r="AY201" s="31"/>
      <c r="AZ201" s="31"/>
      <c r="BA201" s="31"/>
      <c r="BB201" s="31"/>
    </row>
    <row r="202" ht="13.5" customHeight="1">
      <c r="A202" s="27" t="s">
        <v>27</v>
      </c>
      <c r="B202" s="27" t="s">
        <v>11</v>
      </c>
      <c r="C202" s="28">
        <f>LOOKUP(A202,'single char incidentie'!$A$1:$A$26,'single char incidentie'!$E$1:$E$26)</f>
        <v>0.1365579387</v>
      </c>
      <c r="D202" s="28">
        <f>LOOKUP(B202,'single char incidentie'!$A$1:$A$26,'single char incidentie'!$D$1:$D$26)</f>
        <v>0.01327316637</v>
      </c>
      <c r="E202" s="29">
        <v>0.175169769691147</v>
      </c>
      <c r="F202" s="30">
        <f t="shared" si="9"/>
        <v>0.001751697697</v>
      </c>
      <c r="G202" s="31">
        <f t="shared" si="27"/>
        <v>2452376.776</v>
      </c>
      <c r="H202" s="31">
        <f t="shared" si="28"/>
        <v>185824.3292</v>
      </c>
      <c r="I202" s="31">
        <f t="shared" si="10"/>
        <v>24523.76776</v>
      </c>
      <c r="J202" s="32">
        <f t="shared" ref="J202:K202" si="620">C202*$AH$5</f>
        <v>136.5579387</v>
      </c>
      <c r="K202" s="32">
        <f t="shared" si="620"/>
        <v>13.27316637</v>
      </c>
      <c r="L202" s="32">
        <f t="shared" si="12"/>
        <v>1.751697697</v>
      </c>
      <c r="M202" s="32">
        <f t="shared" si="13"/>
        <v>11.37982822</v>
      </c>
      <c r="N202" s="32">
        <f t="shared" si="14"/>
        <v>4.405094797</v>
      </c>
      <c r="O202" s="32">
        <f t="shared" si="15"/>
        <v>1.106097198</v>
      </c>
      <c r="P202" s="32">
        <f t="shared" si="16"/>
        <v>0.4281666571</v>
      </c>
      <c r="Q202" s="32">
        <f t="shared" si="17"/>
        <v>0.1459748081</v>
      </c>
      <c r="R202" s="32">
        <f t="shared" si="18"/>
        <v>0.05650637732</v>
      </c>
      <c r="S202" s="32">
        <f t="shared" si="19"/>
        <v>0.004708864777</v>
      </c>
      <c r="T202" s="33">
        <f t="shared" si="30"/>
        <v>0.7699323339</v>
      </c>
      <c r="U202" s="34">
        <f t="shared" ref="U202:AB202" si="621">IF(AND(J202&gt;=$AH$7,J202&lt;=$AH$9),1,0)</f>
        <v>0</v>
      </c>
      <c r="V202" s="34">
        <f t="shared" si="621"/>
        <v>0</v>
      </c>
      <c r="W202" s="34">
        <f t="shared" si="621"/>
        <v>1</v>
      </c>
      <c r="X202" s="34">
        <f t="shared" si="621"/>
        <v>0</v>
      </c>
      <c r="Y202" s="34">
        <f t="shared" si="621"/>
        <v>0</v>
      </c>
      <c r="Z202" s="34">
        <f t="shared" si="621"/>
        <v>1</v>
      </c>
      <c r="AA202" s="34">
        <f t="shared" si="621"/>
        <v>0</v>
      </c>
      <c r="AB202" s="34">
        <f t="shared" si="621"/>
        <v>0</v>
      </c>
      <c r="AC202" s="34">
        <f t="shared" si="21"/>
        <v>0</v>
      </c>
      <c r="AD202" s="34">
        <f t="shared" si="22"/>
        <v>1</v>
      </c>
      <c r="AE202" s="30">
        <f t="shared" si="23"/>
        <v>0.001751697697</v>
      </c>
      <c r="AF202" s="35" t="str">
        <f t="shared" si="42"/>
        <v>V+F</v>
      </c>
      <c r="AG202" s="31"/>
      <c r="AH202" s="31"/>
      <c r="AI202" s="31"/>
      <c r="AJ202" s="36">
        <f t="shared" ref="AJ202:AS202" si="622">INT(100*ABS(J202-($AH$7+$AH$9)/2))</f>
        <v>13455</v>
      </c>
      <c r="AK202" s="36">
        <f t="shared" si="622"/>
        <v>1127</v>
      </c>
      <c r="AL202" s="36">
        <f t="shared" si="622"/>
        <v>24</v>
      </c>
      <c r="AM202" s="36">
        <f t="shared" si="622"/>
        <v>937</v>
      </c>
      <c r="AN202" s="36">
        <f t="shared" si="622"/>
        <v>240</v>
      </c>
      <c r="AO202" s="36">
        <f t="shared" si="622"/>
        <v>89</v>
      </c>
      <c r="AP202" s="36">
        <f t="shared" si="622"/>
        <v>157</v>
      </c>
      <c r="AQ202" s="36">
        <f t="shared" si="622"/>
        <v>185</v>
      </c>
      <c r="AR202" s="36">
        <f t="shared" si="622"/>
        <v>194</v>
      </c>
      <c r="AS202" s="36">
        <f t="shared" si="622"/>
        <v>199</v>
      </c>
      <c r="AT202" s="35">
        <f t="shared" si="39"/>
        <v>24</v>
      </c>
      <c r="AU202" s="31"/>
      <c r="AV202" s="31"/>
      <c r="AW202" s="31"/>
      <c r="AX202" s="31"/>
      <c r="AY202" s="31"/>
      <c r="AZ202" s="31"/>
      <c r="BA202" s="31"/>
      <c r="BB202" s="31"/>
    </row>
    <row r="203" ht="13.5" customHeight="1">
      <c r="A203" s="27" t="s">
        <v>45</v>
      </c>
      <c r="B203" s="27" t="s">
        <v>55</v>
      </c>
      <c r="C203" s="28">
        <f>LOOKUP(A203,'single char incidentie'!$A$1:$A$26,'single char incidentie'!$E$1:$E$26)</f>
        <v>0.03844431043</v>
      </c>
      <c r="D203" s="28">
        <f>LOOKUP(B203,'single char incidentie'!$A$1:$A$26,'single char incidentie'!$D$1:$D$26)</f>
        <v>0.0443396535</v>
      </c>
      <c r="E203" s="29">
        <v>0.175076230689053</v>
      </c>
      <c r="F203" s="30">
        <f t="shared" si="9"/>
        <v>0.001750762307</v>
      </c>
      <c r="G203" s="31">
        <f t="shared" si="27"/>
        <v>2451067.23</v>
      </c>
      <c r="H203" s="31">
        <f t="shared" si="28"/>
        <v>620755.149</v>
      </c>
      <c r="I203" s="31">
        <f t="shared" si="10"/>
        <v>24510.6723</v>
      </c>
      <c r="J203" s="32">
        <f t="shared" ref="J203:K203" si="623">C203*$AH$5</f>
        <v>38.44431043</v>
      </c>
      <c r="K203" s="32">
        <f t="shared" si="623"/>
        <v>44.3396535</v>
      </c>
      <c r="L203" s="32">
        <f t="shared" si="12"/>
        <v>1.750762307</v>
      </c>
      <c r="M203" s="32">
        <f t="shared" si="13"/>
        <v>3.203692536</v>
      </c>
      <c r="N203" s="32">
        <f t="shared" si="14"/>
        <v>1.240139046</v>
      </c>
      <c r="O203" s="32">
        <f t="shared" si="15"/>
        <v>3.694971125</v>
      </c>
      <c r="P203" s="32">
        <f t="shared" si="16"/>
        <v>1.430311403</v>
      </c>
      <c r="Q203" s="32">
        <f t="shared" si="17"/>
        <v>0.1458968589</v>
      </c>
      <c r="R203" s="32">
        <f t="shared" si="18"/>
        <v>0.05647620345</v>
      </c>
      <c r="S203" s="32">
        <f t="shared" si="19"/>
        <v>0.004706350287</v>
      </c>
      <c r="T203" s="33">
        <f t="shared" si="30"/>
        <v>0.7716830962</v>
      </c>
      <c r="U203" s="34">
        <f t="shared" ref="U203:AB203" si="624">IF(AND(J203&gt;=$AH$7,J203&lt;=$AH$9),1,0)</f>
        <v>0</v>
      </c>
      <c r="V203" s="34">
        <f t="shared" si="624"/>
        <v>0</v>
      </c>
      <c r="W203" s="34">
        <f t="shared" si="624"/>
        <v>1</v>
      </c>
      <c r="X203" s="34">
        <f t="shared" si="624"/>
        <v>0</v>
      </c>
      <c r="Y203" s="34">
        <f t="shared" si="624"/>
        <v>1</v>
      </c>
      <c r="Z203" s="34">
        <f t="shared" si="624"/>
        <v>0</v>
      </c>
      <c r="AA203" s="34">
        <f t="shared" si="624"/>
        <v>1</v>
      </c>
      <c r="AB203" s="34">
        <f t="shared" si="624"/>
        <v>0</v>
      </c>
      <c r="AC203" s="34">
        <f t="shared" si="21"/>
        <v>0</v>
      </c>
      <c r="AD203" s="34">
        <f t="shared" si="22"/>
        <v>1</v>
      </c>
      <c r="AE203" s="30">
        <f t="shared" si="23"/>
        <v>0.001750762307</v>
      </c>
      <c r="AF203" s="35" t="str">
        <f t="shared" si="42"/>
        <v>V+F</v>
      </c>
      <c r="AG203" s="31"/>
      <c r="AH203" s="31"/>
      <c r="AI203" s="31"/>
      <c r="AJ203" s="36">
        <f t="shared" ref="AJ203:AS203" si="625">INT(100*ABS(J203-($AH$7+$AH$9)/2))</f>
        <v>3644</v>
      </c>
      <c r="AK203" s="36">
        <f t="shared" si="625"/>
        <v>4233</v>
      </c>
      <c r="AL203" s="36">
        <f t="shared" si="625"/>
        <v>24</v>
      </c>
      <c r="AM203" s="36">
        <f t="shared" si="625"/>
        <v>120</v>
      </c>
      <c r="AN203" s="36">
        <f t="shared" si="625"/>
        <v>75</v>
      </c>
      <c r="AO203" s="36">
        <f t="shared" si="625"/>
        <v>169</v>
      </c>
      <c r="AP203" s="36">
        <f t="shared" si="625"/>
        <v>56</v>
      </c>
      <c r="AQ203" s="36">
        <f t="shared" si="625"/>
        <v>185</v>
      </c>
      <c r="AR203" s="36">
        <f t="shared" si="625"/>
        <v>194</v>
      </c>
      <c r="AS203" s="36">
        <f t="shared" si="625"/>
        <v>199</v>
      </c>
      <c r="AT203" s="35">
        <f t="shared" si="39"/>
        <v>24</v>
      </c>
      <c r="AU203" s="31"/>
      <c r="AV203" s="31"/>
      <c r="AW203" s="31"/>
      <c r="AX203" s="31"/>
      <c r="AY203" s="31"/>
      <c r="AZ203" s="31"/>
      <c r="BA203" s="31"/>
      <c r="BB203" s="31"/>
    </row>
    <row r="204" ht="13.5" customHeight="1">
      <c r="A204" s="27" t="s">
        <v>42</v>
      </c>
      <c r="B204" s="27" t="s">
        <v>30</v>
      </c>
      <c r="C204" s="28">
        <f>LOOKUP(A204,'single char incidentie'!$A$1:$A$26,'single char incidentie'!$E$1:$E$26)</f>
        <v>0.03420499521</v>
      </c>
      <c r="D204" s="28">
        <f>LOOKUP(B204,'single char incidentie'!$A$1:$A$26,'single char incidentie'!$D$1:$D$26)</f>
        <v>0.05443088522</v>
      </c>
      <c r="E204" s="29">
        <v>0.174507801368634</v>
      </c>
      <c r="F204" s="30">
        <f t="shared" si="9"/>
        <v>0.001745078014</v>
      </c>
      <c r="G204" s="31">
        <f t="shared" si="27"/>
        <v>2443109.219</v>
      </c>
      <c r="H204" s="31">
        <f t="shared" si="28"/>
        <v>762032.3931</v>
      </c>
      <c r="I204" s="31">
        <f t="shared" si="10"/>
        <v>24431.09219</v>
      </c>
      <c r="J204" s="32">
        <f t="shared" ref="J204:K204" si="626">C204*$AH$5</f>
        <v>34.20499521</v>
      </c>
      <c r="K204" s="32">
        <f t="shared" si="626"/>
        <v>54.43088522</v>
      </c>
      <c r="L204" s="32">
        <f t="shared" si="12"/>
        <v>1.745078014</v>
      </c>
      <c r="M204" s="32">
        <f t="shared" si="13"/>
        <v>2.850416267</v>
      </c>
      <c r="N204" s="32">
        <f t="shared" si="14"/>
        <v>1.103386942</v>
      </c>
      <c r="O204" s="32">
        <f t="shared" si="15"/>
        <v>4.535907102</v>
      </c>
      <c r="P204" s="32">
        <f t="shared" si="16"/>
        <v>1.755835007</v>
      </c>
      <c r="Q204" s="32">
        <f t="shared" si="17"/>
        <v>0.1454231678</v>
      </c>
      <c r="R204" s="32">
        <f t="shared" si="18"/>
        <v>0.05629283915</v>
      </c>
      <c r="S204" s="32">
        <f t="shared" si="19"/>
        <v>0.004691069929</v>
      </c>
      <c r="T204" s="33">
        <f t="shared" si="30"/>
        <v>0.7734281742</v>
      </c>
      <c r="U204" s="34">
        <f t="shared" ref="U204:AB204" si="627">IF(AND(J204&gt;=$AH$7,J204&lt;=$AH$9),1,0)</f>
        <v>0</v>
      </c>
      <c r="V204" s="34">
        <f t="shared" si="627"/>
        <v>0</v>
      </c>
      <c r="W204" s="34">
        <f t="shared" si="627"/>
        <v>1</v>
      </c>
      <c r="X204" s="34">
        <f t="shared" si="627"/>
        <v>1</v>
      </c>
      <c r="Y204" s="34">
        <f t="shared" si="627"/>
        <v>1</v>
      </c>
      <c r="Z204" s="34">
        <f t="shared" si="627"/>
        <v>0</v>
      </c>
      <c r="AA204" s="34">
        <f t="shared" si="627"/>
        <v>1</v>
      </c>
      <c r="AB204" s="34">
        <f t="shared" si="627"/>
        <v>0</v>
      </c>
      <c r="AC204" s="34">
        <f t="shared" si="21"/>
        <v>0</v>
      </c>
      <c r="AD204" s="34">
        <f t="shared" si="22"/>
        <v>1</v>
      </c>
      <c r="AE204" s="30">
        <f t="shared" si="23"/>
        <v>0.001745078014</v>
      </c>
      <c r="AF204" s="35" t="str">
        <f t="shared" si="42"/>
        <v>F+D</v>
      </c>
      <c r="AG204" s="31"/>
      <c r="AH204" s="31"/>
      <c r="AI204" s="31"/>
      <c r="AJ204" s="36">
        <f t="shared" ref="AJ204:AS204" si="628">INT(100*ABS(J204-($AH$7+$AH$9)/2))</f>
        <v>3220</v>
      </c>
      <c r="AK204" s="36">
        <f t="shared" si="628"/>
        <v>5243</v>
      </c>
      <c r="AL204" s="36">
        <f t="shared" si="628"/>
        <v>25</v>
      </c>
      <c r="AM204" s="36">
        <f t="shared" si="628"/>
        <v>85</v>
      </c>
      <c r="AN204" s="36">
        <f t="shared" si="628"/>
        <v>89</v>
      </c>
      <c r="AO204" s="36">
        <f t="shared" si="628"/>
        <v>253</v>
      </c>
      <c r="AP204" s="36">
        <f t="shared" si="628"/>
        <v>24</v>
      </c>
      <c r="AQ204" s="36">
        <f t="shared" si="628"/>
        <v>185</v>
      </c>
      <c r="AR204" s="36">
        <f t="shared" si="628"/>
        <v>194</v>
      </c>
      <c r="AS204" s="36">
        <f t="shared" si="628"/>
        <v>199</v>
      </c>
      <c r="AT204" s="35">
        <f t="shared" si="39"/>
        <v>24</v>
      </c>
      <c r="AU204" s="31"/>
      <c r="AV204" s="31"/>
      <c r="AW204" s="31"/>
      <c r="AX204" s="31"/>
      <c r="AY204" s="31"/>
      <c r="AZ204" s="31"/>
      <c r="BA204" s="31"/>
      <c r="BB204" s="31"/>
    </row>
    <row r="205" ht="13.5" customHeight="1">
      <c r="A205" s="27" t="s">
        <v>32</v>
      </c>
      <c r="B205" s="27" t="s">
        <v>33</v>
      </c>
      <c r="C205" s="28">
        <f>LOOKUP(A205,'single char incidentie'!$A$1:$A$26,'single char incidentie'!$E$1:$E$26)</f>
        <v>0.0525086152</v>
      </c>
      <c r="D205" s="28">
        <f>LOOKUP(B205,'single char incidentie'!$A$1:$A$26,'single char incidentie'!$D$1:$D$26)</f>
        <v>0.02531121548</v>
      </c>
      <c r="E205" s="29">
        <v>0.173378138035649</v>
      </c>
      <c r="F205" s="30">
        <f t="shared" si="9"/>
        <v>0.00173378138</v>
      </c>
      <c r="G205" s="31">
        <f t="shared" si="27"/>
        <v>2427293.932</v>
      </c>
      <c r="H205" s="31">
        <f t="shared" si="28"/>
        <v>354357.0167</v>
      </c>
      <c r="I205" s="31">
        <f t="shared" si="10"/>
        <v>24272.93932</v>
      </c>
      <c r="J205" s="32">
        <f t="shared" ref="J205:K205" si="629">C205*$AH$5</f>
        <v>52.5086152</v>
      </c>
      <c r="K205" s="32">
        <f t="shared" si="629"/>
        <v>25.31121548</v>
      </c>
      <c r="L205" s="32">
        <f t="shared" si="12"/>
        <v>1.73378138</v>
      </c>
      <c r="M205" s="32">
        <f t="shared" si="13"/>
        <v>4.375717934</v>
      </c>
      <c r="N205" s="32">
        <f t="shared" si="14"/>
        <v>1.693826297</v>
      </c>
      <c r="O205" s="32">
        <f t="shared" si="15"/>
        <v>2.109267957</v>
      </c>
      <c r="P205" s="32">
        <f t="shared" si="16"/>
        <v>0.8164908219</v>
      </c>
      <c r="Q205" s="32">
        <f t="shared" si="17"/>
        <v>0.1444817817</v>
      </c>
      <c r="R205" s="32">
        <f t="shared" si="18"/>
        <v>0.05592843162</v>
      </c>
      <c r="S205" s="32">
        <f t="shared" si="19"/>
        <v>0.004660702635</v>
      </c>
      <c r="T205" s="33">
        <f t="shared" si="30"/>
        <v>0.7751619556</v>
      </c>
      <c r="U205" s="34">
        <f t="shared" ref="U205:AB205" si="630">IF(AND(J205&gt;=$AH$7,J205&lt;=$AH$9),1,0)</f>
        <v>0</v>
      </c>
      <c r="V205" s="34">
        <f t="shared" si="630"/>
        <v>0</v>
      </c>
      <c r="W205" s="34">
        <f t="shared" si="630"/>
        <v>1</v>
      </c>
      <c r="X205" s="34">
        <f t="shared" si="630"/>
        <v>0</v>
      </c>
      <c r="Y205" s="34">
        <f t="shared" si="630"/>
        <v>1</v>
      </c>
      <c r="Z205" s="34">
        <f t="shared" si="630"/>
        <v>1</v>
      </c>
      <c r="AA205" s="34">
        <f t="shared" si="630"/>
        <v>0</v>
      </c>
      <c r="AB205" s="34">
        <f t="shared" si="630"/>
        <v>0</v>
      </c>
      <c r="AC205" s="34">
        <f t="shared" si="21"/>
        <v>0</v>
      </c>
      <c r="AD205" s="34">
        <f t="shared" si="22"/>
        <v>1</v>
      </c>
      <c r="AE205" s="30">
        <f t="shared" si="23"/>
        <v>0.00173378138</v>
      </c>
      <c r="AF205" s="35" t="str">
        <f t="shared" si="42"/>
        <v>F+M</v>
      </c>
      <c r="AG205" s="31"/>
      <c r="AH205" s="31"/>
      <c r="AI205" s="31"/>
      <c r="AJ205" s="36">
        <f t="shared" ref="AJ205:AS205" si="631">INT(100*ABS(J205-($AH$7+$AH$9)/2))</f>
        <v>5050</v>
      </c>
      <c r="AK205" s="36">
        <f t="shared" si="631"/>
        <v>2331</v>
      </c>
      <c r="AL205" s="36">
        <f t="shared" si="631"/>
        <v>26</v>
      </c>
      <c r="AM205" s="36">
        <f t="shared" si="631"/>
        <v>237</v>
      </c>
      <c r="AN205" s="36">
        <f t="shared" si="631"/>
        <v>30</v>
      </c>
      <c r="AO205" s="36">
        <f t="shared" si="631"/>
        <v>10</v>
      </c>
      <c r="AP205" s="36">
        <f t="shared" si="631"/>
        <v>118</v>
      </c>
      <c r="AQ205" s="36">
        <f t="shared" si="631"/>
        <v>185</v>
      </c>
      <c r="AR205" s="36">
        <f t="shared" si="631"/>
        <v>194</v>
      </c>
      <c r="AS205" s="36">
        <f t="shared" si="631"/>
        <v>199</v>
      </c>
      <c r="AT205" s="35">
        <f t="shared" si="39"/>
        <v>10</v>
      </c>
      <c r="AU205" s="31"/>
      <c r="AV205" s="31"/>
      <c r="AW205" s="31"/>
      <c r="AX205" s="31"/>
      <c r="AY205" s="31"/>
      <c r="AZ205" s="31"/>
      <c r="BA205" s="31"/>
      <c r="BB205" s="31"/>
    </row>
    <row r="206" ht="13.5" customHeight="1">
      <c r="A206" s="27" t="s">
        <v>62</v>
      </c>
      <c r="B206" s="27" t="s">
        <v>32</v>
      </c>
      <c r="C206" s="28">
        <f>LOOKUP(A206,'single char incidentie'!$A$1:$A$26,'single char incidentie'!$E$1:$E$26)</f>
        <v>0.01854000624</v>
      </c>
      <c r="D206" s="28">
        <f>LOOKUP(B206,'single char incidentie'!$A$1:$A$26,'single char incidentie'!$D$1:$D$26)</f>
        <v>0.094317711</v>
      </c>
      <c r="E206" s="29">
        <v>0.172385185551879</v>
      </c>
      <c r="F206" s="30">
        <f t="shared" si="9"/>
        <v>0.001723851856</v>
      </c>
      <c r="G206" s="31">
        <f t="shared" si="27"/>
        <v>2413392.598</v>
      </c>
      <c r="H206" s="31">
        <f t="shared" si="28"/>
        <v>1320447.954</v>
      </c>
      <c r="I206" s="31">
        <f t="shared" si="10"/>
        <v>24133.92598</v>
      </c>
      <c r="J206" s="32">
        <f t="shared" ref="J206:K206" si="632">C206*$AH$5</f>
        <v>18.54000624</v>
      </c>
      <c r="K206" s="32">
        <f t="shared" si="632"/>
        <v>94.317711</v>
      </c>
      <c r="L206" s="32">
        <f t="shared" si="12"/>
        <v>1.723851856</v>
      </c>
      <c r="M206" s="32">
        <f t="shared" si="13"/>
        <v>1.54500052</v>
      </c>
      <c r="N206" s="32">
        <f t="shared" si="14"/>
        <v>0.5980647174</v>
      </c>
      <c r="O206" s="32">
        <f t="shared" si="15"/>
        <v>7.85980925</v>
      </c>
      <c r="P206" s="32">
        <f t="shared" si="16"/>
        <v>3.042506807</v>
      </c>
      <c r="Q206" s="32">
        <f t="shared" si="17"/>
        <v>0.1436543213</v>
      </c>
      <c r="R206" s="32">
        <f t="shared" si="18"/>
        <v>0.05560812437</v>
      </c>
      <c r="S206" s="32">
        <f t="shared" si="19"/>
        <v>0.004634010364</v>
      </c>
      <c r="T206" s="33">
        <f t="shared" si="30"/>
        <v>0.7768858074</v>
      </c>
      <c r="U206" s="34">
        <f t="shared" ref="U206:AB206" si="633">IF(AND(J206&gt;=$AH$7,J206&lt;=$AH$9),1,0)</f>
        <v>0</v>
      </c>
      <c r="V206" s="34">
        <f t="shared" si="633"/>
        <v>0</v>
      </c>
      <c r="W206" s="34">
        <f t="shared" si="633"/>
        <v>1</v>
      </c>
      <c r="X206" s="34">
        <f t="shared" si="633"/>
        <v>1</v>
      </c>
      <c r="Y206" s="34">
        <f t="shared" si="633"/>
        <v>0</v>
      </c>
      <c r="Z206" s="34">
        <f t="shared" si="633"/>
        <v>0</v>
      </c>
      <c r="AA206" s="34">
        <f t="shared" si="633"/>
        <v>0</v>
      </c>
      <c r="AB206" s="34">
        <f t="shared" si="633"/>
        <v>0</v>
      </c>
      <c r="AC206" s="34">
        <f t="shared" si="21"/>
        <v>0</v>
      </c>
      <c r="AD206" s="34">
        <f t="shared" si="22"/>
        <v>1</v>
      </c>
      <c r="AE206" s="30">
        <f t="shared" si="23"/>
        <v>0.001723851856</v>
      </c>
      <c r="AF206" s="35" t="str">
        <f t="shared" si="42"/>
        <v>V+F</v>
      </c>
      <c r="AG206" s="31"/>
      <c r="AH206" s="31"/>
      <c r="AI206" s="31"/>
      <c r="AJ206" s="36">
        <f t="shared" ref="AJ206:AS206" si="634">INT(100*ABS(J206-($AH$7+$AH$9)/2))</f>
        <v>1654</v>
      </c>
      <c r="AK206" s="36">
        <f t="shared" si="634"/>
        <v>9231</v>
      </c>
      <c r="AL206" s="36">
        <f t="shared" si="634"/>
        <v>27</v>
      </c>
      <c r="AM206" s="36">
        <f t="shared" si="634"/>
        <v>45</v>
      </c>
      <c r="AN206" s="36">
        <f t="shared" si="634"/>
        <v>140</v>
      </c>
      <c r="AO206" s="36">
        <f t="shared" si="634"/>
        <v>585</v>
      </c>
      <c r="AP206" s="36">
        <f t="shared" si="634"/>
        <v>104</v>
      </c>
      <c r="AQ206" s="36">
        <f t="shared" si="634"/>
        <v>185</v>
      </c>
      <c r="AR206" s="36">
        <f t="shared" si="634"/>
        <v>194</v>
      </c>
      <c r="AS206" s="36">
        <f t="shared" si="634"/>
        <v>199</v>
      </c>
      <c r="AT206" s="35">
        <f t="shared" si="39"/>
        <v>27</v>
      </c>
      <c r="AU206" s="31"/>
      <c r="AV206" s="31"/>
      <c r="AW206" s="31"/>
      <c r="AX206" s="31"/>
      <c r="AY206" s="31"/>
      <c r="AZ206" s="31"/>
      <c r="BA206" s="31"/>
      <c r="BB206" s="31"/>
    </row>
    <row r="207" ht="13.5" customHeight="1">
      <c r="A207" s="27" t="s">
        <v>32</v>
      </c>
      <c r="B207" s="27" t="s">
        <v>27</v>
      </c>
      <c r="C207" s="28">
        <f>LOOKUP(A207,'single char incidentie'!$A$1:$A$26,'single char incidentie'!$E$1:$E$26)</f>
        <v>0.0525086152</v>
      </c>
      <c r="D207" s="28">
        <f>LOOKUP(B207,'single char incidentie'!$A$1:$A$26,'single char incidentie'!$D$1:$D$26)</f>
        <v>0.0294908523</v>
      </c>
      <c r="E207" s="29">
        <v>0.169737312261826</v>
      </c>
      <c r="F207" s="30">
        <f t="shared" si="9"/>
        <v>0.001697373123</v>
      </c>
      <c r="G207" s="31">
        <f t="shared" si="27"/>
        <v>2376322.372</v>
      </c>
      <c r="H207" s="31">
        <f t="shared" si="28"/>
        <v>412871.9321</v>
      </c>
      <c r="I207" s="31">
        <f t="shared" si="10"/>
        <v>23763.22372</v>
      </c>
      <c r="J207" s="32">
        <f t="shared" ref="J207:K207" si="635">C207*$AH$5</f>
        <v>52.5086152</v>
      </c>
      <c r="K207" s="32">
        <f t="shared" si="635"/>
        <v>29.4908523</v>
      </c>
      <c r="L207" s="32">
        <f t="shared" si="12"/>
        <v>1.697373123</v>
      </c>
      <c r="M207" s="32">
        <f t="shared" si="13"/>
        <v>4.375717934</v>
      </c>
      <c r="N207" s="32">
        <f t="shared" si="14"/>
        <v>1.693826297</v>
      </c>
      <c r="O207" s="32">
        <f t="shared" si="15"/>
        <v>2.457571025</v>
      </c>
      <c r="P207" s="32">
        <f t="shared" si="16"/>
        <v>0.951317816</v>
      </c>
      <c r="Q207" s="32">
        <f t="shared" si="17"/>
        <v>0.1414477602</v>
      </c>
      <c r="R207" s="32">
        <f t="shared" si="18"/>
        <v>0.0547539717</v>
      </c>
      <c r="S207" s="32">
        <f t="shared" si="19"/>
        <v>0.004562830975</v>
      </c>
      <c r="T207" s="33">
        <f t="shared" si="30"/>
        <v>0.7785831806</v>
      </c>
      <c r="U207" s="34">
        <f t="shared" ref="U207:AB207" si="636">IF(AND(J207&gt;=$AH$7,J207&lt;=$AH$9),1,0)</f>
        <v>0</v>
      </c>
      <c r="V207" s="34">
        <f t="shared" si="636"/>
        <v>0</v>
      </c>
      <c r="W207" s="34">
        <f t="shared" si="636"/>
        <v>1</v>
      </c>
      <c r="X207" s="34">
        <f t="shared" si="636"/>
        <v>0</v>
      </c>
      <c r="Y207" s="34">
        <f t="shared" si="636"/>
        <v>1</v>
      </c>
      <c r="Z207" s="34">
        <f t="shared" si="636"/>
        <v>1</v>
      </c>
      <c r="AA207" s="34">
        <f t="shared" si="636"/>
        <v>0</v>
      </c>
      <c r="AB207" s="34">
        <f t="shared" si="636"/>
        <v>0</v>
      </c>
      <c r="AC207" s="34">
        <f t="shared" si="21"/>
        <v>0</v>
      </c>
      <c r="AD207" s="34">
        <f t="shared" si="22"/>
        <v>1</v>
      </c>
      <c r="AE207" s="30">
        <f t="shared" si="23"/>
        <v>0.001697373123</v>
      </c>
      <c r="AF207" s="35" t="str">
        <f t="shared" si="42"/>
        <v>V+F</v>
      </c>
      <c r="AG207" s="31"/>
      <c r="AH207" s="31"/>
      <c r="AI207" s="31"/>
      <c r="AJ207" s="36">
        <f t="shared" ref="AJ207:AS207" si="637">INT(100*ABS(J207-($AH$7+$AH$9)/2))</f>
        <v>5050</v>
      </c>
      <c r="AK207" s="36">
        <f t="shared" si="637"/>
        <v>2749</v>
      </c>
      <c r="AL207" s="36">
        <f t="shared" si="637"/>
        <v>30</v>
      </c>
      <c r="AM207" s="36">
        <f t="shared" si="637"/>
        <v>237</v>
      </c>
      <c r="AN207" s="36">
        <f t="shared" si="637"/>
        <v>30</v>
      </c>
      <c r="AO207" s="36">
        <f t="shared" si="637"/>
        <v>45</v>
      </c>
      <c r="AP207" s="36">
        <f t="shared" si="637"/>
        <v>104</v>
      </c>
      <c r="AQ207" s="36">
        <f t="shared" si="637"/>
        <v>185</v>
      </c>
      <c r="AR207" s="36">
        <f t="shared" si="637"/>
        <v>194</v>
      </c>
      <c r="AS207" s="36">
        <f t="shared" si="637"/>
        <v>199</v>
      </c>
      <c r="AT207" s="35">
        <f t="shared" si="39"/>
        <v>30</v>
      </c>
      <c r="AU207" s="31"/>
      <c r="AV207" s="31"/>
      <c r="AW207" s="31"/>
      <c r="AX207" s="31"/>
      <c r="AY207" s="31"/>
      <c r="AZ207" s="31"/>
      <c r="BA207" s="31"/>
      <c r="BB207" s="31"/>
    </row>
    <row r="208" ht="13.5" customHeight="1">
      <c r="A208" s="27" t="s">
        <v>42</v>
      </c>
      <c r="B208" s="27" t="s">
        <v>45</v>
      </c>
      <c r="C208" s="28">
        <f>LOOKUP(A208,'single char incidentie'!$A$1:$A$26,'single char incidentie'!$E$1:$E$26)</f>
        <v>0.03420499521</v>
      </c>
      <c r="D208" s="28">
        <f>LOOKUP(B208,'single char incidentie'!$A$1:$A$26,'single char incidentie'!$D$1:$D$26)</f>
        <v>0.04970677464</v>
      </c>
      <c r="E208" s="29">
        <v>0.168175930457637</v>
      </c>
      <c r="F208" s="30">
        <f t="shared" si="9"/>
        <v>0.001681759305</v>
      </c>
      <c r="G208" s="31">
        <f t="shared" si="27"/>
        <v>2354463.026</v>
      </c>
      <c r="H208" s="31">
        <f t="shared" si="28"/>
        <v>695894.845</v>
      </c>
      <c r="I208" s="31">
        <f t="shared" si="10"/>
        <v>23544.63026</v>
      </c>
      <c r="J208" s="32">
        <f t="shared" ref="J208:K208" si="638">C208*$AH$5</f>
        <v>34.20499521</v>
      </c>
      <c r="K208" s="32">
        <f t="shared" si="638"/>
        <v>49.70677464</v>
      </c>
      <c r="L208" s="32">
        <f t="shared" si="12"/>
        <v>1.681759305</v>
      </c>
      <c r="M208" s="32">
        <f t="shared" si="13"/>
        <v>2.850416267</v>
      </c>
      <c r="N208" s="32">
        <f t="shared" si="14"/>
        <v>1.103386942</v>
      </c>
      <c r="O208" s="32">
        <f t="shared" si="15"/>
        <v>4.14223122</v>
      </c>
      <c r="P208" s="32">
        <f t="shared" si="16"/>
        <v>1.603444343</v>
      </c>
      <c r="Q208" s="32">
        <f t="shared" si="17"/>
        <v>0.1401466087</v>
      </c>
      <c r="R208" s="32">
        <f t="shared" si="18"/>
        <v>0.05425030015</v>
      </c>
      <c r="S208" s="32">
        <f t="shared" si="19"/>
        <v>0.004520858346</v>
      </c>
      <c r="T208" s="33">
        <f t="shared" si="30"/>
        <v>0.7802649399</v>
      </c>
      <c r="U208" s="34">
        <f t="shared" ref="U208:AB208" si="639">IF(AND(J208&gt;=$AH$7,J208&lt;=$AH$9),1,0)</f>
        <v>0</v>
      </c>
      <c r="V208" s="34">
        <f t="shared" si="639"/>
        <v>0</v>
      </c>
      <c r="W208" s="34">
        <f t="shared" si="639"/>
        <v>1</v>
      </c>
      <c r="X208" s="34">
        <f t="shared" si="639"/>
        <v>1</v>
      </c>
      <c r="Y208" s="34">
        <f t="shared" si="639"/>
        <v>1</v>
      </c>
      <c r="Z208" s="34">
        <f t="shared" si="639"/>
        <v>0</v>
      </c>
      <c r="AA208" s="34">
        <f t="shared" si="639"/>
        <v>1</v>
      </c>
      <c r="AB208" s="34">
        <f t="shared" si="639"/>
        <v>0</v>
      </c>
      <c r="AC208" s="34">
        <f t="shared" si="21"/>
        <v>0</v>
      </c>
      <c r="AD208" s="34">
        <f t="shared" si="22"/>
        <v>1</v>
      </c>
      <c r="AE208" s="30">
        <f t="shared" si="23"/>
        <v>0.001681759305</v>
      </c>
      <c r="AF208" s="35" t="str">
        <f t="shared" si="42"/>
        <v>V+F</v>
      </c>
      <c r="AG208" s="31"/>
      <c r="AH208" s="31"/>
      <c r="AI208" s="31"/>
      <c r="AJ208" s="36">
        <f t="shared" ref="AJ208:AS208" si="640">INT(100*ABS(J208-($AH$7+$AH$9)/2))</f>
        <v>3220</v>
      </c>
      <c r="AK208" s="36">
        <f t="shared" si="640"/>
        <v>4770</v>
      </c>
      <c r="AL208" s="36">
        <f t="shared" si="640"/>
        <v>31</v>
      </c>
      <c r="AM208" s="36">
        <f t="shared" si="640"/>
        <v>85</v>
      </c>
      <c r="AN208" s="36">
        <f t="shared" si="640"/>
        <v>89</v>
      </c>
      <c r="AO208" s="36">
        <f t="shared" si="640"/>
        <v>214</v>
      </c>
      <c r="AP208" s="36">
        <f t="shared" si="640"/>
        <v>39</v>
      </c>
      <c r="AQ208" s="36">
        <f t="shared" si="640"/>
        <v>185</v>
      </c>
      <c r="AR208" s="36">
        <f t="shared" si="640"/>
        <v>194</v>
      </c>
      <c r="AS208" s="36">
        <f t="shared" si="640"/>
        <v>199</v>
      </c>
      <c r="AT208" s="35">
        <f t="shared" si="39"/>
        <v>31</v>
      </c>
      <c r="AU208" s="31"/>
      <c r="AV208" s="31"/>
      <c r="AW208" s="31"/>
      <c r="AX208" s="31"/>
      <c r="AY208" s="31"/>
      <c r="AZ208" s="31"/>
      <c r="BA208" s="31"/>
      <c r="BB208" s="31"/>
    </row>
    <row r="209" ht="13.5" customHeight="1">
      <c r="A209" s="27" t="s">
        <v>59</v>
      </c>
      <c r="B209" s="27" t="s">
        <v>48</v>
      </c>
      <c r="C209" s="28">
        <f>LOOKUP(A209,'single char incidentie'!$A$1:$A$26,'single char incidentie'!$E$1:$E$26)</f>
        <v>0.03451036129</v>
      </c>
      <c r="D209" s="28">
        <f>LOOKUP(B209,'single char incidentie'!$A$1:$A$26,'single char incidentie'!$D$1:$D$26)</f>
        <v>0.04743824754</v>
      </c>
      <c r="E209" s="29">
        <v>0.168068000839836</v>
      </c>
      <c r="F209" s="30">
        <f t="shared" si="9"/>
        <v>0.001680680008</v>
      </c>
      <c r="G209" s="31">
        <f t="shared" si="27"/>
        <v>2352952.012</v>
      </c>
      <c r="H209" s="31">
        <f t="shared" si="28"/>
        <v>664135.4656</v>
      </c>
      <c r="I209" s="31">
        <f t="shared" si="10"/>
        <v>23529.52012</v>
      </c>
      <c r="J209" s="32">
        <f t="shared" ref="J209:K209" si="641">C209*$AH$5</f>
        <v>34.51036129</v>
      </c>
      <c r="K209" s="32">
        <f t="shared" si="641"/>
        <v>47.43824754</v>
      </c>
      <c r="L209" s="32">
        <f t="shared" si="12"/>
        <v>1.680680008</v>
      </c>
      <c r="M209" s="32">
        <f t="shared" si="13"/>
        <v>2.875863441</v>
      </c>
      <c r="N209" s="32">
        <f t="shared" si="14"/>
        <v>1.113237461</v>
      </c>
      <c r="O209" s="32">
        <f t="shared" si="15"/>
        <v>3.953187295</v>
      </c>
      <c r="P209" s="32">
        <f t="shared" si="16"/>
        <v>1.53026605</v>
      </c>
      <c r="Q209" s="32">
        <f t="shared" si="17"/>
        <v>0.1400566674</v>
      </c>
      <c r="R209" s="32">
        <f t="shared" si="18"/>
        <v>0.05421548414</v>
      </c>
      <c r="S209" s="32">
        <f t="shared" si="19"/>
        <v>0.004517957012</v>
      </c>
      <c r="T209" s="33">
        <f t="shared" si="30"/>
        <v>0.7819456199</v>
      </c>
      <c r="U209" s="34">
        <f t="shared" ref="U209:AB209" si="642">IF(AND(J209&gt;=$AH$7,J209&lt;=$AH$9),1,0)</f>
        <v>0</v>
      </c>
      <c r="V209" s="34">
        <f t="shared" si="642"/>
        <v>0</v>
      </c>
      <c r="W209" s="34">
        <f t="shared" si="642"/>
        <v>1</v>
      </c>
      <c r="X209" s="34">
        <f t="shared" si="642"/>
        <v>1</v>
      </c>
      <c r="Y209" s="34">
        <f t="shared" si="642"/>
        <v>1</v>
      </c>
      <c r="Z209" s="34">
        <f t="shared" si="642"/>
        <v>0</v>
      </c>
      <c r="AA209" s="34">
        <f t="shared" si="642"/>
        <v>1</v>
      </c>
      <c r="AB209" s="34">
        <f t="shared" si="642"/>
        <v>0</v>
      </c>
      <c r="AC209" s="34">
        <f t="shared" si="21"/>
        <v>0</v>
      </c>
      <c r="AD209" s="34">
        <f t="shared" si="22"/>
        <v>1</v>
      </c>
      <c r="AE209" s="30">
        <f t="shared" si="23"/>
        <v>0.001680680008</v>
      </c>
      <c r="AF209" s="35" t="str">
        <f t="shared" si="42"/>
        <v>V+F</v>
      </c>
      <c r="AG209" s="31"/>
      <c r="AH209" s="31"/>
      <c r="AI209" s="31"/>
      <c r="AJ209" s="36">
        <f t="shared" ref="AJ209:AS209" si="643">INT(100*ABS(J209-($AH$7+$AH$9)/2))</f>
        <v>3251</v>
      </c>
      <c r="AK209" s="36">
        <f t="shared" si="643"/>
        <v>4543</v>
      </c>
      <c r="AL209" s="36">
        <f t="shared" si="643"/>
        <v>31</v>
      </c>
      <c r="AM209" s="36">
        <f t="shared" si="643"/>
        <v>87</v>
      </c>
      <c r="AN209" s="36">
        <f t="shared" si="643"/>
        <v>88</v>
      </c>
      <c r="AO209" s="36">
        <f t="shared" si="643"/>
        <v>195</v>
      </c>
      <c r="AP209" s="36">
        <f t="shared" si="643"/>
        <v>46</v>
      </c>
      <c r="AQ209" s="36">
        <f t="shared" si="643"/>
        <v>185</v>
      </c>
      <c r="AR209" s="36">
        <f t="shared" si="643"/>
        <v>194</v>
      </c>
      <c r="AS209" s="36">
        <f t="shared" si="643"/>
        <v>199</v>
      </c>
      <c r="AT209" s="35">
        <f t="shared" si="39"/>
        <v>31</v>
      </c>
      <c r="AU209" s="31"/>
      <c r="AV209" s="31"/>
      <c r="AW209" s="31"/>
      <c r="AX209" s="31"/>
      <c r="AY209" s="31"/>
      <c r="AZ209" s="31"/>
      <c r="BA209" s="31"/>
      <c r="BB209" s="31"/>
    </row>
    <row r="210" ht="13.5" customHeight="1">
      <c r="A210" s="27" t="s">
        <v>28</v>
      </c>
      <c r="B210" s="27" t="s">
        <v>30</v>
      </c>
      <c r="C210" s="28">
        <f>LOOKUP(A210,'single char incidentie'!$A$1:$A$26,'single char incidentie'!$E$1:$E$26)</f>
        <v>0.0311030688</v>
      </c>
      <c r="D210" s="28">
        <f>LOOKUP(B210,'single char incidentie'!$A$1:$A$26,'single char incidentie'!$D$1:$D$26)</f>
        <v>0.05443088522</v>
      </c>
      <c r="E210" s="29">
        <v>0.165923799099522</v>
      </c>
      <c r="F210" s="30">
        <f t="shared" si="9"/>
        <v>0.001659237991</v>
      </c>
      <c r="G210" s="31">
        <f t="shared" si="27"/>
        <v>2322933.187</v>
      </c>
      <c r="H210" s="31">
        <f t="shared" si="28"/>
        <v>762032.3931</v>
      </c>
      <c r="I210" s="31">
        <f t="shared" si="10"/>
        <v>23229.33187</v>
      </c>
      <c r="J210" s="32">
        <f t="shared" ref="J210:K210" si="644">C210*$AH$5</f>
        <v>31.1030688</v>
      </c>
      <c r="K210" s="32">
        <f t="shared" si="644"/>
        <v>54.43088522</v>
      </c>
      <c r="L210" s="32">
        <f t="shared" si="12"/>
        <v>1.659237991</v>
      </c>
      <c r="M210" s="32">
        <f t="shared" si="13"/>
        <v>2.5919224</v>
      </c>
      <c r="N210" s="32">
        <f t="shared" si="14"/>
        <v>1.0033248</v>
      </c>
      <c r="O210" s="32">
        <f t="shared" si="15"/>
        <v>4.535907102</v>
      </c>
      <c r="P210" s="32">
        <f t="shared" si="16"/>
        <v>1.755835007</v>
      </c>
      <c r="Q210" s="32">
        <f t="shared" si="17"/>
        <v>0.1382698326</v>
      </c>
      <c r="R210" s="32">
        <f t="shared" si="18"/>
        <v>0.05352380616</v>
      </c>
      <c r="S210" s="32">
        <f t="shared" si="19"/>
        <v>0.00446031718</v>
      </c>
      <c r="T210" s="33">
        <f t="shared" si="30"/>
        <v>0.7836048579</v>
      </c>
      <c r="U210" s="34">
        <f t="shared" ref="U210:AB210" si="645">IF(AND(J210&gt;=$AH$7,J210&lt;=$AH$9),1,0)</f>
        <v>0</v>
      </c>
      <c r="V210" s="34">
        <f t="shared" si="645"/>
        <v>0</v>
      </c>
      <c r="W210" s="34">
        <f t="shared" si="645"/>
        <v>1</v>
      </c>
      <c r="X210" s="34">
        <f t="shared" si="645"/>
        <v>1</v>
      </c>
      <c r="Y210" s="34">
        <f t="shared" si="645"/>
        <v>1</v>
      </c>
      <c r="Z210" s="34">
        <f t="shared" si="645"/>
        <v>0</v>
      </c>
      <c r="AA210" s="34">
        <f t="shared" si="645"/>
        <v>1</v>
      </c>
      <c r="AB210" s="34">
        <f t="shared" si="645"/>
        <v>0</v>
      </c>
      <c r="AC210" s="34">
        <f t="shared" si="21"/>
        <v>0</v>
      </c>
      <c r="AD210" s="34">
        <f t="shared" si="22"/>
        <v>1</v>
      </c>
      <c r="AE210" s="30">
        <f t="shared" si="23"/>
        <v>0.001659237991</v>
      </c>
      <c r="AF210" s="35" t="str">
        <f t="shared" si="42"/>
        <v>F+D</v>
      </c>
      <c r="AG210" s="31"/>
      <c r="AH210" s="31"/>
      <c r="AI210" s="31"/>
      <c r="AJ210" s="36">
        <f t="shared" ref="AJ210:AS210" si="646">INT(100*ABS(J210-($AH$7+$AH$9)/2))</f>
        <v>2910</v>
      </c>
      <c r="AK210" s="36">
        <f t="shared" si="646"/>
        <v>5243</v>
      </c>
      <c r="AL210" s="36">
        <f t="shared" si="646"/>
        <v>34</v>
      </c>
      <c r="AM210" s="36">
        <f t="shared" si="646"/>
        <v>59</v>
      </c>
      <c r="AN210" s="36">
        <f t="shared" si="646"/>
        <v>99</v>
      </c>
      <c r="AO210" s="36">
        <f t="shared" si="646"/>
        <v>253</v>
      </c>
      <c r="AP210" s="36">
        <f t="shared" si="646"/>
        <v>24</v>
      </c>
      <c r="AQ210" s="36">
        <f t="shared" si="646"/>
        <v>186</v>
      </c>
      <c r="AR210" s="36">
        <f t="shared" si="646"/>
        <v>194</v>
      </c>
      <c r="AS210" s="36">
        <f t="shared" si="646"/>
        <v>199</v>
      </c>
      <c r="AT210" s="35">
        <f t="shared" si="39"/>
        <v>24</v>
      </c>
      <c r="AU210" s="31"/>
      <c r="AV210" s="31"/>
      <c r="AW210" s="31"/>
      <c r="AX210" s="31"/>
      <c r="AY210" s="31"/>
      <c r="AZ210" s="31"/>
      <c r="BA210" s="31"/>
      <c r="BB210" s="31"/>
    </row>
    <row r="211" ht="13.5" customHeight="1">
      <c r="A211" s="27" t="s">
        <v>62</v>
      </c>
      <c r="B211" s="27" t="s">
        <v>36</v>
      </c>
      <c r="C211" s="28">
        <f>LOOKUP(A211,'single char incidentie'!$A$1:$A$26,'single char incidentie'!$E$1:$E$26)</f>
        <v>0.01854000624</v>
      </c>
      <c r="D211" s="28">
        <f>LOOKUP(B211,'single char incidentie'!$A$1:$A$26,'single char incidentie'!$D$1:$D$26)</f>
        <v>0.0879137728</v>
      </c>
      <c r="E211" s="29">
        <v>0.16275066833617</v>
      </c>
      <c r="F211" s="30">
        <f t="shared" si="9"/>
        <v>0.001627506683</v>
      </c>
      <c r="G211" s="31">
        <f t="shared" si="27"/>
        <v>2278509.357</v>
      </c>
      <c r="H211" s="31">
        <f t="shared" si="28"/>
        <v>1230792.819</v>
      </c>
      <c r="I211" s="31">
        <f t="shared" si="10"/>
        <v>22785.09357</v>
      </c>
      <c r="J211" s="32">
        <f t="shared" ref="J211:K211" si="647">C211*$AH$5</f>
        <v>18.54000624</v>
      </c>
      <c r="K211" s="32">
        <f t="shared" si="647"/>
        <v>87.9137728</v>
      </c>
      <c r="L211" s="32">
        <f t="shared" si="12"/>
        <v>1.627506683</v>
      </c>
      <c r="M211" s="32">
        <f t="shared" si="13"/>
        <v>1.54500052</v>
      </c>
      <c r="N211" s="32">
        <f t="shared" si="14"/>
        <v>0.5980647174</v>
      </c>
      <c r="O211" s="32">
        <f t="shared" si="15"/>
        <v>7.326147733</v>
      </c>
      <c r="P211" s="32">
        <f t="shared" si="16"/>
        <v>2.835928155</v>
      </c>
      <c r="Q211" s="32">
        <f t="shared" si="17"/>
        <v>0.1356255569</v>
      </c>
      <c r="R211" s="32">
        <f t="shared" si="18"/>
        <v>0.05250021559</v>
      </c>
      <c r="S211" s="32">
        <f t="shared" si="19"/>
        <v>0.004375017966</v>
      </c>
      <c r="T211" s="33">
        <f t="shared" si="30"/>
        <v>0.7852323646</v>
      </c>
      <c r="U211" s="34">
        <f t="shared" ref="U211:AB211" si="648">IF(AND(J211&gt;=$AH$7,J211&lt;=$AH$9),1,0)</f>
        <v>0</v>
      </c>
      <c r="V211" s="34">
        <f t="shared" si="648"/>
        <v>0</v>
      </c>
      <c r="W211" s="34">
        <f t="shared" si="648"/>
        <v>1</v>
      </c>
      <c r="X211" s="34">
        <f t="shared" si="648"/>
        <v>1</v>
      </c>
      <c r="Y211" s="34">
        <f t="shared" si="648"/>
        <v>0</v>
      </c>
      <c r="Z211" s="34">
        <f t="shared" si="648"/>
        <v>0</v>
      </c>
      <c r="AA211" s="34">
        <f t="shared" si="648"/>
        <v>1</v>
      </c>
      <c r="AB211" s="34">
        <f t="shared" si="648"/>
        <v>0</v>
      </c>
      <c r="AC211" s="34">
        <f t="shared" si="21"/>
        <v>0</v>
      </c>
      <c r="AD211" s="34">
        <f t="shared" si="22"/>
        <v>1</v>
      </c>
      <c r="AE211" s="30">
        <f t="shared" si="23"/>
        <v>0.001627506683</v>
      </c>
      <c r="AF211" s="35" t="str">
        <f t="shared" si="42"/>
        <v>V+F</v>
      </c>
      <c r="AG211" s="31"/>
      <c r="AH211" s="31"/>
      <c r="AI211" s="31"/>
      <c r="AJ211" s="36">
        <f t="shared" ref="AJ211:AS211" si="649">INT(100*ABS(J211-($AH$7+$AH$9)/2))</f>
        <v>1654</v>
      </c>
      <c r="AK211" s="36">
        <f t="shared" si="649"/>
        <v>8591</v>
      </c>
      <c r="AL211" s="36">
        <f t="shared" si="649"/>
        <v>37</v>
      </c>
      <c r="AM211" s="36">
        <f t="shared" si="649"/>
        <v>45</v>
      </c>
      <c r="AN211" s="36">
        <f t="shared" si="649"/>
        <v>140</v>
      </c>
      <c r="AO211" s="36">
        <f t="shared" si="649"/>
        <v>532</v>
      </c>
      <c r="AP211" s="36">
        <f t="shared" si="649"/>
        <v>83</v>
      </c>
      <c r="AQ211" s="36">
        <f t="shared" si="649"/>
        <v>186</v>
      </c>
      <c r="AR211" s="36">
        <f t="shared" si="649"/>
        <v>194</v>
      </c>
      <c r="AS211" s="36">
        <f t="shared" si="649"/>
        <v>199</v>
      </c>
      <c r="AT211" s="35">
        <f t="shared" si="39"/>
        <v>37</v>
      </c>
      <c r="AU211" s="31"/>
      <c r="AV211" s="31"/>
      <c r="AW211" s="31"/>
      <c r="AX211" s="31"/>
      <c r="AY211" s="31"/>
      <c r="AZ211" s="31"/>
      <c r="BA211" s="31"/>
      <c r="BB211" s="31"/>
    </row>
    <row r="212" ht="13.5" customHeight="1">
      <c r="A212" s="27" t="s">
        <v>59</v>
      </c>
      <c r="B212" s="27" t="s">
        <v>43</v>
      </c>
      <c r="C212" s="28">
        <f>LOOKUP(A212,'single char incidentie'!$A$1:$A$26,'single char incidentie'!$E$1:$E$26)</f>
        <v>0.03451036129</v>
      </c>
      <c r="D212" s="28">
        <f>LOOKUP(B212,'single char incidentie'!$A$1:$A$26,'single char incidentie'!$D$1:$D$26)</f>
        <v>0.04579603563</v>
      </c>
      <c r="E212" s="29">
        <v>0.161354778612609</v>
      </c>
      <c r="F212" s="30">
        <f t="shared" si="9"/>
        <v>0.001613547786</v>
      </c>
      <c r="G212" s="31">
        <f t="shared" si="27"/>
        <v>2258966.901</v>
      </c>
      <c r="H212" s="31">
        <f t="shared" si="28"/>
        <v>641144.4988</v>
      </c>
      <c r="I212" s="31">
        <f t="shared" si="10"/>
        <v>22589.66901</v>
      </c>
      <c r="J212" s="32">
        <f t="shared" ref="J212:K212" si="650">C212*$AH$5</f>
        <v>34.51036129</v>
      </c>
      <c r="K212" s="32">
        <f t="shared" si="650"/>
        <v>45.79603563</v>
      </c>
      <c r="L212" s="32">
        <f t="shared" si="12"/>
        <v>1.613547786</v>
      </c>
      <c r="M212" s="32">
        <f t="shared" si="13"/>
        <v>2.875863441</v>
      </c>
      <c r="N212" s="32">
        <f t="shared" si="14"/>
        <v>1.113237461</v>
      </c>
      <c r="O212" s="32">
        <f t="shared" si="15"/>
        <v>3.816336303</v>
      </c>
      <c r="P212" s="32">
        <f t="shared" si="16"/>
        <v>1.477291472</v>
      </c>
      <c r="Q212" s="32">
        <f t="shared" si="17"/>
        <v>0.1344623155</v>
      </c>
      <c r="R212" s="32">
        <f t="shared" si="18"/>
        <v>0.05204992858</v>
      </c>
      <c r="S212" s="32">
        <f t="shared" si="19"/>
        <v>0.004337494049</v>
      </c>
      <c r="T212" s="33">
        <f t="shared" si="30"/>
        <v>0.7868459123</v>
      </c>
      <c r="U212" s="34">
        <f t="shared" ref="U212:AB212" si="651">IF(AND(J212&gt;=$AH$7,J212&lt;=$AH$9),1,0)</f>
        <v>0</v>
      </c>
      <c r="V212" s="34">
        <f t="shared" si="651"/>
        <v>0</v>
      </c>
      <c r="W212" s="34">
        <f t="shared" si="651"/>
        <v>1</v>
      </c>
      <c r="X212" s="34">
        <f t="shared" si="651"/>
        <v>1</v>
      </c>
      <c r="Y212" s="34">
        <f t="shared" si="651"/>
        <v>1</v>
      </c>
      <c r="Z212" s="34">
        <f t="shared" si="651"/>
        <v>0</v>
      </c>
      <c r="AA212" s="34">
        <f t="shared" si="651"/>
        <v>1</v>
      </c>
      <c r="AB212" s="34">
        <f t="shared" si="651"/>
        <v>0</v>
      </c>
      <c r="AC212" s="34">
        <f t="shared" si="21"/>
        <v>0</v>
      </c>
      <c r="AD212" s="34">
        <f t="shared" si="22"/>
        <v>1</v>
      </c>
      <c r="AE212" s="30">
        <f t="shared" si="23"/>
        <v>0.001613547786</v>
      </c>
      <c r="AF212" s="35" t="str">
        <f t="shared" si="42"/>
        <v>V+F</v>
      </c>
      <c r="AG212" s="31"/>
      <c r="AH212" s="31"/>
      <c r="AI212" s="31"/>
      <c r="AJ212" s="36">
        <f t="shared" ref="AJ212:AS212" si="652">INT(100*ABS(J212-($AH$7+$AH$9)/2))</f>
        <v>3251</v>
      </c>
      <c r="AK212" s="36">
        <f t="shared" si="652"/>
        <v>4379</v>
      </c>
      <c r="AL212" s="36">
        <f t="shared" si="652"/>
        <v>38</v>
      </c>
      <c r="AM212" s="36">
        <f t="shared" si="652"/>
        <v>87</v>
      </c>
      <c r="AN212" s="36">
        <f t="shared" si="652"/>
        <v>88</v>
      </c>
      <c r="AO212" s="36">
        <f t="shared" si="652"/>
        <v>181</v>
      </c>
      <c r="AP212" s="36">
        <f t="shared" si="652"/>
        <v>52</v>
      </c>
      <c r="AQ212" s="36">
        <f t="shared" si="652"/>
        <v>186</v>
      </c>
      <c r="AR212" s="36">
        <f t="shared" si="652"/>
        <v>194</v>
      </c>
      <c r="AS212" s="36">
        <f t="shared" si="652"/>
        <v>199</v>
      </c>
      <c r="AT212" s="35">
        <f t="shared" si="39"/>
        <v>38</v>
      </c>
      <c r="AU212" s="31"/>
      <c r="AV212" s="31"/>
      <c r="AW212" s="31"/>
      <c r="AX212" s="31"/>
      <c r="AY212" s="31"/>
      <c r="AZ212" s="31"/>
      <c r="BA212" s="31"/>
      <c r="BB212" s="31"/>
    </row>
    <row r="213" ht="13.5" customHeight="1">
      <c r="A213" s="27" t="s">
        <v>40</v>
      </c>
      <c r="B213" s="27" t="s">
        <v>10</v>
      </c>
      <c r="C213" s="28">
        <f>LOOKUP(A213,'single char incidentie'!$A$1:$A$26,'single char incidentie'!$E$1:$E$26)</f>
        <v>0.02231853074</v>
      </c>
      <c r="D213" s="28">
        <f>LOOKUP(B213,'single char incidentie'!$A$1:$A$26,'single char incidentie'!$D$1:$D$26)</f>
        <v>0.07130889039</v>
      </c>
      <c r="E213" s="29">
        <v>0.16074317744507</v>
      </c>
      <c r="F213" s="30">
        <f t="shared" si="9"/>
        <v>0.001607431774</v>
      </c>
      <c r="G213" s="31">
        <f t="shared" si="27"/>
        <v>2250404.484</v>
      </c>
      <c r="H213" s="31">
        <f t="shared" si="28"/>
        <v>998324.4655</v>
      </c>
      <c r="I213" s="31">
        <f t="shared" si="10"/>
        <v>22504.04484</v>
      </c>
      <c r="J213" s="32">
        <f t="shared" ref="J213:K213" si="653">C213*$AH$5</f>
        <v>22.31853074</v>
      </c>
      <c r="K213" s="32">
        <f t="shared" si="653"/>
        <v>71.30889039</v>
      </c>
      <c r="L213" s="32">
        <f t="shared" si="12"/>
        <v>1.607431774</v>
      </c>
      <c r="M213" s="32">
        <f t="shared" si="13"/>
        <v>1.859877562</v>
      </c>
      <c r="N213" s="32">
        <f t="shared" si="14"/>
        <v>0.7199526045</v>
      </c>
      <c r="O213" s="32">
        <f t="shared" si="15"/>
        <v>5.942407533</v>
      </c>
      <c r="P213" s="32">
        <f t="shared" si="16"/>
        <v>2.300286787</v>
      </c>
      <c r="Q213" s="32">
        <f t="shared" si="17"/>
        <v>0.1339526479</v>
      </c>
      <c r="R213" s="32">
        <f t="shared" si="18"/>
        <v>0.05185263789</v>
      </c>
      <c r="S213" s="32">
        <f t="shared" si="19"/>
        <v>0.004321053157</v>
      </c>
      <c r="T213" s="33">
        <f t="shared" si="30"/>
        <v>0.7884533441</v>
      </c>
      <c r="U213" s="34">
        <f t="shared" ref="U213:AB213" si="654">IF(AND(J213&gt;=$AH$7,J213&lt;=$AH$9),1,0)</f>
        <v>0</v>
      </c>
      <c r="V213" s="34">
        <f t="shared" si="654"/>
        <v>0</v>
      </c>
      <c r="W213" s="34">
        <f t="shared" si="654"/>
        <v>1</v>
      </c>
      <c r="X213" s="34">
        <f t="shared" si="654"/>
        <v>1</v>
      </c>
      <c r="Y213" s="34">
        <f t="shared" si="654"/>
        <v>0</v>
      </c>
      <c r="Z213" s="34">
        <f t="shared" si="654"/>
        <v>0</v>
      </c>
      <c r="AA213" s="34">
        <f t="shared" si="654"/>
        <v>1</v>
      </c>
      <c r="AB213" s="34">
        <f t="shared" si="654"/>
        <v>0</v>
      </c>
      <c r="AC213" s="34">
        <f t="shared" si="21"/>
        <v>0</v>
      </c>
      <c r="AD213" s="34">
        <f t="shared" si="22"/>
        <v>1</v>
      </c>
      <c r="AE213" s="30">
        <f t="shared" si="23"/>
        <v>0.001607431774</v>
      </c>
      <c r="AF213" s="35" t="str">
        <f t="shared" si="42"/>
        <v>V+M</v>
      </c>
      <c r="AG213" s="31"/>
      <c r="AH213" s="31"/>
      <c r="AI213" s="31"/>
      <c r="AJ213" s="36">
        <f t="shared" ref="AJ213:AS213" si="655">INT(100*ABS(J213-($AH$7+$AH$9)/2))</f>
        <v>2031</v>
      </c>
      <c r="AK213" s="36">
        <f t="shared" si="655"/>
        <v>6930</v>
      </c>
      <c r="AL213" s="36">
        <f t="shared" si="655"/>
        <v>39</v>
      </c>
      <c r="AM213" s="36">
        <f t="shared" si="655"/>
        <v>14</v>
      </c>
      <c r="AN213" s="36">
        <f t="shared" si="655"/>
        <v>128</v>
      </c>
      <c r="AO213" s="36">
        <f t="shared" si="655"/>
        <v>394</v>
      </c>
      <c r="AP213" s="36">
        <f t="shared" si="655"/>
        <v>30</v>
      </c>
      <c r="AQ213" s="36">
        <f t="shared" si="655"/>
        <v>186</v>
      </c>
      <c r="AR213" s="36">
        <f t="shared" si="655"/>
        <v>194</v>
      </c>
      <c r="AS213" s="36">
        <f t="shared" si="655"/>
        <v>199</v>
      </c>
      <c r="AT213" s="35">
        <f t="shared" si="39"/>
        <v>14</v>
      </c>
      <c r="AU213" s="31"/>
      <c r="AV213" s="31"/>
      <c r="AW213" s="31"/>
      <c r="AX213" s="31"/>
      <c r="AY213" s="31"/>
      <c r="AZ213" s="31"/>
      <c r="BA213" s="31"/>
      <c r="BB213" s="31"/>
    </row>
    <row r="214" ht="13.5" customHeight="1">
      <c r="A214" s="27" t="s">
        <v>11</v>
      </c>
      <c r="B214" s="27" t="s">
        <v>30</v>
      </c>
      <c r="C214" s="28">
        <f>LOOKUP(A214,'single char incidentie'!$A$1:$A$26,'single char incidentie'!$E$1:$E$26)</f>
        <v>0.02841657837</v>
      </c>
      <c r="D214" s="28">
        <f>LOOKUP(B214,'single char incidentie'!$A$1:$A$26,'single char incidentie'!$D$1:$D$26)</f>
        <v>0.05443088522</v>
      </c>
      <c r="E214" s="29">
        <v>0.159685467190619</v>
      </c>
      <c r="F214" s="30">
        <f t="shared" si="9"/>
        <v>0.001596854672</v>
      </c>
      <c r="G214" s="31">
        <f t="shared" si="27"/>
        <v>2235596.541</v>
      </c>
      <c r="H214" s="31">
        <f t="shared" si="28"/>
        <v>762032.3931</v>
      </c>
      <c r="I214" s="31">
        <f t="shared" si="10"/>
        <v>22355.96541</v>
      </c>
      <c r="J214" s="32">
        <f t="shared" ref="J214:K214" si="656">C214*$AH$5</f>
        <v>28.41657837</v>
      </c>
      <c r="K214" s="32">
        <f t="shared" si="656"/>
        <v>54.43088522</v>
      </c>
      <c r="L214" s="32">
        <f t="shared" si="12"/>
        <v>1.596854672</v>
      </c>
      <c r="M214" s="32">
        <f t="shared" si="13"/>
        <v>2.368048197</v>
      </c>
      <c r="N214" s="32">
        <f t="shared" si="14"/>
        <v>0.9166638183</v>
      </c>
      <c r="O214" s="32">
        <f t="shared" si="15"/>
        <v>4.535907102</v>
      </c>
      <c r="P214" s="32">
        <f t="shared" si="16"/>
        <v>1.755835007</v>
      </c>
      <c r="Q214" s="32">
        <f t="shared" si="17"/>
        <v>0.1330712227</v>
      </c>
      <c r="R214" s="32">
        <f t="shared" si="18"/>
        <v>0.05151144103</v>
      </c>
      <c r="S214" s="32">
        <f t="shared" si="19"/>
        <v>0.004292620086</v>
      </c>
      <c r="T214" s="33">
        <f t="shared" si="30"/>
        <v>0.7900501988</v>
      </c>
      <c r="U214" s="34">
        <f t="shared" ref="U214:AB214" si="657">IF(AND(J214&gt;=$AH$7,J214&lt;=$AH$9),1,0)</f>
        <v>0</v>
      </c>
      <c r="V214" s="34">
        <f t="shared" si="657"/>
        <v>0</v>
      </c>
      <c r="W214" s="34">
        <f t="shared" si="657"/>
        <v>1</v>
      </c>
      <c r="X214" s="34">
        <f t="shared" si="657"/>
        <v>1</v>
      </c>
      <c r="Y214" s="34">
        <f t="shared" si="657"/>
        <v>0</v>
      </c>
      <c r="Z214" s="34">
        <f t="shared" si="657"/>
        <v>0</v>
      </c>
      <c r="AA214" s="34">
        <f t="shared" si="657"/>
        <v>1</v>
      </c>
      <c r="AB214" s="34">
        <f t="shared" si="657"/>
        <v>0</v>
      </c>
      <c r="AC214" s="34">
        <f t="shared" si="21"/>
        <v>0</v>
      </c>
      <c r="AD214" s="34">
        <f t="shared" si="22"/>
        <v>1</v>
      </c>
      <c r="AE214" s="30">
        <f t="shared" si="23"/>
        <v>0.001596854672</v>
      </c>
      <c r="AF214" s="35" t="str">
        <f t="shared" si="42"/>
        <v>F+D</v>
      </c>
      <c r="AG214" s="31"/>
      <c r="AH214" s="31"/>
      <c r="AI214" s="31"/>
      <c r="AJ214" s="36">
        <f t="shared" ref="AJ214:AS214" si="658">INT(100*ABS(J214-($AH$7+$AH$9)/2))</f>
        <v>2641</v>
      </c>
      <c r="AK214" s="36">
        <f t="shared" si="658"/>
        <v>5243</v>
      </c>
      <c r="AL214" s="36">
        <f t="shared" si="658"/>
        <v>40</v>
      </c>
      <c r="AM214" s="36">
        <f t="shared" si="658"/>
        <v>36</v>
      </c>
      <c r="AN214" s="36">
        <f t="shared" si="658"/>
        <v>108</v>
      </c>
      <c r="AO214" s="36">
        <f t="shared" si="658"/>
        <v>253</v>
      </c>
      <c r="AP214" s="36">
        <f t="shared" si="658"/>
        <v>24</v>
      </c>
      <c r="AQ214" s="36">
        <f t="shared" si="658"/>
        <v>186</v>
      </c>
      <c r="AR214" s="36">
        <f t="shared" si="658"/>
        <v>194</v>
      </c>
      <c r="AS214" s="36">
        <f t="shared" si="658"/>
        <v>199</v>
      </c>
      <c r="AT214" s="35">
        <f t="shared" si="39"/>
        <v>24</v>
      </c>
      <c r="AU214" s="31"/>
      <c r="AV214" s="31"/>
      <c r="AW214" s="31"/>
      <c r="AX214" s="31"/>
      <c r="AY214" s="31"/>
      <c r="AZ214" s="31"/>
      <c r="BA214" s="31"/>
      <c r="BB214" s="31"/>
    </row>
    <row r="215" ht="13.5" customHeight="1">
      <c r="A215" s="27" t="s">
        <v>11</v>
      </c>
      <c r="B215" s="27" t="s">
        <v>42</v>
      </c>
      <c r="C215" s="28">
        <f>LOOKUP(A215,'single char incidentie'!$A$1:$A$26,'single char incidentie'!$E$1:$E$26)</f>
        <v>0.02841657837</v>
      </c>
      <c r="D215" s="28">
        <f>LOOKUP(B215,'single char incidentie'!$A$1:$A$26,'single char incidentie'!$D$1:$D$26)</f>
        <v>0.05481889944</v>
      </c>
      <c r="E215" s="29">
        <v>0.159296920566536</v>
      </c>
      <c r="F215" s="30">
        <f t="shared" si="9"/>
        <v>0.001592969206</v>
      </c>
      <c r="G215" s="31">
        <f t="shared" si="27"/>
        <v>2230156.888</v>
      </c>
      <c r="H215" s="31">
        <f t="shared" si="28"/>
        <v>767464.5922</v>
      </c>
      <c r="I215" s="31">
        <f t="shared" si="10"/>
        <v>22301.56888</v>
      </c>
      <c r="J215" s="32">
        <f t="shared" ref="J215:K215" si="659">C215*$AH$5</f>
        <v>28.41657837</v>
      </c>
      <c r="K215" s="32">
        <f t="shared" si="659"/>
        <v>54.81889944</v>
      </c>
      <c r="L215" s="32">
        <f t="shared" si="12"/>
        <v>1.592969206</v>
      </c>
      <c r="M215" s="32">
        <f t="shared" si="13"/>
        <v>2.368048197</v>
      </c>
      <c r="N215" s="32">
        <f t="shared" si="14"/>
        <v>0.9166638183</v>
      </c>
      <c r="O215" s="32">
        <f t="shared" si="15"/>
        <v>4.56824162</v>
      </c>
      <c r="P215" s="32">
        <f t="shared" si="16"/>
        <v>1.768351595</v>
      </c>
      <c r="Q215" s="32">
        <f t="shared" si="17"/>
        <v>0.1327474338</v>
      </c>
      <c r="R215" s="32">
        <f t="shared" si="18"/>
        <v>0.05138610341</v>
      </c>
      <c r="S215" s="32">
        <f t="shared" si="19"/>
        <v>0.004282175284</v>
      </c>
      <c r="T215" s="33">
        <f t="shared" si="30"/>
        <v>0.791643168</v>
      </c>
      <c r="U215" s="34">
        <f t="shared" ref="U215:AB215" si="660">IF(AND(J215&gt;=$AH$7,J215&lt;=$AH$9),1,0)</f>
        <v>0</v>
      </c>
      <c r="V215" s="34">
        <f t="shared" si="660"/>
        <v>0</v>
      </c>
      <c r="W215" s="34">
        <f t="shared" si="660"/>
        <v>1</v>
      </c>
      <c r="X215" s="34">
        <f t="shared" si="660"/>
        <v>1</v>
      </c>
      <c r="Y215" s="34">
        <f t="shared" si="660"/>
        <v>0</v>
      </c>
      <c r="Z215" s="34">
        <f t="shared" si="660"/>
        <v>0</v>
      </c>
      <c r="AA215" s="34">
        <f t="shared" si="660"/>
        <v>1</v>
      </c>
      <c r="AB215" s="34">
        <f t="shared" si="660"/>
        <v>0</v>
      </c>
      <c r="AC215" s="34">
        <f t="shared" si="21"/>
        <v>0</v>
      </c>
      <c r="AD215" s="34">
        <f t="shared" si="22"/>
        <v>1</v>
      </c>
      <c r="AE215" s="30">
        <f t="shared" si="23"/>
        <v>0.001592969206</v>
      </c>
      <c r="AF215" s="35" t="str">
        <f t="shared" si="42"/>
        <v>F+D</v>
      </c>
      <c r="AG215" s="31"/>
      <c r="AH215" s="31"/>
      <c r="AI215" s="31"/>
      <c r="AJ215" s="36">
        <f t="shared" ref="AJ215:AS215" si="661">INT(100*ABS(J215-($AH$7+$AH$9)/2))</f>
        <v>2641</v>
      </c>
      <c r="AK215" s="36">
        <f t="shared" si="661"/>
        <v>5281</v>
      </c>
      <c r="AL215" s="36">
        <f t="shared" si="661"/>
        <v>40</v>
      </c>
      <c r="AM215" s="36">
        <f t="shared" si="661"/>
        <v>36</v>
      </c>
      <c r="AN215" s="36">
        <f t="shared" si="661"/>
        <v>108</v>
      </c>
      <c r="AO215" s="36">
        <f t="shared" si="661"/>
        <v>256</v>
      </c>
      <c r="AP215" s="36">
        <f t="shared" si="661"/>
        <v>23</v>
      </c>
      <c r="AQ215" s="36">
        <f t="shared" si="661"/>
        <v>186</v>
      </c>
      <c r="AR215" s="36">
        <f t="shared" si="661"/>
        <v>194</v>
      </c>
      <c r="AS215" s="36">
        <f t="shared" si="661"/>
        <v>199</v>
      </c>
      <c r="AT215" s="35">
        <f t="shared" si="39"/>
        <v>23</v>
      </c>
      <c r="AU215" s="31"/>
      <c r="AV215" s="31"/>
      <c r="AW215" s="31"/>
      <c r="AX215" s="31"/>
      <c r="AY215" s="31"/>
      <c r="AZ215" s="31"/>
      <c r="BA215" s="31"/>
      <c r="BB215" s="31"/>
    </row>
    <row r="216" ht="13.5" customHeight="1">
      <c r="A216" s="27" t="s">
        <v>42</v>
      </c>
      <c r="B216" s="27" t="s">
        <v>48</v>
      </c>
      <c r="C216" s="28">
        <f>LOOKUP(A216,'single char incidentie'!$A$1:$A$26,'single char incidentie'!$E$1:$E$26)</f>
        <v>0.03420499521</v>
      </c>
      <c r="D216" s="28">
        <f>LOOKUP(B216,'single char incidentie'!$A$1:$A$26,'single char incidentie'!$D$1:$D$26)</f>
        <v>0.04743824754</v>
      </c>
      <c r="E216" s="29">
        <v>0.158584585089048</v>
      </c>
      <c r="F216" s="30">
        <f t="shared" si="9"/>
        <v>0.001585845851</v>
      </c>
      <c r="G216" s="31">
        <f t="shared" si="27"/>
        <v>2220184.191</v>
      </c>
      <c r="H216" s="31">
        <f t="shared" si="28"/>
        <v>664135.4656</v>
      </c>
      <c r="I216" s="31">
        <f t="shared" si="10"/>
        <v>22201.84191</v>
      </c>
      <c r="J216" s="32">
        <f t="shared" ref="J216:K216" si="662">C216*$AH$5</f>
        <v>34.20499521</v>
      </c>
      <c r="K216" s="32">
        <f t="shared" si="662"/>
        <v>47.43824754</v>
      </c>
      <c r="L216" s="32">
        <f t="shared" si="12"/>
        <v>1.585845851</v>
      </c>
      <c r="M216" s="32">
        <f t="shared" si="13"/>
        <v>2.850416267</v>
      </c>
      <c r="N216" s="32">
        <f t="shared" si="14"/>
        <v>1.103386942</v>
      </c>
      <c r="O216" s="32">
        <f t="shared" si="15"/>
        <v>3.953187295</v>
      </c>
      <c r="P216" s="32">
        <f t="shared" si="16"/>
        <v>1.53026605</v>
      </c>
      <c r="Q216" s="32">
        <f t="shared" si="17"/>
        <v>0.1321538209</v>
      </c>
      <c r="R216" s="32">
        <f t="shared" si="18"/>
        <v>0.05115631777</v>
      </c>
      <c r="S216" s="32">
        <f t="shared" si="19"/>
        <v>0.004263026481</v>
      </c>
      <c r="T216" s="33">
        <f t="shared" si="30"/>
        <v>0.7932290138</v>
      </c>
      <c r="U216" s="34">
        <f t="shared" ref="U216:AB216" si="663">IF(AND(J216&gt;=$AH$7,J216&lt;=$AH$9),1,0)</f>
        <v>0</v>
      </c>
      <c r="V216" s="34">
        <f t="shared" si="663"/>
        <v>0</v>
      </c>
      <c r="W216" s="34">
        <f t="shared" si="663"/>
        <v>1</v>
      </c>
      <c r="X216" s="34">
        <f t="shared" si="663"/>
        <v>1</v>
      </c>
      <c r="Y216" s="34">
        <f t="shared" si="663"/>
        <v>1</v>
      </c>
      <c r="Z216" s="34">
        <f t="shared" si="663"/>
        <v>0</v>
      </c>
      <c r="AA216" s="34">
        <f t="shared" si="663"/>
        <v>1</v>
      </c>
      <c r="AB216" s="34">
        <f t="shared" si="663"/>
        <v>0</v>
      </c>
      <c r="AC216" s="34">
        <f t="shared" si="21"/>
        <v>0</v>
      </c>
      <c r="AD216" s="34">
        <f t="shared" si="22"/>
        <v>1</v>
      </c>
      <c r="AE216" s="30">
        <f t="shared" si="23"/>
        <v>0.001585845851</v>
      </c>
      <c r="AF216" s="35" t="str">
        <f t="shared" si="42"/>
        <v>V+F</v>
      </c>
      <c r="AG216" s="31"/>
      <c r="AH216" s="31"/>
      <c r="AI216" s="31"/>
      <c r="AJ216" s="36">
        <f t="shared" ref="AJ216:AS216" si="664">INT(100*ABS(J216-($AH$7+$AH$9)/2))</f>
        <v>3220</v>
      </c>
      <c r="AK216" s="36">
        <f t="shared" si="664"/>
        <v>4543</v>
      </c>
      <c r="AL216" s="36">
        <f t="shared" si="664"/>
        <v>41</v>
      </c>
      <c r="AM216" s="36">
        <f t="shared" si="664"/>
        <v>85</v>
      </c>
      <c r="AN216" s="36">
        <f t="shared" si="664"/>
        <v>89</v>
      </c>
      <c r="AO216" s="36">
        <f t="shared" si="664"/>
        <v>195</v>
      </c>
      <c r="AP216" s="36">
        <f t="shared" si="664"/>
        <v>46</v>
      </c>
      <c r="AQ216" s="36">
        <f t="shared" si="664"/>
        <v>186</v>
      </c>
      <c r="AR216" s="36">
        <f t="shared" si="664"/>
        <v>194</v>
      </c>
      <c r="AS216" s="36">
        <f t="shared" si="664"/>
        <v>199</v>
      </c>
      <c r="AT216" s="35">
        <f t="shared" si="39"/>
        <v>41</v>
      </c>
      <c r="AU216" s="31"/>
      <c r="AV216" s="31"/>
      <c r="AW216" s="31"/>
      <c r="AX216" s="31"/>
      <c r="AY216" s="31"/>
      <c r="AZ216" s="31"/>
      <c r="BA216" s="31"/>
      <c r="BB216" s="31"/>
    </row>
    <row r="217" ht="13.5" customHeight="1">
      <c r="A217" s="27" t="s">
        <v>43</v>
      </c>
      <c r="B217" s="27" t="s">
        <v>59</v>
      </c>
      <c r="C217" s="28">
        <f>LOOKUP(A217,'single char incidentie'!$A$1:$A$26,'single char incidentie'!$E$1:$E$26)</f>
        <v>0.05718590837</v>
      </c>
      <c r="D217" s="28">
        <f>LOOKUP(B217,'single char incidentie'!$A$1:$A$26,'single char incidentie'!$D$1:$D$26)</f>
        <v>0.02732106643</v>
      </c>
      <c r="E217" s="29">
        <v>0.158138476002137</v>
      </c>
      <c r="F217" s="30">
        <f t="shared" si="9"/>
        <v>0.00158138476</v>
      </c>
      <c r="G217" s="31">
        <f t="shared" si="27"/>
        <v>2213938.664</v>
      </c>
      <c r="H217" s="31">
        <f t="shared" si="28"/>
        <v>382494.9301</v>
      </c>
      <c r="I217" s="31">
        <f t="shared" si="10"/>
        <v>22139.38664</v>
      </c>
      <c r="J217" s="32">
        <f t="shared" ref="J217:K217" si="665">C217*$AH$5</f>
        <v>57.18590837</v>
      </c>
      <c r="K217" s="32">
        <f t="shared" si="665"/>
        <v>27.32106643</v>
      </c>
      <c r="L217" s="32">
        <f t="shared" si="12"/>
        <v>1.58138476</v>
      </c>
      <c r="M217" s="32">
        <f t="shared" si="13"/>
        <v>4.765492365</v>
      </c>
      <c r="N217" s="32">
        <f t="shared" si="14"/>
        <v>1.844706722</v>
      </c>
      <c r="O217" s="32">
        <f t="shared" si="15"/>
        <v>2.276755536</v>
      </c>
      <c r="P217" s="32">
        <f t="shared" si="16"/>
        <v>0.8813247236</v>
      </c>
      <c r="Q217" s="32">
        <f t="shared" si="17"/>
        <v>0.1317820633</v>
      </c>
      <c r="R217" s="32">
        <f t="shared" si="18"/>
        <v>0.05101241161</v>
      </c>
      <c r="S217" s="32">
        <f t="shared" si="19"/>
        <v>0.004251034301</v>
      </c>
      <c r="T217" s="33">
        <f t="shared" si="30"/>
        <v>0.7948103986</v>
      </c>
      <c r="U217" s="34">
        <f t="shared" ref="U217:AB217" si="666">IF(AND(J217&gt;=$AH$7,J217&lt;=$AH$9),1,0)</f>
        <v>0</v>
      </c>
      <c r="V217" s="34">
        <f t="shared" si="666"/>
        <v>0</v>
      </c>
      <c r="W217" s="34">
        <f t="shared" si="666"/>
        <v>1</v>
      </c>
      <c r="X217" s="34">
        <f t="shared" si="666"/>
        <v>0</v>
      </c>
      <c r="Y217" s="34">
        <f t="shared" si="666"/>
        <v>1</v>
      </c>
      <c r="Z217" s="34">
        <f t="shared" si="666"/>
        <v>1</v>
      </c>
      <c r="AA217" s="34">
        <f t="shared" si="666"/>
        <v>0</v>
      </c>
      <c r="AB217" s="34">
        <f t="shared" si="666"/>
        <v>0</v>
      </c>
      <c r="AC217" s="34">
        <f t="shared" si="21"/>
        <v>0</v>
      </c>
      <c r="AD217" s="34">
        <f t="shared" si="22"/>
        <v>1</v>
      </c>
      <c r="AE217" s="30">
        <f t="shared" si="23"/>
        <v>0.00158138476</v>
      </c>
      <c r="AF217" s="35" t="str">
        <f t="shared" si="42"/>
        <v>V+D</v>
      </c>
      <c r="AG217" s="31"/>
      <c r="AH217" s="31"/>
      <c r="AI217" s="31"/>
      <c r="AJ217" s="36">
        <f t="shared" ref="AJ217:AS217" si="667">INT(100*ABS(J217-($AH$7+$AH$9)/2))</f>
        <v>5518</v>
      </c>
      <c r="AK217" s="36">
        <f t="shared" si="667"/>
        <v>2532</v>
      </c>
      <c r="AL217" s="36">
        <f t="shared" si="667"/>
        <v>41</v>
      </c>
      <c r="AM217" s="36">
        <f t="shared" si="667"/>
        <v>276</v>
      </c>
      <c r="AN217" s="36">
        <f t="shared" si="667"/>
        <v>15</v>
      </c>
      <c r="AO217" s="36">
        <f t="shared" si="667"/>
        <v>27</v>
      </c>
      <c r="AP217" s="36">
        <f t="shared" si="667"/>
        <v>111</v>
      </c>
      <c r="AQ217" s="36">
        <f t="shared" si="667"/>
        <v>186</v>
      </c>
      <c r="AR217" s="36">
        <f t="shared" si="667"/>
        <v>194</v>
      </c>
      <c r="AS217" s="36">
        <f t="shared" si="667"/>
        <v>199</v>
      </c>
      <c r="AT217" s="35">
        <f t="shared" si="39"/>
        <v>15</v>
      </c>
      <c r="AU217" s="31"/>
      <c r="AV217" s="31"/>
      <c r="AW217" s="31"/>
      <c r="AX217" s="31"/>
      <c r="AY217" s="31"/>
      <c r="AZ217" s="31"/>
      <c r="BA217" s="31"/>
      <c r="BB217" s="31"/>
    </row>
    <row r="218" ht="13.5" customHeight="1">
      <c r="A218" s="27" t="s">
        <v>33</v>
      </c>
      <c r="B218" s="27" t="s">
        <v>63</v>
      </c>
      <c r="C218" s="28">
        <f>LOOKUP(A218,'single char incidentie'!$A$1:$A$26,'single char incidentie'!$E$1:$E$26)</f>
        <v>0.09650590394</v>
      </c>
      <c r="D218" s="28">
        <f>LOOKUP(B218,'single char incidentie'!$A$1:$A$26,'single char incidentie'!$D$1:$D$26)</f>
        <v>0.01647854269</v>
      </c>
      <c r="E218" s="29">
        <v>0.157728343454493</v>
      </c>
      <c r="F218" s="30">
        <f t="shared" si="9"/>
        <v>0.001577283435</v>
      </c>
      <c r="G218" s="31">
        <f t="shared" si="27"/>
        <v>2208196.808</v>
      </c>
      <c r="H218" s="31">
        <f t="shared" si="28"/>
        <v>230699.5977</v>
      </c>
      <c r="I218" s="31">
        <f t="shared" si="10"/>
        <v>22081.96808</v>
      </c>
      <c r="J218" s="32">
        <f t="shared" ref="J218:K218" si="668">C218*$AH$5</f>
        <v>96.50590394</v>
      </c>
      <c r="K218" s="32">
        <f t="shared" si="668"/>
        <v>16.47854269</v>
      </c>
      <c r="L218" s="32">
        <f t="shared" si="12"/>
        <v>1.577283435</v>
      </c>
      <c r="M218" s="32">
        <f t="shared" si="13"/>
        <v>8.042158661</v>
      </c>
      <c r="N218" s="32">
        <f t="shared" si="14"/>
        <v>3.113093675</v>
      </c>
      <c r="O218" s="32">
        <f t="shared" si="15"/>
        <v>1.373211891</v>
      </c>
      <c r="P218" s="32">
        <f t="shared" si="16"/>
        <v>0.5315658933</v>
      </c>
      <c r="Q218" s="32">
        <f t="shared" si="17"/>
        <v>0.1314402862</v>
      </c>
      <c r="R218" s="32">
        <f t="shared" si="18"/>
        <v>0.05088011079</v>
      </c>
      <c r="S218" s="32">
        <f t="shared" si="19"/>
        <v>0.004240009233</v>
      </c>
      <c r="T218" s="33">
        <f t="shared" si="30"/>
        <v>0.796387682</v>
      </c>
      <c r="U218" s="34">
        <f t="shared" ref="U218:AB218" si="669">IF(AND(J218&gt;=$AH$7,J218&lt;=$AH$9),1,0)</f>
        <v>0</v>
      </c>
      <c r="V218" s="34">
        <f t="shared" si="669"/>
        <v>0</v>
      </c>
      <c r="W218" s="34">
        <f t="shared" si="669"/>
        <v>1</v>
      </c>
      <c r="X218" s="34">
        <f t="shared" si="669"/>
        <v>0</v>
      </c>
      <c r="Y218" s="34">
        <f t="shared" si="669"/>
        <v>0</v>
      </c>
      <c r="Z218" s="34">
        <f t="shared" si="669"/>
        <v>1</v>
      </c>
      <c r="AA218" s="34">
        <f t="shared" si="669"/>
        <v>0</v>
      </c>
      <c r="AB218" s="34">
        <f t="shared" si="669"/>
        <v>0</v>
      </c>
      <c r="AC218" s="34">
        <f t="shared" si="21"/>
        <v>0</v>
      </c>
      <c r="AD218" s="34">
        <f t="shared" si="22"/>
        <v>1</v>
      </c>
      <c r="AE218" s="30">
        <f t="shared" si="23"/>
        <v>0.001577283435</v>
      </c>
      <c r="AF218" s="35" t="str">
        <f t="shared" si="42"/>
        <v>V+F</v>
      </c>
      <c r="AG218" s="31"/>
      <c r="AH218" s="31"/>
      <c r="AI218" s="31"/>
      <c r="AJ218" s="36">
        <f t="shared" ref="AJ218:AS218" si="670">INT(100*ABS(J218-($AH$7+$AH$9)/2))</f>
        <v>9450</v>
      </c>
      <c r="AK218" s="36">
        <f t="shared" si="670"/>
        <v>1447</v>
      </c>
      <c r="AL218" s="36">
        <f t="shared" si="670"/>
        <v>42</v>
      </c>
      <c r="AM218" s="36">
        <f t="shared" si="670"/>
        <v>604</v>
      </c>
      <c r="AN218" s="36">
        <f t="shared" si="670"/>
        <v>111</v>
      </c>
      <c r="AO218" s="36">
        <f t="shared" si="670"/>
        <v>62</v>
      </c>
      <c r="AP218" s="36">
        <f t="shared" si="670"/>
        <v>146</v>
      </c>
      <c r="AQ218" s="36">
        <f t="shared" si="670"/>
        <v>186</v>
      </c>
      <c r="AR218" s="36">
        <f t="shared" si="670"/>
        <v>194</v>
      </c>
      <c r="AS218" s="36">
        <f t="shared" si="670"/>
        <v>199</v>
      </c>
      <c r="AT218" s="35">
        <f t="shared" si="39"/>
        <v>42</v>
      </c>
      <c r="AU218" s="31"/>
      <c r="AV218" s="31"/>
      <c r="AW218" s="31"/>
      <c r="AX218" s="31"/>
      <c r="AY218" s="31"/>
      <c r="AZ218" s="31"/>
      <c r="BA218" s="31"/>
      <c r="BB218" s="31"/>
    </row>
    <row r="219" ht="13.5" customHeight="1">
      <c r="A219" s="27" t="s">
        <v>55</v>
      </c>
      <c r="B219" s="27" t="s">
        <v>58</v>
      </c>
      <c r="C219" s="28">
        <f>LOOKUP(A219,'single char incidentie'!$A$1:$A$26,'single char incidentie'!$E$1:$E$26)</f>
        <v>0.04208913995</v>
      </c>
      <c r="D219" s="28">
        <f>LOOKUP(B219,'single char incidentie'!$A$1:$A$26,'single char incidentie'!$D$1:$D$26)</f>
        <v>0.0382052264</v>
      </c>
      <c r="E219" s="29">
        <v>0.157706757530933</v>
      </c>
      <c r="F219" s="30">
        <f t="shared" si="9"/>
        <v>0.001577067575</v>
      </c>
      <c r="G219" s="31">
        <f t="shared" si="27"/>
        <v>2207894.605</v>
      </c>
      <c r="H219" s="31">
        <f t="shared" si="28"/>
        <v>534873.1696</v>
      </c>
      <c r="I219" s="31">
        <f t="shared" si="10"/>
        <v>22078.94605</v>
      </c>
      <c r="J219" s="32">
        <f t="shared" ref="J219:K219" si="671">C219*$AH$5</f>
        <v>42.08913995</v>
      </c>
      <c r="K219" s="32">
        <f t="shared" si="671"/>
        <v>38.2052264</v>
      </c>
      <c r="L219" s="32">
        <f t="shared" si="12"/>
        <v>1.577067575</v>
      </c>
      <c r="M219" s="32">
        <f t="shared" si="13"/>
        <v>3.50742833</v>
      </c>
      <c r="N219" s="32">
        <f t="shared" si="14"/>
        <v>1.357714192</v>
      </c>
      <c r="O219" s="32">
        <f t="shared" si="15"/>
        <v>3.183768867</v>
      </c>
      <c r="P219" s="32">
        <f t="shared" si="16"/>
        <v>1.232426658</v>
      </c>
      <c r="Q219" s="32">
        <f t="shared" si="17"/>
        <v>0.1314222979</v>
      </c>
      <c r="R219" s="32">
        <f t="shared" si="18"/>
        <v>0.05087314759</v>
      </c>
      <c r="S219" s="32">
        <f t="shared" si="19"/>
        <v>0.004239428966</v>
      </c>
      <c r="T219" s="33">
        <f t="shared" si="30"/>
        <v>0.7979647496</v>
      </c>
      <c r="U219" s="34">
        <f t="shared" ref="U219:AB219" si="672">IF(AND(J219&gt;=$AH$7,J219&lt;=$AH$9),1,0)</f>
        <v>0</v>
      </c>
      <c r="V219" s="34">
        <f t="shared" si="672"/>
        <v>0</v>
      </c>
      <c r="W219" s="34">
        <f t="shared" si="672"/>
        <v>1</v>
      </c>
      <c r="X219" s="34">
        <f t="shared" si="672"/>
        <v>0</v>
      </c>
      <c r="Y219" s="34">
        <f t="shared" si="672"/>
        <v>1</v>
      </c>
      <c r="Z219" s="34">
        <f t="shared" si="672"/>
        <v>0</v>
      </c>
      <c r="AA219" s="34">
        <f t="shared" si="672"/>
        <v>1</v>
      </c>
      <c r="AB219" s="34">
        <f t="shared" si="672"/>
        <v>0</v>
      </c>
      <c r="AC219" s="34">
        <f t="shared" si="21"/>
        <v>0</v>
      </c>
      <c r="AD219" s="34">
        <f t="shared" si="22"/>
        <v>1</v>
      </c>
      <c r="AE219" s="30">
        <f t="shared" si="23"/>
        <v>0.001577067575</v>
      </c>
      <c r="AF219" s="35" t="str">
        <f t="shared" si="42"/>
        <v>V+F</v>
      </c>
      <c r="AG219" s="31"/>
      <c r="AH219" s="31"/>
      <c r="AI219" s="31"/>
      <c r="AJ219" s="36">
        <f t="shared" ref="AJ219:AS219" si="673">INT(100*ABS(J219-($AH$7+$AH$9)/2))</f>
        <v>4008</v>
      </c>
      <c r="AK219" s="36">
        <f t="shared" si="673"/>
        <v>3620</v>
      </c>
      <c r="AL219" s="36">
        <f t="shared" si="673"/>
        <v>42</v>
      </c>
      <c r="AM219" s="36">
        <f t="shared" si="673"/>
        <v>150</v>
      </c>
      <c r="AN219" s="36">
        <f t="shared" si="673"/>
        <v>64</v>
      </c>
      <c r="AO219" s="36">
        <f t="shared" si="673"/>
        <v>118</v>
      </c>
      <c r="AP219" s="36">
        <f t="shared" si="673"/>
        <v>76</v>
      </c>
      <c r="AQ219" s="36">
        <f t="shared" si="673"/>
        <v>186</v>
      </c>
      <c r="AR219" s="36">
        <f t="shared" si="673"/>
        <v>194</v>
      </c>
      <c r="AS219" s="36">
        <f t="shared" si="673"/>
        <v>199</v>
      </c>
      <c r="AT219" s="35">
        <f t="shared" si="39"/>
        <v>42</v>
      </c>
      <c r="AU219" s="31"/>
      <c r="AV219" s="31"/>
      <c r="AW219" s="31"/>
      <c r="AX219" s="31"/>
      <c r="AY219" s="31"/>
      <c r="AZ219" s="31"/>
      <c r="BA219" s="31"/>
      <c r="BB219" s="31"/>
    </row>
    <row r="220" ht="13.5" customHeight="1">
      <c r="A220" s="27" t="s">
        <v>32</v>
      </c>
      <c r="B220" s="27" t="s">
        <v>59</v>
      </c>
      <c r="C220" s="28">
        <f>LOOKUP(A220,'single char incidentie'!$A$1:$A$26,'single char incidentie'!$E$1:$E$26)</f>
        <v>0.0525086152</v>
      </c>
      <c r="D220" s="28">
        <f>LOOKUP(B220,'single char incidentie'!$A$1:$A$26,'single char incidentie'!$D$1:$D$26)</f>
        <v>0.02732106643</v>
      </c>
      <c r="E220" s="29">
        <v>0.156764172202137</v>
      </c>
      <c r="F220" s="30">
        <f t="shared" si="9"/>
        <v>0.001567641722</v>
      </c>
      <c r="G220" s="31">
        <f t="shared" si="27"/>
        <v>2194698.411</v>
      </c>
      <c r="H220" s="31">
        <f t="shared" si="28"/>
        <v>382494.9301</v>
      </c>
      <c r="I220" s="31">
        <f t="shared" si="10"/>
        <v>21946.98411</v>
      </c>
      <c r="J220" s="32">
        <f t="shared" ref="J220:K220" si="674">C220*$AH$5</f>
        <v>52.5086152</v>
      </c>
      <c r="K220" s="32">
        <f t="shared" si="674"/>
        <v>27.32106643</v>
      </c>
      <c r="L220" s="32">
        <f t="shared" si="12"/>
        <v>1.567641722</v>
      </c>
      <c r="M220" s="32">
        <f t="shared" si="13"/>
        <v>4.375717934</v>
      </c>
      <c r="N220" s="32">
        <f t="shared" si="14"/>
        <v>1.693826297</v>
      </c>
      <c r="O220" s="32">
        <f t="shared" si="15"/>
        <v>2.276755536</v>
      </c>
      <c r="P220" s="32">
        <f t="shared" si="16"/>
        <v>0.8813247236</v>
      </c>
      <c r="Q220" s="32">
        <f t="shared" si="17"/>
        <v>0.1306368102</v>
      </c>
      <c r="R220" s="32">
        <f t="shared" si="18"/>
        <v>0.05056908781</v>
      </c>
      <c r="S220" s="32">
        <f t="shared" si="19"/>
        <v>0.004214090651</v>
      </c>
      <c r="T220" s="33">
        <f t="shared" si="30"/>
        <v>0.7995323913</v>
      </c>
      <c r="U220" s="34">
        <f t="shared" ref="U220:AB220" si="675">IF(AND(J220&gt;=$AH$7,J220&lt;=$AH$9),1,0)</f>
        <v>0</v>
      </c>
      <c r="V220" s="34">
        <f t="shared" si="675"/>
        <v>0</v>
      </c>
      <c r="W220" s="34">
        <f t="shared" si="675"/>
        <v>1</v>
      </c>
      <c r="X220" s="34">
        <f t="shared" si="675"/>
        <v>0</v>
      </c>
      <c r="Y220" s="34">
        <f t="shared" si="675"/>
        <v>1</v>
      </c>
      <c r="Z220" s="34">
        <f t="shared" si="675"/>
        <v>1</v>
      </c>
      <c r="AA220" s="34">
        <f t="shared" si="675"/>
        <v>0</v>
      </c>
      <c r="AB220" s="34">
        <f t="shared" si="675"/>
        <v>0</v>
      </c>
      <c r="AC220" s="34">
        <f t="shared" si="21"/>
        <v>0</v>
      </c>
      <c r="AD220" s="34">
        <f t="shared" si="22"/>
        <v>1</v>
      </c>
      <c r="AE220" s="30">
        <f t="shared" si="23"/>
        <v>0.001567641722</v>
      </c>
      <c r="AF220" s="35" t="str">
        <f t="shared" si="42"/>
        <v>F+M</v>
      </c>
      <c r="AG220" s="31"/>
      <c r="AH220" s="31"/>
      <c r="AI220" s="31"/>
      <c r="AJ220" s="36">
        <f t="shared" ref="AJ220:AS220" si="676">INT(100*ABS(J220-($AH$7+$AH$9)/2))</f>
        <v>5050</v>
      </c>
      <c r="AK220" s="36">
        <f t="shared" si="676"/>
        <v>2532</v>
      </c>
      <c r="AL220" s="36">
        <f t="shared" si="676"/>
        <v>43</v>
      </c>
      <c r="AM220" s="36">
        <f t="shared" si="676"/>
        <v>237</v>
      </c>
      <c r="AN220" s="36">
        <f t="shared" si="676"/>
        <v>30</v>
      </c>
      <c r="AO220" s="36">
        <f t="shared" si="676"/>
        <v>27</v>
      </c>
      <c r="AP220" s="36">
        <f t="shared" si="676"/>
        <v>111</v>
      </c>
      <c r="AQ220" s="36">
        <f t="shared" si="676"/>
        <v>186</v>
      </c>
      <c r="AR220" s="36">
        <f t="shared" si="676"/>
        <v>194</v>
      </c>
      <c r="AS220" s="36">
        <f t="shared" si="676"/>
        <v>199</v>
      </c>
      <c r="AT220" s="35">
        <f t="shared" si="39"/>
        <v>27</v>
      </c>
      <c r="AU220" s="31"/>
      <c r="AV220" s="31"/>
      <c r="AW220" s="31"/>
      <c r="AX220" s="31"/>
      <c r="AY220" s="31"/>
      <c r="AZ220" s="31"/>
      <c r="BA220" s="31"/>
      <c r="BB220" s="31"/>
    </row>
    <row r="221" ht="13.5" customHeight="1">
      <c r="A221" s="27" t="s">
        <v>28</v>
      </c>
      <c r="B221" s="27" t="s">
        <v>45</v>
      </c>
      <c r="C221" s="28">
        <f>LOOKUP(A221,'single char incidentie'!$A$1:$A$26,'single char incidentie'!$E$1:$E$26)</f>
        <v>0.0311030688</v>
      </c>
      <c r="D221" s="28">
        <f>LOOKUP(B221,'single char incidentie'!$A$1:$A$26,'single char incidentie'!$D$1:$D$26)</f>
        <v>0.04970677464</v>
      </c>
      <c r="E221" s="29">
        <v>0.156339649038786</v>
      </c>
      <c r="F221" s="30">
        <f t="shared" si="9"/>
        <v>0.00156339649</v>
      </c>
      <c r="G221" s="31">
        <f t="shared" si="27"/>
        <v>2188755.087</v>
      </c>
      <c r="H221" s="31">
        <f t="shared" si="28"/>
        <v>695894.845</v>
      </c>
      <c r="I221" s="31">
        <f t="shared" si="10"/>
        <v>21887.55087</v>
      </c>
      <c r="J221" s="32">
        <f t="shared" ref="J221:K221" si="677">C221*$AH$5</f>
        <v>31.1030688</v>
      </c>
      <c r="K221" s="32">
        <f t="shared" si="677"/>
        <v>49.70677464</v>
      </c>
      <c r="L221" s="32">
        <f t="shared" si="12"/>
        <v>1.56339649</v>
      </c>
      <c r="M221" s="32">
        <f t="shared" si="13"/>
        <v>2.5919224</v>
      </c>
      <c r="N221" s="32">
        <f t="shared" si="14"/>
        <v>1.0033248</v>
      </c>
      <c r="O221" s="32">
        <f t="shared" si="15"/>
        <v>4.14223122</v>
      </c>
      <c r="P221" s="32">
        <f t="shared" si="16"/>
        <v>1.603444343</v>
      </c>
      <c r="Q221" s="32">
        <f t="shared" si="17"/>
        <v>0.1302830409</v>
      </c>
      <c r="R221" s="32">
        <f t="shared" si="18"/>
        <v>0.05043214485</v>
      </c>
      <c r="S221" s="32">
        <f t="shared" si="19"/>
        <v>0.004202678738</v>
      </c>
      <c r="T221" s="33">
        <f t="shared" si="30"/>
        <v>0.8010957878</v>
      </c>
      <c r="U221" s="34">
        <f t="shared" ref="U221:AB221" si="678">IF(AND(J221&gt;=$AH$7,J221&lt;=$AH$9),1,0)</f>
        <v>0</v>
      </c>
      <c r="V221" s="34">
        <f t="shared" si="678"/>
        <v>0</v>
      </c>
      <c r="W221" s="34">
        <f t="shared" si="678"/>
        <v>1</v>
      </c>
      <c r="X221" s="34">
        <f t="shared" si="678"/>
        <v>1</v>
      </c>
      <c r="Y221" s="34">
        <f t="shared" si="678"/>
        <v>1</v>
      </c>
      <c r="Z221" s="34">
        <f t="shared" si="678"/>
        <v>0</v>
      </c>
      <c r="AA221" s="34">
        <f t="shared" si="678"/>
        <v>1</v>
      </c>
      <c r="AB221" s="34">
        <f t="shared" si="678"/>
        <v>0</v>
      </c>
      <c r="AC221" s="34">
        <f t="shared" si="21"/>
        <v>0</v>
      </c>
      <c r="AD221" s="34">
        <f t="shared" si="22"/>
        <v>1</v>
      </c>
      <c r="AE221" s="30">
        <f t="shared" si="23"/>
        <v>0.00156339649</v>
      </c>
      <c r="AF221" s="35" t="str">
        <f t="shared" si="42"/>
        <v>F+D</v>
      </c>
      <c r="AG221" s="31"/>
      <c r="AH221" s="31"/>
      <c r="AI221" s="31"/>
      <c r="AJ221" s="36">
        <f t="shared" ref="AJ221:AS221" si="679">INT(100*ABS(J221-($AH$7+$AH$9)/2))</f>
        <v>2910</v>
      </c>
      <c r="AK221" s="36">
        <f t="shared" si="679"/>
        <v>4770</v>
      </c>
      <c r="AL221" s="36">
        <f t="shared" si="679"/>
        <v>43</v>
      </c>
      <c r="AM221" s="36">
        <f t="shared" si="679"/>
        <v>59</v>
      </c>
      <c r="AN221" s="36">
        <f t="shared" si="679"/>
        <v>99</v>
      </c>
      <c r="AO221" s="36">
        <f t="shared" si="679"/>
        <v>214</v>
      </c>
      <c r="AP221" s="36">
        <f t="shared" si="679"/>
        <v>39</v>
      </c>
      <c r="AQ221" s="36">
        <f t="shared" si="679"/>
        <v>186</v>
      </c>
      <c r="AR221" s="36">
        <f t="shared" si="679"/>
        <v>194</v>
      </c>
      <c r="AS221" s="36">
        <f t="shared" si="679"/>
        <v>199</v>
      </c>
      <c r="AT221" s="35">
        <f t="shared" si="39"/>
        <v>39</v>
      </c>
      <c r="AU221" s="31"/>
      <c r="AV221" s="31"/>
      <c r="AW221" s="31"/>
      <c r="AX221" s="31"/>
      <c r="AY221" s="31"/>
      <c r="AZ221" s="31"/>
      <c r="BA221" s="31"/>
      <c r="BB221" s="31"/>
    </row>
    <row r="222" ht="13.5" customHeight="1">
      <c r="A222" s="27" t="s">
        <v>30</v>
      </c>
      <c r="B222" s="27" t="s">
        <v>11</v>
      </c>
      <c r="C222" s="28">
        <f>LOOKUP(A222,'single char incidentie'!$A$1:$A$26,'single char incidentie'!$E$1:$E$26)</f>
        <v>0.1213456172</v>
      </c>
      <c r="D222" s="28">
        <f>LOOKUP(B222,'single char incidentie'!$A$1:$A$26,'single char incidentie'!$D$1:$D$26)</f>
        <v>0.01327316637</v>
      </c>
      <c r="E222" s="29">
        <v>0.155612922945592</v>
      </c>
      <c r="F222" s="30">
        <f t="shared" si="9"/>
        <v>0.001556129229</v>
      </c>
      <c r="G222" s="31">
        <f t="shared" si="27"/>
        <v>2178580.921</v>
      </c>
      <c r="H222" s="31">
        <f t="shared" si="28"/>
        <v>185824.3292</v>
      </c>
      <c r="I222" s="31">
        <f t="shared" si="10"/>
        <v>21785.80921</v>
      </c>
      <c r="J222" s="32">
        <f t="shared" ref="J222:K222" si="680">C222*$AH$5</f>
        <v>121.3456172</v>
      </c>
      <c r="K222" s="32">
        <f t="shared" si="680"/>
        <v>13.27316637</v>
      </c>
      <c r="L222" s="32">
        <f t="shared" si="12"/>
        <v>1.556129229</v>
      </c>
      <c r="M222" s="32">
        <f t="shared" si="13"/>
        <v>10.11213477</v>
      </c>
      <c r="N222" s="32">
        <f t="shared" si="14"/>
        <v>3.914374749</v>
      </c>
      <c r="O222" s="32">
        <f t="shared" si="15"/>
        <v>1.106097198</v>
      </c>
      <c r="P222" s="32">
        <f t="shared" si="16"/>
        <v>0.4281666571</v>
      </c>
      <c r="Q222" s="32">
        <f t="shared" si="17"/>
        <v>0.1296774358</v>
      </c>
      <c r="R222" s="32">
        <f t="shared" si="18"/>
        <v>0.05019771708</v>
      </c>
      <c r="S222" s="32">
        <f t="shared" si="19"/>
        <v>0.00418314309</v>
      </c>
      <c r="T222" s="33">
        <f t="shared" si="30"/>
        <v>0.8026519171</v>
      </c>
      <c r="U222" s="34">
        <f t="shared" ref="U222:AB222" si="681">IF(AND(J222&gt;=$AH$7,J222&lt;=$AH$9),1,0)</f>
        <v>0</v>
      </c>
      <c r="V222" s="34">
        <f t="shared" si="681"/>
        <v>0</v>
      </c>
      <c r="W222" s="34">
        <f t="shared" si="681"/>
        <v>1</v>
      </c>
      <c r="X222" s="34">
        <f t="shared" si="681"/>
        <v>0</v>
      </c>
      <c r="Y222" s="34">
        <f t="shared" si="681"/>
        <v>0</v>
      </c>
      <c r="Z222" s="34">
        <f t="shared" si="681"/>
        <v>1</v>
      </c>
      <c r="AA222" s="34">
        <f t="shared" si="681"/>
        <v>0</v>
      </c>
      <c r="AB222" s="34">
        <f t="shared" si="681"/>
        <v>0</v>
      </c>
      <c r="AC222" s="34">
        <f t="shared" si="21"/>
        <v>0</v>
      </c>
      <c r="AD222" s="34">
        <f t="shared" si="22"/>
        <v>1</v>
      </c>
      <c r="AE222" s="30">
        <f t="shared" si="23"/>
        <v>0.001556129229</v>
      </c>
      <c r="AF222" s="35" t="str">
        <f t="shared" si="42"/>
        <v>V+F</v>
      </c>
      <c r="AG222" s="31"/>
      <c r="AH222" s="31"/>
      <c r="AI222" s="31"/>
      <c r="AJ222" s="36">
        <f t="shared" ref="AJ222:AS222" si="682">INT(100*ABS(J222-($AH$7+$AH$9)/2))</f>
        <v>11934</v>
      </c>
      <c r="AK222" s="36">
        <f t="shared" si="682"/>
        <v>1127</v>
      </c>
      <c r="AL222" s="36">
        <f t="shared" si="682"/>
        <v>44</v>
      </c>
      <c r="AM222" s="36">
        <f t="shared" si="682"/>
        <v>811</v>
      </c>
      <c r="AN222" s="36">
        <f t="shared" si="682"/>
        <v>191</v>
      </c>
      <c r="AO222" s="36">
        <f t="shared" si="682"/>
        <v>89</v>
      </c>
      <c r="AP222" s="36">
        <f t="shared" si="682"/>
        <v>157</v>
      </c>
      <c r="AQ222" s="36">
        <f t="shared" si="682"/>
        <v>187</v>
      </c>
      <c r="AR222" s="36">
        <f t="shared" si="682"/>
        <v>194</v>
      </c>
      <c r="AS222" s="36">
        <f t="shared" si="682"/>
        <v>199</v>
      </c>
      <c r="AT222" s="35">
        <f t="shared" si="39"/>
        <v>44</v>
      </c>
      <c r="AU222" s="31"/>
      <c r="AV222" s="31"/>
      <c r="AW222" s="31"/>
      <c r="AX222" s="31"/>
      <c r="AY222" s="31"/>
      <c r="AZ222" s="31"/>
      <c r="BA222" s="31"/>
      <c r="BB222" s="31"/>
    </row>
    <row r="223" ht="13.5" customHeight="1">
      <c r="A223" s="27" t="s">
        <v>59</v>
      </c>
      <c r="B223" s="27" t="s">
        <v>55</v>
      </c>
      <c r="C223" s="28">
        <f>LOOKUP(A223,'single char incidentie'!$A$1:$A$26,'single char incidentie'!$E$1:$E$26)</f>
        <v>0.03451036129</v>
      </c>
      <c r="D223" s="28">
        <f>LOOKUP(B223,'single char incidentie'!$A$1:$A$26,'single char incidentie'!$D$1:$D$26)</f>
        <v>0.0443396535</v>
      </c>
      <c r="E223" s="29">
        <v>0.155598532329885</v>
      </c>
      <c r="F223" s="30">
        <f t="shared" si="9"/>
        <v>0.001555985323</v>
      </c>
      <c r="G223" s="31">
        <f t="shared" si="27"/>
        <v>2178379.453</v>
      </c>
      <c r="H223" s="31">
        <f t="shared" si="28"/>
        <v>620755.149</v>
      </c>
      <c r="I223" s="31">
        <f t="shared" si="10"/>
        <v>21783.79453</v>
      </c>
      <c r="J223" s="32">
        <f t="shared" ref="J223:K223" si="683">C223*$AH$5</f>
        <v>34.51036129</v>
      </c>
      <c r="K223" s="32">
        <f t="shared" si="683"/>
        <v>44.3396535</v>
      </c>
      <c r="L223" s="32">
        <f t="shared" si="12"/>
        <v>1.555985323</v>
      </c>
      <c r="M223" s="32">
        <f t="shared" si="13"/>
        <v>2.875863441</v>
      </c>
      <c r="N223" s="32">
        <f t="shared" si="14"/>
        <v>1.113237461</v>
      </c>
      <c r="O223" s="32">
        <f t="shared" si="15"/>
        <v>3.694971125</v>
      </c>
      <c r="P223" s="32">
        <f t="shared" si="16"/>
        <v>1.430311403</v>
      </c>
      <c r="Q223" s="32">
        <f t="shared" si="17"/>
        <v>0.1296654436</v>
      </c>
      <c r="R223" s="32">
        <f t="shared" si="18"/>
        <v>0.05019307495</v>
      </c>
      <c r="S223" s="32">
        <f t="shared" si="19"/>
        <v>0.004182756245</v>
      </c>
      <c r="T223" s="33">
        <f t="shared" si="30"/>
        <v>0.8042079024</v>
      </c>
      <c r="U223" s="34">
        <f t="shared" ref="U223:AB223" si="684">IF(AND(J223&gt;=$AH$7,J223&lt;=$AH$9),1,0)</f>
        <v>0</v>
      </c>
      <c r="V223" s="34">
        <f t="shared" si="684"/>
        <v>0</v>
      </c>
      <c r="W223" s="34">
        <f t="shared" si="684"/>
        <v>1</v>
      </c>
      <c r="X223" s="34">
        <f t="shared" si="684"/>
        <v>1</v>
      </c>
      <c r="Y223" s="34">
        <f t="shared" si="684"/>
        <v>1</v>
      </c>
      <c r="Z223" s="34">
        <f t="shared" si="684"/>
        <v>0</v>
      </c>
      <c r="AA223" s="34">
        <f t="shared" si="684"/>
        <v>1</v>
      </c>
      <c r="AB223" s="34">
        <f t="shared" si="684"/>
        <v>0</v>
      </c>
      <c r="AC223" s="34">
        <f t="shared" si="21"/>
        <v>0</v>
      </c>
      <c r="AD223" s="34">
        <f t="shared" si="22"/>
        <v>1</v>
      </c>
      <c r="AE223" s="30">
        <f t="shared" si="23"/>
        <v>0.001555985323</v>
      </c>
      <c r="AF223" s="35" t="str">
        <f t="shared" si="42"/>
        <v>V+F</v>
      </c>
      <c r="AG223" s="31"/>
      <c r="AH223" s="31"/>
      <c r="AI223" s="31"/>
      <c r="AJ223" s="36">
        <f t="shared" ref="AJ223:AS223" si="685">INT(100*ABS(J223-($AH$7+$AH$9)/2))</f>
        <v>3251</v>
      </c>
      <c r="AK223" s="36">
        <f t="shared" si="685"/>
        <v>4233</v>
      </c>
      <c r="AL223" s="36">
        <f t="shared" si="685"/>
        <v>44</v>
      </c>
      <c r="AM223" s="36">
        <f t="shared" si="685"/>
        <v>87</v>
      </c>
      <c r="AN223" s="36">
        <f t="shared" si="685"/>
        <v>88</v>
      </c>
      <c r="AO223" s="36">
        <f t="shared" si="685"/>
        <v>169</v>
      </c>
      <c r="AP223" s="36">
        <f t="shared" si="685"/>
        <v>56</v>
      </c>
      <c r="AQ223" s="36">
        <f t="shared" si="685"/>
        <v>187</v>
      </c>
      <c r="AR223" s="36">
        <f t="shared" si="685"/>
        <v>194</v>
      </c>
      <c r="AS223" s="36">
        <f t="shared" si="685"/>
        <v>199</v>
      </c>
      <c r="AT223" s="35">
        <f t="shared" si="39"/>
        <v>44</v>
      </c>
      <c r="AU223" s="31"/>
      <c r="AV223" s="31"/>
      <c r="AW223" s="31"/>
      <c r="AX223" s="31"/>
      <c r="AY223" s="31"/>
      <c r="AZ223" s="31"/>
      <c r="BA223" s="31"/>
      <c r="BB223" s="31"/>
    </row>
    <row r="224" ht="13.5" customHeight="1">
      <c r="A224" s="27" t="s">
        <v>36</v>
      </c>
      <c r="B224" s="27" t="s">
        <v>27</v>
      </c>
      <c r="C224" s="28">
        <f>LOOKUP(A224,'single char incidentie'!$A$1:$A$26,'single char incidentie'!$E$1:$E$26)</f>
        <v>0.05302836709</v>
      </c>
      <c r="D224" s="28">
        <f>LOOKUP(B224,'single char incidentie'!$A$1:$A$26,'single char incidentie'!$D$1:$D$26)</f>
        <v>0.0294908523</v>
      </c>
      <c r="E224" s="29">
        <v>0.155001321778053</v>
      </c>
      <c r="F224" s="30">
        <f t="shared" si="9"/>
        <v>0.001550013218</v>
      </c>
      <c r="G224" s="31">
        <f t="shared" si="27"/>
        <v>2170018.505</v>
      </c>
      <c r="H224" s="31">
        <f t="shared" si="28"/>
        <v>412871.9321</v>
      </c>
      <c r="I224" s="31">
        <f t="shared" si="10"/>
        <v>21700.18505</v>
      </c>
      <c r="J224" s="32">
        <f t="shared" ref="J224:K224" si="686">C224*$AH$5</f>
        <v>53.02836709</v>
      </c>
      <c r="K224" s="32">
        <f t="shared" si="686"/>
        <v>29.4908523</v>
      </c>
      <c r="L224" s="32">
        <f t="shared" si="12"/>
        <v>1.550013218</v>
      </c>
      <c r="M224" s="32">
        <f t="shared" si="13"/>
        <v>4.419030591</v>
      </c>
      <c r="N224" s="32">
        <f t="shared" si="14"/>
        <v>1.710592487</v>
      </c>
      <c r="O224" s="32">
        <f t="shared" si="15"/>
        <v>2.457571025</v>
      </c>
      <c r="P224" s="32">
        <f t="shared" si="16"/>
        <v>0.951317816</v>
      </c>
      <c r="Q224" s="32">
        <f t="shared" si="17"/>
        <v>0.1291677681</v>
      </c>
      <c r="R224" s="32">
        <f t="shared" si="18"/>
        <v>0.05000042638</v>
      </c>
      <c r="S224" s="32">
        <f t="shared" si="19"/>
        <v>0.004166702198</v>
      </c>
      <c r="T224" s="33">
        <f t="shared" si="30"/>
        <v>0.8057579156</v>
      </c>
      <c r="U224" s="34">
        <f t="shared" ref="U224:AB224" si="687">IF(AND(J224&gt;=$AH$7,J224&lt;=$AH$9),1,0)</f>
        <v>0</v>
      </c>
      <c r="V224" s="34">
        <f t="shared" si="687"/>
        <v>0</v>
      </c>
      <c r="W224" s="34">
        <f t="shared" si="687"/>
        <v>1</v>
      </c>
      <c r="X224" s="34">
        <f t="shared" si="687"/>
        <v>0</v>
      </c>
      <c r="Y224" s="34">
        <f t="shared" si="687"/>
        <v>1</v>
      </c>
      <c r="Z224" s="34">
        <f t="shared" si="687"/>
        <v>1</v>
      </c>
      <c r="AA224" s="34">
        <f t="shared" si="687"/>
        <v>0</v>
      </c>
      <c r="AB224" s="34">
        <f t="shared" si="687"/>
        <v>0</v>
      </c>
      <c r="AC224" s="34">
        <f t="shared" si="21"/>
        <v>0</v>
      </c>
      <c r="AD224" s="34">
        <f t="shared" si="22"/>
        <v>1</v>
      </c>
      <c r="AE224" s="30">
        <f t="shared" si="23"/>
        <v>0.001550013218</v>
      </c>
      <c r="AF224" s="35" t="str">
        <f t="shared" si="42"/>
        <v>V+D</v>
      </c>
      <c r="AG224" s="31"/>
      <c r="AH224" s="31"/>
      <c r="AI224" s="31"/>
      <c r="AJ224" s="36">
        <f t="shared" ref="AJ224:AS224" si="688">INT(100*ABS(J224-($AH$7+$AH$9)/2))</f>
        <v>5102</v>
      </c>
      <c r="AK224" s="36">
        <f t="shared" si="688"/>
        <v>2749</v>
      </c>
      <c r="AL224" s="36">
        <f t="shared" si="688"/>
        <v>44</v>
      </c>
      <c r="AM224" s="36">
        <f t="shared" si="688"/>
        <v>241</v>
      </c>
      <c r="AN224" s="36">
        <f t="shared" si="688"/>
        <v>28</v>
      </c>
      <c r="AO224" s="36">
        <f t="shared" si="688"/>
        <v>45</v>
      </c>
      <c r="AP224" s="36">
        <f t="shared" si="688"/>
        <v>104</v>
      </c>
      <c r="AQ224" s="36">
        <f t="shared" si="688"/>
        <v>187</v>
      </c>
      <c r="AR224" s="36">
        <f t="shared" si="688"/>
        <v>194</v>
      </c>
      <c r="AS224" s="36">
        <f t="shared" si="688"/>
        <v>199</v>
      </c>
      <c r="AT224" s="35">
        <f t="shared" si="39"/>
        <v>28</v>
      </c>
      <c r="AU224" s="31"/>
      <c r="AV224" s="31"/>
      <c r="AW224" s="31"/>
      <c r="AX224" s="31"/>
      <c r="AY224" s="31"/>
      <c r="AZ224" s="31"/>
      <c r="BA224" s="31"/>
      <c r="BB224" s="31"/>
    </row>
    <row r="225" ht="13.5" customHeight="1">
      <c r="A225" s="27" t="s">
        <v>60</v>
      </c>
      <c r="B225" s="27" t="s">
        <v>30</v>
      </c>
      <c r="C225" s="28">
        <f>LOOKUP(A225,'single char incidentie'!$A$1:$A$26,'single char incidentie'!$E$1:$E$26)</f>
        <v>0.02641988628</v>
      </c>
      <c r="D225" s="28">
        <f>LOOKUP(B225,'single char incidentie'!$A$1:$A$26,'single char incidentie'!$D$1:$D$26)</f>
        <v>0.05443088522</v>
      </c>
      <c r="E225" s="29">
        <v>0.15406593175711</v>
      </c>
      <c r="F225" s="30">
        <f t="shared" si="9"/>
        <v>0.001540659318</v>
      </c>
      <c r="G225" s="31">
        <f t="shared" si="27"/>
        <v>2156923.045</v>
      </c>
      <c r="H225" s="31">
        <f t="shared" si="28"/>
        <v>762032.3931</v>
      </c>
      <c r="I225" s="31">
        <f t="shared" si="10"/>
        <v>21569.23045</v>
      </c>
      <c r="J225" s="32">
        <f t="shared" ref="J225:K225" si="689">C225*$AH$5</f>
        <v>26.41988628</v>
      </c>
      <c r="K225" s="32">
        <f t="shared" si="689"/>
        <v>54.43088522</v>
      </c>
      <c r="L225" s="32">
        <f t="shared" si="12"/>
        <v>1.540659318</v>
      </c>
      <c r="M225" s="32">
        <f t="shared" si="13"/>
        <v>2.20165719</v>
      </c>
      <c r="N225" s="32">
        <f t="shared" si="14"/>
        <v>0.8522543963</v>
      </c>
      <c r="O225" s="32">
        <f t="shared" si="15"/>
        <v>4.535907102</v>
      </c>
      <c r="P225" s="32">
        <f t="shared" si="16"/>
        <v>1.755835007</v>
      </c>
      <c r="Q225" s="32">
        <f t="shared" si="17"/>
        <v>0.1283882765</v>
      </c>
      <c r="R225" s="32">
        <f t="shared" si="18"/>
        <v>0.04969868766</v>
      </c>
      <c r="S225" s="32">
        <f t="shared" si="19"/>
        <v>0.004141557305</v>
      </c>
      <c r="T225" s="33">
        <f t="shared" si="30"/>
        <v>0.8072985749</v>
      </c>
      <c r="U225" s="34">
        <f t="shared" ref="U225:AB225" si="690">IF(AND(J225&gt;=$AH$7,J225&lt;=$AH$9),1,0)</f>
        <v>0</v>
      </c>
      <c r="V225" s="34">
        <f t="shared" si="690"/>
        <v>0</v>
      </c>
      <c r="W225" s="34">
        <f t="shared" si="690"/>
        <v>1</v>
      </c>
      <c r="X225" s="34">
        <f t="shared" si="690"/>
        <v>1</v>
      </c>
      <c r="Y225" s="34">
        <f t="shared" si="690"/>
        <v>0</v>
      </c>
      <c r="Z225" s="34">
        <f t="shared" si="690"/>
        <v>0</v>
      </c>
      <c r="AA225" s="34">
        <f t="shared" si="690"/>
        <v>1</v>
      </c>
      <c r="AB225" s="34">
        <f t="shared" si="690"/>
        <v>0</v>
      </c>
      <c r="AC225" s="34">
        <f t="shared" si="21"/>
        <v>0</v>
      </c>
      <c r="AD225" s="34">
        <f t="shared" si="22"/>
        <v>1</v>
      </c>
      <c r="AE225" s="30">
        <f t="shared" si="23"/>
        <v>0.001540659318</v>
      </c>
      <c r="AF225" s="35" t="str">
        <f t="shared" si="42"/>
        <v>V+M</v>
      </c>
      <c r="AG225" s="31"/>
      <c r="AH225" s="31"/>
      <c r="AI225" s="31"/>
      <c r="AJ225" s="36">
        <f t="shared" ref="AJ225:AS225" si="691">INT(100*ABS(J225-($AH$7+$AH$9)/2))</f>
        <v>2441</v>
      </c>
      <c r="AK225" s="36">
        <f t="shared" si="691"/>
        <v>5243</v>
      </c>
      <c r="AL225" s="36">
        <f t="shared" si="691"/>
        <v>45</v>
      </c>
      <c r="AM225" s="36">
        <f t="shared" si="691"/>
        <v>20</v>
      </c>
      <c r="AN225" s="36">
        <f t="shared" si="691"/>
        <v>114</v>
      </c>
      <c r="AO225" s="36">
        <f t="shared" si="691"/>
        <v>253</v>
      </c>
      <c r="AP225" s="36">
        <f t="shared" si="691"/>
        <v>24</v>
      </c>
      <c r="AQ225" s="36">
        <f t="shared" si="691"/>
        <v>187</v>
      </c>
      <c r="AR225" s="36">
        <f t="shared" si="691"/>
        <v>195</v>
      </c>
      <c r="AS225" s="36">
        <f t="shared" si="691"/>
        <v>199</v>
      </c>
      <c r="AT225" s="35">
        <f t="shared" si="39"/>
        <v>20</v>
      </c>
      <c r="AU225" s="31"/>
      <c r="AV225" s="31"/>
      <c r="AW225" s="31"/>
      <c r="AX225" s="31"/>
      <c r="AY225" s="31"/>
      <c r="AZ225" s="31"/>
      <c r="BA225" s="31"/>
      <c r="BB225" s="31"/>
    </row>
    <row r="226" ht="13.5" customHeight="1">
      <c r="A226" s="27" t="s">
        <v>62</v>
      </c>
      <c r="B226" s="27" t="s">
        <v>40</v>
      </c>
      <c r="C226" s="28">
        <f>LOOKUP(A226,'single char incidentie'!$A$1:$A$26,'single char incidentie'!$E$1:$E$26)</f>
        <v>0.01854000624</v>
      </c>
      <c r="D226" s="28">
        <f>LOOKUP(B226,'single char incidentie'!$A$1:$A$26,'single char incidentie'!$D$1:$D$26)</f>
        <v>0.0821403066</v>
      </c>
      <c r="E226" s="29">
        <v>0.153950806831456</v>
      </c>
      <c r="F226" s="30">
        <f t="shared" si="9"/>
        <v>0.001539508068</v>
      </c>
      <c r="G226" s="31">
        <f t="shared" si="27"/>
        <v>2155311.296</v>
      </c>
      <c r="H226" s="31">
        <f t="shared" si="28"/>
        <v>1149964.292</v>
      </c>
      <c r="I226" s="31">
        <f t="shared" si="10"/>
        <v>21553.11296</v>
      </c>
      <c r="J226" s="32">
        <f t="shared" ref="J226:K226" si="692">C226*$AH$5</f>
        <v>18.54000624</v>
      </c>
      <c r="K226" s="32">
        <f t="shared" si="692"/>
        <v>82.1403066</v>
      </c>
      <c r="L226" s="32">
        <f t="shared" si="12"/>
        <v>1.539508068</v>
      </c>
      <c r="M226" s="32">
        <f t="shared" si="13"/>
        <v>1.54500052</v>
      </c>
      <c r="N226" s="32">
        <f t="shared" si="14"/>
        <v>0.5980647174</v>
      </c>
      <c r="O226" s="32">
        <f t="shared" si="15"/>
        <v>6.84502555</v>
      </c>
      <c r="P226" s="32">
        <f t="shared" si="16"/>
        <v>2.64968731</v>
      </c>
      <c r="Q226" s="32">
        <f t="shared" si="17"/>
        <v>0.128292339</v>
      </c>
      <c r="R226" s="32">
        <f t="shared" si="18"/>
        <v>0.04966155059</v>
      </c>
      <c r="S226" s="32">
        <f t="shared" si="19"/>
        <v>0.004138462549</v>
      </c>
      <c r="T226" s="33">
        <f t="shared" si="30"/>
        <v>0.808838083</v>
      </c>
      <c r="U226" s="34">
        <f t="shared" ref="U226:AB226" si="693">IF(AND(J226&gt;=$AH$7,J226&lt;=$AH$9),1,0)</f>
        <v>0</v>
      </c>
      <c r="V226" s="34">
        <f t="shared" si="693"/>
        <v>0</v>
      </c>
      <c r="W226" s="34">
        <f t="shared" si="693"/>
        <v>1</v>
      </c>
      <c r="X226" s="34">
        <f t="shared" si="693"/>
        <v>1</v>
      </c>
      <c r="Y226" s="34">
        <f t="shared" si="693"/>
        <v>0</v>
      </c>
      <c r="Z226" s="34">
        <f t="shared" si="693"/>
        <v>0</v>
      </c>
      <c r="AA226" s="34">
        <f t="shared" si="693"/>
        <v>1</v>
      </c>
      <c r="AB226" s="34">
        <f t="shared" si="693"/>
        <v>0</v>
      </c>
      <c r="AC226" s="34">
        <f t="shared" si="21"/>
        <v>0</v>
      </c>
      <c r="AD226" s="34">
        <f t="shared" si="22"/>
        <v>1</v>
      </c>
      <c r="AE226" s="30">
        <f t="shared" si="23"/>
        <v>0.001539508068</v>
      </c>
      <c r="AF226" s="35" t="str">
        <f t="shared" si="42"/>
        <v>V+M</v>
      </c>
      <c r="AG226" s="31"/>
      <c r="AH226" s="31"/>
      <c r="AI226" s="31"/>
      <c r="AJ226" s="36">
        <f t="shared" ref="AJ226:AS226" si="694">INT(100*ABS(J226-($AH$7+$AH$9)/2))</f>
        <v>1654</v>
      </c>
      <c r="AK226" s="36">
        <f t="shared" si="694"/>
        <v>8014</v>
      </c>
      <c r="AL226" s="36">
        <f t="shared" si="694"/>
        <v>46</v>
      </c>
      <c r="AM226" s="36">
        <f t="shared" si="694"/>
        <v>45</v>
      </c>
      <c r="AN226" s="36">
        <f t="shared" si="694"/>
        <v>140</v>
      </c>
      <c r="AO226" s="36">
        <f t="shared" si="694"/>
        <v>484</v>
      </c>
      <c r="AP226" s="36">
        <f t="shared" si="694"/>
        <v>64</v>
      </c>
      <c r="AQ226" s="36">
        <f t="shared" si="694"/>
        <v>187</v>
      </c>
      <c r="AR226" s="36">
        <f t="shared" si="694"/>
        <v>195</v>
      </c>
      <c r="AS226" s="36">
        <f t="shared" si="694"/>
        <v>199</v>
      </c>
      <c r="AT226" s="35">
        <f t="shared" si="39"/>
        <v>45</v>
      </c>
      <c r="AU226" s="31"/>
      <c r="AV226" s="31"/>
      <c r="AW226" s="31"/>
      <c r="AX226" s="31"/>
      <c r="AY226" s="31"/>
      <c r="AZ226" s="31"/>
      <c r="BA226" s="31"/>
      <c r="BB226" s="31"/>
    </row>
    <row r="227" ht="13.5" customHeight="1">
      <c r="A227" s="27" t="s">
        <v>45</v>
      </c>
      <c r="B227" s="27" t="s">
        <v>58</v>
      </c>
      <c r="C227" s="28">
        <f>LOOKUP(A227,'single char incidentie'!$A$1:$A$26,'single char incidentie'!$E$1:$E$26)</f>
        <v>0.03844431043</v>
      </c>
      <c r="D227" s="28">
        <f>LOOKUP(B227,'single char incidentie'!$A$1:$A$26,'single char incidentie'!$D$1:$D$26)</f>
        <v>0.0382052264</v>
      </c>
      <c r="E227" s="29">
        <v>0.151785019167581</v>
      </c>
      <c r="F227" s="30">
        <f t="shared" si="9"/>
        <v>0.001517850192</v>
      </c>
      <c r="G227" s="31">
        <f t="shared" si="27"/>
        <v>2124990.268</v>
      </c>
      <c r="H227" s="31">
        <f t="shared" si="28"/>
        <v>534873.1696</v>
      </c>
      <c r="I227" s="31">
        <f t="shared" si="10"/>
        <v>21249.90268</v>
      </c>
      <c r="J227" s="32">
        <f t="shared" ref="J227:K227" si="695">C227*$AH$5</f>
        <v>38.44431043</v>
      </c>
      <c r="K227" s="32">
        <f t="shared" si="695"/>
        <v>38.2052264</v>
      </c>
      <c r="L227" s="32">
        <f t="shared" si="12"/>
        <v>1.517850192</v>
      </c>
      <c r="M227" s="32">
        <f t="shared" si="13"/>
        <v>3.203692536</v>
      </c>
      <c r="N227" s="32">
        <f t="shared" si="14"/>
        <v>1.240139046</v>
      </c>
      <c r="O227" s="32">
        <f t="shared" si="15"/>
        <v>3.183768867</v>
      </c>
      <c r="P227" s="32">
        <f t="shared" si="16"/>
        <v>1.232426658</v>
      </c>
      <c r="Q227" s="32">
        <f t="shared" si="17"/>
        <v>0.126487516</v>
      </c>
      <c r="R227" s="32">
        <f t="shared" si="18"/>
        <v>0.04896290941</v>
      </c>
      <c r="S227" s="32">
        <f t="shared" si="19"/>
        <v>0.004080242451</v>
      </c>
      <c r="T227" s="33">
        <f t="shared" si="30"/>
        <v>0.8103559332</v>
      </c>
      <c r="U227" s="34">
        <f t="shared" ref="U227:AB227" si="696">IF(AND(J227&gt;=$AH$7,J227&lt;=$AH$9),1,0)</f>
        <v>0</v>
      </c>
      <c r="V227" s="34">
        <f t="shared" si="696"/>
        <v>0</v>
      </c>
      <c r="W227" s="34">
        <f t="shared" si="696"/>
        <v>1</v>
      </c>
      <c r="X227" s="34">
        <f t="shared" si="696"/>
        <v>0</v>
      </c>
      <c r="Y227" s="34">
        <f t="shared" si="696"/>
        <v>1</v>
      </c>
      <c r="Z227" s="34">
        <f t="shared" si="696"/>
        <v>0</v>
      </c>
      <c r="AA227" s="34">
        <f t="shared" si="696"/>
        <v>1</v>
      </c>
      <c r="AB227" s="34">
        <f t="shared" si="696"/>
        <v>0</v>
      </c>
      <c r="AC227" s="34">
        <f t="shared" si="21"/>
        <v>0</v>
      </c>
      <c r="AD227" s="34">
        <f t="shared" si="22"/>
        <v>1</v>
      </c>
      <c r="AE227" s="30">
        <f t="shared" si="23"/>
        <v>0.001517850192</v>
      </c>
      <c r="AF227" s="35" t="str">
        <f t="shared" si="42"/>
        <v>V+F</v>
      </c>
      <c r="AG227" s="31"/>
      <c r="AH227" s="31"/>
      <c r="AI227" s="31"/>
      <c r="AJ227" s="36">
        <f t="shared" ref="AJ227:AS227" si="697">INT(100*ABS(J227-($AH$7+$AH$9)/2))</f>
        <v>3644</v>
      </c>
      <c r="AK227" s="36">
        <f t="shared" si="697"/>
        <v>3620</v>
      </c>
      <c r="AL227" s="36">
        <f t="shared" si="697"/>
        <v>48</v>
      </c>
      <c r="AM227" s="36">
        <f t="shared" si="697"/>
        <v>120</v>
      </c>
      <c r="AN227" s="36">
        <f t="shared" si="697"/>
        <v>75</v>
      </c>
      <c r="AO227" s="36">
        <f t="shared" si="697"/>
        <v>118</v>
      </c>
      <c r="AP227" s="36">
        <f t="shared" si="697"/>
        <v>76</v>
      </c>
      <c r="AQ227" s="36">
        <f t="shared" si="697"/>
        <v>187</v>
      </c>
      <c r="AR227" s="36">
        <f t="shared" si="697"/>
        <v>195</v>
      </c>
      <c r="AS227" s="36">
        <f t="shared" si="697"/>
        <v>199</v>
      </c>
      <c r="AT227" s="35">
        <f t="shared" si="39"/>
        <v>48</v>
      </c>
      <c r="AU227" s="31"/>
      <c r="AV227" s="31"/>
      <c r="AW227" s="31"/>
      <c r="AX227" s="31"/>
      <c r="AY227" s="31"/>
      <c r="AZ227" s="31"/>
      <c r="BA227" s="31"/>
      <c r="BB227" s="31"/>
    </row>
    <row r="228" ht="13.5" customHeight="1">
      <c r="A228" s="27" t="s">
        <v>42</v>
      </c>
      <c r="B228" s="27" t="s">
        <v>43</v>
      </c>
      <c r="C228" s="28">
        <f>LOOKUP(A228,'single char incidentie'!$A$1:$A$26,'single char incidentie'!$E$1:$E$26)</f>
        <v>0.03420499521</v>
      </c>
      <c r="D228" s="28">
        <f>LOOKUP(B228,'single char incidentie'!$A$1:$A$26,'single char incidentie'!$D$1:$D$26)</f>
        <v>0.04579603563</v>
      </c>
      <c r="E228" s="29">
        <v>0.150921582225172</v>
      </c>
      <c r="F228" s="30">
        <f t="shared" si="9"/>
        <v>0.001509215822</v>
      </c>
      <c r="G228" s="31">
        <f t="shared" si="27"/>
        <v>2112902.151</v>
      </c>
      <c r="H228" s="31">
        <f t="shared" si="28"/>
        <v>641144.4988</v>
      </c>
      <c r="I228" s="31">
        <f t="shared" si="10"/>
        <v>21129.02151</v>
      </c>
      <c r="J228" s="32">
        <f t="shared" ref="J228:K228" si="698">C228*$AH$5</f>
        <v>34.20499521</v>
      </c>
      <c r="K228" s="32">
        <f t="shared" si="698"/>
        <v>45.79603563</v>
      </c>
      <c r="L228" s="32">
        <f t="shared" si="12"/>
        <v>1.509215822</v>
      </c>
      <c r="M228" s="32">
        <f t="shared" si="13"/>
        <v>2.850416267</v>
      </c>
      <c r="N228" s="32">
        <f t="shared" si="14"/>
        <v>1.103386942</v>
      </c>
      <c r="O228" s="32">
        <f t="shared" si="15"/>
        <v>3.816336303</v>
      </c>
      <c r="P228" s="32">
        <f t="shared" si="16"/>
        <v>1.477291472</v>
      </c>
      <c r="Q228" s="32">
        <f t="shared" si="17"/>
        <v>0.1257679852</v>
      </c>
      <c r="R228" s="32">
        <f t="shared" si="18"/>
        <v>0.04868438136</v>
      </c>
      <c r="S228" s="32">
        <f t="shared" si="19"/>
        <v>0.00405703178</v>
      </c>
      <c r="T228" s="33">
        <f t="shared" si="30"/>
        <v>0.811865149</v>
      </c>
      <c r="U228" s="34">
        <f t="shared" ref="U228:AB228" si="699">IF(AND(J228&gt;=$AH$7,J228&lt;=$AH$9),1,0)</f>
        <v>0</v>
      </c>
      <c r="V228" s="34">
        <f t="shared" si="699"/>
        <v>0</v>
      </c>
      <c r="W228" s="34">
        <f t="shared" si="699"/>
        <v>1</v>
      </c>
      <c r="X228" s="34">
        <f t="shared" si="699"/>
        <v>1</v>
      </c>
      <c r="Y228" s="34">
        <f t="shared" si="699"/>
        <v>1</v>
      </c>
      <c r="Z228" s="34">
        <f t="shared" si="699"/>
        <v>0</v>
      </c>
      <c r="AA228" s="34">
        <f t="shared" si="699"/>
        <v>1</v>
      </c>
      <c r="AB228" s="34">
        <f t="shared" si="699"/>
        <v>0</v>
      </c>
      <c r="AC228" s="34">
        <f t="shared" si="21"/>
        <v>0</v>
      </c>
      <c r="AD228" s="34">
        <f t="shared" si="22"/>
        <v>1</v>
      </c>
      <c r="AE228" s="30">
        <f t="shared" si="23"/>
        <v>0.001509215822</v>
      </c>
      <c r="AF228" s="35" t="str">
        <f t="shared" si="42"/>
        <v>V+F</v>
      </c>
      <c r="AG228" s="31"/>
      <c r="AH228" s="31"/>
      <c r="AI228" s="31"/>
      <c r="AJ228" s="36">
        <f t="shared" ref="AJ228:AS228" si="700">INT(100*ABS(J228-($AH$7+$AH$9)/2))</f>
        <v>3220</v>
      </c>
      <c r="AK228" s="36">
        <f t="shared" si="700"/>
        <v>4379</v>
      </c>
      <c r="AL228" s="36">
        <f t="shared" si="700"/>
        <v>49</v>
      </c>
      <c r="AM228" s="36">
        <f t="shared" si="700"/>
        <v>85</v>
      </c>
      <c r="AN228" s="36">
        <f t="shared" si="700"/>
        <v>89</v>
      </c>
      <c r="AO228" s="36">
        <f t="shared" si="700"/>
        <v>181</v>
      </c>
      <c r="AP228" s="36">
        <f t="shared" si="700"/>
        <v>52</v>
      </c>
      <c r="AQ228" s="36">
        <f t="shared" si="700"/>
        <v>187</v>
      </c>
      <c r="AR228" s="36">
        <f t="shared" si="700"/>
        <v>195</v>
      </c>
      <c r="AS228" s="36">
        <f t="shared" si="700"/>
        <v>199</v>
      </c>
      <c r="AT228" s="35">
        <f t="shared" si="39"/>
        <v>49</v>
      </c>
      <c r="AU228" s="31"/>
      <c r="AV228" s="31"/>
      <c r="AW228" s="31"/>
      <c r="AX228" s="31"/>
      <c r="AY228" s="31"/>
      <c r="AZ228" s="31"/>
      <c r="BA228" s="31"/>
      <c r="BB228" s="31"/>
    </row>
    <row r="229" ht="13.5" customHeight="1">
      <c r="A229" s="27" t="s">
        <v>50</v>
      </c>
      <c r="B229" s="27" t="s">
        <v>27</v>
      </c>
      <c r="C229" s="28">
        <f>LOOKUP(A229,'single char incidentie'!$A$1:$A$26,'single char incidentie'!$E$1:$E$26)</f>
        <v>0.05131646222</v>
      </c>
      <c r="D229" s="28">
        <f>LOOKUP(B229,'single char incidentie'!$A$1:$A$26,'single char incidentie'!$D$1:$D$26)</f>
        <v>0.0294908523</v>
      </c>
      <c r="E229" s="29">
        <v>0.15043230129114</v>
      </c>
      <c r="F229" s="30">
        <f t="shared" si="9"/>
        <v>0.001504323013</v>
      </c>
      <c r="G229" s="31">
        <f t="shared" si="27"/>
        <v>2106052.218</v>
      </c>
      <c r="H229" s="31">
        <f t="shared" si="28"/>
        <v>412871.9321</v>
      </c>
      <c r="I229" s="31">
        <f t="shared" si="10"/>
        <v>21060.52218</v>
      </c>
      <c r="J229" s="32">
        <f t="shared" ref="J229:K229" si="701">C229*$AH$5</f>
        <v>51.31646222</v>
      </c>
      <c r="K229" s="32">
        <f t="shared" si="701"/>
        <v>29.4908523</v>
      </c>
      <c r="L229" s="32">
        <f t="shared" si="12"/>
        <v>1.504323013</v>
      </c>
      <c r="M229" s="32">
        <f t="shared" si="13"/>
        <v>4.276371852</v>
      </c>
      <c r="N229" s="32">
        <f t="shared" si="14"/>
        <v>1.655369749</v>
      </c>
      <c r="O229" s="32">
        <f t="shared" si="15"/>
        <v>2.457571025</v>
      </c>
      <c r="P229" s="32">
        <f t="shared" si="16"/>
        <v>0.951317816</v>
      </c>
      <c r="Q229" s="32">
        <f t="shared" si="17"/>
        <v>0.1253602511</v>
      </c>
      <c r="R229" s="32">
        <f t="shared" si="18"/>
        <v>0.0485265488</v>
      </c>
      <c r="S229" s="32">
        <f t="shared" si="19"/>
        <v>0.004043879067</v>
      </c>
      <c r="T229" s="33">
        <f t="shared" si="30"/>
        <v>0.813369472</v>
      </c>
      <c r="U229" s="34">
        <f t="shared" ref="U229:AB229" si="702">IF(AND(J229&gt;=$AH$7,J229&lt;=$AH$9),1,0)</f>
        <v>0</v>
      </c>
      <c r="V229" s="34">
        <f t="shared" si="702"/>
        <v>0</v>
      </c>
      <c r="W229" s="34">
        <f t="shared" si="702"/>
        <v>1</v>
      </c>
      <c r="X229" s="34">
        <f t="shared" si="702"/>
        <v>0</v>
      </c>
      <c r="Y229" s="34">
        <f t="shared" si="702"/>
        <v>1</v>
      </c>
      <c r="Z229" s="34">
        <f t="shared" si="702"/>
        <v>1</v>
      </c>
      <c r="AA229" s="34">
        <f t="shared" si="702"/>
        <v>0</v>
      </c>
      <c r="AB229" s="34">
        <f t="shared" si="702"/>
        <v>0</v>
      </c>
      <c r="AC229" s="34">
        <f t="shared" si="21"/>
        <v>0</v>
      </c>
      <c r="AD229" s="34">
        <f t="shared" si="22"/>
        <v>1</v>
      </c>
      <c r="AE229" s="30">
        <f t="shared" si="23"/>
        <v>0.001504323013</v>
      </c>
      <c r="AF229" s="35" t="str">
        <f t="shared" si="42"/>
        <v>V+D</v>
      </c>
      <c r="AG229" s="31"/>
      <c r="AH229" s="31"/>
      <c r="AI229" s="31"/>
      <c r="AJ229" s="36">
        <f t="shared" ref="AJ229:AS229" si="703">INT(100*ABS(J229-($AH$7+$AH$9)/2))</f>
        <v>4931</v>
      </c>
      <c r="AK229" s="36">
        <f t="shared" si="703"/>
        <v>2749</v>
      </c>
      <c r="AL229" s="36">
        <f t="shared" si="703"/>
        <v>49</v>
      </c>
      <c r="AM229" s="36">
        <f t="shared" si="703"/>
        <v>227</v>
      </c>
      <c r="AN229" s="36">
        <f t="shared" si="703"/>
        <v>34</v>
      </c>
      <c r="AO229" s="36">
        <f t="shared" si="703"/>
        <v>45</v>
      </c>
      <c r="AP229" s="36">
        <f t="shared" si="703"/>
        <v>104</v>
      </c>
      <c r="AQ229" s="36">
        <f t="shared" si="703"/>
        <v>187</v>
      </c>
      <c r="AR229" s="36">
        <f t="shared" si="703"/>
        <v>195</v>
      </c>
      <c r="AS229" s="36">
        <f t="shared" si="703"/>
        <v>199</v>
      </c>
      <c r="AT229" s="35">
        <f t="shared" si="39"/>
        <v>34</v>
      </c>
      <c r="AU229" s="31"/>
      <c r="AV229" s="31"/>
      <c r="AW229" s="31"/>
      <c r="AX229" s="31"/>
      <c r="AY229" s="31"/>
      <c r="AZ229" s="31"/>
      <c r="BA229" s="31"/>
      <c r="BB229" s="31"/>
    </row>
    <row r="230" ht="13.5" customHeight="1">
      <c r="A230" s="27" t="s">
        <v>28</v>
      </c>
      <c r="B230" s="27" t="s">
        <v>48</v>
      </c>
      <c r="C230" s="28">
        <f>LOOKUP(A230,'single char incidentie'!$A$1:$A$26,'single char incidentie'!$E$1:$E$26)</f>
        <v>0.0311030688</v>
      </c>
      <c r="D230" s="28">
        <f>LOOKUP(B230,'single char incidentie'!$A$1:$A$26,'single char incidentie'!$D$1:$D$26)</f>
        <v>0.04743824754</v>
      </c>
      <c r="E230" s="29">
        <v>0.149309833266009</v>
      </c>
      <c r="F230" s="30">
        <f t="shared" si="9"/>
        <v>0.001493098333</v>
      </c>
      <c r="G230" s="31">
        <f t="shared" si="27"/>
        <v>2090337.666</v>
      </c>
      <c r="H230" s="31">
        <f t="shared" si="28"/>
        <v>664135.4656</v>
      </c>
      <c r="I230" s="31">
        <f t="shared" si="10"/>
        <v>20903.37666</v>
      </c>
      <c r="J230" s="32">
        <f t="shared" ref="J230:K230" si="704">C230*$AH$5</f>
        <v>31.1030688</v>
      </c>
      <c r="K230" s="32">
        <f t="shared" si="704"/>
        <v>47.43824754</v>
      </c>
      <c r="L230" s="32">
        <f t="shared" si="12"/>
        <v>1.493098333</v>
      </c>
      <c r="M230" s="32">
        <f t="shared" si="13"/>
        <v>2.5919224</v>
      </c>
      <c r="N230" s="32">
        <f t="shared" si="14"/>
        <v>1.0033248</v>
      </c>
      <c r="O230" s="32">
        <f t="shared" si="15"/>
        <v>3.953187295</v>
      </c>
      <c r="P230" s="32">
        <f t="shared" si="16"/>
        <v>1.53026605</v>
      </c>
      <c r="Q230" s="32">
        <f t="shared" si="17"/>
        <v>0.1244248611</v>
      </c>
      <c r="R230" s="32">
        <f t="shared" si="18"/>
        <v>0.04816446234</v>
      </c>
      <c r="S230" s="32">
        <f t="shared" si="19"/>
        <v>0.004013705195</v>
      </c>
      <c r="T230" s="33">
        <f t="shared" si="30"/>
        <v>0.8148625703</v>
      </c>
      <c r="U230" s="34">
        <f t="shared" ref="U230:AB230" si="705">IF(AND(J230&gt;=$AH$7,J230&lt;=$AH$9),1,0)</f>
        <v>0</v>
      </c>
      <c r="V230" s="34">
        <f t="shared" si="705"/>
        <v>0</v>
      </c>
      <c r="W230" s="34">
        <f t="shared" si="705"/>
        <v>1</v>
      </c>
      <c r="X230" s="34">
        <f t="shared" si="705"/>
        <v>1</v>
      </c>
      <c r="Y230" s="34">
        <f t="shared" si="705"/>
        <v>1</v>
      </c>
      <c r="Z230" s="34">
        <f t="shared" si="705"/>
        <v>0</v>
      </c>
      <c r="AA230" s="34">
        <f t="shared" si="705"/>
        <v>1</v>
      </c>
      <c r="AB230" s="34">
        <f t="shared" si="705"/>
        <v>0</v>
      </c>
      <c r="AC230" s="34">
        <f t="shared" si="21"/>
        <v>0</v>
      </c>
      <c r="AD230" s="34">
        <f t="shared" si="22"/>
        <v>1</v>
      </c>
      <c r="AE230" s="30">
        <f t="shared" si="23"/>
        <v>0.001493098333</v>
      </c>
      <c r="AF230" s="35" t="str">
        <f t="shared" si="42"/>
        <v>F+D</v>
      </c>
      <c r="AG230" s="31"/>
      <c r="AH230" s="31"/>
      <c r="AI230" s="31"/>
      <c r="AJ230" s="36">
        <f t="shared" ref="AJ230:AS230" si="706">INT(100*ABS(J230-($AH$7+$AH$9)/2))</f>
        <v>2910</v>
      </c>
      <c r="AK230" s="36">
        <f t="shared" si="706"/>
        <v>4543</v>
      </c>
      <c r="AL230" s="36">
        <f t="shared" si="706"/>
        <v>50</v>
      </c>
      <c r="AM230" s="36">
        <f t="shared" si="706"/>
        <v>59</v>
      </c>
      <c r="AN230" s="36">
        <f t="shared" si="706"/>
        <v>99</v>
      </c>
      <c r="AO230" s="36">
        <f t="shared" si="706"/>
        <v>195</v>
      </c>
      <c r="AP230" s="36">
        <f t="shared" si="706"/>
        <v>46</v>
      </c>
      <c r="AQ230" s="36">
        <f t="shared" si="706"/>
        <v>187</v>
      </c>
      <c r="AR230" s="36">
        <f t="shared" si="706"/>
        <v>195</v>
      </c>
      <c r="AS230" s="36">
        <f t="shared" si="706"/>
        <v>199</v>
      </c>
      <c r="AT230" s="35">
        <f t="shared" si="39"/>
        <v>46</v>
      </c>
      <c r="AU230" s="31"/>
      <c r="AV230" s="31"/>
      <c r="AW230" s="31"/>
      <c r="AX230" s="31"/>
      <c r="AY230" s="31"/>
      <c r="AZ230" s="31"/>
      <c r="BA230" s="31"/>
      <c r="BB230" s="31"/>
    </row>
    <row r="231" ht="13.5" customHeight="1">
      <c r="A231" s="27" t="s">
        <v>11</v>
      </c>
      <c r="B231" s="27" t="s">
        <v>45</v>
      </c>
      <c r="C231" s="28">
        <f>LOOKUP(A231,'single char incidentie'!$A$1:$A$26,'single char incidentie'!$E$1:$E$26)</f>
        <v>0.02841657837</v>
      </c>
      <c r="D231" s="28">
        <f>LOOKUP(B231,'single char incidentie'!$A$1:$A$26,'single char incidentie'!$D$1:$D$26)</f>
        <v>0.04970677464</v>
      </c>
      <c r="E231" s="29">
        <v>0.148136998085904</v>
      </c>
      <c r="F231" s="30">
        <f t="shared" si="9"/>
        <v>0.001481369981</v>
      </c>
      <c r="G231" s="31">
        <f t="shared" si="27"/>
        <v>2073917.973</v>
      </c>
      <c r="H231" s="31">
        <f t="shared" si="28"/>
        <v>695894.845</v>
      </c>
      <c r="I231" s="31">
        <f t="shared" si="10"/>
        <v>20739.17973</v>
      </c>
      <c r="J231" s="32">
        <f t="shared" ref="J231:K231" si="707">C231*$AH$5</f>
        <v>28.41657837</v>
      </c>
      <c r="K231" s="32">
        <f t="shared" si="707"/>
        <v>49.70677464</v>
      </c>
      <c r="L231" s="32">
        <f t="shared" si="12"/>
        <v>1.481369981</v>
      </c>
      <c r="M231" s="32">
        <f t="shared" si="13"/>
        <v>2.368048197</v>
      </c>
      <c r="N231" s="32">
        <f t="shared" si="14"/>
        <v>0.9166638183</v>
      </c>
      <c r="O231" s="32">
        <f t="shared" si="15"/>
        <v>4.14223122</v>
      </c>
      <c r="P231" s="32">
        <f t="shared" si="16"/>
        <v>1.603444343</v>
      </c>
      <c r="Q231" s="32">
        <f t="shared" si="17"/>
        <v>0.1234474984</v>
      </c>
      <c r="R231" s="32">
        <f t="shared" si="18"/>
        <v>0.04778612841</v>
      </c>
      <c r="S231" s="32">
        <f t="shared" si="19"/>
        <v>0.003982177368</v>
      </c>
      <c r="T231" s="33">
        <f t="shared" si="30"/>
        <v>0.8163439403</v>
      </c>
      <c r="U231" s="34">
        <f t="shared" ref="U231:AB231" si="708">IF(AND(J231&gt;=$AH$7,J231&lt;=$AH$9),1,0)</f>
        <v>0</v>
      </c>
      <c r="V231" s="34">
        <f t="shared" si="708"/>
        <v>0</v>
      </c>
      <c r="W231" s="34">
        <f t="shared" si="708"/>
        <v>1</v>
      </c>
      <c r="X231" s="34">
        <f t="shared" si="708"/>
        <v>1</v>
      </c>
      <c r="Y231" s="34">
        <f t="shared" si="708"/>
        <v>0</v>
      </c>
      <c r="Z231" s="34">
        <f t="shared" si="708"/>
        <v>0</v>
      </c>
      <c r="AA231" s="34">
        <f t="shared" si="708"/>
        <v>1</v>
      </c>
      <c r="AB231" s="34">
        <f t="shared" si="708"/>
        <v>0</v>
      </c>
      <c r="AC231" s="34">
        <f t="shared" si="21"/>
        <v>0</v>
      </c>
      <c r="AD231" s="34">
        <f t="shared" si="22"/>
        <v>1</v>
      </c>
      <c r="AE231" s="30">
        <f t="shared" si="23"/>
        <v>0.001481369981</v>
      </c>
      <c r="AF231" s="35" t="str">
        <f t="shared" si="42"/>
        <v>V+M</v>
      </c>
      <c r="AG231" s="31"/>
      <c r="AH231" s="31"/>
      <c r="AI231" s="31"/>
      <c r="AJ231" s="36">
        <f t="shared" ref="AJ231:AS231" si="709">INT(100*ABS(J231-($AH$7+$AH$9)/2))</f>
        <v>2641</v>
      </c>
      <c r="AK231" s="36">
        <f t="shared" si="709"/>
        <v>4770</v>
      </c>
      <c r="AL231" s="36">
        <f t="shared" si="709"/>
        <v>51</v>
      </c>
      <c r="AM231" s="36">
        <f t="shared" si="709"/>
        <v>36</v>
      </c>
      <c r="AN231" s="36">
        <f t="shared" si="709"/>
        <v>108</v>
      </c>
      <c r="AO231" s="36">
        <f t="shared" si="709"/>
        <v>214</v>
      </c>
      <c r="AP231" s="36">
        <f t="shared" si="709"/>
        <v>39</v>
      </c>
      <c r="AQ231" s="36">
        <f t="shared" si="709"/>
        <v>187</v>
      </c>
      <c r="AR231" s="36">
        <f t="shared" si="709"/>
        <v>195</v>
      </c>
      <c r="AS231" s="36">
        <f t="shared" si="709"/>
        <v>199</v>
      </c>
      <c r="AT231" s="35">
        <f t="shared" si="39"/>
        <v>36</v>
      </c>
      <c r="AU231" s="31"/>
      <c r="AV231" s="31"/>
      <c r="AW231" s="31"/>
      <c r="AX231" s="31"/>
      <c r="AY231" s="31"/>
      <c r="AZ231" s="31"/>
      <c r="BA231" s="31"/>
      <c r="BB231" s="31"/>
    </row>
    <row r="232" ht="13.5" customHeight="1">
      <c r="A232" s="27" t="s">
        <v>58</v>
      </c>
      <c r="B232" s="27" t="s">
        <v>58</v>
      </c>
      <c r="C232" s="28">
        <f>LOOKUP(A232,'single char incidentie'!$A$1:$A$26,'single char incidentie'!$E$1:$E$26)</f>
        <v>0.03982593795</v>
      </c>
      <c r="D232" s="28">
        <f>LOOKUP(B232,'single char incidentie'!$A$1:$A$26,'single char incidentie'!$D$1:$D$26)</f>
        <v>0.0382052264</v>
      </c>
      <c r="E232" s="29">
        <v>0.146726717746637</v>
      </c>
      <c r="F232" s="30">
        <f t="shared" si="9"/>
        <v>0.001467267177</v>
      </c>
      <c r="G232" s="31">
        <f t="shared" si="27"/>
        <v>2054174.048</v>
      </c>
      <c r="H232" s="31">
        <f t="shared" si="28"/>
        <v>534873.1696</v>
      </c>
      <c r="I232" s="31">
        <f t="shared" si="10"/>
        <v>20541.74048</v>
      </c>
      <c r="J232" s="32">
        <f t="shared" ref="J232:K232" si="710">C232*$AH$5</f>
        <v>39.82593795</v>
      </c>
      <c r="K232" s="32">
        <f t="shared" si="710"/>
        <v>38.2052264</v>
      </c>
      <c r="L232" s="32">
        <f t="shared" si="12"/>
        <v>1.467267177</v>
      </c>
      <c r="M232" s="32">
        <f t="shared" si="13"/>
        <v>3.318828162</v>
      </c>
      <c r="N232" s="32">
        <f t="shared" si="14"/>
        <v>1.284707676</v>
      </c>
      <c r="O232" s="32">
        <f t="shared" si="15"/>
        <v>3.183768867</v>
      </c>
      <c r="P232" s="32">
        <f t="shared" si="16"/>
        <v>1.232426658</v>
      </c>
      <c r="Q232" s="32">
        <f t="shared" si="17"/>
        <v>0.1222722648</v>
      </c>
      <c r="R232" s="32">
        <f t="shared" si="18"/>
        <v>0.04733119927</v>
      </c>
      <c r="S232" s="32">
        <f t="shared" si="19"/>
        <v>0.003944266606</v>
      </c>
      <c r="T232" s="33">
        <f t="shared" si="30"/>
        <v>0.8178112075</v>
      </c>
      <c r="U232" s="34">
        <f t="shared" ref="U232:AB232" si="711">IF(AND(J232&gt;=$AH$7,J232&lt;=$AH$9),1,0)</f>
        <v>0</v>
      </c>
      <c r="V232" s="34">
        <f t="shared" si="711"/>
        <v>0</v>
      </c>
      <c r="W232" s="34">
        <f t="shared" si="711"/>
        <v>1</v>
      </c>
      <c r="X232" s="34">
        <f t="shared" si="711"/>
        <v>0</v>
      </c>
      <c r="Y232" s="34">
        <f t="shared" si="711"/>
        <v>1</v>
      </c>
      <c r="Z232" s="34">
        <f t="shared" si="711"/>
        <v>0</v>
      </c>
      <c r="AA232" s="34">
        <f t="shared" si="711"/>
        <v>1</v>
      </c>
      <c r="AB232" s="34">
        <f t="shared" si="711"/>
        <v>0</v>
      </c>
      <c r="AC232" s="34">
        <f t="shared" si="21"/>
        <v>0</v>
      </c>
      <c r="AD232" s="34">
        <f t="shared" si="22"/>
        <v>1</v>
      </c>
      <c r="AE232" s="30">
        <f t="shared" si="23"/>
        <v>0.001467267177</v>
      </c>
      <c r="AF232" s="35" t="str">
        <f t="shared" si="42"/>
        <v>V+F</v>
      </c>
      <c r="AG232" s="31"/>
      <c r="AH232" s="31"/>
      <c r="AI232" s="31"/>
      <c r="AJ232" s="36">
        <f t="shared" ref="AJ232:AS232" si="712">INT(100*ABS(J232-($AH$7+$AH$9)/2))</f>
        <v>3782</v>
      </c>
      <c r="AK232" s="36">
        <f t="shared" si="712"/>
        <v>3620</v>
      </c>
      <c r="AL232" s="36">
        <f t="shared" si="712"/>
        <v>53</v>
      </c>
      <c r="AM232" s="36">
        <f t="shared" si="712"/>
        <v>131</v>
      </c>
      <c r="AN232" s="36">
        <f t="shared" si="712"/>
        <v>71</v>
      </c>
      <c r="AO232" s="36">
        <f t="shared" si="712"/>
        <v>118</v>
      </c>
      <c r="AP232" s="36">
        <f t="shared" si="712"/>
        <v>76</v>
      </c>
      <c r="AQ232" s="36">
        <f t="shared" si="712"/>
        <v>187</v>
      </c>
      <c r="AR232" s="36">
        <f t="shared" si="712"/>
        <v>195</v>
      </c>
      <c r="AS232" s="36">
        <f t="shared" si="712"/>
        <v>199</v>
      </c>
      <c r="AT232" s="35">
        <f t="shared" si="39"/>
        <v>53</v>
      </c>
      <c r="AU232" s="31"/>
      <c r="AV232" s="31"/>
      <c r="AW232" s="31"/>
      <c r="AX232" s="31"/>
      <c r="AY232" s="31"/>
      <c r="AZ232" s="31"/>
      <c r="BA232" s="31"/>
      <c r="BB232" s="31"/>
    </row>
    <row r="233" ht="13.5" customHeight="1">
      <c r="A233" s="27" t="s">
        <v>42</v>
      </c>
      <c r="B233" s="27" t="s">
        <v>55</v>
      </c>
      <c r="C233" s="28">
        <f>LOOKUP(A233,'single char incidentie'!$A$1:$A$26,'single char incidentie'!$E$1:$E$26)</f>
        <v>0.03420499521</v>
      </c>
      <c r="D233" s="28">
        <f>LOOKUP(B233,'single char incidentie'!$A$1:$A$26,'single char incidentie'!$D$1:$D$26)</f>
        <v>0.0443396535</v>
      </c>
      <c r="E233" s="29">
        <v>0.146287803967579</v>
      </c>
      <c r="F233" s="30">
        <f t="shared" si="9"/>
        <v>0.00146287804</v>
      </c>
      <c r="G233" s="31">
        <f t="shared" si="27"/>
        <v>2048029.256</v>
      </c>
      <c r="H233" s="31">
        <f t="shared" si="28"/>
        <v>620755.149</v>
      </c>
      <c r="I233" s="31">
        <f t="shared" si="10"/>
        <v>20480.29256</v>
      </c>
      <c r="J233" s="32">
        <f t="shared" ref="J233:K233" si="713">C233*$AH$5</f>
        <v>34.20499521</v>
      </c>
      <c r="K233" s="32">
        <f t="shared" si="713"/>
        <v>44.3396535</v>
      </c>
      <c r="L233" s="32">
        <f t="shared" si="12"/>
        <v>1.46287804</v>
      </c>
      <c r="M233" s="32">
        <f t="shared" si="13"/>
        <v>2.850416267</v>
      </c>
      <c r="N233" s="32">
        <f t="shared" si="14"/>
        <v>1.103386942</v>
      </c>
      <c r="O233" s="32">
        <f t="shared" si="15"/>
        <v>3.694971125</v>
      </c>
      <c r="P233" s="32">
        <f t="shared" si="16"/>
        <v>1.430311403</v>
      </c>
      <c r="Q233" s="32">
        <f t="shared" si="17"/>
        <v>0.1219065033</v>
      </c>
      <c r="R233" s="32">
        <f t="shared" si="18"/>
        <v>0.04718961418</v>
      </c>
      <c r="S233" s="32">
        <f t="shared" si="19"/>
        <v>0.003932467849</v>
      </c>
      <c r="T233" s="33">
        <f t="shared" si="30"/>
        <v>0.8192740855</v>
      </c>
      <c r="U233" s="34">
        <f t="shared" ref="U233:AB233" si="714">IF(AND(J233&gt;=$AH$7,J233&lt;=$AH$9),1,0)</f>
        <v>0</v>
      </c>
      <c r="V233" s="34">
        <f t="shared" si="714"/>
        <v>0</v>
      </c>
      <c r="W233" s="34">
        <f t="shared" si="714"/>
        <v>1</v>
      </c>
      <c r="X233" s="34">
        <f t="shared" si="714"/>
        <v>1</v>
      </c>
      <c r="Y233" s="34">
        <f t="shared" si="714"/>
        <v>1</v>
      </c>
      <c r="Z233" s="34">
        <f t="shared" si="714"/>
        <v>0</v>
      </c>
      <c r="AA233" s="34">
        <f t="shared" si="714"/>
        <v>1</v>
      </c>
      <c r="AB233" s="34">
        <f t="shared" si="714"/>
        <v>0</v>
      </c>
      <c r="AC233" s="34">
        <f t="shared" si="21"/>
        <v>0</v>
      </c>
      <c r="AD233" s="34">
        <f t="shared" si="22"/>
        <v>1</v>
      </c>
      <c r="AE233" s="30">
        <f t="shared" si="23"/>
        <v>0.00146287804</v>
      </c>
      <c r="AF233" s="35" t="str">
        <f t="shared" si="42"/>
        <v>V+F</v>
      </c>
      <c r="AG233" s="31"/>
      <c r="AH233" s="31"/>
      <c r="AI233" s="31"/>
      <c r="AJ233" s="36">
        <f t="shared" ref="AJ233:AS233" si="715">INT(100*ABS(J233-($AH$7+$AH$9)/2))</f>
        <v>3220</v>
      </c>
      <c r="AK233" s="36">
        <f t="shared" si="715"/>
        <v>4233</v>
      </c>
      <c r="AL233" s="36">
        <f t="shared" si="715"/>
        <v>53</v>
      </c>
      <c r="AM233" s="36">
        <f t="shared" si="715"/>
        <v>85</v>
      </c>
      <c r="AN233" s="36">
        <f t="shared" si="715"/>
        <v>89</v>
      </c>
      <c r="AO233" s="36">
        <f t="shared" si="715"/>
        <v>169</v>
      </c>
      <c r="AP233" s="36">
        <f t="shared" si="715"/>
        <v>56</v>
      </c>
      <c r="AQ233" s="36">
        <f t="shared" si="715"/>
        <v>187</v>
      </c>
      <c r="AR233" s="36">
        <f t="shared" si="715"/>
        <v>195</v>
      </c>
      <c r="AS233" s="36">
        <f t="shared" si="715"/>
        <v>199</v>
      </c>
      <c r="AT233" s="35">
        <f t="shared" si="39"/>
        <v>53</v>
      </c>
      <c r="AU233" s="31"/>
      <c r="AV233" s="31"/>
      <c r="AW233" s="31"/>
      <c r="AX233" s="31"/>
      <c r="AY233" s="31"/>
      <c r="AZ233" s="31"/>
      <c r="BA233" s="31"/>
      <c r="BB233" s="31"/>
    </row>
    <row r="234" ht="13.5" customHeight="1">
      <c r="A234" s="27" t="s">
        <v>43</v>
      </c>
      <c r="B234" s="27" t="s">
        <v>33</v>
      </c>
      <c r="C234" s="28">
        <f>LOOKUP(A234,'single char incidentie'!$A$1:$A$26,'single char incidentie'!$E$1:$E$26)</f>
        <v>0.05718590837</v>
      </c>
      <c r="D234" s="28">
        <f>LOOKUP(B234,'single char incidentie'!$A$1:$A$26,'single char incidentie'!$D$1:$D$26)</f>
        <v>0.02531121548</v>
      </c>
      <c r="E234" s="29">
        <v>0.144956672014699</v>
      </c>
      <c r="F234" s="30">
        <f t="shared" si="9"/>
        <v>0.00144956672</v>
      </c>
      <c r="G234" s="31">
        <f t="shared" si="27"/>
        <v>2029393.408</v>
      </c>
      <c r="H234" s="31">
        <f t="shared" si="28"/>
        <v>354357.0167</v>
      </c>
      <c r="I234" s="31">
        <f t="shared" si="10"/>
        <v>20293.93408</v>
      </c>
      <c r="J234" s="32">
        <f t="shared" ref="J234:K234" si="716">C234*$AH$5</f>
        <v>57.18590837</v>
      </c>
      <c r="K234" s="32">
        <f t="shared" si="716"/>
        <v>25.31121548</v>
      </c>
      <c r="L234" s="32">
        <f t="shared" si="12"/>
        <v>1.44956672</v>
      </c>
      <c r="M234" s="32">
        <f t="shared" si="13"/>
        <v>4.765492365</v>
      </c>
      <c r="N234" s="32">
        <f t="shared" si="14"/>
        <v>1.844706722</v>
      </c>
      <c r="O234" s="32">
        <f t="shared" si="15"/>
        <v>2.109267957</v>
      </c>
      <c r="P234" s="32">
        <f t="shared" si="16"/>
        <v>0.8164908219</v>
      </c>
      <c r="Q234" s="32">
        <f t="shared" si="17"/>
        <v>0.1207972267</v>
      </c>
      <c r="R234" s="32">
        <f t="shared" si="18"/>
        <v>0.04676021678</v>
      </c>
      <c r="S234" s="32">
        <f t="shared" si="19"/>
        <v>0.003896684732</v>
      </c>
      <c r="T234" s="33">
        <f t="shared" si="30"/>
        <v>0.8207236523</v>
      </c>
      <c r="U234" s="34">
        <f t="shared" ref="U234:AB234" si="717">IF(AND(J234&gt;=$AH$7,J234&lt;=$AH$9),1,0)</f>
        <v>0</v>
      </c>
      <c r="V234" s="34">
        <f t="shared" si="717"/>
        <v>0</v>
      </c>
      <c r="W234" s="34">
        <f t="shared" si="717"/>
        <v>1</v>
      </c>
      <c r="X234" s="34">
        <f t="shared" si="717"/>
        <v>0</v>
      </c>
      <c r="Y234" s="34">
        <f t="shared" si="717"/>
        <v>1</v>
      </c>
      <c r="Z234" s="34">
        <f t="shared" si="717"/>
        <v>1</v>
      </c>
      <c r="AA234" s="34">
        <f t="shared" si="717"/>
        <v>0</v>
      </c>
      <c r="AB234" s="34">
        <f t="shared" si="717"/>
        <v>0</v>
      </c>
      <c r="AC234" s="34">
        <f t="shared" si="21"/>
        <v>0</v>
      </c>
      <c r="AD234" s="34">
        <f t="shared" si="22"/>
        <v>1</v>
      </c>
      <c r="AE234" s="30">
        <f t="shared" si="23"/>
        <v>0.00144956672</v>
      </c>
      <c r="AF234" s="35" t="str">
        <f t="shared" si="42"/>
        <v>F+M</v>
      </c>
      <c r="AG234" s="31"/>
      <c r="AH234" s="31"/>
      <c r="AI234" s="31"/>
      <c r="AJ234" s="36">
        <f t="shared" ref="AJ234:AS234" si="718">INT(100*ABS(J234-($AH$7+$AH$9)/2))</f>
        <v>5518</v>
      </c>
      <c r="AK234" s="36">
        <f t="shared" si="718"/>
        <v>2331</v>
      </c>
      <c r="AL234" s="36">
        <f t="shared" si="718"/>
        <v>55</v>
      </c>
      <c r="AM234" s="36">
        <f t="shared" si="718"/>
        <v>276</v>
      </c>
      <c r="AN234" s="36">
        <f t="shared" si="718"/>
        <v>15</v>
      </c>
      <c r="AO234" s="36">
        <f t="shared" si="718"/>
        <v>10</v>
      </c>
      <c r="AP234" s="36">
        <f t="shared" si="718"/>
        <v>118</v>
      </c>
      <c r="AQ234" s="36">
        <f t="shared" si="718"/>
        <v>187</v>
      </c>
      <c r="AR234" s="36">
        <f t="shared" si="718"/>
        <v>195</v>
      </c>
      <c r="AS234" s="36">
        <f t="shared" si="718"/>
        <v>199</v>
      </c>
      <c r="AT234" s="35">
        <f t="shared" si="39"/>
        <v>10</v>
      </c>
      <c r="AU234" s="31"/>
      <c r="AV234" s="31"/>
      <c r="AW234" s="31"/>
      <c r="AX234" s="31"/>
      <c r="AY234" s="31"/>
      <c r="AZ234" s="31"/>
      <c r="BA234" s="31"/>
      <c r="BB234" s="31"/>
    </row>
    <row r="235" ht="13.5" customHeight="1">
      <c r="A235" s="27" t="s">
        <v>28</v>
      </c>
      <c r="B235" s="27" t="s">
        <v>43</v>
      </c>
      <c r="C235" s="28">
        <f>LOOKUP(A235,'single char incidentie'!$A$1:$A$26,'single char incidentie'!$E$1:$E$26)</f>
        <v>0.0311030688</v>
      </c>
      <c r="D235" s="28">
        <f>LOOKUP(B235,'single char incidentie'!$A$1:$A$26,'single char incidentie'!$D$1:$D$26)</f>
        <v>0.04579603563</v>
      </c>
      <c r="E235" s="29">
        <v>0.144150797535118</v>
      </c>
      <c r="F235" s="30">
        <f t="shared" si="9"/>
        <v>0.001441507975</v>
      </c>
      <c r="G235" s="31">
        <f t="shared" si="27"/>
        <v>2018111.165</v>
      </c>
      <c r="H235" s="31">
        <f t="shared" si="28"/>
        <v>641144.4988</v>
      </c>
      <c r="I235" s="31">
        <f t="shared" si="10"/>
        <v>20181.11165</v>
      </c>
      <c r="J235" s="32">
        <f t="shared" ref="J235:K235" si="719">C235*$AH$5</f>
        <v>31.1030688</v>
      </c>
      <c r="K235" s="32">
        <f t="shared" si="719"/>
        <v>45.79603563</v>
      </c>
      <c r="L235" s="32">
        <f t="shared" si="12"/>
        <v>1.441507975</v>
      </c>
      <c r="M235" s="32">
        <f t="shared" si="13"/>
        <v>2.5919224</v>
      </c>
      <c r="N235" s="32">
        <f t="shared" si="14"/>
        <v>1.0033248</v>
      </c>
      <c r="O235" s="32">
        <f t="shared" si="15"/>
        <v>3.816336303</v>
      </c>
      <c r="P235" s="32">
        <f t="shared" si="16"/>
        <v>1.477291472</v>
      </c>
      <c r="Q235" s="32">
        <f t="shared" si="17"/>
        <v>0.1201256646</v>
      </c>
      <c r="R235" s="32">
        <f t="shared" si="18"/>
        <v>0.04650025727</v>
      </c>
      <c r="S235" s="32">
        <f t="shared" si="19"/>
        <v>0.003875021439</v>
      </c>
      <c r="T235" s="33">
        <f t="shared" si="30"/>
        <v>0.8221651602</v>
      </c>
      <c r="U235" s="34">
        <f t="shared" ref="U235:AB235" si="720">IF(AND(J235&gt;=$AH$7,J235&lt;=$AH$9),1,0)</f>
        <v>0</v>
      </c>
      <c r="V235" s="34">
        <f t="shared" si="720"/>
        <v>0</v>
      </c>
      <c r="W235" s="34">
        <f t="shared" si="720"/>
        <v>1</v>
      </c>
      <c r="X235" s="34">
        <f t="shared" si="720"/>
        <v>1</v>
      </c>
      <c r="Y235" s="34">
        <f t="shared" si="720"/>
        <v>1</v>
      </c>
      <c r="Z235" s="34">
        <f t="shared" si="720"/>
        <v>0</v>
      </c>
      <c r="AA235" s="34">
        <f t="shared" si="720"/>
        <v>1</v>
      </c>
      <c r="AB235" s="34">
        <f t="shared" si="720"/>
        <v>0</v>
      </c>
      <c r="AC235" s="34">
        <f t="shared" si="21"/>
        <v>0</v>
      </c>
      <c r="AD235" s="34">
        <f t="shared" si="22"/>
        <v>1</v>
      </c>
      <c r="AE235" s="30">
        <f t="shared" si="23"/>
        <v>0.001441507975</v>
      </c>
      <c r="AF235" s="35" t="str">
        <f t="shared" si="42"/>
        <v>F+D</v>
      </c>
      <c r="AG235" s="31"/>
      <c r="AH235" s="31"/>
      <c r="AI235" s="31"/>
      <c r="AJ235" s="36">
        <f t="shared" ref="AJ235:AS235" si="721">INT(100*ABS(J235-($AH$7+$AH$9)/2))</f>
        <v>2910</v>
      </c>
      <c r="AK235" s="36">
        <f t="shared" si="721"/>
        <v>4379</v>
      </c>
      <c r="AL235" s="36">
        <f t="shared" si="721"/>
        <v>55</v>
      </c>
      <c r="AM235" s="36">
        <f t="shared" si="721"/>
        <v>59</v>
      </c>
      <c r="AN235" s="36">
        <f t="shared" si="721"/>
        <v>99</v>
      </c>
      <c r="AO235" s="36">
        <f t="shared" si="721"/>
        <v>181</v>
      </c>
      <c r="AP235" s="36">
        <f t="shared" si="721"/>
        <v>52</v>
      </c>
      <c r="AQ235" s="36">
        <f t="shared" si="721"/>
        <v>187</v>
      </c>
      <c r="AR235" s="36">
        <f t="shared" si="721"/>
        <v>195</v>
      </c>
      <c r="AS235" s="36">
        <f t="shared" si="721"/>
        <v>199</v>
      </c>
      <c r="AT235" s="35">
        <f t="shared" si="39"/>
        <v>52</v>
      </c>
      <c r="AU235" s="31"/>
      <c r="AV235" s="31"/>
      <c r="AW235" s="31"/>
      <c r="AX235" s="31"/>
      <c r="AY235" s="31"/>
      <c r="AZ235" s="31"/>
      <c r="BA235" s="31"/>
      <c r="BB235" s="31"/>
    </row>
    <row r="236" ht="13.5" customHeight="1">
      <c r="A236" s="27" t="s">
        <v>48</v>
      </c>
      <c r="B236" s="27" t="s">
        <v>27</v>
      </c>
      <c r="C236" s="28">
        <f>LOOKUP(A236,'single char incidentie'!$A$1:$A$26,'single char incidentie'!$E$1:$E$26)</f>
        <v>0.04448359996</v>
      </c>
      <c r="D236" s="28">
        <f>LOOKUP(B236,'single char incidentie'!$A$1:$A$26,'single char incidentie'!$D$1:$D$26)</f>
        <v>0.0294908523</v>
      </c>
      <c r="E236" s="29">
        <v>0.144093235072291</v>
      </c>
      <c r="F236" s="30">
        <f t="shared" si="9"/>
        <v>0.001440932351</v>
      </c>
      <c r="G236" s="31">
        <f t="shared" si="27"/>
        <v>2017305.291</v>
      </c>
      <c r="H236" s="31">
        <f t="shared" si="28"/>
        <v>412871.9321</v>
      </c>
      <c r="I236" s="31">
        <f t="shared" si="10"/>
        <v>20173.05291</v>
      </c>
      <c r="J236" s="32">
        <f t="shared" ref="J236:K236" si="722">C236*$AH$5</f>
        <v>44.48359996</v>
      </c>
      <c r="K236" s="32">
        <f t="shared" si="722"/>
        <v>29.4908523</v>
      </c>
      <c r="L236" s="32">
        <f t="shared" si="12"/>
        <v>1.440932351</v>
      </c>
      <c r="M236" s="32">
        <f t="shared" si="13"/>
        <v>3.706966663</v>
      </c>
      <c r="N236" s="32">
        <f t="shared" si="14"/>
        <v>1.434954837</v>
      </c>
      <c r="O236" s="32">
        <f t="shared" si="15"/>
        <v>2.457571025</v>
      </c>
      <c r="P236" s="32">
        <f t="shared" si="16"/>
        <v>0.951317816</v>
      </c>
      <c r="Q236" s="32">
        <f t="shared" si="17"/>
        <v>0.1200776959</v>
      </c>
      <c r="R236" s="32">
        <f t="shared" si="18"/>
        <v>0.04648168873</v>
      </c>
      <c r="S236" s="32">
        <f t="shared" si="19"/>
        <v>0.003873474061</v>
      </c>
      <c r="T236" s="33">
        <f t="shared" si="30"/>
        <v>0.8236060926</v>
      </c>
      <c r="U236" s="34">
        <f t="shared" ref="U236:AB236" si="723">IF(AND(J236&gt;=$AH$7,J236&lt;=$AH$9),1,0)</f>
        <v>0</v>
      </c>
      <c r="V236" s="34">
        <f t="shared" si="723"/>
        <v>0</v>
      </c>
      <c r="W236" s="34">
        <f t="shared" si="723"/>
        <v>1</v>
      </c>
      <c r="X236" s="34">
        <f t="shared" si="723"/>
        <v>0</v>
      </c>
      <c r="Y236" s="34">
        <f t="shared" si="723"/>
        <v>1</v>
      </c>
      <c r="Z236" s="34">
        <f t="shared" si="723"/>
        <v>1</v>
      </c>
      <c r="AA236" s="34">
        <f t="shared" si="723"/>
        <v>0</v>
      </c>
      <c r="AB236" s="34">
        <f t="shared" si="723"/>
        <v>0</v>
      </c>
      <c r="AC236" s="34">
        <f t="shared" si="21"/>
        <v>0</v>
      </c>
      <c r="AD236" s="34">
        <f t="shared" si="22"/>
        <v>1</v>
      </c>
      <c r="AE236" s="30">
        <f t="shared" si="23"/>
        <v>0.001440932351</v>
      </c>
      <c r="AF236" s="35" t="str">
        <f t="shared" si="42"/>
        <v>F+M</v>
      </c>
      <c r="AG236" s="31"/>
      <c r="AH236" s="31"/>
      <c r="AI236" s="31"/>
      <c r="AJ236" s="36">
        <f t="shared" ref="AJ236:AS236" si="724">INT(100*ABS(J236-($AH$7+$AH$9)/2))</f>
        <v>4248</v>
      </c>
      <c r="AK236" s="36">
        <f t="shared" si="724"/>
        <v>2749</v>
      </c>
      <c r="AL236" s="36">
        <f t="shared" si="724"/>
        <v>55</v>
      </c>
      <c r="AM236" s="36">
        <f t="shared" si="724"/>
        <v>170</v>
      </c>
      <c r="AN236" s="36">
        <f t="shared" si="724"/>
        <v>56</v>
      </c>
      <c r="AO236" s="36">
        <f t="shared" si="724"/>
        <v>45</v>
      </c>
      <c r="AP236" s="36">
        <f t="shared" si="724"/>
        <v>104</v>
      </c>
      <c r="AQ236" s="36">
        <f t="shared" si="724"/>
        <v>187</v>
      </c>
      <c r="AR236" s="36">
        <f t="shared" si="724"/>
        <v>195</v>
      </c>
      <c r="AS236" s="36">
        <f t="shared" si="724"/>
        <v>199</v>
      </c>
      <c r="AT236" s="35">
        <f t="shared" si="39"/>
        <v>45</v>
      </c>
      <c r="AU236" s="31"/>
      <c r="AV236" s="31"/>
      <c r="AW236" s="31"/>
      <c r="AX236" s="31"/>
      <c r="AY236" s="31"/>
      <c r="AZ236" s="31"/>
      <c r="BA236" s="31"/>
      <c r="BB236" s="31"/>
    </row>
    <row r="237" ht="13.5" customHeight="1">
      <c r="A237" s="27" t="s">
        <v>60</v>
      </c>
      <c r="B237" s="27" t="s">
        <v>42</v>
      </c>
      <c r="C237" s="28">
        <f>LOOKUP(A237,'single char incidentie'!$A$1:$A$26,'single char incidentie'!$E$1:$E$26)</f>
        <v>0.02641988628</v>
      </c>
      <c r="D237" s="28">
        <f>LOOKUP(B237,'single char incidentie'!$A$1:$A$26,'single char incidentie'!$D$1:$D$26)</f>
        <v>0.05481889944</v>
      </c>
      <c r="E237" s="29">
        <v>0.141646830402133</v>
      </c>
      <c r="F237" s="30">
        <f t="shared" si="9"/>
        <v>0.001416468304</v>
      </c>
      <c r="G237" s="31">
        <f t="shared" si="27"/>
        <v>1983055.626</v>
      </c>
      <c r="H237" s="31">
        <f t="shared" si="28"/>
        <v>767464.5922</v>
      </c>
      <c r="I237" s="31">
        <f t="shared" si="10"/>
        <v>19830.55626</v>
      </c>
      <c r="J237" s="32">
        <f t="shared" ref="J237:K237" si="725">C237*$AH$5</f>
        <v>26.41988628</v>
      </c>
      <c r="K237" s="32">
        <f t="shared" si="725"/>
        <v>54.81889944</v>
      </c>
      <c r="L237" s="32">
        <f t="shared" si="12"/>
        <v>1.416468304</v>
      </c>
      <c r="M237" s="32">
        <f t="shared" si="13"/>
        <v>2.20165719</v>
      </c>
      <c r="N237" s="32">
        <f t="shared" si="14"/>
        <v>0.8522543963</v>
      </c>
      <c r="O237" s="32">
        <f t="shared" si="15"/>
        <v>4.56824162</v>
      </c>
      <c r="P237" s="32">
        <f t="shared" si="16"/>
        <v>1.768351595</v>
      </c>
      <c r="Q237" s="32">
        <f t="shared" si="17"/>
        <v>0.1180390253</v>
      </c>
      <c r="R237" s="32">
        <f t="shared" si="18"/>
        <v>0.04569252594</v>
      </c>
      <c r="S237" s="32">
        <f t="shared" si="19"/>
        <v>0.003807710495</v>
      </c>
      <c r="T237" s="33">
        <f t="shared" si="30"/>
        <v>0.8250225609</v>
      </c>
      <c r="U237" s="34">
        <f t="shared" ref="U237:AB237" si="726">IF(AND(J237&gt;=$AH$7,J237&lt;=$AH$9),1,0)</f>
        <v>0</v>
      </c>
      <c r="V237" s="34">
        <f t="shared" si="726"/>
        <v>0</v>
      </c>
      <c r="W237" s="34">
        <f t="shared" si="726"/>
        <v>1</v>
      </c>
      <c r="X237" s="34">
        <f t="shared" si="726"/>
        <v>1</v>
      </c>
      <c r="Y237" s="34">
        <f t="shared" si="726"/>
        <v>0</v>
      </c>
      <c r="Z237" s="34">
        <f t="shared" si="726"/>
        <v>0</v>
      </c>
      <c r="AA237" s="34">
        <f t="shared" si="726"/>
        <v>1</v>
      </c>
      <c r="AB237" s="34">
        <f t="shared" si="726"/>
        <v>0</v>
      </c>
      <c r="AC237" s="34">
        <f t="shared" si="21"/>
        <v>0</v>
      </c>
      <c r="AD237" s="34">
        <f t="shared" si="22"/>
        <v>1</v>
      </c>
      <c r="AE237" s="30">
        <f t="shared" si="23"/>
        <v>0.001416468304</v>
      </c>
      <c r="AF237" s="35" t="str">
        <f t="shared" si="42"/>
        <v>V+M</v>
      </c>
      <c r="AG237" s="31"/>
      <c r="AH237" s="31"/>
      <c r="AI237" s="31"/>
      <c r="AJ237" s="36">
        <f t="shared" ref="AJ237:AS237" si="727">INT(100*ABS(J237-($AH$7+$AH$9)/2))</f>
        <v>2441</v>
      </c>
      <c r="AK237" s="36">
        <f t="shared" si="727"/>
        <v>5281</v>
      </c>
      <c r="AL237" s="36">
        <f t="shared" si="727"/>
        <v>58</v>
      </c>
      <c r="AM237" s="36">
        <f t="shared" si="727"/>
        <v>20</v>
      </c>
      <c r="AN237" s="36">
        <f t="shared" si="727"/>
        <v>114</v>
      </c>
      <c r="AO237" s="36">
        <f t="shared" si="727"/>
        <v>256</v>
      </c>
      <c r="AP237" s="36">
        <f t="shared" si="727"/>
        <v>23</v>
      </c>
      <c r="AQ237" s="36">
        <f t="shared" si="727"/>
        <v>188</v>
      </c>
      <c r="AR237" s="36">
        <f t="shared" si="727"/>
        <v>195</v>
      </c>
      <c r="AS237" s="36">
        <f t="shared" si="727"/>
        <v>199</v>
      </c>
      <c r="AT237" s="35">
        <f t="shared" si="39"/>
        <v>20</v>
      </c>
      <c r="AU237" s="31"/>
      <c r="AV237" s="31"/>
      <c r="AW237" s="31"/>
      <c r="AX237" s="31"/>
      <c r="AY237" s="31"/>
      <c r="AZ237" s="31"/>
      <c r="BA237" s="31"/>
      <c r="BB237" s="31"/>
    </row>
    <row r="238" ht="13.5" customHeight="1">
      <c r="A238" s="27" t="s">
        <v>28</v>
      </c>
      <c r="B238" s="27" t="s">
        <v>55</v>
      </c>
      <c r="C238" s="28">
        <f>LOOKUP(A238,'single char incidentie'!$A$1:$A$26,'single char incidentie'!$E$1:$E$26)</f>
        <v>0.0311030688</v>
      </c>
      <c r="D238" s="28">
        <f>LOOKUP(B238,'single char incidentie'!$A$1:$A$26,'single char incidentie'!$D$1:$D$26)</f>
        <v>0.0443396535</v>
      </c>
      <c r="E238" s="29">
        <v>0.140999252695326</v>
      </c>
      <c r="F238" s="30">
        <f t="shared" si="9"/>
        <v>0.001409992527</v>
      </c>
      <c r="G238" s="31">
        <f t="shared" si="27"/>
        <v>1973989.538</v>
      </c>
      <c r="H238" s="31">
        <f t="shared" si="28"/>
        <v>620755.149</v>
      </c>
      <c r="I238" s="31">
        <f t="shared" si="10"/>
        <v>19739.89538</v>
      </c>
      <c r="J238" s="32">
        <f t="shared" ref="J238:K238" si="728">C238*$AH$5</f>
        <v>31.1030688</v>
      </c>
      <c r="K238" s="32">
        <f t="shared" si="728"/>
        <v>44.3396535</v>
      </c>
      <c r="L238" s="32">
        <f t="shared" si="12"/>
        <v>1.409992527</v>
      </c>
      <c r="M238" s="32">
        <f t="shared" si="13"/>
        <v>2.5919224</v>
      </c>
      <c r="N238" s="32">
        <f t="shared" si="14"/>
        <v>1.0033248</v>
      </c>
      <c r="O238" s="32">
        <f t="shared" si="15"/>
        <v>3.694971125</v>
      </c>
      <c r="P238" s="32">
        <f t="shared" si="16"/>
        <v>1.430311403</v>
      </c>
      <c r="Q238" s="32">
        <f t="shared" si="17"/>
        <v>0.1174993772</v>
      </c>
      <c r="R238" s="32">
        <f t="shared" si="18"/>
        <v>0.0454836299</v>
      </c>
      <c r="S238" s="32">
        <f t="shared" si="19"/>
        <v>0.003790302492</v>
      </c>
      <c r="T238" s="33">
        <f t="shared" si="30"/>
        <v>0.8264325534</v>
      </c>
      <c r="U238" s="34">
        <f t="shared" ref="U238:AB238" si="729">IF(AND(J238&gt;=$AH$7,J238&lt;=$AH$9),1,0)</f>
        <v>0</v>
      </c>
      <c r="V238" s="34">
        <f t="shared" si="729"/>
        <v>0</v>
      </c>
      <c r="W238" s="34">
        <f t="shared" si="729"/>
        <v>1</v>
      </c>
      <c r="X238" s="34">
        <f t="shared" si="729"/>
        <v>1</v>
      </c>
      <c r="Y238" s="34">
        <f t="shared" si="729"/>
        <v>1</v>
      </c>
      <c r="Z238" s="34">
        <f t="shared" si="729"/>
        <v>0</v>
      </c>
      <c r="AA238" s="34">
        <f t="shared" si="729"/>
        <v>1</v>
      </c>
      <c r="AB238" s="34">
        <f t="shared" si="729"/>
        <v>0</v>
      </c>
      <c r="AC238" s="34">
        <f t="shared" si="21"/>
        <v>0</v>
      </c>
      <c r="AD238" s="34">
        <f t="shared" si="22"/>
        <v>1</v>
      </c>
      <c r="AE238" s="30">
        <f t="shared" si="23"/>
        <v>0.001409992527</v>
      </c>
      <c r="AF238" s="35" t="str">
        <f t="shared" si="42"/>
        <v>F+D</v>
      </c>
      <c r="AG238" s="31"/>
      <c r="AH238" s="31"/>
      <c r="AI238" s="31"/>
      <c r="AJ238" s="36">
        <f t="shared" ref="AJ238:AS238" si="730">INT(100*ABS(J238-($AH$7+$AH$9)/2))</f>
        <v>2910</v>
      </c>
      <c r="AK238" s="36">
        <f t="shared" si="730"/>
        <v>4233</v>
      </c>
      <c r="AL238" s="36">
        <f t="shared" si="730"/>
        <v>59</v>
      </c>
      <c r="AM238" s="36">
        <f t="shared" si="730"/>
        <v>59</v>
      </c>
      <c r="AN238" s="36">
        <f t="shared" si="730"/>
        <v>99</v>
      </c>
      <c r="AO238" s="36">
        <f t="shared" si="730"/>
        <v>169</v>
      </c>
      <c r="AP238" s="36">
        <f t="shared" si="730"/>
        <v>56</v>
      </c>
      <c r="AQ238" s="36">
        <f t="shared" si="730"/>
        <v>188</v>
      </c>
      <c r="AR238" s="36">
        <f t="shared" si="730"/>
        <v>195</v>
      </c>
      <c r="AS238" s="36">
        <f t="shared" si="730"/>
        <v>199</v>
      </c>
      <c r="AT238" s="35">
        <f t="shared" si="39"/>
        <v>56</v>
      </c>
      <c r="AU238" s="31"/>
      <c r="AV238" s="31"/>
      <c r="AW238" s="31"/>
      <c r="AX238" s="31"/>
      <c r="AY238" s="31"/>
      <c r="AZ238" s="31"/>
      <c r="BA238" s="31"/>
      <c r="BB238" s="31"/>
    </row>
    <row r="239" ht="13.5" customHeight="1">
      <c r="A239" s="27" t="s">
        <v>53</v>
      </c>
      <c r="B239" s="27" t="s">
        <v>27</v>
      </c>
      <c r="C239" s="28">
        <f>LOOKUP(A239,'single char incidentie'!$A$1:$A$26,'single char incidentie'!$E$1:$E$26)</f>
        <v>0.04653756087</v>
      </c>
      <c r="D239" s="28">
        <f>LOOKUP(B239,'single char incidentie'!$A$1:$A$26,'single char incidentie'!$D$1:$D$26)</f>
        <v>0.0294908523</v>
      </c>
      <c r="E239" s="29">
        <v>0.140286917217839</v>
      </c>
      <c r="F239" s="30">
        <f t="shared" si="9"/>
        <v>0.001402869172</v>
      </c>
      <c r="G239" s="31">
        <f t="shared" si="27"/>
        <v>1964016.841</v>
      </c>
      <c r="H239" s="31">
        <f t="shared" si="28"/>
        <v>412871.9321</v>
      </c>
      <c r="I239" s="31">
        <f t="shared" si="10"/>
        <v>19640.16841</v>
      </c>
      <c r="J239" s="32">
        <f t="shared" ref="J239:K239" si="731">C239*$AH$5</f>
        <v>46.53756087</v>
      </c>
      <c r="K239" s="32">
        <f t="shared" si="731"/>
        <v>29.4908523</v>
      </c>
      <c r="L239" s="32">
        <f t="shared" si="12"/>
        <v>1.402869172</v>
      </c>
      <c r="M239" s="32">
        <f t="shared" si="13"/>
        <v>3.878130073</v>
      </c>
      <c r="N239" s="32">
        <f t="shared" si="14"/>
        <v>1.501211641</v>
      </c>
      <c r="O239" s="32">
        <f t="shared" si="15"/>
        <v>2.457571025</v>
      </c>
      <c r="P239" s="32">
        <f t="shared" si="16"/>
        <v>0.951317816</v>
      </c>
      <c r="Q239" s="32">
        <f t="shared" si="17"/>
        <v>0.1169057643</v>
      </c>
      <c r="R239" s="32">
        <f t="shared" si="18"/>
        <v>0.04525384426</v>
      </c>
      <c r="S239" s="32">
        <f t="shared" si="19"/>
        <v>0.003771153689</v>
      </c>
      <c r="T239" s="33">
        <f t="shared" si="30"/>
        <v>0.8278354226</v>
      </c>
      <c r="U239" s="34">
        <f t="shared" ref="U239:AB239" si="732">IF(AND(J239&gt;=$AH$7,J239&lt;=$AH$9),1,0)</f>
        <v>0</v>
      </c>
      <c r="V239" s="34">
        <f t="shared" si="732"/>
        <v>0</v>
      </c>
      <c r="W239" s="34">
        <f t="shared" si="732"/>
        <v>1</v>
      </c>
      <c r="X239" s="34">
        <f t="shared" si="732"/>
        <v>0</v>
      </c>
      <c r="Y239" s="34">
        <f t="shared" si="732"/>
        <v>1</v>
      </c>
      <c r="Z239" s="34">
        <f t="shared" si="732"/>
        <v>1</v>
      </c>
      <c r="AA239" s="34">
        <f t="shared" si="732"/>
        <v>0</v>
      </c>
      <c r="AB239" s="34">
        <f t="shared" si="732"/>
        <v>0</v>
      </c>
      <c r="AC239" s="34">
        <f t="shared" si="21"/>
        <v>0</v>
      </c>
      <c r="AD239" s="34">
        <f t="shared" si="22"/>
        <v>1</v>
      </c>
      <c r="AE239" s="30">
        <f t="shared" si="23"/>
        <v>0.001402869172</v>
      </c>
      <c r="AF239" s="35" t="str">
        <f t="shared" si="42"/>
        <v>F+M</v>
      </c>
      <c r="AG239" s="31"/>
      <c r="AH239" s="31"/>
      <c r="AI239" s="31"/>
      <c r="AJ239" s="36">
        <f t="shared" ref="AJ239:AS239" si="733">INT(100*ABS(J239-($AH$7+$AH$9)/2))</f>
        <v>4453</v>
      </c>
      <c r="AK239" s="36">
        <f t="shared" si="733"/>
        <v>2749</v>
      </c>
      <c r="AL239" s="36">
        <f t="shared" si="733"/>
        <v>59</v>
      </c>
      <c r="AM239" s="36">
        <f t="shared" si="733"/>
        <v>187</v>
      </c>
      <c r="AN239" s="36">
        <f t="shared" si="733"/>
        <v>49</v>
      </c>
      <c r="AO239" s="36">
        <f t="shared" si="733"/>
        <v>45</v>
      </c>
      <c r="AP239" s="36">
        <f t="shared" si="733"/>
        <v>104</v>
      </c>
      <c r="AQ239" s="36">
        <f t="shared" si="733"/>
        <v>188</v>
      </c>
      <c r="AR239" s="36">
        <f t="shared" si="733"/>
        <v>195</v>
      </c>
      <c r="AS239" s="36">
        <f t="shared" si="733"/>
        <v>199</v>
      </c>
      <c r="AT239" s="35">
        <f t="shared" si="39"/>
        <v>45</v>
      </c>
      <c r="AU239" s="31"/>
      <c r="AV239" s="31"/>
      <c r="AW239" s="31"/>
      <c r="AX239" s="31"/>
      <c r="AY239" s="31"/>
      <c r="AZ239" s="31"/>
      <c r="BA239" s="31"/>
      <c r="BB239" s="31"/>
    </row>
    <row r="240" ht="13.5" customHeight="1">
      <c r="A240" s="27" t="s">
        <v>11</v>
      </c>
      <c r="B240" s="27" t="s">
        <v>48</v>
      </c>
      <c r="C240" s="28">
        <f>LOOKUP(A240,'single char incidentie'!$A$1:$A$26,'single char incidentie'!$E$1:$E$26)</f>
        <v>0.02841657837</v>
      </c>
      <c r="D240" s="28">
        <f>LOOKUP(B240,'single char incidentie'!$A$1:$A$26,'single char incidentie'!$D$1:$D$26)</f>
        <v>0.04743824754</v>
      </c>
      <c r="E240" s="29">
        <v>0.140186182907892</v>
      </c>
      <c r="F240" s="30">
        <f t="shared" si="9"/>
        <v>0.001401861829</v>
      </c>
      <c r="G240" s="31">
        <f t="shared" si="27"/>
        <v>1962606.561</v>
      </c>
      <c r="H240" s="31">
        <f t="shared" si="28"/>
        <v>664135.4656</v>
      </c>
      <c r="I240" s="31">
        <f t="shared" si="10"/>
        <v>19626.06561</v>
      </c>
      <c r="J240" s="32">
        <f t="shared" ref="J240:K240" si="734">C240*$AH$5</f>
        <v>28.41657837</v>
      </c>
      <c r="K240" s="32">
        <f t="shared" si="734"/>
        <v>47.43824754</v>
      </c>
      <c r="L240" s="32">
        <f t="shared" si="12"/>
        <v>1.401861829</v>
      </c>
      <c r="M240" s="32">
        <f t="shared" si="13"/>
        <v>2.368048197</v>
      </c>
      <c r="N240" s="32">
        <f t="shared" si="14"/>
        <v>0.9166638183</v>
      </c>
      <c r="O240" s="32">
        <f t="shared" si="15"/>
        <v>3.953187295</v>
      </c>
      <c r="P240" s="32">
        <f t="shared" si="16"/>
        <v>1.53026605</v>
      </c>
      <c r="Q240" s="32">
        <f t="shared" si="17"/>
        <v>0.1168218191</v>
      </c>
      <c r="R240" s="32">
        <f t="shared" si="18"/>
        <v>0.04522134933</v>
      </c>
      <c r="S240" s="32">
        <f t="shared" si="19"/>
        <v>0.003768445777</v>
      </c>
      <c r="T240" s="33">
        <f t="shared" si="30"/>
        <v>0.8292372844</v>
      </c>
      <c r="U240" s="34">
        <f t="shared" ref="U240:AB240" si="735">IF(AND(J240&gt;=$AH$7,J240&lt;=$AH$9),1,0)</f>
        <v>0</v>
      </c>
      <c r="V240" s="34">
        <f t="shared" si="735"/>
        <v>0</v>
      </c>
      <c r="W240" s="34">
        <f t="shared" si="735"/>
        <v>1</v>
      </c>
      <c r="X240" s="34">
        <f t="shared" si="735"/>
        <v>1</v>
      </c>
      <c r="Y240" s="34">
        <f t="shared" si="735"/>
        <v>0</v>
      </c>
      <c r="Z240" s="34">
        <f t="shared" si="735"/>
        <v>0</v>
      </c>
      <c r="AA240" s="34">
        <f t="shared" si="735"/>
        <v>1</v>
      </c>
      <c r="AB240" s="34">
        <f t="shared" si="735"/>
        <v>0</v>
      </c>
      <c r="AC240" s="34">
        <f t="shared" si="21"/>
        <v>0</v>
      </c>
      <c r="AD240" s="34">
        <f t="shared" si="22"/>
        <v>1</v>
      </c>
      <c r="AE240" s="30">
        <f t="shared" si="23"/>
        <v>0.001401861829</v>
      </c>
      <c r="AF240" s="35" t="str">
        <f t="shared" si="42"/>
        <v>V+M</v>
      </c>
      <c r="AG240" s="31"/>
      <c r="AH240" s="31"/>
      <c r="AI240" s="31"/>
      <c r="AJ240" s="36">
        <f t="shared" ref="AJ240:AS240" si="736">INT(100*ABS(J240-($AH$7+$AH$9)/2))</f>
        <v>2641</v>
      </c>
      <c r="AK240" s="36">
        <f t="shared" si="736"/>
        <v>4543</v>
      </c>
      <c r="AL240" s="36">
        <f t="shared" si="736"/>
        <v>59</v>
      </c>
      <c r="AM240" s="36">
        <f t="shared" si="736"/>
        <v>36</v>
      </c>
      <c r="AN240" s="36">
        <f t="shared" si="736"/>
        <v>108</v>
      </c>
      <c r="AO240" s="36">
        <f t="shared" si="736"/>
        <v>195</v>
      </c>
      <c r="AP240" s="36">
        <f t="shared" si="736"/>
        <v>46</v>
      </c>
      <c r="AQ240" s="36">
        <f t="shared" si="736"/>
        <v>188</v>
      </c>
      <c r="AR240" s="36">
        <f t="shared" si="736"/>
        <v>195</v>
      </c>
      <c r="AS240" s="36">
        <f t="shared" si="736"/>
        <v>199</v>
      </c>
      <c r="AT240" s="35">
        <f t="shared" si="39"/>
        <v>36</v>
      </c>
      <c r="AU240" s="31"/>
      <c r="AV240" s="31"/>
      <c r="AW240" s="31"/>
      <c r="AX240" s="31"/>
      <c r="AY240" s="31"/>
      <c r="AZ240" s="31"/>
      <c r="BA240" s="31"/>
      <c r="BB240" s="31"/>
    </row>
    <row r="241" ht="13.5" customHeight="1">
      <c r="A241" s="27" t="s">
        <v>36</v>
      </c>
      <c r="B241" s="27" t="s">
        <v>59</v>
      </c>
      <c r="C241" s="28">
        <f>LOOKUP(A241,'single char incidentie'!$A$1:$A$26,'single char incidentie'!$E$1:$E$26)</f>
        <v>0.05302836709</v>
      </c>
      <c r="D241" s="28">
        <f>LOOKUP(B241,'single char incidentie'!$A$1:$A$26,'single char incidentie'!$D$1:$D$26)</f>
        <v>0.02732106643</v>
      </c>
      <c r="E241" s="29">
        <v>0.139704097281713</v>
      </c>
      <c r="F241" s="30">
        <f t="shared" si="9"/>
        <v>0.001397040973</v>
      </c>
      <c r="G241" s="31">
        <f t="shared" si="27"/>
        <v>1955857.362</v>
      </c>
      <c r="H241" s="31">
        <f t="shared" si="28"/>
        <v>382494.9301</v>
      </c>
      <c r="I241" s="31">
        <f t="shared" si="10"/>
        <v>19558.57362</v>
      </c>
      <c r="J241" s="32">
        <f t="shared" ref="J241:K241" si="737">C241*$AH$5</f>
        <v>53.02836709</v>
      </c>
      <c r="K241" s="32">
        <f t="shared" si="737"/>
        <v>27.32106643</v>
      </c>
      <c r="L241" s="32">
        <f t="shared" si="12"/>
        <v>1.397040973</v>
      </c>
      <c r="M241" s="32">
        <f t="shared" si="13"/>
        <v>4.419030591</v>
      </c>
      <c r="N241" s="32">
        <f t="shared" si="14"/>
        <v>1.710592487</v>
      </c>
      <c r="O241" s="32">
        <f t="shared" si="15"/>
        <v>2.276755536</v>
      </c>
      <c r="P241" s="32">
        <f t="shared" si="16"/>
        <v>0.8813247236</v>
      </c>
      <c r="Q241" s="32">
        <f t="shared" si="17"/>
        <v>0.1164200811</v>
      </c>
      <c r="R241" s="32">
        <f t="shared" si="18"/>
        <v>0.04506583783</v>
      </c>
      <c r="S241" s="32">
        <f t="shared" si="19"/>
        <v>0.003755486486</v>
      </c>
      <c r="T241" s="33">
        <f t="shared" si="30"/>
        <v>0.8306343254</v>
      </c>
      <c r="U241" s="34">
        <f t="shared" ref="U241:AB241" si="738">IF(AND(J241&gt;=$AH$7,J241&lt;=$AH$9),1,0)</f>
        <v>0</v>
      </c>
      <c r="V241" s="34">
        <f t="shared" si="738"/>
        <v>0</v>
      </c>
      <c r="W241" s="34">
        <f t="shared" si="738"/>
        <v>1</v>
      </c>
      <c r="X241" s="34">
        <f t="shared" si="738"/>
        <v>0</v>
      </c>
      <c r="Y241" s="34">
        <f t="shared" si="738"/>
        <v>1</v>
      </c>
      <c r="Z241" s="34">
        <f t="shared" si="738"/>
        <v>1</v>
      </c>
      <c r="AA241" s="34">
        <f t="shared" si="738"/>
        <v>0</v>
      </c>
      <c r="AB241" s="34">
        <f t="shared" si="738"/>
        <v>0</v>
      </c>
      <c r="AC241" s="34">
        <f t="shared" si="21"/>
        <v>0</v>
      </c>
      <c r="AD241" s="34">
        <f t="shared" si="22"/>
        <v>1</v>
      </c>
      <c r="AE241" s="30">
        <f t="shared" si="23"/>
        <v>0.001397040973</v>
      </c>
      <c r="AF241" s="35" t="str">
        <f t="shared" si="42"/>
        <v>F+M</v>
      </c>
      <c r="AG241" s="31"/>
      <c r="AH241" s="31"/>
      <c r="AI241" s="31"/>
      <c r="AJ241" s="36">
        <f t="shared" ref="AJ241:AS241" si="739">INT(100*ABS(J241-($AH$7+$AH$9)/2))</f>
        <v>5102</v>
      </c>
      <c r="AK241" s="36">
        <f t="shared" si="739"/>
        <v>2532</v>
      </c>
      <c r="AL241" s="36">
        <f t="shared" si="739"/>
        <v>60</v>
      </c>
      <c r="AM241" s="36">
        <f t="shared" si="739"/>
        <v>241</v>
      </c>
      <c r="AN241" s="36">
        <f t="shared" si="739"/>
        <v>28</v>
      </c>
      <c r="AO241" s="36">
        <f t="shared" si="739"/>
        <v>27</v>
      </c>
      <c r="AP241" s="36">
        <f t="shared" si="739"/>
        <v>111</v>
      </c>
      <c r="AQ241" s="36">
        <f t="shared" si="739"/>
        <v>188</v>
      </c>
      <c r="AR241" s="36">
        <f t="shared" si="739"/>
        <v>195</v>
      </c>
      <c r="AS241" s="36">
        <f t="shared" si="739"/>
        <v>199</v>
      </c>
      <c r="AT241" s="35">
        <f t="shared" si="39"/>
        <v>27</v>
      </c>
      <c r="AU241" s="31"/>
      <c r="AV241" s="31"/>
      <c r="AW241" s="31"/>
      <c r="AX241" s="31"/>
      <c r="AY241" s="31"/>
      <c r="AZ241" s="31"/>
      <c r="BA241" s="31"/>
      <c r="BB241" s="31"/>
    </row>
    <row r="242" ht="13.5" customHeight="1">
      <c r="A242" s="27" t="s">
        <v>33</v>
      </c>
      <c r="B242" s="27" t="s">
        <v>50</v>
      </c>
      <c r="C242" s="28">
        <f>LOOKUP(A242,'single char incidentie'!$A$1:$A$26,'single char incidentie'!$E$1:$E$26)</f>
        <v>0.09650590394</v>
      </c>
      <c r="D242" s="28">
        <f>LOOKUP(B242,'single char incidentie'!$A$1:$A$26,'single char incidentie'!$D$1:$D$26)</f>
        <v>0.01632596738</v>
      </c>
      <c r="E242" s="29">
        <v>0.13902054303564</v>
      </c>
      <c r="F242" s="30">
        <f t="shared" si="9"/>
        <v>0.00139020543</v>
      </c>
      <c r="G242" s="31">
        <f t="shared" si="27"/>
        <v>1946287.602</v>
      </c>
      <c r="H242" s="31">
        <f t="shared" si="28"/>
        <v>228563.5433</v>
      </c>
      <c r="I242" s="31">
        <f t="shared" si="10"/>
        <v>19462.87602</v>
      </c>
      <c r="J242" s="32">
        <f t="shared" ref="J242:K242" si="740">C242*$AH$5</f>
        <v>96.50590394</v>
      </c>
      <c r="K242" s="32">
        <f t="shared" si="740"/>
        <v>16.32596738</v>
      </c>
      <c r="L242" s="32">
        <f t="shared" si="12"/>
        <v>1.39020543</v>
      </c>
      <c r="M242" s="32">
        <f t="shared" si="13"/>
        <v>8.042158661</v>
      </c>
      <c r="N242" s="32">
        <f t="shared" si="14"/>
        <v>3.113093675</v>
      </c>
      <c r="O242" s="32">
        <f t="shared" si="15"/>
        <v>1.360497281</v>
      </c>
      <c r="P242" s="32">
        <f t="shared" si="16"/>
        <v>0.526644109</v>
      </c>
      <c r="Q242" s="32">
        <f t="shared" si="17"/>
        <v>0.1158504525</v>
      </c>
      <c r="R242" s="32">
        <f t="shared" si="18"/>
        <v>0.04484533646</v>
      </c>
      <c r="S242" s="32">
        <f t="shared" si="19"/>
        <v>0.003737111372</v>
      </c>
      <c r="T242" s="33">
        <f t="shared" si="30"/>
        <v>0.8320245308</v>
      </c>
      <c r="U242" s="34">
        <f t="shared" ref="U242:AB242" si="741">IF(AND(J242&gt;=$AH$7,J242&lt;=$AH$9),1,0)</f>
        <v>0</v>
      </c>
      <c r="V242" s="34">
        <f t="shared" si="741"/>
        <v>0</v>
      </c>
      <c r="W242" s="34">
        <f t="shared" si="741"/>
        <v>1</v>
      </c>
      <c r="X242" s="34">
        <f t="shared" si="741"/>
        <v>0</v>
      </c>
      <c r="Y242" s="34">
        <f t="shared" si="741"/>
        <v>0</v>
      </c>
      <c r="Z242" s="34">
        <f t="shared" si="741"/>
        <v>1</v>
      </c>
      <c r="AA242" s="34">
        <f t="shared" si="741"/>
        <v>0</v>
      </c>
      <c r="AB242" s="34">
        <f t="shared" si="741"/>
        <v>0</v>
      </c>
      <c r="AC242" s="34">
        <f t="shared" si="21"/>
        <v>0</v>
      </c>
      <c r="AD242" s="34">
        <f t="shared" si="22"/>
        <v>1</v>
      </c>
      <c r="AE242" s="30">
        <f t="shared" si="23"/>
        <v>0.00139020543</v>
      </c>
      <c r="AF242" s="35" t="str">
        <f t="shared" si="42"/>
        <v>V+F</v>
      </c>
      <c r="AG242" s="31"/>
      <c r="AH242" s="31"/>
      <c r="AI242" s="31"/>
      <c r="AJ242" s="36">
        <f t="shared" ref="AJ242:AS242" si="742">INT(100*ABS(J242-($AH$7+$AH$9)/2))</f>
        <v>9450</v>
      </c>
      <c r="AK242" s="36">
        <f t="shared" si="742"/>
        <v>1432</v>
      </c>
      <c r="AL242" s="36">
        <f t="shared" si="742"/>
        <v>60</v>
      </c>
      <c r="AM242" s="36">
        <f t="shared" si="742"/>
        <v>604</v>
      </c>
      <c r="AN242" s="36">
        <f t="shared" si="742"/>
        <v>111</v>
      </c>
      <c r="AO242" s="36">
        <f t="shared" si="742"/>
        <v>63</v>
      </c>
      <c r="AP242" s="36">
        <f t="shared" si="742"/>
        <v>147</v>
      </c>
      <c r="AQ242" s="36">
        <f t="shared" si="742"/>
        <v>188</v>
      </c>
      <c r="AR242" s="36">
        <f t="shared" si="742"/>
        <v>195</v>
      </c>
      <c r="AS242" s="36">
        <f t="shared" si="742"/>
        <v>199</v>
      </c>
      <c r="AT242" s="35">
        <f t="shared" si="39"/>
        <v>60</v>
      </c>
      <c r="AU242" s="31"/>
      <c r="AV242" s="31"/>
      <c r="AW242" s="31"/>
      <c r="AX242" s="31"/>
      <c r="AY242" s="31"/>
      <c r="AZ242" s="31"/>
      <c r="BA242" s="31"/>
      <c r="BB242" s="31"/>
    </row>
    <row r="243" ht="13.5" customHeight="1">
      <c r="A243" s="27" t="s">
        <v>59</v>
      </c>
      <c r="B243" s="27" t="s">
        <v>58</v>
      </c>
      <c r="C243" s="28">
        <f>LOOKUP(A243,'single char incidentie'!$A$1:$A$26,'single char incidentie'!$E$1:$E$26)</f>
        <v>0.03451036129</v>
      </c>
      <c r="D243" s="28">
        <f>LOOKUP(B243,'single char incidentie'!$A$1:$A$26,'single char incidentie'!$D$1:$D$26)</f>
        <v>0.0382052264</v>
      </c>
      <c r="E243" s="29">
        <v>0.134286030468099</v>
      </c>
      <c r="F243" s="30">
        <f t="shared" si="9"/>
        <v>0.001342860305</v>
      </c>
      <c r="G243" s="31">
        <f t="shared" si="27"/>
        <v>1880004.427</v>
      </c>
      <c r="H243" s="31">
        <f t="shared" si="28"/>
        <v>534873.1696</v>
      </c>
      <c r="I243" s="31">
        <f t="shared" si="10"/>
        <v>18800.04427</v>
      </c>
      <c r="J243" s="32">
        <f t="shared" ref="J243:K243" si="743">C243*$AH$5</f>
        <v>34.51036129</v>
      </c>
      <c r="K243" s="32">
        <f t="shared" si="743"/>
        <v>38.2052264</v>
      </c>
      <c r="L243" s="32">
        <f t="shared" si="12"/>
        <v>1.342860305</v>
      </c>
      <c r="M243" s="32">
        <f t="shared" si="13"/>
        <v>2.875863441</v>
      </c>
      <c r="N243" s="32">
        <f t="shared" si="14"/>
        <v>1.113237461</v>
      </c>
      <c r="O243" s="32">
        <f t="shared" si="15"/>
        <v>3.183768867</v>
      </c>
      <c r="P243" s="32">
        <f t="shared" si="16"/>
        <v>1.232426658</v>
      </c>
      <c r="Q243" s="32">
        <f t="shared" si="17"/>
        <v>0.1119050254</v>
      </c>
      <c r="R243" s="32">
        <f t="shared" si="18"/>
        <v>0.04331807434</v>
      </c>
      <c r="S243" s="32">
        <f t="shared" si="19"/>
        <v>0.003609839529</v>
      </c>
      <c r="T243" s="33">
        <f t="shared" si="30"/>
        <v>0.8333673911</v>
      </c>
      <c r="U243" s="34">
        <f t="shared" ref="U243:AB243" si="744">IF(AND(J243&gt;=$AH$7,J243&lt;=$AH$9),1,0)</f>
        <v>0</v>
      </c>
      <c r="V243" s="34">
        <f t="shared" si="744"/>
        <v>0</v>
      </c>
      <c r="W243" s="34">
        <f t="shared" si="744"/>
        <v>1</v>
      </c>
      <c r="X243" s="34">
        <f t="shared" si="744"/>
        <v>1</v>
      </c>
      <c r="Y243" s="34">
        <f t="shared" si="744"/>
        <v>1</v>
      </c>
      <c r="Z243" s="34">
        <f t="shared" si="744"/>
        <v>0</v>
      </c>
      <c r="AA243" s="34">
        <f t="shared" si="744"/>
        <v>1</v>
      </c>
      <c r="AB243" s="34">
        <f t="shared" si="744"/>
        <v>0</v>
      </c>
      <c r="AC243" s="34">
        <f t="shared" si="21"/>
        <v>0</v>
      </c>
      <c r="AD243" s="34">
        <f t="shared" si="22"/>
        <v>1</v>
      </c>
      <c r="AE243" s="30">
        <f t="shared" si="23"/>
        <v>0.001342860305</v>
      </c>
      <c r="AF243" s="35" t="str">
        <f t="shared" si="42"/>
        <v>V+F</v>
      </c>
      <c r="AG243" s="31"/>
      <c r="AH243" s="31"/>
      <c r="AI243" s="31"/>
      <c r="AJ243" s="36">
        <f t="shared" ref="AJ243:AS243" si="745">INT(100*ABS(J243-($AH$7+$AH$9)/2))</f>
        <v>3251</v>
      </c>
      <c r="AK243" s="36">
        <f t="shared" si="745"/>
        <v>3620</v>
      </c>
      <c r="AL243" s="36">
        <f t="shared" si="745"/>
        <v>65</v>
      </c>
      <c r="AM243" s="36">
        <f t="shared" si="745"/>
        <v>87</v>
      </c>
      <c r="AN243" s="36">
        <f t="shared" si="745"/>
        <v>88</v>
      </c>
      <c r="AO243" s="36">
        <f t="shared" si="745"/>
        <v>118</v>
      </c>
      <c r="AP243" s="36">
        <f t="shared" si="745"/>
        <v>76</v>
      </c>
      <c r="AQ243" s="36">
        <f t="shared" si="745"/>
        <v>188</v>
      </c>
      <c r="AR243" s="36">
        <f t="shared" si="745"/>
        <v>195</v>
      </c>
      <c r="AS243" s="36">
        <f t="shared" si="745"/>
        <v>199</v>
      </c>
      <c r="AT243" s="35">
        <f t="shared" si="39"/>
        <v>65</v>
      </c>
      <c r="AU243" s="31"/>
      <c r="AV243" s="31"/>
      <c r="AW243" s="31"/>
      <c r="AX243" s="31"/>
      <c r="AY243" s="31"/>
      <c r="AZ243" s="31"/>
      <c r="BA243" s="31"/>
      <c r="BB243" s="31"/>
    </row>
    <row r="244" ht="13.5" customHeight="1">
      <c r="A244" s="27" t="s">
        <v>60</v>
      </c>
      <c r="B244" s="27" t="s">
        <v>45</v>
      </c>
      <c r="C244" s="28">
        <f>LOOKUP(A244,'single char incidentie'!$A$1:$A$26,'single char incidentie'!$E$1:$E$26)</f>
        <v>0.02641988628</v>
      </c>
      <c r="D244" s="28">
        <f>LOOKUP(B244,'single char incidentie'!$A$1:$A$26,'single char incidentie'!$D$1:$D$26)</f>
        <v>0.04970677464</v>
      </c>
      <c r="E244" s="29">
        <v>0.133875897920455</v>
      </c>
      <c r="F244" s="30">
        <f t="shared" si="9"/>
        <v>0.001338758979</v>
      </c>
      <c r="G244" s="31">
        <f t="shared" si="27"/>
        <v>1874262.571</v>
      </c>
      <c r="H244" s="31">
        <f t="shared" si="28"/>
        <v>695894.845</v>
      </c>
      <c r="I244" s="31">
        <f t="shared" si="10"/>
        <v>18742.62571</v>
      </c>
      <c r="J244" s="32">
        <f t="shared" ref="J244:K244" si="746">C244*$AH$5</f>
        <v>26.41988628</v>
      </c>
      <c r="K244" s="32">
        <f t="shared" si="746"/>
        <v>49.70677464</v>
      </c>
      <c r="L244" s="32">
        <f t="shared" si="12"/>
        <v>1.338758979</v>
      </c>
      <c r="M244" s="32">
        <f t="shared" si="13"/>
        <v>2.20165719</v>
      </c>
      <c r="N244" s="32">
        <f t="shared" si="14"/>
        <v>0.8522543963</v>
      </c>
      <c r="O244" s="32">
        <f t="shared" si="15"/>
        <v>4.14223122</v>
      </c>
      <c r="P244" s="32">
        <f t="shared" si="16"/>
        <v>1.603444343</v>
      </c>
      <c r="Q244" s="32">
        <f t="shared" si="17"/>
        <v>0.1115632483</v>
      </c>
      <c r="R244" s="32">
        <f t="shared" si="18"/>
        <v>0.04318577352</v>
      </c>
      <c r="S244" s="32">
        <f t="shared" si="19"/>
        <v>0.00359881446</v>
      </c>
      <c r="T244" s="33">
        <f t="shared" si="30"/>
        <v>0.8347061501</v>
      </c>
      <c r="U244" s="34">
        <f t="shared" ref="U244:AB244" si="747">IF(AND(J244&gt;=$AH$7,J244&lt;=$AH$9),1,0)</f>
        <v>0</v>
      </c>
      <c r="V244" s="34">
        <f t="shared" si="747"/>
        <v>0</v>
      </c>
      <c r="W244" s="34">
        <f t="shared" si="747"/>
        <v>1</v>
      </c>
      <c r="X244" s="34">
        <f t="shared" si="747"/>
        <v>1</v>
      </c>
      <c r="Y244" s="34">
        <f t="shared" si="747"/>
        <v>0</v>
      </c>
      <c r="Z244" s="34">
        <f t="shared" si="747"/>
        <v>0</v>
      </c>
      <c r="AA244" s="34">
        <f t="shared" si="747"/>
        <v>1</v>
      </c>
      <c r="AB244" s="34">
        <f t="shared" si="747"/>
        <v>0</v>
      </c>
      <c r="AC244" s="34">
        <f t="shared" si="21"/>
        <v>0</v>
      </c>
      <c r="AD244" s="34">
        <f t="shared" si="22"/>
        <v>1</v>
      </c>
      <c r="AE244" s="30">
        <f t="shared" si="23"/>
        <v>0.001338758979</v>
      </c>
      <c r="AF244" s="35" t="str">
        <f t="shared" si="42"/>
        <v>V+M</v>
      </c>
      <c r="AG244" s="31"/>
      <c r="AH244" s="31"/>
      <c r="AI244" s="31"/>
      <c r="AJ244" s="36">
        <f t="shared" ref="AJ244:AS244" si="748">INT(100*ABS(J244-($AH$7+$AH$9)/2))</f>
        <v>2441</v>
      </c>
      <c r="AK244" s="36">
        <f t="shared" si="748"/>
        <v>4770</v>
      </c>
      <c r="AL244" s="36">
        <f t="shared" si="748"/>
        <v>66</v>
      </c>
      <c r="AM244" s="36">
        <f t="shared" si="748"/>
        <v>20</v>
      </c>
      <c r="AN244" s="36">
        <f t="shared" si="748"/>
        <v>114</v>
      </c>
      <c r="AO244" s="36">
        <f t="shared" si="748"/>
        <v>214</v>
      </c>
      <c r="AP244" s="36">
        <f t="shared" si="748"/>
        <v>39</v>
      </c>
      <c r="AQ244" s="36">
        <f t="shared" si="748"/>
        <v>188</v>
      </c>
      <c r="AR244" s="36">
        <f t="shared" si="748"/>
        <v>195</v>
      </c>
      <c r="AS244" s="36">
        <f t="shared" si="748"/>
        <v>199</v>
      </c>
      <c r="AT244" s="35">
        <f t="shared" si="39"/>
        <v>20</v>
      </c>
      <c r="AU244" s="31"/>
      <c r="AV244" s="31"/>
      <c r="AW244" s="31"/>
      <c r="AX244" s="31"/>
      <c r="AY244" s="31"/>
      <c r="AZ244" s="31"/>
      <c r="BA244" s="31"/>
      <c r="BB244" s="31"/>
    </row>
    <row r="245" ht="13.5" customHeight="1">
      <c r="A245" s="27" t="s">
        <v>43</v>
      </c>
      <c r="B245" s="27" t="s">
        <v>53</v>
      </c>
      <c r="C245" s="28">
        <f>LOOKUP(A245,'single char incidentie'!$A$1:$A$26,'single char incidentie'!$E$1:$E$26)</f>
        <v>0.05718590837</v>
      </c>
      <c r="D245" s="28">
        <f>LOOKUP(B245,'single char incidentie'!$A$1:$A$26,'single char incidentie'!$D$1:$D$26)</f>
        <v>0.02319662658</v>
      </c>
      <c r="E245" s="29">
        <v>0.132249758345586</v>
      </c>
      <c r="F245" s="30">
        <f t="shared" si="9"/>
        <v>0.001322497583</v>
      </c>
      <c r="G245" s="31">
        <f t="shared" si="27"/>
        <v>1851496.617</v>
      </c>
      <c r="H245" s="31">
        <f t="shared" si="28"/>
        <v>324752.7721</v>
      </c>
      <c r="I245" s="31">
        <f t="shared" si="10"/>
        <v>18514.96617</v>
      </c>
      <c r="J245" s="32">
        <f t="shared" ref="J245:K245" si="749">C245*$AH$5</f>
        <v>57.18590837</v>
      </c>
      <c r="K245" s="32">
        <f t="shared" si="749"/>
        <v>23.19662658</v>
      </c>
      <c r="L245" s="32">
        <f t="shared" si="12"/>
        <v>1.322497583</v>
      </c>
      <c r="M245" s="32">
        <f t="shared" si="13"/>
        <v>4.765492365</v>
      </c>
      <c r="N245" s="32">
        <f t="shared" si="14"/>
        <v>1.844706722</v>
      </c>
      <c r="O245" s="32">
        <f t="shared" si="15"/>
        <v>1.933052215</v>
      </c>
      <c r="P245" s="32">
        <f t="shared" si="16"/>
        <v>0.7482782768</v>
      </c>
      <c r="Q245" s="32">
        <f t="shared" si="17"/>
        <v>0.110208132</v>
      </c>
      <c r="R245" s="32">
        <f t="shared" si="18"/>
        <v>0.04266121237</v>
      </c>
      <c r="S245" s="32">
        <f t="shared" si="19"/>
        <v>0.003555101031</v>
      </c>
      <c r="T245" s="33">
        <f t="shared" si="30"/>
        <v>0.8360286477</v>
      </c>
      <c r="U245" s="34">
        <f t="shared" ref="U245:AB245" si="750">IF(AND(J245&gt;=$AH$7,J245&lt;=$AH$9),1,0)</f>
        <v>0</v>
      </c>
      <c r="V245" s="34">
        <f t="shared" si="750"/>
        <v>0</v>
      </c>
      <c r="W245" s="34">
        <f t="shared" si="750"/>
        <v>1</v>
      </c>
      <c r="X245" s="34">
        <f t="shared" si="750"/>
        <v>0</v>
      </c>
      <c r="Y245" s="34">
        <f t="shared" si="750"/>
        <v>1</v>
      </c>
      <c r="Z245" s="34">
        <f t="shared" si="750"/>
        <v>1</v>
      </c>
      <c r="AA245" s="34">
        <f t="shared" si="750"/>
        <v>0</v>
      </c>
      <c r="AB245" s="34">
        <f t="shared" si="750"/>
        <v>0</v>
      </c>
      <c r="AC245" s="34">
        <f t="shared" si="21"/>
        <v>0</v>
      </c>
      <c r="AD245" s="34">
        <f t="shared" si="22"/>
        <v>1</v>
      </c>
      <c r="AE245" s="30">
        <f t="shared" si="23"/>
        <v>0.001322497583</v>
      </c>
      <c r="AF245" s="35" t="str">
        <f t="shared" si="42"/>
        <v>F+M</v>
      </c>
      <c r="AG245" s="31"/>
      <c r="AH245" s="31"/>
      <c r="AI245" s="31"/>
      <c r="AJ245" s="36">
        <f t="shared" ref="AJ245:AS245" si="751">INT(100*ABS(J245-($AH$7+$AH$9)/2))</f>
        <v>5518</v>
      </c>
      <c r="AK245" s="36">
        <f t="shared" si="751"/>
        <v>2119</v>
      </c>
      <c r="AL245" s="36">
        <f t="shared" si="751"/>
        <v>67</v>
      </c>
      <c r="AM245" s="36">
        <f t="shared" si="751"/>
        <v>276</v>
      </c>
      <c r="AN245" s="36">
        <f t="shared" si="751"/>
        <v>15</v>
      </c>
      <c r="AO245" s="36">
        <f t="shared" si="751"/>
        <v>6</v>
      </c>
      <c r="AP245" s="36">
        <f t="shared" si="751"/>
        <v>125</v>
      </c>
      <c r="AQ245" s="36">
        <f t="shared" si="751"/>
        <v>188</v>
      </c>
      <c r="AR245" s="36">
        <f t="shared" si="751"/>
        <v>195</v>
      </c>
      <c r="AS245" s="36">
        <f t="shared" si="751"/>
        <v>199</v>
      </c>
      <c r="AT245" s="35">
        <f t="shared" si="39"/>
        <v>6</v>
      </c>
      <c r="AU245" s="31"/>
      <c r="AV245" s="31"/>
      <c r="AW245" s="31"/>
      <c r="AX245" s="31"/>
      <c r="AY245" s="31"/>
      <c r="AZ245" s="31"/>
      <c r="BA245" s="31"/>
      <c r="BB245" s="31"/>
    </row>
    <row r="246" ht="13.5" customHeight="1">
      <c r="A246" s="27" t="s">
        <v>50</v>
      </c>
      <c r="B246" s="27" t="s">
        <v>59</v>
      </c>
      <c r="C246" s="28">
        <f>LOOKUP(A246,'single char incidentie'!$A$1:$A$26,'single char incidentie'!$E$1:$E$26)</f>
        <v>0.05131646222</v>
      </c>
      <c r="D246" s="28">
        <f>LOOKUP(B246,'single char incidentie'!$A$1:$A$26,'single char incidentie'!$D$1:$D$26)</f>
        <v>0.02732106643</v>
      </c>
      <c r="E246" s="29">
        <v>0.131875602337209</v>
      </c>
      <c r="F246" s="30">
        <f t="shared" si="9"/>
        <v>0.001318756023</v>
      </c>
      <c r="G246" s="31">
        <f t="shared" si="27"/>
        <v>1846258.433</v>
      </c>
      <c r="H246" s="31">
        <f t="shared" si="28"/>
        <v>382494.9301</v>
      </c>
      <c r="I246" s="31">
        <f t="shared" si="10"/>
        <v>18462.58433</v>
      </c>
      <c r="J246" s="32">
        <f t="shared" ref="J246:K246" si="752">C246*$AH$5</f>
        <v>51.31646222</v>
      </c>
      <c r="K246" s="32">
        <f t="shared" si="752"/>
        <v>27.32106643</v>
      </c>
      <c r="L246" s="32">
        <f t="shared" si="12"/>
        <v>1.318756023</v>
      </c>
      <c r="M246" s="32">
        <f t="shared" si="13"/>
        <v>4.276371852</v>
      </c>
      <c r="N246" s="32">
        <f t="shared" si="14"/>
        <v>1.655369749</v>
      </c>
      <c r="O246" s="32">
        <f t="shared" si="15"/>
        <v>2.276755536</v>
      </c>
      <c r="P246" s="32">
        <f t="shared" si="16"/>
        <v>0.8813247236</v>
      </c>
      <c r="Q246" s="32">
        <f t="shared" si="17"/>
        <v>0.1098963353</v>
      </c>
      <c r="R246" s="32">
        <f t="shared" si="18"/>
        <v>0.04254051688</v>
      </c>
      <c r="S246" s="32">
        <f t="shared" si="19"/>
        <v>0.003545043074</v>
      </c>
      <c r="T246" s="33">
        <f t="shared" si="30"/>
        <v>0.8373474037</v>
      </c>
      <c r="U246" s="34">
        <f t="shared" ref="U246:AB246" si="753">IF(AND(J246&gt;=$AH$7,J246&lt;=$AH$9),1,0)</f>
        <v>0</v>
      </c>
      <c r="V246" s="34">
        <f t="shared" si="753"/>
        <v>0</v>
      </c>
      <c r="W246" s="34">
        <f t="shared" si="753"/>
        <v>1</v>
      </c>
      <c r="X246" s="34">
        <f t="shared" si="753"/>
        <v>0</v>
      </c>
      <c r="Y246" s="34">
        <f t="shared" si="753"/>
        <v>1</v>
      </c>
      <c r="Z246" s="34">
        <f t="shared" si="753"/>
        <v>1</v>
      </c>
      <c r="AA246" s="34">
        <f t="shared" si="753"/>
        <v>0</v>
      </c>
      <c r="AB246" s="34">
        <f t="shared" si="753"/>
        <v>0</v>
      </c>
      <c r="AC246" s="34">
        <f t="shared" si="21"/>
        <v>0</v>
      </c>
      <c r="AD246" s="34">
        <f t="shared" si="22"/>
        <v>1</v>
      </c>
      <c r="AE246" s="30">
        <f t="shared" si="23"/>
        <v>0.001318756023</v>
      </c>
      <c r="AF246" s="35" t="str">
        <f t="shared" si="42"/>
        <v>F+M</v>
      </c>
      <c r="AG246" s="31"/>
      <c r="AH246" s="31"/>
      <c r="AI246" s="31"/>
      <c r="AJ246" s="36">
        <f t="shared" ref="AJ246:AS246" si="754">INT(100*ABS(J246-($AH$7+$AH$9)/2))</f>
        <v>4931</v>
      </c>
      <c r="AK246" s="36">
        <f t="shared" si="754"/>
        <v>2532</v>
      </c>
      <c r="AL246" s="36">
        <f t="shared" si="754"/>
        <v>68</v>
      </c>
      <c r="AM246" s="36">
        <f t="shared" si="754"/>
        <v>227</v>
      </c>
      <c r="AN246" s="36">
        <f t="shared" si="754"/>
        <v>34</v>
      </c>
      <c r="AO246" s="36">
        <f t="shared" si="754"/>
        <v>27</v>
      </c>
      <c r="AP246" s="36">
        <f t="shared" si="754"/>
        <v>111</v>
      </c>
      <c r="AQ246" s="36">
        <f t="shared" si="754"/>
        <v>189</v>
      </c>
      <c r="AR246" s="36">
        <f t="shared" si="754"/>
        <v>195</v>
      </c>
      <c r="AS246" s="36">
        <f t="shared" si="754"/>
        <v>199</v>
      </c>
      <c r="AT246" s="35">
        <f t="shared" si="39"/>
        <v>27</v>
      </c>
      <c r="AU246" s="31"/>
      <c r="AV246" s="31"/>
      <c r="AW246" s="31"/>
      <c r="AX246" s="31"/>
      <c r="AY246" s="31"/>
      <c r="AZ246" s="31"/>
      <c r="BA246" s="31"/>
      <c r="BB246" s="31"/>
    </row>
    <row r="247" ht="13.5" customHeight="1">
      <c r="A247" s="27" t="s">
        <v>60</v>
      </c>
      <c r="B247" s="27" t="s">
        <v>48</v>
      </c>
      <c r="C247" s="28">
        <f>LOOKUP(A247,'single char incidentie'!$A$1:$A$26,'single char incidentie'!$E$1:$E$26)</f>
        <v>0.02641988628</v>
      </c>
      <c r="D247" s="28">
        <f>LOOKUP(B247,'single char incidentie'!$A$1:$A$26,'single char incidentie'!$D$1:$D$26)</f>
        <v>0.04743824754</v>
      </c>
      <c r="E247" s="29">
        <v>0.131451079173858</v>
      </c>
      <c r="F247" s="30">
        <f t="shared" si="9"/>
        <v>0.001314510792</v>
      </c>
      <c r="G247" s="31">
        <f t="shared" si="27"/>
        <v>1840315.108</v>
      </c>
      <c r="H247" s="31">
        <f t="shared" si="28"/>
        <v>664135.4656</v>
      </c>
      <c r="I247" s="31">
        <f t="shared" si="10"/>
        <v>18403.15108</v>
      </c>
      <c r="J247" s="32">
        <f t="shared" ref="J247:K247" si="755">C247*$AH$5</f>
        <v>26.41988628</v>
      </c>
      <c r="K247" s="32">
        <f t="shared" si="755"/>
        <v>47.43824754</v>
      </c>
      <c r="L247" s="32">
        <f t="shared" si="12"/>
        <v>1.314510792</v>
      </c>
      <c r="M247" s="32">
        <f t="shared" si="13"/>
        <v>2.20165719</v>
      </c>
      <c r="N247" s="32">
        <f t="shared" si="14"/>
        <v>0.8522543963</v>
      </c>
      <c r="O247" s="32">
        <f t="shared" si="15"/>
        <v>3.953187295</v>
      </c>
      <c r="P247" s="32">
        <f t="shared" si="16"/>
        <v>1.53026605</v>
      </c>
      <c r="Q247" s="32">
        <f t="shared" si="17"/>
        <v>0.109542566</v>
      </c>
      <c r="R247" s="32">
        <f t="shared" si="18"/>
        <v>0.04240357393</v>
      </c>
      <c r="S247" s="32">
        <f t="shared" si="19"/>
        <v>0.003533631161</v>
      </c>
      <c r="T247" s="33">
        <f t="shared" si="30"/>
        <v>0.8386619145</v>
      </c>
      <c r="U247" s="34">
        <f t="shared" ref="U247:AB247" si="756">IF(AND(J247&gt;=$AH$7,J247&lt;=$AH$9),1,0)</f>
        <v>0</v>
      </c>
      <c r="V247" s="34">
        <f t="shared" si="756"/>
        <v>0</v>
      </c>
      <c r="W247" s="34">
        <f t="shared" si="756"/>
        <v>1</v>
      </c>
      <c r="X247" s="34">
        <f t="shared" si="756"/>
        <v>1</v>
      </c>
      <c r="Y247" s="34">
        <f t="shared" si="756"/>
        <v>0</v>
      </c>
      <c r="Z247" s="34">
        <f t="shared" si="756"/>
        <v>0</v>
      </c>
      <c r="AA247" s="34">
        <f t="shared" si="756"/>
        <v>1</v>
      </c>
      <c r="AB247" s="34">
        <f t="shared" si="756"/>
        <v>0</v>
      </c>
      <c r="AC247" s="34">
        <f t="shared" si="21"/>
        <v>0</v>
      </c>
      <c r="AD247" s="34">
        <f t="shared" si="22"/>
        <v>1</v>
      </c>
      <c r="AE247" s="30">
        <f t="shared" si="23"/>
        <v>0.001314510792</v>
      </c>
      <c r="AF247" s="35" t="str">
        <f t="shared" si="42"/>
        <v>V+M</v>
      </c>
      <c r="AG247" s="31"/>
      <c r="AH247" s="31"/>
      <c r="AI247" s="31"/>
      <c r="AJ247" s="36">
        <f t="shared" ref="AJ247:AS247" si="757">INT(100*ABS(J247-($AH$7+$AH$9)/2))</f>
        <v>2441</v>
      </c>
      <c r="AK247" s="36">
        <f t="shared" si="757"/>
        <v>4543</v>
      </c>
      <c r="AL247" s="36">
        <f t="shared" si="757"/>
        <v>68</v>
      </c>
      <c r="AM247" s="36">
        <f t="shared" si="757"/>
        <v>20</v>
      </c>
      <c r="AN247" s="36">
        <f t="shared" si="757"/>
        <v>114</v>
      </c>
      <c r="AO247" s="36">
        <f t="shared" si="757"/>
        <v>195</v>
      </c>
      <c r="AP247" s="36">
        <f t="shared" si="757"/>
        <v>46</v>
      </c>
      <c r="AQ247" s="36">
        <f t="shared" si="757"/>
        <v>189</v>
      </c>
      <c r="AR247" s="36">
        <f t="shared" si="757"/>
        <v>195</v>
      </c>
      <c r="AS247" s="36">
        <f t="shared" si="757"/>
        <v>199</v>
      </c>
      <c r="AT247" s="35">
        <f t="shared" si="39"/>
        <v>20</v>
      </c>
      <c r="AU247" s="31"/>
      <c r="AV247" s="31"/>
      <c r="AW247" s="31"/>
      <c r="AX247" s="31"/>
      <c r="AY247" s="31"/>
      <c r="AZ247" s="31"/>
      <c r="BA247" s="31"/>
      <c r="BB247" s="31"/>
    </row>
    <row r="248" ht="13.5" customHeight="1">
      <c r="A248" s="27" t="s">
        <v>11</v>
      </c>
      <c r="B248" s="27" t="s">
        <v>55</v>
      </c>
      <c r="C248" s="28">
        <f>LOOKUP(A248,'single char incidentie'!$A$1:$A$26,'single char incidentie'!$E$1:$E$26)</f>
        <v>0.02841657837</v>
      </c>
      <c r="D248" s="28">
        <f>LOOKUP(B248,'single char incidentie'!$A$1:$A$26,'single char incidentie'!$D$1:$D$26)</f>
        <v>0.0443396535</v>
      </c>
      <c r="E248" s="29">
        <v>0.130062384758151</v>
      </c>
      <c r="F248" s="30">
        <f t="shared" si="9"/>
        <v>0.001300623848</v>
      </c>
      <c r="G248" s="31">
        <f t="shared" si="27"/>
        <v>1820873.387</v>
      </c>
      <c r="H248" s="31">
        <f t="shared" si="28"/>
        <v>620755.149</v>
      </c>
      <c r="I248" s="31">
        <f t="shared" si="10"/>
        <v>18208.73387</v>
      </c>
      <c r="J248" s="32">
        <f t="shared" ref="J248:K248" si="758">C248*$AH$5</f>
        <v>28.41657837</v>
      </c>
      <c r="K248" s="32">
        <f t="shared" si="758"/>
        <v>44.3396535</v>
      </c>
      <c r="L248" s="32">
        <f t="shared" si="12"/>
        <v>1.300623848</v>
      </c>
      <c r="M248" s="32">
        <f t="shared" si="13"/>
        <v>2.368048197</v>
      </c>
      <c r="N248" s="32">
        <f t="shared" si="14"/>
        <v>0.9166638183</v>
      </c>
      <c r="O248" s="32">
        <f t="shared" si="15"/>
        <v>3.694971125</v>
      </c>
      <c r="P248" s="32">
        <f t="shared" si="16"/>
        <v>1.430311403</v>
      </c>
      <c r="Q248" s="32">
        <f t="shared" si="17"/>
        <v>0.1083853206</v>
      </c>
      <c r="R248" s="32">
        <f t="shared" si="18"/>
        <v>0.04195560799</v>
      </c>
      <c r="S248" s="32">
        <f t="shared" si="19"/>
        <v>0.003496300666</v>
      </c>
      <c r="T248" s="33">
        <f t="shared" si="30"/>
        <v>0.8399625383</v>
      </c>
      <c r="U248" s="34">
        <f t="shared" ref="U248:AB248" si="759">IF(AND(J248&gt;=$AH$7,J248&lt;=$AH$9),1,0)</f>
        <v>0</v>
      </c>
      <c r="V248" s="34">
        <f t="shared" si="759"/>
        <v>0</v>
      </c>
      <c r="W248" s="34">
        <f t="shared" si="759"/>
        <v>1</v>
      </c>
      <c r="X248" s="34">
        <f t="shared" si="759"/>
        <v>1</v>
      </c>
      <c r="Y248" s="34">
        <f t="shared" si="759"/>
        <v>0</v>
      </c>
      <c r="Z248" s="34">
        <f t="shared" si="759"/>
        <v>0</v>
      </c>
      <c r="AA248" s="34">
        <f t="shared" si="759"/>
        <v>1</v>
      </c>
      <c r="AB248" s="34">
        <f t="shared" si="759"/>
        <v>0</v>
      </c>
      <c r="AC248" s="34">
        <f t="shared" si="21"/>
        <v>0</v>
      </c>
      <c r="AD248" s="34">
        <f t="shared" si="22"/>
        <v>1</v>
      </c>
      <c r="AE248" s="30">
        <f t="shared" si="23"/>
        <v>0.001300623848</v>
      </c>
      <c r="AF248" s="35" t="str">
        <f t="shared" si="42"/>
        <v>V+M</v>
      </c>
      <c r="AG248" s="31"/>
      <c r="AH248" s="31"/>
      <c r="AI248" s="31"/>
      <c r="AJ248" s="36">
        <f t="shared" ref="AJ248:AS248" si="760">INT(100*ABS(J248-($AH$7+$AH$9)/2))</f>
        <v>2641</v>
      </c>
      <c r="AK248" s="36">
        <f t="shared" si="760"/>
        <v>4233</v>
      </c>
      <c r="AL248" s="36">
        <f t="shared" si="760"/>
        <v>69</v>
      </c>
      <c r="AM248" s="36">
        <f t="shared" si="760"/>
        <v>36</v>
      </c>
      <c r="AN248" s="36">
        <f t="shared" si="760"/>
        <v>108</v>
      </c>
      <c r="AO248" s="36">
        <f t="shared" si="760"/>
        <v>169</v>
      </c>
      <c r="AP248" s="36">
        <f t="shared" si="760"/>
        <v>56</v>
      </c>
      <c r="AQ248" s="36">
        <f t="shared" si="760"/>
        <v>189</v>
      </c>
      <c r="AR248" s="36">
        <f t="shared" si="760"/>
        <v>195</v>
      </c>
      <c r="AS248" s="36">
        <f t="shared" si="760"/>
        <v>199</v>
      </c>
      <c r="AT248" s="35">
        <f t="shared" si="39"/>
        <v>36</v>
      </c>
      <c r="AU248" s="31"/>
      <c r="AV248" s="31"/>
      <c r="AW248" s="31"/>
      <c r="AX248" s="31"/>
      <c r="AY248" s="31"/>
      <c r="AZ248" s="31"/>
      <c r="BA248" s="31"/>
      <c r="BB248" s="31"/>
    </row>
    <row r="249" ht="13.5" customHeight="1">
      <c r="A249" s="27" t="s">
        <v>11</v>
      </c>
      <c r="B249" s="27" t="s">
        <v>43</v>
      </c>
      <c r="C249" s="28">
        <f>LOOKUP(A249,'single char incidentie'!$A$1:$A$26,'single char incidentie'!$E$1:$E$26)</f>
        <v>0.02841657837</v>
      </c>
      <c r="D249" s="28">
        <f>LOOKUP(B249,'single char incidentie'!$A$1:$A$26,'single char incidentie'!$D$1:$D$26)</f>
        <v>0.04579603563</v>
      </c>
      <c r="E249" s="29">
        <v>0.13004079883459</v>
      </c>
      <c r="F249" s="30">
        <f t="shared" si="9"/>
        <v>0.001300407988</v>
      </c>
      <c r="G249" s="31">
        <f t="shared" si="27"/>
        <v>1820571.184</v>
      </c>
      <c r="H249" s="31">
        <f t="shared" si="28"/>
        <v>641144.4988</v>
      </c>
      <c r="I249" s="31">
        <f t="shared" si="10"/>
        <v>18205.71184</v>
      </c>
      <c r="J249" s="32">
        <f t="shared" ref="J249:K249" si="761">C249*$AH$5</f>
        <v>28.41657837</v>
      </c>
      <c r="K249" s="32">
        <f t="shared" si="761"/>
        <v>45.79603563</v>
      </c>
      <c r="L249" s="32">
        <f t="shared" si="12"/>
        <v>1.300407988</v>
      </c>
      <c r="M249" s="32">
        <f t="shared" si="13"/>
        <v>2.368048197</v>
      </c>
      <c r="N249" s="32">
        <f t="shared" si="14"/>
        <v>0.9166638183</v>
      </c>
      <c r="O249" s="32">
        <f t="shared" si="15"/>
        <v>3.816336303</v>
      </c>
      <c r="P249" s="32">
        <f t="shared" si="16"/>
        <v>1.477291472</v>
      </c>
      <c r="Q249" s="32">
        <f t="shared" si="17"/>
        <v>0.1083673324</v>
      </c>
      <c r="R249" s="32">
        <f t="shared" si="18"/>
        <v>0.04194864479</v>
      </c>
      <c r="S249" s="32">
        <f t="shared" si="19"/>
        <v>0.003495720399</v>
      </c>
      <c r="T249" s="33">
        <f t="shared" si="30"/>
        <v>0.8412629463</v>
      </c>
      <c r="U249" s="34">
        <f t="shared" ref="U249:AB249" si="762">IF(AND(J249&gt;=$AH$7,J249&lt;=$AH$9),1,0)</f>
        <v>0</v>
      </c>
      <c r="V249" s="34">
        <f t="shared" si="762"/>
        <v>0</v>
      </c>
      <c r="W249" s="34">
        <f t="shared" si="762"/>
        <v>1</v>
      </c>
      <c r="X249" s="34">
        <f t="shared" si="762"/>
        <v>1</v>
      </c>
      <c r="Y249" s="34">
        <f t="shared" si="762"/>
        <v>0</v>
      </c>
      <c r="Z249" s="34">
        <f t="shared" si="762"/>
        <v>0</v>
      </c>
      <c r="AA249" s="34">
        <f t="shared" si="762"/>
        <v>1</v>
      </c>
      <c r="AB249" s="34">
        <f t="shared" si="762"/>
        <v>0</v>
      </c>
      <c r="AC249" s="34">
        <f t="shared" si="21"/>
        <v>0</v>
      </c>
      <c r="AD249" s="34">
        <f t="shared" si="22"/>
        <v>1</v>
      </c>
      <c r="AE249" s="30">
        <f t="shared" si="23"/>
        <v>0.001300407988</v>
      </c>
      <c r="AF249" s="35" t="str">
        <f t="shared" si="42"/>
        <v>V+M</v>
      </c>
      <c r="AG249" s="31"/>
      <c r="AH249" s="31"/>
      <c r="AI249" s="31"/>
      <c r="AJ249" s="36">
        <f t="shared" ref="AJ249:AS249" si="763">INT(100*ABS(J249-($AH$7+$AH$9)/2))</f>
        <v>2641</v>
      </c>
      <c r="AK249" s="36">
        <f t="shared" si="763"/>
        <v>4379</v>
      </c>
      <c r="AL249" s="36">
        <f t="shared" si="763"/>
        <v>69</v>
      </c>
      <c r="AM249" s="36">
        <f t="shared" si="763"/>
        <v>36</v>
      </c>
      <c r="AN249" s="36">
        <f t="shared" si="763"/>
        <v>108</v>
      </c>
      <c r="AO249" s="36">
        <f t="shared" si="763"/>
        <v>181</v>
      </c>
      <c r="AP249" s="36">
        <f t="shared" si="763"/>
        <v>52</v>
      </c>
      <c r="AQ249" s="36">
        <f t="shared" si="763"/>
        <v>189</v>
      </c>
      <c r="AR249" s="36">
        <f t="shared" si="763"/>
        <v>195</v>
      </c>
      <c r="AS249" s="36">
        <f t="shared" si="763"/>
        <v>199</v>
      </c>
      <c r="AT249" s="35">
        <f t="shared" si="39"/>
        <v>36</v>
      </c>
      <c r="AU249" s="31"/>
      <c r="AV249" s="31"/>
      <c r="AW249" s="31"/>
      <c r="AX249" s="31"/>
      <c r="AY249" s="31"/>
      <c r="AZ249" s="31"/>
      <c r="BA249" s="31"/>
      <c r="BB249" s="31"/>
    </row>
    <row r="250" ht="13.5" customHeight="1">
      <c r="A250" s="27" t="s">
        <v>48</v>
      </c>
      <c r="B250" s="27" t="s">
        <v>59</v>
      </c>
      <c r="C250" s="28">
        <f>LOOKUP(A250,'single char incidentie'!$A$1:$A$26,'single char incidentie'!$E$1:$E$26)</f>
        <v>0.04448359996</v>
      </c>
      <c r="D250" s="28">
        <f>LOOKUP(B250,'single char incidentie'!$A$1:$A$26,'single char incidentie'!$D$1:$D$26)</f>
        <v>0.02732106643</v>
      </c>
      <c r="E250" s="29">
        <v>0.128162823484852</v>
      </c>
      <c r="F250" s="30">
        <f t="shared" si="9"/>
        <v>0.001281628235</v>
      </c>
      <c r="G250" s="31">
        <f t="shared" si="27"/>
        <v>1794279.529</v>
      </c>
      <c r="H250" s="31">
        <f t="shared" si="28"/>
        <v>382494.9301</v>
      </c>
      <c r="I250" s="31">
        <f t="shared" si="10"/>
        <v>17942.79529</v>
      </c>
      <c r="J250" s="32">
        <f t="shared" ref="J250:K250" si="764">C250*$AH$5</f>
        <v>44.48359996</v>
      </c>
      <c r="K250" s="32">
        <f t="shared" si="764"/>
        <v>27.32106643</v>
      </c>
      <c r="L250" s="32">
        <f t="shared" si="12"/>
        <v>1.281628235</v>
      </c>
      <c r="M250" s="32">
        <f t="shared" si="13"/>
        <v>3.706966663</v>
      </c>
      <c r="N250" s="32">
        <f t="shared" si="14"/>
        <v>1.434954837</v>
      </c>
      <c r="O250" s="32">
        <f t="shared" si="15"/>
        <v>2.276755536</v>
      </c>
      <c r="P250" s="32">
        <f t="shared" si="16"/>
        <v>0.8813247236</v>
      </c>
      <c r="Q250" s="32">
        <f t="shared" si="17"/>
        <v>0.1068023529</v>
      </c>
      <c r="R250" s="32">
        <f t="shared" si="18"/>
        <v>0.04134284629</v>
      </c>
      <c r="S250" s="32">
        <f t="shared" si="19"/>
        <v>0.00344523719</v>
      </c>
      <c r="T250" s="33">
        <f t="shared" si="30"/>
        <v>0.8425445746</v>
      </c>
      <c r="U250" s="34">
        <f t="shared" ref="U250:AB250" si="765">IF(AND(J250&gt;=$AH$7,J250&lt;=$AH$9),1,0)</f>
        <v>0</v>
      </c>
      <c r="V250" s="34">
        <f t="shared" si="765"/>
        <v>0</v>
      </c>
      <c r="W250" s="34">
        <f t="shared" si="765"/>
        <v>1</v>
      </c>
      <c r="X250" s="34">
        <f t="shared" si="765"/>
        <v>0</v>
      </c>
      <c r="Y250" s="34">
        <f t="shared" si="765"/>
        <v>1</v>
      </c>
      <c r="Z250" s="34">
        <f t="shared" si="765"/>
        <v>1</v>
      </c>
      <c r="AA250" s="34">
        <f t="shared" si="765"/>
        <v>0</v>
      </c>
      <c r="AB250" s="34">
        <f t="shared" si="765"/>
        <v>0</v>
      </c>
      <c r="AC250" s="34">
        <f t="shared" si="21"/>
        <v>0</v>
      </c>
      <c r="AD250" s="34">
        <f t="shared" si="22"/>
        <v>1</v>
      </c>
      <c r="AE250" s="30">
        <f t="shared" si="23"/>
        <v>0.001281628235</v>
      </c>
      <c r="AF250" s="35" t="str">
        <f t="shared" si="42"/>
        <v>F+M</v>
      </c>
      <c r="AG250" s="31"/>
      <c r="AH250" s="31"/>
      <c r="AI250" s="31"/>
      <c r="AJ250" s="36">
        <f t="shared" ref="AJ250:AS250" si="766">INT(100*ABS(J250-($AH$7+$AH$9)/2))</f>
        <v>4248</v>
      </c>
      <c r="AK250" s="36">
        <f t="shared" si="766"/>
        <v>2532</v>
      </c>
      <c r="AL250" s="36">
        <f t="shared" si="766"/>
        <v>71</v>
      </c>
      <c r="AM250" s="36">
        <f t="shared" si="766"/>
        <v>170</v>
      </c>
      <c r="AN250" s="36">
        <f t="shared" si="766"/>
        <v>56</v>
      </c>
      <c r="AO250" s="36">
        <f t="shared" si="766"/>
        <v>27</v>
      </c>
      <c r="AP250" s="36">
        <f t="shared" si="766"/>
        <v>111</v>
      </c>
      <c r="AQ250" s="36">
        <f t="shared" si="766"/>
        <v>189</v>
      </c>
      <c r="AR250" s="36">
        <f t="shared" si="766"/>
        <v>195</v>
      </c>
      <c r="AS250" s="36">
        <f t="shared" si="766"/>
        <v>199</v>
      </c>
      <c r="AT250" s="35">
        <f t="shared" si="39"/>
        <v>27</v>
      </c>
      <c r="AU250" s="31"/>
      <c r="AV250" s="31"/>
      <c r="AW250" s="31"/>
      <c r="AX250" s="31"/>
      <c r="AY250" s="31"/>
      <c r="AZ250" s="31"/>
      <c r="BA250" s="31"/>
      <c r="BB250" s="31"/>
    </row>
    <row r="251" ht="13.5" customHeight="1">
      <c r="A251" s="27" t="s">
        <v>42</v>
      </c>
      <c r="B251" s="27" t="s">
        <v>58</v>
      </c>
      <c r="C251" s="28">
        <f>LOOKUP(A251,'single char incidentie'!$A$1:$A$26,'single char incidentie'!$E$1:$E$26)</f>
        <v>0.03420499521</v>
      </c>
      <c r="D251" s="28">
        <f>LOOKUP(B251,'single char incidentie'!$A$1:$A$26,'single char incidentie'!$D$1:$D$26)</f>
        <v>0.0382052264</v>
      </c>
      <c r="E251" s="29">
        <v>0.127587198856579</v>
      </c>
      <c r="F251" s="30">
        <f t="shared" si="9"/>
        <v>0.001275871989</v>
      </c>
      <c r="G251" s="31">
        <f t="shared" si="27"/>
        <v>1786220.784</v>
      </c>
      <c r="H251" s="31">
        <f t="shared" si="28"/>
        <v>534873.1696</v>
      </c>
      <c r="I251" s="31">
        <f t="shared" si="10"/>
        <v>17862.20784</v>
      </c>
      <c r="J251" s="32">
        <f t="shared" ref="J251:K251" si="767">C251*$AH$5</f>
        <v>34.20499521</v>
      </c>
      <c r="K251" s="32">
        <f t="shared" si="767"/>
        <v>38.2052264</v>
      </c>
      <c r="L251" s="32">
        <f t="shared" si="12"/>
        <v>1.275871989</v>
      </c>
      <c r="M251" s="32">
        <f t="shared" si="13"/>
        <v>2.850416267</v>
      </c>
      <c r="N251" s="32">
        <f t="shared" si="14"/>
        <v>1.103386942</v>
      </c>
      <c r="O251" s="32">
        <f t="shared" si="15"/>
        <v>3.183768867</v>
      </c>
      <c r="P251" s="32">
        <f t="shared" si="16"/>
        <v>1.232426658</v>
      </c>
      <c r="Q251" s="32">
        <f t="shared" si="17"/>
        <v>0.1063226657</v>
      </c>
      <c r="R251" s="32">
        <f t="shared" si="18"/>
        <v>0.04115716092</v>
      </c>
      <c r="S251" s="32">
        <f t="shared" si="19"/>
        <v>0.00342976341</v>
      </c>
      <c r="T251" s="33">
        <f t="shared" si="30"/>
        <v>0.8438204466</v>
      </c>
      <c r="U251" s="34">
        <f t="shared" ref="U251:AB251" si="768">IF(AND(J251&gt;=$AH$7,J251&lt;=$AH$9),1,0)</f>
        <v>0</v>
      </c>
      <c r="V251" s="34">
        <f t="shared" si="768"/>
        <v>0</v>
      </c>
      <c r="W251" s="34">
        <f t="shared" si="768"/>
        <v>1</v>
      </c>
      <c r="X251" s="34">
        <f t="shared" si="768"/>
        <v>1</v>
      </c>
      <c r="Y251" s="34">
        <f t="shared" si="768"/>
        <v>1</v>
      </c>
      <c r="Z251" s="34">
        <f t="shared" si="768"/>
        <v>0</v>
      </c>
      <c r="AA251" s="34">
        <f t="shared" si="768"/>
        <v>1</v>
      </c>
      <c r="AB251" s="34">
        <f t="shared" si="768"/>
        <v>0</v>
      </c>
      <c r="AC251" s="34">
        <f t="shared" si="21"/>
        <v>0</v>
      </c>
      <c r="AD251" s="34">
        <f t="shared" si="22"/>
        <v>1</v>
      </c>
      <c r="AE251" s="30">
        <f t="shared" si="23"/>
        <v>0.001275871989</v>
      </c>
      <c r="AF251" s="35" t="str">
        <f t="shared" si="42"/>
        <v>V+F</v>
      </c>
      <c r="AG251" s="31"/>
      <c r="AH251" s="31"/>
      <c r="AI251" s="31"/>
      <c r="AJ251" s="36">
        <f t="shared" ref="AJ251:AS251" si="769">INT(100*ABS(J251-($AH$7+$AH$9)/2))</f>
        <v>3220</v>
      </c>
      <c r="AK251" s="36">
        <f t="shared" si="769"/>
        <v>3620</v>
      </c>
      <c r="AL251" s="36">
        <f t="shared" si="769"/>
        <v>72</v>
      </c>
      <c r="AM251" s="36">
        <f t="shared" si="769"/>
        <v>85</v>
      </c>
      <c r="AN251" s="36">
        <f t="shared" si="769"/>
        <v>89</v>
      </c>
      <c r="AO251" s="36">
        <f t="shared" si="769"/>
        <v>118</v>
      </c>
      <c r="AP251" s="36">
        <f t="shared" si="769"/>
        <v>76</v>
      </c>
      <c r="AQ251" s="36">
        <f t="shared" si="769"/>
        <v>189</v>
      </c>
      <c r="AR251" s="36">
        <f t="shared" si="769"/>
        <v>195</v>
      </c>
      <c r="AS251" s="36">
        <f t="shared" si="769"/>
        <v>199</v>
      </c>
      <c r="AT251" s="35">
        <f t="shared" si="39"/>
        <v>72</v>
      </c>
      <c r="AU251" s="31"/>
      <c r="AV251" s="31"/>
      <c r="AW251" s="31"/>
      <c r="AX251" s="31"/>
      <c r="AY251" s="31"/>
      <c r="AZ251" s="31"/>
      <c r="BA251" s="31"/>
      <c r="BB251" s="31"/>
    </row>
    <row r="252" ht="13.5" customHeight="1">
      <c r="A252" s="27" t="s">
        <v>36</v>
      </c>
      <c r="B252" s="27" t="s">
        <v>33</v>
      </c>
      <c r="C252" s="28">
        <f>LOOKUP(A252,'single char incidentie'!$A$1:$A$26,'single char incidentie'!$E$1:$E$26)</f>
        <v>0.05302836709</v>
      </c>
      <c r="D252" s="28">
        <f>LOOKUP(B252,'single char incidentie'!$A$1:$A$26,'single char incidentie'!$D$1:$D$26)</f>
        <v>0.02531121548</v>
      </c>
      <c r="E252" s="29">
        <v>0.127536831701605</v>
      </c>
      <c r="F252" s="30">
        <f t="shared" si="9"/>
        <v>0.001275368317</v>
      </c>
      <c r="G252" s="31">
        <f t="shared" si="27"/>
        <v>1785515.644</v>
      </c>
      <c r="H252" s="31">
        <f t="shared" si="28"/>
        <v>354357.0167</v>
      </c>
      <c r="I252" s="31">
        <f t="shared" si="10"/>
        <v>17855.15644</v>
      </c>
      <c r="J252" s="32">
        <f t="shared" ref="J252:K252" si="770">C252*$AH$5</f>
        <v>53.02836709</v>
      </c>
      <c r="K252" s="32">
        <f t="shared" si="770"/>
        <v>25.31121548</v>
      </c>
      <c r="L252" s="32">
        <f t="shared" si="12"/>
        <v>1.275368317</v>
      </c>
      <c r="M252" s="32">
        <f t="shared" si="13"/>
        <v>4.419030591</v>
      </c>
      <c r="N252" s="32">
        <f t="shared" si="14"/>
        <v>1.710592487</v>
      </c>
      <c r="O252" s="32">
        <f t="shared" si="15"/>
        <v>2.109267957</v>
      </c>
      <c r="P252" s="32">
        <f t="shared" si="16"/>
        <v>0.8164908219</v>
      </c>
      <c r="Q252" s="32">
        <f t="shared" si="17"/>
        <v>0.1062806931</v>
      </c>
      <c r="R252" s="32">
        <f t="shared" si="18"/>
        <v>0.04114091345</v>
      </c>
      <c r="S252" s="32">
        <f t="shared" si="19"/>
        <v>0.003428409454</v>
      </c>
      <c r="T252" s="33">
        <f t="shared" si="30"/>
        <v>0.8450958149</v>
      </c>
      <c r="U252" s="34">
        <f t="shared" ref="U252:AB252" si="771">IF(AND(J252&gt;=$AH$7,J252&lt;=$AH$9),1,0)</f>
        <v>0</v>
      </c>
      <c r="V252" s="34">
        <f t="shared" si="771"/>
        <v>0</v>
      </c>
      <c r="W252" s="34">
        <f t="shared" si="771"/>
        <v>1</v>
      </c>
      <c r="X252" s="34">
        <f t="shared" si="771"/>
        <v>0</v>
      </c>
      <c r="Y252" s="34">
        <f t="shared" si="771"/>
        <v>1</v>
      </c>
      <c r="Z252" s="34">
        <f t="shared" si="771"/>
        <v>1</v>
      </c>
      <c r="AA252" s="34">
        <f t="shared" si="771"/>
        <v>0</v>
      </c>
      <c r="AB252" s="34">
        <f t="shared" si="771"/>
        <v>0</v>
      </c>
      <c r="AC252" s="34">
        <f t="shared" si="21"/>
        <v>0</v>
      </c>
      <c r="AD252" s="34">
        <f t="shared" si="22"/>
        <v>1</v>
      </c>
      <c r="AE252" s="30">
        <f t="shared" si="23"/>
        <v>0.001275368317</v>
      </c>
      <c r="AF252" s="35" t="str">
        <f t="shared" si="42"/>
        <v>F+M</v>
      </c>
      <c r="AG252" s="31"/>
      <c r="AH252" s="31"/>
      <c r="AI252" s="31"/>
      <c r="AJ252" s="36">
        <f t="shared" ref="AJ252:AS252" si="772">INT(100*ABS(J252-($AH$7+$AH$9)/2))</f>
        <v>5102</v>
      </c>
      <c r="AK252" s="36">
        <f t="shared" si="772"/>
        <v>2331</v>
      </c>
      <c r="AL252" s="36">
        <f t="shared" si="772"/>
        <v>72</v>
      </c>
      <c r="AM252" s="36">
        <f t="shared" si="772"/>
        <v>241</v>
      </c>
      <c r="AN252" s="36">
        <f t="shared" si="772"/>
        <v>28</v>
      </c>
      <c r="AO252" s="36">
        <f t="shared" si="772"/>
        <v>10</v>
      </c>
      <c r="AP252" s="36">
        <f t="shared" si="772"/>
        <v>118</v>
      </c>
      <c r="AQ252" s="36">
        <f t="shared" si="772"/>
        <v>189</v>
      </c>
      <c r="AR252" s="36">
        <f t="shared" si="772"/>
        <v>195</v>
      </c>
      <c r="AS252" s="36">
        <f t="shared" si="772"/>
        <v>199</v>
      </c>
      <c r="AT252" s="35">
        <f t="shared" si="39"/>
        <v>10</v>
      </c>
      <c r="AU252" s="31"/>
      <c r="AV252" s="31"/>
      <c r="AW252" s="31"/>
      <c r="AX252" s="31"/>
      <c r="AY252" s="31"/>
      <c r="AZ252" s="31"/>
      <c r="BA252" s="31"/>
      <c r="BB252" s="31"/>
    </row>
    <row r="253" ht="13.5" customHeight="1">
      <c r="A253" s="27" t="s">
        <v>62</v>
      </c>
      <c r="B253" s="27" t="s">
        <v>10</v>
      </c>
      <c r="C253" s="28">
        <f>LOOKUP(A253,'single char incidentie'!$A$1:$A$26,'single char incidentie'!$E$1:$E$26)</f>
        <v>0.01854000624</v>
      </c>
      <c r="D253" s="28">
        <f>LOOKUP(B253,'single char incidentie'!$A$1:$A$26,'single char incidentie'!$D$1:$D$26)</f>
        <v>0.07130889039</v>
      </c>
      <c r="E253" s="29">
        <v>0.127371339620977</v>
      </c>
      <c r="F253" s="30">
        <f t="shared" si="9"/>
        <v>0.001273713396</v>
      </c>
      <c r="G253" s="31">
        <f t="shared" si="27"/>
        <v>1783198.755</v>
      </c>
      <c r="H253" s="31">
        <f t="shared" si="28"/>
        <v>998324.4655</v>
      </c>
      <c r="I253" s="31">
        <f t="shared" si="10"/>
        <v>17831.98755</v>
      </c>
      <c r="J253" s="32">
        <f t="shared" ref="J253:K253" si="773">C253*$AH$5</f>
        <v>18.54000624</v>
      </c>
      <c r="K253" s="32">
        <f t="shared" si="773"/>
        <v>71.30889039</v>
      </c>
      <c r="L253" s="32">
        <f t="shared" si="12"/>
        <v>1.273713396</v>
      </c>
      <c r="M253" s="32">
        <f t="shared" si="13"/>
        <v>1.54500052</v>
      </c>
      <c r="N253" s="32">
        <f t="shared" si="14"/>
        <v>0.5980647174</v>
      </c>
      <c r="O253" s="32">
        <f t="shared" si="15"/>
        <v>5.942407533</v>
      </c>
      <c r="P253" s="32">
        <f t="shared" si="16"/>
        <v>2.300286787</v>
      </c>
      <c r="Q253" s="32">
        <f t="shared" si="17"/>
        <v>0.106142783</v>
      </c>
      <c r="R253" s="32">
        <f t="shared" si="18"/>
        <v>0.04108752891</v>
      </c>
      <c r="S253" s="32">
        <f t="shared" si="19"/>
        <v>0.003423960742</v>
      </c>
      <c r="T253" s="33">
        <f t="shared" si="30"/>
        <v>0.8463695283</v>
      </c>
      <c r="U253" s="34">
        <f t="shared" ref="U253:AB253" si="774">IF(AND(J253&gt;=$AH$7,J253&lt;=$AH$9),1,0)</f>
        <v>0</v>
      </c>
      <c r="V253" s="34">
        <f t="shared" si="774"/>
        <v>0</v>
      </c>
      <c r="W253" s="34">
        <f t="shared" si="774"/>
        <v>1</v>
      </c>
      <c r="X253" s="34">
        <f t="shared" si="774"/>
        <v>1</v>
      </c>
      <c r="Y253" s="34">
        <f t="shared" si="774"/>
        <v>0</v>
      </c>
      <c r="Z253" s="34">
        <f t="shared" si="774"/>
        <v>0</v>
      </c>
      <c r="AA253" s="34">
        <f t="shared" si="774"/>
        <v>1</v>
      </c>
      <c r="AB253" s="34">
        <f t="shared" si="774"/>
        <v>0</v>
      </c>
      <c r="AC253" s="34">
        <f t="shared" si="21"/>
        <v>0</v>
      </c>
      <c r="AD253" s="34">
        <f t="shared" si="22"/>
        <v>1</v>
      </c>
      <c r="AE253" s="30">
        <f t="shared" si="23"/>
        <v>0.001273713396</v>
      </c>
      <c r="AF253" s="35" t="str">
        <f t="shared" si="42"/>
        <v>F+D</v>
      </c>
      <c r="AG253" s="31"/>
      <c r="AH253" s="31"/>
      <c r="AI253" s="31"/>
      <c r="AJ253" s="36">
        <f t="shared" ref="AJ253:AS253" si="775">INT(100*ABS(J253-($AH$7+$AH$9)/2))</f>
        <v>1654</v>
      </c>
      <c r="AK253" s="36">
        <f t="shared" si="775"/>
        <v>6930</v>
      </c>
      <c r="AL253" s="36">
        <f t="shared" si="775"/>
        <v>72</v>
      </c>
      <c r="AM253" s="36">
        <f t="shared" si="775"/>
        <v>45</v>
      </c>
      <c r="AN253" s="36">
        <f t="shared" si="775"/>
        <v>140</v>
      </c>
      <c r="AO253" s="36">
        <f t="shared" si="775"/>
        <v>394</v>
      </c>
      <c r="AP253" s="36">
        <f t="shared" si="775"/>
        <v>30</v>
      </c>
      <c r="AQ253" s="36">
        <f t="shared" si="775"/>
        <v>189</v>
      </c>
      <c r="AR253" s="36">
        <f t="shared" si="775"/>
        <v>195</v>
      </c>
      <c r="AS253" s="36">
        <f t="shared" si="775"/>
        <v>199</v>
      </c>
      <c r="AT253" s="35">
        <f t="shared" si="39"/>
        <v>30</v>
      </c>
      <c r="AU253" s="31"/>
      <c r="AV253" s="31"/>
      <c r="AW253" s="31"/>
      <c r="AX253" s="31"/>
      <c r="AY253" s="31"/>
      <c r="AZ253" s="31"/>
      <c r="BA253" s="31"/>
      <c r="BB253" s="31"/>
    </row>
    <row r="254" ht="13.5" customHeight="1">
      <c r="A254" s="27" t="s">
        <v>58</v>
      </c>
      <c r="B254" s="27" t="s">
        <v>27</v>
      </c>
      <c r="C254" s="28">
        <f>LOOKUP(A254,'single char incidentie'!$A$1:$A$26,'single char incidentie'!$E$1:$E$26)</f>
        <v>0.03982593795</v>
      </c>
      <c r="D254" s="28">
        <f>LOOKUP(B254,'single char incidentie'!$A$1:$A$26,'single char incidentie'!$D$1:$D$26)</f>
        <v>0.0294908523</v>
      </c>
      <c r="E254" s="29">
        <v>0.127227433463909</v>
      </c>
      <c r="F254" s="30">
        <f t="shared" si="9"/>
        <v>0.001272274335</v>
      </c>
      <c r="G254" s="31">
        <f t="shared" si="27"/>
        <v>1781184.068</v>
      </c>
      <c r="H254" s="31">
        <f t="shared" si="28"/>
        <v>412871.9321</v>
      </c>
      <c r="I254" s="31">
        <f t="shared" si="10"/>
        <v>17811.84068</v>
      </c>
      <c r="J254" s="32">
        <f t="shared" ref="J254:K254" si="776">C254*$AH$5</f>
        <v>39.82593795</v>
      </c>
      <c r="K254" s="32">
        <f t="shared" si="776"/>
        <v>29.4908523</v>
      </c>
      <c r="L254" s="32">
        <f t="shared" si="12"/>
        <v>1.272274335</v>
      </c>
      <c r="M254" s="32">
        <f t="shared" si="13"/>
        <v>3.318828162</v>
      </c>
      <c r="N254" s="32">
        <f t="shared" si="14"/>
        <v>1.284707676</v>
      </c>
      <c r="O254" s="32">
        <f t="shared" si="15"/>
        <v>2.457571025</v>
      </c>
      <c r="P254" s="32">
        <f t="shared" si="16"/>
        <v>0.951317816</v>
      </c>
      <c r="Q254" s="32">
        <f t="shared" si="17"/>
        <v>0.1060228612</v>
      </c>
      <c r="R254" s="32">
        <f t="shared" si="18"/>
        <v>0.04104110757</v>
      </c>
      <c r="S254" s="32">
        <f t="shared" si="19"/>
        <v>0.003420092297</v>
      </c>
      <c r="T254" s="33">
        <f t="shared" si="30"/>
        <v>0.8476418026</v>
      </c>
      <c r="U254" s="34">
        <f t="shared" ref="U254:AB254" si="777">IF(AND(J254&gt;=$AH$7,J254&lt;=$AH$9),1,0)</f>
        <v>0</v>
      </c>
      <c r="V254" s="34">
        <f t="shared" si="777"/>
        <v>0</v>
      </c>
      <c r="W254" s="34">
        <f t="shared" si="777"/>
        <v>1</v>
      </c>
      <c r="X254" s="34">
        <f t="shared" si="777"/>
        <v>0</v>
      </c>
      <c r="Y254" s="34">
        <f t="shared" si="777"/>
        <v>1</v>
      </c>
      <c r="Z254" s="34">
        <f t="shared" si="777"/>
        <v>1</v>
      </c>
      <c r="AA254" s="34">
        <f t="shared" si="777"/>
        <v>0</v>
      </c>
      <c r="AB254" s="34">
        <f t="shared" si="777"/>
        <v>0</v>
      </c>
      <c r="AC254" s="34">
        <f t="shared" si="21"/>
        <v>0</v>
      </c>
      <c r="AD254" s="34">
        <f t="shared" si="22"/>
        <v>1</v>
      </c>
      <c r="AE254" s="30">
        <f t="shared" si="23"/>
        <v>0.001272274335</v>
      </c>
      <c r="AF254" s="35" t="str">
        <f t="shared" si="42"/>
        <v>F+M</v>
      </c>
      <c r="AG254" s="31"/>
      <c r="AH254" s="31"/>
      <c r="AI254" s="31"/>
      <c r="AJ254" s="36">
        <f t="shared" ref="AJ254:AS254" si="778">INT(100*ABS(J254-($AH$7+$AH$9)/2))</f>
        <v>3782</v>
      </c>
      <c r="AK254" s="36">
        <f t="shared" si="778"/>
        <v>2749</v>
      </c>
      <c r="AL254" s="36">
        <f t="shared" si="778"/>
        <v>72</v>
      </c>
      <c r="AM254" s="36">
        <f t="shared" si="778"/>
        <v>131</v>
      </c>
      <c r="AN254" s="36">
        <f t="shared" si="778"/>
        <v>71</v>
      </c>
      <c r="AO254" s="36">
        <f t="shared" si="778"/>
        <v>45</v>
      </c>
      <c r="AP254" s="36">
        <f t="shared" si="778"/>
        <v>104</v>
      </c>
      <c r="AQ254" s="36">
        <f t="shared" si="778"/>
        <v>189</v>
      </c>
      <c r="AR254" s="36">
        <f t="shared" si="778"/>
        <v>195</v>
      </c>
      <c r="AS254" s="36">
        <f t="shared" si="778"/>
        <v>199</v>
      </c>
      <c r="AT254" s="35">
        <f t="shared" si="39"/>
        <v>45</v>
      </c>
      <c r="AU254" s="31"/>
      <c r="AV254" s="31"/>
      <c r="AW254" s="31"/>
      <c r="AX254" s="31"/>
      <c r="AY254" s="31"/>
      <c r="AZ254" s="31"/>
      <c r="BA254" s="31"/>
      <c r="BB254" s="31"/>
    </row>
    <row r="255" ht="13.5" customHeight="1">
      <c r="A255" s="27" t="s">
        <v>53</v>
      </c>
      <c r="B255" s="27" t="s">
        <v>59</v>
      </c>
      <c r="C255" s="28">
        <f>LOOKUP(A255,'single char incidentie'!$A$1:$A$26,'single char incidentie'!$E$1:$E$26)</f>
        <v>0.04653756087</v>
      </c>
      <c r="D255" s="28">
        <f>LOOKUP(B255,'single char incidentie'!$A$1:$A$26,'single char incidentie'!$D$1:$D$26)</f>
        <v>0.02732106643</v>
      </c>
      <c r="E255" s="29">
        <v>0.127083527306841</v>
      </c>
      <c r="F255" s="30">
        <f t="shared" si="9"/>
        <v>0.001270835273</v>
      </c>
      <c r="G255" s="31">
        <f t="shared" si="27"/>
        <v>1779169.382</v>
      </c>
      <c r="H255" s="31">
        <f t="shared" si="28"/>
        <v>382494.9301</v>
      </c>
      <c r="I255" s="31">
        <f t="shared" si="10"/>
        <v>17791.69382</v>
      </c>
      <c r="J255" s="32">
        <f t="shared" ref="J255:K255" si="779">C255*$AH$5</f>
        <v>46.53756087</v>
      </c>
      <c r="K255" s="32">
        <f t="shared" si="779"/>
        <v>27.32106643</v>
      </c>
      <c r="L255" s="32">
        <f t="shared" si="12"/>
        <v>1.270835273</v>
      </c>
      <c r="M255" s="32">
        <f t="shared" si="13"/>
        <v>3.878130073</v>
      </c>
      <c r="N255" s="32">
        <f t="shared" si="14"/>
        <v>1.501211641</v>
      </c>
      <c r="O255" s="32">
        <f t="shared" si="15"/>
        <v>2.276755536</v>
      </c>
      <c r="P255" s="32">
        <f t="shared" si="16"/>
        <v>0.8813247236</v>
      </c>
      <c r="Q255" s="32">
        <f t="shared" si="17"/>
        <v>0.1059029394</v>
      </c>
      <c r="R255" s="32">
        <f t="shared" si="18"/>
        <v>0.04099468623</v>
      </c>
      <c r="S255" s="32">
        <f t="shared" si="19"/>
        <v>0.003416223852</v>
      </c>
      <c r="T255" s="33">
        <f t="shared" si="30"/>
        <v>0.8489126379</v>
      </c>
      <c r="U255" s="34">
        <f t="shared" ref="U255:AB255" si="780">IF(AND(J255&gt;=$AH$7,J255&lt;=$AH$9),1,0)</f>
        <v>0</v>
      </c>
      <c r="V255" s="34">
        <f t="shared" si="780"/>
        <v>0</v>
      </c>
      <c r="W255" s="34">
        <f t="shared" si="780"/>
        <v>1</v>
      </c>
      <c r="X255" s="34">
        <f t="shared" si="780"/>
        <v>0</v>
      </c>
      <c r="Y255" s="34">
        <f t="shared" si="780"/>
        <v>1</v>
      </c>
      <c r="Z255" s="34">
        <f t="shared" si="780"/>
        <v>1</v>
      </c>
      <c r="AA255" s="34">
        <f t="shared" si="780"/>
        <v>0</v>
      </c>
      <c r="AB255" s="34">
        <f t="shared" si="780"/>
        <v>0</v>
      </c>
      <c r="AC255" s="34">
        <f t="shared" si="21"/>
        <v>0</v>
      </c>
      <c r="AD255" s="34">
        <f t="shared" si="22"/>
        <v>1</v>
      </c>
      <c r="AE255" s="30">
        <f t="shared" si="23"/>
        <v>0.001270835273</v>
      </c>
      <c r="AF255" s="35" t="str">
        <f t="shared" si="42"/>
        <v>F+M</v>
      </c>
      <c r="AG255" s="31"/>
      <c r="AH255" s="31"/>
      <c r="AI255" s="31"/>
      <c r="AJ255" s="36">
        <f t="shared" ref="AJ255:AS255" si="781">INT(100*ABS(J255-($AH$7+$AH$9)/2))</f>
        <v>4453</v>
      </c>
      <c r="AK255" s="36">
        <f t="shared" si="781"/>
        <v>2532</v>
      </c>
      <c r="AL255" s="36">
        <f t="shared" si="781"/>
        <v>72</v>
      </c>
      <c r="AM255" s="36">
        <f t="shared" si="781"/>
        <v>187</v>
      </c>
      <c r="AN255" s="36">
        <f t="shared" si="781"/>
        <v>49</v>
      </c>
      <c r="AO255" s="36">
        <f t="shared" si="781"/>
        <v>27</v>
      </c>
      <c r="AP255" s="36">
        <f t="shared" si="781"/>
        <v>111</v>
      </c>
      <c r="AQ255" s="36">
        <f t="shared" si="781"/>
        <v>189</v>
      </c>
      <c r="AR255" s="36">
        <f t="shared" si="781"/>
        <v>195</v>
      </c>
      <c r="AS255" s="36">
        <f t="shared" si="781"/>
        <v>199</v>
      </c>
      <c r="AT255" s="35">
        <f t="shared" si="39"/>
        <v>27</v>
      </c>
      <c r="AU255" s="31"/>
      <c r="AV255" s="31"/>
      <c r="AW255" s="31"/>
      <c r="AX255" s="31"/>
      <c r="AY255" s="31"/>
      <c r="AZ255" s="31"/>
      <c r="BA255" s="31"/>
      <c r="BB255" s="31"/>
    </row>
    <row r="256" ht="13.5" customHeight="1">
      <c r="A256" s="27" t="s">
        <v>32</v>
      </c>
      <c r="B256" s="27" t="s">
        <v>53</v>
      </c>
      <c r="C256" s="28">
        <f>LOOKUP(A256,'single char incidentie'!$A$1:$A$26,'single char incidentie'!$E$1:$E$26)</f>
        <v>0.0525086152</v>
      </c>
      <c r="D256" s="28">
        <f>LOOKUP(B256,'single char incidentie'!$A$1:$A$26,'single char incidentie'!$D$1:$D$26)</f>
        <v>0.02319662658</v>
      </c>
      <c r="E256" s="29">
        <v>0.124888958411552</v>
      </c>
      <c r="F256" s="30">
        <f t="shared" si="9"/>
        <v>0.001248889584</v>
      </c>
      <c r="G256" s="31">
        <f t="shared" si="27"/>
        <v>1748445.418</v>
      </c>
      <c r="H256" s="31">
        <f t="shared" si="28"/>
        <v>324752.7721</v>
      </c>
      <c r="I256" s="31">
        <f t="shared" si="10"/>
        <v>17484.45418</v>
      </c>
      <c r="J256" s="32">
        <f t="shared" ref="J256:K256" si="782">C256*$AH$5</f>
        <v>52.5086152</v>
      </c>
      <c r="K256" s="32">
        <f t="shared" si="782"/>
        <v>23.19662658</v>
      </c>
      <c r="L256" s="32">
        <f t="shared" si="12"/>
        <v>1.248889584</v>
      </c>
      <c r="M256" s="32">
        <f t="shared" si="13"/>
        <v>4.375717934</v>
      </c>
      <c r="N256" s="32">
        <f t="shared" si="14"/>
        <v>1.693826297</v>
      </c>
      <c r="O256" s="32">
        <f t="shared" si="15"/>
        <v>1.933052215</v>
      </c>
      <c r="P256" s="32">
        <f t="shared" si="16"/>
        <v>0.7482782768</v>
      </c>
      <c r="Q256" s="32">
        <f t="shared" si="17"/>
        <v>0.104074132</v>
      </c>
      <c r="R256" s="32">
        <f t="shared" si="18"/>
        <v>0.04028676078</v>
      </c>
      <c r="S256" s="32">
        <f t="shared" si="19"/>
        <v>0.003357230065</v>
      </c>
      <c r="T256" s="33">
        <f t="shared" si="30"/>
        <v>0.8501615275</v>
      </c>
      <c r="U256" s="34">
        <f t="shared" ref="U256:AB256" si="783">IF(AND(J256&gt;=$AH$7,J256&lt;=$AH$9),1,0)</f>
        <v>0</v>
      </c>
      <c r="V256" s="34">
        <f t="shared" si="783"/>
        <v>0</v>
      </c>
      <c r="W256" s="34">
        <f t="shared" si="783"/>
        <v>1</v>
      </c>
      <c r="X256" s="34">
        <f t="shared" si="783"/>
        <v>0</v>
      </c>
      <c r="Y256" s="34">
        <f t="shared" si="783"/>
        <v>1</v>
      </c>
      <c r="Z256" s="34">
        <f t="shared" si="783"/>
        <v>1</v>
      </c>
      <c r="AA256" s="34">
        <f t="shared" si="783"/>
        <v>0</v>
      </c>
      <c r="AB256" s="34">
        <f t="shared" si="783"/>
        <v>0</v>
      </c>
      <c r="AC256" s="34">
        <f t="shared" si="21"/>
        <v>0</v>
      </c>
      <c r="AD256" s="34">
        <f t="shared" si="22"/>
        <v>1</v>
      </c>
      <c r="AE256" s="30">
        <f t="shared" si="23"/>
        <v>0.001248889584</v>
      </c>
      <c r="AF256" s="35" t="str">
        <f t="shared" si="42"/>
        <v>F+M</v>
      </c>
      <c r="AG256" s="31"/>
      <c r="AH256" s="31"/>
      <c r="AI256" s="31"/>
      <c r="AJ256" s="36">
        <f t="shared" ref="AJ256:AS256" si="784">INT(100*ABS(J256-($AH$7+$AH$9)/2))</f>
        <v>5050</v>
      </c>
      <c r="AK256" s="36">
        <f t="shared" si="784"/>
        <v>2119</v>
      </c>
      <c r="AL256" s="36">
        <f t="shared" si="784"/>
        <v>75</v>
      </c>
      <c r="AM256" s="36">
        <f t="shared" si="784"/>
        <v>237</v>
      </c>
      <c r="AN256" s="36">
        <f t="shared" si="784"/>
        <v>30</v>
      </c>
      <c r="AO256" s="36">
        <f t="shared" si="784"/>
        <v>6</v>
      </c>
      <c r="AP256" s="36">
        <f t="shared" si="784"/>
        <v>125</v>
      </c>
      <c r="AQ256" s="36">
        <f t="shared" si="784"/>
        <v>189</v>
      </c>
      <c r="AR256" s="36">
        <f t="shared" si="784"/>
        <v>195</v>
      </c>
      <c r="AS256" s="36">
        <f t="shared" si="784"/>
        <v>199</v>
      </c>
      <c r="AT256" s="35">
        <f t="shared" si="39"/>
        <v>6</v>
      </c>
      <c r="AU256" s="31"/>
      <c r="AV256" s="31"/>
      <c r="AW256" s="31"/>
      <c r="AX256" s="31"/>
      <c r="AY256" s="31"/>
      <c r="AZ256" s="31"/>
      <c r="BA256" s="31"/>
      <c r="BB256" s="31"/>
    </row>
    <row r="257" ht="13.5" customHeight="1">
      <c r="A257" s="27" t="s">
        <v>60</v>
      </c>
      <c r="B257" s="27" t="s">
        <v>43</v>
      </c>
      <c r="C257" s="28">
        <f>LOOKUP(A257,'single char incidentie'!$A$1:$A$26,'single char incidentie'!$E$1:$E$26)</f>
        <v>0.02641988628</v>
      </c>
      <c r="D257" s="28">
        <f>LOOKUP(B257,'single char incidentie'!$A$1:$A$26,'single char incidentie'!$D$1:$D$26)</f>
        <v>0.04579603563</v>
      </c>
      <c r="E257" s="29">
        <v>0.124450044632495</v>
      </c>
      <c r="F257" s="30">
        <f t="shared" si="9"/>
        <v>0.001244500446</v>
      </c>
      <c r="G257" s="31">
        <f t="shared" si="27"/>
        <v>1742300.625</v>
      </c>
      <c r="H257" s="31">
        <f t="shared" si="28"/>
        <v>641144.4988</v>
      </c>
      <c r="I257" s="31">
        <f t="shared" si="10"/>
        <v>17423.00625</v>
      </c>
      <c r="J257" s="32">
        <f t="shared" ref="J257:K257" si="785">C257*$AH$5</f>
        <v>26.41988628</v>
      </c>
      <c r="K257" s="32">
        <f t="shared" si="785"/>
        <v>45.79603563</v>
      </c>
      <c r="L257" s="32">
        <f t="shared" si="12"/>
        <v>1.244500446</v>
      </c>
      <c r="M257" s="32">
        <f t="shared" si="13"/>
        <v>2.20165719</v>
      </c>
      <c r="N257" s="32">
        <f t="shared" si="14"/>
        <v>0.8522543963</v>
      </c>
      <c r="O257" s="32">
        <f t="shared" si="15"/>
        <v>3.816336303</v>
      </c>
      <c r="P257" s="32">
        <f t="shared" si="16"/>
        <v>1.477291472</v>
      </c>
      <c r="Q257" s="32">
        <f t="shared" si="17"/>
        <v>0.1037083705</v>
      </c>
      <c r="R257" s="32">
        <f t="shared" si="18"/>
        <v>0.04014517569</v>
      </c>
      <c r="S257" s="32">
        <f t="shared" si="19"/>
        <v>0.003345431307</v>
      </c>
      <c r="T257" s="33">
        <f t="shared" si="30"/>
        <v>0.8514060279</v>
      </c>
      <c r="U257" s="34">
        <f t="shared" ref="U257:AB257" si="786">IF(AND(J257&gt;=$AH$7,J257&lt;=$AH$9),1,0)</f>
        <v>0</v>
      </c>
      <c r="V257" s="34">
        <f t="shared" si="786"/>
        <v>0</v>
      </c>
      <c r="W257" s="34">
        <f t="shared" si="786"/>
        <v>1</v>
      </c>
      <c r="X257" s="34">
        <f t="shared" si="786"/>
        <v>1</v>
      </c>
      <c r="Y257" s="34">
        <f t="shared" si="786"/>
        <v>0</v>
      </c>
      <c r="Z257" s="34">
        <f t="shared" si="786"/>
        <v>0</v>
      </c>
      <c r="AA257" s="34">
        <f t="shared" si="786"/>
        <v>1</v>
      </c>
      <c r="AB257" s="34">
        <f t="shared" si="786"/>
        <v>0</v>
      </c>
      <c r="AC257" s="34">
        <f t="shared" si="21"/>
        <v>0</v>
      </c>
      <c r="AD257" s="34">
        <f t="shared" si="22"/>
        <v>1</v>
      </c>
      <c r="AE257" s="30">
        <f t="shared" si="23"/>
        <v>0.001244500446</v>
      </c>
      <c r="AF257" s="35" t="str">
        <f t="shared" si="42"/>
        <v>V+M</v>
      </c>
      <c r="AG257" s="31"/>
      <c r="AH257" s="31"/>
      <c r="AI257" s="31"/>
      <c r="AJ257" s="36">
        <f t="shared" ref="AJ257:AS257" si="787">INT(100*ABS(J257-($AH$7+$AH$9)/2))</f>
        <v>2441</v>
      </c>
      <c r="AK257" s="36">
        <f t="shared" si="787"/>
        <v>4379</v>
      </c>
      <c r="AL257" s="36">
        <f t="shared" si="787"/>
        <v>75</v>
      </c>
      <c r="AM257" s="36">
        <f t="shared" si="787"/>
        <v>20</v>
      </c>
      <c r="AN257" s="36">
        <f t="shared" si="787"/>
        <v>114</v>
      </c>
      <c r="AO257" s="36">
        <f t="shared" si="787"/>
        <v>181</v>
      </c>
      <c r="AP257" s="36">
        <f t="shared" si="787"/>
        <v>52</v>
      </c>
      <c r="AQ257" s="36">
        <f t="shared" si="787"/>
        <v>189</v>
      </c>
      <c r="AR257" s="36">
        <f t="shared" si="787"/>
        <v>195</v>
      </c>
      <c r="AS257" s="36">
        <f t="shared" si="787"/>
        <v>199</v>
      </c>
      <c r="AT257" s="35">
        <f t="shared" si="39"/>
        <v>20</v>
      </c>
      <c r="AU257" s="31"/>
      <c r="AV257" s="31"/>
      <c r="AW257" s="31"/>
      <c r="AX257" s="31"/>
      <c r="AY257" s="31"/>
      <c r="AZ257" s="31"/>
      <c r="BA257" s="31"/>
      <c r="BB257" s="31"/>
    </row>
    <row r="258" ht="13.5" customHeight="1">
      <c r="A258" s="27" t="s">
        <v>40</v>
      </c>
      <c r="B258" s="27" t="s">
        <v>42</v>
      </c>
      <c r="C258" s="28">
        <f>LOOKUP(A258,'single char incidentie'!$A$1:$A$26,'single char incidentie'!$E$1:$E$26)</f>
        <v>0.02231853074</v>
      </c>
      <c r="D258" s="28">
        <f>LOOKUP(B258,'single char incidentie'!$A$1:$A$26,'single char incidentie'!$D$1:$D$26)</f>
        <v>0.05481889944</v>
      </c>
      <c r="E258" s="29">
        <v>0.124370896246107</v>
      </c>
      <c r="F258" s="30">
        <f t="shared" si="9"/>
        <v>0.001243708962</v>
      </c>
      <c r="G258" s="31">
        <f t="shared" si="27"/>
        <v>1741192.547</v>
      </c>
      <c r="H258" s="31">
        <f t="shared" si="28"/>
        <v>767464.5922</v>
      </c>
      <c r="I258" s="31">
        <f t="shared" si="10"/>
        <v>17411.92547</v>
      </c>
      <c r="J258" s="32">
        <f t="shared" ref="J258:K258" si="788">C258*$AH$5</f>
        <v>22.31853074</v>
      </c>
      <c r="K258" s="32">
        <f t="shared" si="788"/>
        <v>54.81889944</v>
      </c>
      <c r="L258" s="32">
        <f t="shared" si="12"/>
        <v>1.243708962</v>
      </c>
      <c r="M258" s="32">
        <f t="shared" si="13"/>
        <v>1.859877562</v>
      </c>
      <c r="N258" s="32">
        <f t="shared" si="14"/>
        <v>0.7199526045</v>
      </c>
      <c r="O258" s="32">
        <f t="shared" si="15"/>
        <v>4.56824162</v>
      </c>
      <c r="P258" s="32">
        <f t="shared" si="16"/>
        <v>1.768351595</v>
      </c>
      <c r="Q258" s="32">
        <f t="shared" si="17"/>
        <v>0.1036424135</v>
      </c>
      <c r="R258" s="32">
        <f t="shared" si="18"/>
        <v>0.04011964395</v>
      </c>
      <c r="S258" s="32">
        <f t="shared" si="19"/>
        <v>0.003343303663</v>
      </c>
      <c r="T258" s="33">
        <f t="shared" si="30"/>
        <v>0.8526497369</v>
      </c>
      <c r="U258" s="34">
        <f t="shared" ref="U258:AB258" si="789">IF(AND(J258&gt;=$AH$7,J258&lt;=$AH$9),1,0)</f>
        <v>0</v>
      </c>
      <c r="V258" s="34">
        <f t="shared" si="789"/>
        <v>0</v>
      </c>
      <c r="W258" s="34">
        <f t="shared" si="789"/>
        <v>1</v>
      </c>
      <c r="X258" s="34">
        <f t="shared" si="789"/>
        <v>1</v>
      </c>
      <c r="Y258" s="34">
        <f t="shared" si="789"/>
        <v>0</v>
      </c>
      <c r="Z258" s="34">
        <f t="shared" si="789"/>
        <v>0</v>
      </c>
      <c r="AA258" s="34">
        <f t="shared" si="789"/>
        <v>1</v>
      </c>
      <c r="AB258" s="34">
        <f t="shared" si="789"/>
        <v>0</v>
      </c>
      <c r="AC258" s="34">
        <f t="shared" si="21"/>
        <v>0</v>
      </c>
      <c r="AD258" s="34">
        <f t="shared" si="22"/>
        <v>1</v>
      </c>
      <c r="AE258" s="30">
        <f t="shared" si="23"/>
        <v>0.001243708962</v>
      </c>
      <c r="AF258" s="35" t="str">
        <f t="shared" si="42"/>
        <v>V+M</v>
      </c>
      <c r="AG258" s="31"/>
      <c r="AH258" s="31"/>
      <c r="AI258" s="31"/>
      <c r="AJ258" s="36">
        <f t="shared" ref="AJ258:AS258" si="790">INT(100*ABS(J258-($AH$7+$AH$9)/2))</f>
        <v>2031</v>
      </c>
      <c r="AK258" s="36">
        <f t="shared" si="790"/>
        <v>5281</v>
      </c>
      <c r="AL258" s="36">
        <f t="shared" si="790"/>
        <v>75</v>
      </c>
      <c r="AM258" s="36">
        <f t="shared" si="790"/>
        <v>14</v>
      </c>
      <c r="AN258" s="36">
        <f t="shared" si="790"/>
        <v>128</v>
      </c>
      <c r="AO258" s="36">
        <f t="shared" si="790"/>
        <v>256</v>
      </c>
      <c r="AP258" s="36">
        <f t="shared" si="790"/>
        <v>23</v>
      </c>
      <c r="AQ258" s="36">
        <f t="shared" si="790"/>
        <v>189</v>
      </c>
      <c r="AR258" s="36">
        <f t="shared" si="790"/>
        <v>195</v>
      </c>
      <c r="AS258" s="36">
        <f t="shared" si="790"/>
        <v>199</v>
      </c>
      <c r="AT258" s="35">
        <f t="shared" si="39"/>
        <v>14</v>
      </c>
      <c r="AU258" s="31"/>
      <c r="AV258" s="31"/>
      <c r="AW258" s="31"/>
      <c r="AX258" s="31"/>
      <c r="AY258" s="31"/>
      <c r="AZ258" s="31"/>
      <c r="BA258" s="31"/>
      <c r="BB258" s="31"/>
    </row>
    <row r="259" ht="13.5" customHeight="1">
      <c r="A259" s="27" t="s">
        <v>40</v>
      </c>
      <c r="B259" s="27" t="s">
        <v>30</v>
      </c>
      <c r="C259" s="28">
        <f>LOOKUP(A259,'single char incidentie'!$A$1:$A$26,'single char incidentie'!$E$1:$E$26)</f>
        <v>0.02231853074</v>
      </c>
      <c r="D259" s="28">
        <f>LOOKUP(B259,'single char incidentie'!$A$1:$A$26,'single char incidentie'!$D$1:$D$26)</f>
        <v>0.05443088522</v>
      </c>
      <c r="E259" s="29">
        <v>0.123665756076473</v>
      </c>
      <c r="F259" s="30">
        <f t="shared" si="9"/>
        <v>0.001236657561</v>
      </c>
      <c r="G259" s="31">
        <f t="shared" si="27"/>
        <v>1731320.585</v>
      </c>
      <c r="H259" s="31">
        <f t="shared" si="28"/>
        <v>762032.3931</v>
      </c>
      <c r="I259" s="31">
        <f t="shared" si="10"/>
        <v>17313.20585</v>
      </c>
      <c r="J259" s="32">
        <f t="shared" ref="J259:K259" si="791">C259*$AH$5</f>
        <v>22.31853074</v>
      </c>
      <c r="K259" s="32">
        <f t="shared" si="791"/>
        <v>54.43088522</v>
      </c>
      <c r="L259" s="32">
        <f t="shared" si="12"/>
        <v>1.236657561</v>
      </c>
      <c r="M259" s="32">
        <f t="shared" si="13"/>
        <v>1.859877562</v>
      </c>
      <c r="N259" s="32">
        <f t="shared" si="14"/>
        <v>0.7199526045</v>
      </c>
      <c r="O259" s="32">
        <f t="shared" si="15"/>
        <v>4.535907102</v>
      </c>
      <c r="P259" s="32">
        <f t="shared" si="16"/>
        <v>1.755835007</v>
      </c>
      <c r="Q259" s="32">
        <f t="shared" si="17"/>
        <v>0.1030547967</v>
      </c>
      <c r="R259" s="32">
        <f t="shared" si="18"/>
        <v>0.03989217938</v>
      </c>
      <c r="S259" s="32">
        <f t="shared" si="19"/>
        <v>0.003324348282</v>
      </c>
      <c r="T259" s="33">
        <f t="shared" si="30"/>
        <v>0.8538863944</v>
      </c>
      <c r="U259" s="34">
        <f t="shared" ref="U259:AB259" si="792">IF(AND(J259&gt;=$AH$7,J259&lt;=$AH$9),1,0)</f>
        <v>0</v>
      </c>
      <c r="V259" s="34">
        <f t="shared" si="792"/>
        <v>0</v>
      </c>
      <c r="W259" s="34">
        <f t="shared" si="792"/>
        <v>1</v>
      </c>
      <c r="X259" s="34">
        <f t="shared" si="792"/>
        <v>1</v>
      </c>
      <c r="Y259" s="34">
        <f t="shared" si="792"/>
        <v>0</v>
      </c>
      <c r="Z259" s="34">
        <f t="shared" si="792"/>
        <v>0</v>
      </c>
      <c r="AA259" s="34">
        <f t="shared" si="792"/>
        <v>1</v>
      </c>
      <c r="AB259" s="34">
        <f t="shared" si="792"/>
        <v>0</v>
      </c>
      <c r="AC259" s="34">
        <f t="shared" si="21"/>
        <v>0</v>
      </c>
      <c r="AD259" s="34">
        <f t="shared" si="22"/>
        <v>1</v>
      </c>
      <c r="AE259" s="30">
        <f t="shared" si="23"/>
        <v>0.001236657561</v>
      </c>
      <c r="AF259" s="35" t="str">
        <f t="shared" si="42"/>
        <v>V+M</v>
      </c>
      <c r="AG259" s="31"/>
      <c r="AH259" s="31"/>
      <c r="AI259" s="31"/>
      <c r="AJ259" s="36">
        <f t="shared" ref="AJ259:AS259" si="793">INT(100*ABS(J259-($AH$7+$AH$9)/2))</f>
        <v>2031</v>
      </c>
      <c r="AK259" s="36">
        <f t="shared" si="793"/>
        <v>5243</v>
      </c>
      <c r="AL259" s="36">
        <f t="shared" si="793"/>
        <v>76</v>
      </c>
      <c r="AM259" s="36">
        <f t="shared" si="793"/>
        <v>14</v>
      </c>
      <c r="AN259" s="36">
        <f t="shared" si="793"/>
        <v>128</v>
      </c>
      <c r="AO259" s="36">
        <f t="shared" si="793"/>
        <v>253</v>
      </c>
      <c r="AP259" s="36">
        <f t="shared" si="793"/>
        <v>24</v>
      </c>
      <c r="AQ259" s="36">
        <f t="shared" si="793"/>
        <v>189</v>
      </c>
      <c r="AR259" s="36">
        <f t="shared" si="793"/>
        <v>196</v>
      </c>
      <c r="AS259" s="36">
        <f t="shared" si="793"/>
        <v>199</v>
      </c>
      <c r="AT259" s="35">
        <f t="shared" si="39"/>
        <v>14</v>
      </c>
      <c r="AU259" s="31"/>
      <c r="AV259" s="31"/>
      <c r="AW259" s="31"/>
      <c r="AX259" s="31"/>
      <c r="AY259" s="31"/>
      <c r="AZ259" s="31"/>
      <c r="BA259" s="31"/>
      <c r="BB259" s="31"/>
    </row>
    <row r="260" ht="13.5" customHeight="1">
      <c r="A260" s="27" t="s">
        <v>55</v>
      </c>
      <c r="B260" s="27" t="s">
        <v>27</v>
      </c>
      <c r="C260" s="28">
        <f>LOOKUP(A260,'single char incidentie'!$A$1:$A$26,'single char incidentie'!$E$1:$E$26)</f>
        <v>0.04208913995</v>
      </c>
      <c r="D260" s="28">
        <f>LOOKUP(B260,'single char incidentie'!$A$1:$A$26,'single char incidentie'!$D$1:$D$26)</f>
        <v>0.0294908523</v>
      </c>
      <c r="E260" s="29">
        <v>0.123284404760243</v>
      </c>
      <c r="F260" s="30">
        <f t="shared" si="9"/>
        <v>0.001232844048</v>
      </c>
      <c r="G260" s="31">
        <f t="shared" si="27"/>
        <v>1725981.667</v>
      </c>
      <c r="H260" s="31">
        <f t="shared" si="28"/>
        <v>412871.9321</v>
      </c>
      <c r="I260" s="31">
        <f t="shared" si="10"/>
        <v>17259.81667</v>
      </c>
      <c r="J260" s="32">
        <f t="shared" ref="J260:K260" si="794">C260*$AH$5</f>
        <v>42.08913995</v>
      </c>
      <c r="K260" s="32">
        <f t="shared" si="794"/>
        <v>29.4908523</v>
      </c>
      <c r="L260" s="32">
        <f t="shared" si="12"/>
        <v>1.232844048</v>
      </c>
      <c r="M260" s="32">
        <f t="shared" si="13"/>
        <v>3.50742833</v>
      </c>
      <c r="N260" s="32">
        <f t="shared" si="14"/>
        <v>1.357714192</v>
      </c>
      <c r="O260" s="32">
        <f t="shared" si="15"/>
        <v>2.457571025</v>
      </c>
      <c r="P260" s="32">
        <f t="shared" si="16"/>
        <v>0.951317816</v>
      </c>
      <c r="Q260" s="32">
        <f t="shared" si="17"/>
        <v>0.102737004</v>
      </c>
      <c r="R260" s="32">
        <f t="shared" si="18"/>
        <v>0.03976916283</v>
      </c>
      <c r="S260" s="32">
        <f t="shared" si="19"/>
        <v>0.003314096902</v>
      </c>
      <c r="T260" s="33">
        <f t="shared" si="30"/>
        <v>0.8551192385</v>
      </c>
      <c r="U260" s="34">
        <f t="shared" ref="U260:AB260" si="795">IF(AND(J260&gt;=$AH$7,J260&lt;=$AH$9),1,0)</f>
        <v>0</v>
      </c>
      <c r="V260" s="34">
        <f t="shared" si="795"/>
        <v>0</v>
      </c>
      <c r="W260" s="34">
        <f t="shared" si="795"/>
        <v>1</v>
      </c>
      <c r="X260" s="34">
        <f t="shared" si="795"/>
        <v>0</v>
      </c>
      <c r="Y260" s="34">
        <f t="shared" si="795"/>
        <v>1</v>
      </c>
      <c r="Z260" s="34">
        <f t="shared" si="795"/>
        <v>1</v>
      </c>
      <c r="AA260" s="34">
        <f t="shared" si="795"/>
        <v>0</v>
      </c>
      <c r="AB260" s="34">
        <f t="shared" si="795"/>
        <v>0</v>
      </c>
      <c r="AC260" s="34">
        <f t="shared" si="21"/>
        <v>0</v>
      </c>
      <c r="AD260" s="34">
        <f t="shared" si="22"/>
        <v>1</v>
      </c>
      <c r="AE260" s="30">
        <f t="shared" si="23"/>
        <v>0.001232844048</v>
      </c>
      <c r="AF260" s="35" t="str">
        <f t="shared" si="42"/>
        <v>F+M</v>
      </c>
      <c r="AG260" s="31"/>
      <c r="AH260" s="31"/>
      <c r="AI260" s="31"/>
      <c r="AJ260" s="36">
        <f t="shared" ref="AJ260:AS260" si="796">INT(100*ABS(J260-($AH$7+$AH$9)/2))</f>
        <v>4008</v>
      </c>
      <c r="AK260" s="36">
        <f t="shared" si="796"/>
        <v>2749</v>
      </c>
      <c r="AL260" s="36">
        <f t="shared" si="796"/>
        <v>76</v>
      </c>
      <c r="AM260" s="36">
        <f t="shared" si="796"/>
        <v>150</v>
      </c>
      <c r="AN260" s="36">
        <f t="shared" si="796"/>
        <v>64</v>
      </c>
      <c r="AO260" s="36">
        <f t="shared" si="796"/>
        <v>45</v>
      </c>
      <c r="AP260" s="36">
        <f t="shared" si="796"/>
        <v>104</v>
      </c>
      <c r="AQ260" s="36">
        <f t="shared" si="796"/>
        <v>189</v>
      </c>
      <c r="AR260" s="36">
        <f t="shared" si="796"/>
        <v>196</v>
      </c>
      <c r="AS260" s="36">
        <f t="shared" si="796"/>
        <v>199</v>
      </c>
      <c r="AT260" s="35">
        <f t="shared" si="39"/>
        <v>45</v>
      </c>
      <c r="AU260" s="31"/>
      <c r="AV260" s="31"/>
      <c r="AW260" s="31"/>
      <c r="AX260" s="31"/>
      <c r="AY260" s="31"/>
      <c r="AZ260" s="31"/>
      <c r="BA260" s="31"/>
      <c r="BB260" s="31"/>
    </row>
    <row r="261" ht="13.5" customHeight="1">
      <c r="A261" s="27" t="s">
        <v>43</v>
      </c>
      <c r="B261" s="27" t="s">
        <v>61</v>
      </c>
      <c r="C261" s="28">
        <f>LOOKUP(A261,'single char incidentie'!$A$1:$A$26,'single char incidentie'!$E$1:$E$26)</f>
        <v>0.05718590837</v>
      </c>
      <c r="D261" s="28">
        <f>LOOKUP(B261,'single char incidentie'!$A$1:$A$26,'single char incidentie'!$D$1:$D$26)</f>
        <v>0.02155809446</v>
      </c>
      <c r="E261" s="29">
        <v>0.123075740832494</v>
      </c>
      <c r="F261" s="30">
        <f t="shared" si="9"/>
        <v>0.001230757408</v>
      </c>
      <c r="G261" s="31">
        <f t="shared" si="27"/>
        <v>1723060.372</v>
      </c>
      <c r="H261" s="31">
        <f t="shared" si="28"/>
        <v>301813.3225</v>
      </c>
      <c r="I261" s="31">
        <f t="shared" si="10"/>
        <v>17230.60372</v>
      </c>
      <c r="J261" s="32">
        <f t="shared" ref="J261:K261" si="797">C261*$AH$5</f>
        <v>57.18590837</v>
      </c>
      <c r="K261" s="32">
        <f t="shared" si="797"/>
        <v>21.55809446</v>
      </c>
      <c r="L261" s="32">
        <f t="shared" si="12"/>
        <v>1.230757408</v>
      </c>
      <c r="M261" s="32">
        <f t="shared" si="13"/>
        <v>4.765492365</v>
      </c>
      <c r="N261" s="32">
        <f t="shared" si="14"/>
        <v>1.844706722</v>
      </c>
      <c r="O261" s="32">
        <f t="shared" si="15"/>
        <v>1.796507872</v>
      </c>
      <c r="P261" s="32">
        <f t="shared" si="16"/>
        <v>0.6954224021</v>
      </c>
      <c r="Q261" s="32">
        <f t="shared" si="17"/>
        <v>0.1025631174</v>
      </c>
      <c r="R261" s="32">
        <f t="shared" si="18"/>
        <v>0.03970185188</v>
      </c>
      <c r="S261" s="32">
        <f t="shared" si="19"/>
        <v>0.003308487657</v>
      </c>
      <c r="T261" s="33">
        <f t="shared" si="30"/>
        <v>0.8563499959</v>
      </c>
      <c r="U261" s="34">
        <f t="shared" ref="U261:AB261" si="798">IF(AND(J261&gt;=$AH$7,J261&lt;=$AH$9),1,0)</f>
        <v>0</v>
      </c>
      <c r="V261" s="34">
        <f t="shared" si="798"/>
        <v>0</v>
      </c>
      <c r="W261" s="34">
        <f t="shared" si="798"/>
        <v>1</v>
      </c>
      <c r="X261" s="34">
        <f t="shared" si="798"/>
        <v>0</v>
      </c>
      <c r="Y261" s="34">
        <f t="shared" si="798"/>
        <v>1</v>
      </c>
      <c r="Z261" s="34">
        <f t="shared" si="798"/>
        <v>1</v>
      </c>
      <c r="AA261" s="34">
        <f t="shared" si="798"/>
        <v>0</v>
      </c>
      <c r="AB261" s="34">
        <f t="shared" si="798"/>
        <v>0</v>
      </c>
      <c r="AC261" s="34">
        <f t="shared" si="21"/>
        <v>0</v>
      </c>
      <c r="AD261" s="34">
        <f t="shared" si="22"/>
        <v>1</v>
      </c>
      <c r="AE261" s="30">
        <f t="shared" si="23"/>
        <v>0.001230757408</v>
      </c>
      <c r="AF261" s="35" t="str">
        <f t="shared" si="42"/>
        <v>V+D</v>
      </c>
      <c r="AG261" s="31"/>
      <c r="AH261" s="31"/>
      <c r="AI261" s="31"/>
      <c r="AJ261" s="36">
        <f t="shared" ref="AJ261:AS261" si="799">INT(100*ABS(J261-($AH$7+$AH$9)/2))</f>
        <v>5518</v>
      </c>
      <c r="AK261" s="36">
        <f t="shared" si="799"/>
        <v>1955</v>
      </c>
      <c r="AL261" s="36">
        <f t="shared" si="799"/>
        <v>76</v>
      </c>
      <c r="AM261" s="36">
        <f t="shared" si="799"/>
        <v>276</v>
      </c>
      <c r="AN261" s="36">
        <f t="shared" si="799"/>
        <v>15</v>
      </c>
      <c r="AO261" s="36">
        <f t="shared" si="799"/>
        <v>20</v>
      </c>
      <c r="AP261" s="36">
        <f t="shared" si="799"/>
        <v>130</v>
      </c>
      <c r="AQ261" s="36">
        <f t="shared" si="799"/>
        <v>189</v>
      </c>
      <c r="AR261" s="36">
        <f t="shared" si="799"/>
        <v>196</v>
      </c>
      <c r="AS261" s="36">
        <f t="shared" si="799"/>
        <v>199</v>
      </c>
      <c r="AT261" s="35">
        <f t="shared" si="39"/>
        <v>15</v>
      </c>
      <c r="AU261" s="31"/>
      <c r="AV261" s="31"/>
      <c r="AW261" s="31"/>
      <c r="AX261" s="31"/>
      <c r="AY261" s="31"/>
      <c r="AZ261" s="31"/>
      <c r="BA261" s="31"/>
      <c r="BB261" s="31"/>
    </row>
    <row r="262" ht="13.5" customHeight="1">
      <c r="A262" s="27" t="s">
        <v>36</v>
      </c>
      <c r="B262" s="27" t="s">
        <v>53</v>
      </c>
      <c r="C262" s="28">
        <f>LOOKUP(A262,'single char incidentie'!$A$1:$A$26,'single char incidentie'!$E$1:$E$26)</f>
        <v>0.05302836709</v>
      </c>
      <c r="D262" s="28">
        <f>LOOKUP(B262,'single char incidentie'!$A$1:$A$26,'single char incidentie'!$D$1:$D$26)</f>
        <v>0.02319662658</v>
      </c>
      <c r="E262" s="29">
        <v>0.121571921491133</v>
      </c>
      <c r="F262" s="30">
        <f t="shared" si="9"/>
        <v>0.001215719215</v>
      </c>
      <c r="G262" s="31">
        <f t="shared" si="27"/>
        <v>1702006.901</v>
      </c>
      <c r="H262" s="31">
        <f t="shared" si="28"/>
        <v>324752.7721</v>
      </c>
      <c r="I262" s="31">
        <f t="shared" si="10"/>
        <v>17020.06901</v>
      </c>
      <c r="J262" s="32">
        <f t="shared" ref="J262:K262" si="800">C262*$AH$5</f>
        <v>53.02836709</v>
      </c>
      <c r="K262" s="32">
        <f t="shared" si="800"/>
        <v>23.19662658</v>
      </c>
      <c r="L262" s="32">
        <f t="shared" si="12"/>
        <v>1.215719215</v>
      </c>
      <c r="M262" s="32">
        <f t="shared" si="13"/>
        <v>4.419030591</v>
      </c>
      <c r="N262" s="32">
        <f t="shared" si="14"/>
        <v>1.710592487</v>
      </c>
      <c r="O262" s="32">
        <f t="shared" si="15"/>
        <v>1.933052215</v>
      </c>
      <c r="P262" s="32">
        <f t="shared" si="16"/>
        <v>0.7482782768</v>
      </c>
      <c r="Q262" s="32">
        <f t="shared" si="17"/>
        <v>0.1013099346</v>
      </c>
      <c r="R262" s="32">
        <f t="shared" si="18"/>
        <v>0.03921674887</v>
      </c>
      <c r="S262" s="32">
        <f t="shared" si="19"/>
        <v>0.003268062406</v>
      </c>
      <c r="T262" s="33">
        <f t="shared" si="30"/>
        <v>0.8575657151</v>
      </c>
      <c r="U262" s="34">
        <f t="shared" ref="U262:AB262" si="801">IF(AND(J262&gt;=$AH$7,J262&lt;=$AH$9),1,0)</f>
        <v>0</v>
      </c>
      <c r="V262" s="34">
        <f t="shared" si="801"/>
        <v>0</v>
      </c>
      <c r="W262" s="34">
        <f t="shared" si="801"/>
        <v>1</v>
      </c>
      <c r="X262" s="34">
        <f t="shared" si="801"/>
        <v>0</v>
      </c>
      <c r="Y262" s="34">
        <f t="shared" si="801"/>
        <v>1</v>
      </c>
      <c r="Z262" s="34">
        <f t="shared" si="801"/>
        <v>1</v>
      </c>
      <c r="AA262" s="34">
        <f t="shared" si="801"/>
        <v>0</v>
      </c>
      <c r="AB262" s="34">
        <f t="shared" si="801"/>
        <v>0</v>
      </c>
      <c r="AC262" s="34">
        <f t="shared" si="21"/>
        <v>0</v>
      </c>
      <c r="AD262" s="34">
        <f t="shared" si="22"/>
        <v>1</v>
      </c>
      <c r="AE262" s="30">
        <f t="shared" si="23"/>
        <v>0.001215719215</v>
      </c>
      <c r="AF262" s="35" t="str">
        <f t="shared" si="42"/>
        <v>F+M</v>
      </c>
      <c r="AG262" s="31"/>
      <c r="AH262" s="31"/>
      <c r="AI262" s="31"/>
      <c r="AJ262" s="36">
        <f t="shared" ref="AJ262:AS262" si="802">INT(100*ABS(J262-($AH$7+$AH$9)/2))</f>
        <v>5102</v>
      </c>
      <c r="AK262" s="36">
        <f t="shared" si="802"/>
        <v>2119</v>
      </c>
      <c r="AL262" s="36">
        <f t="shared" si="802"/>
        <v>78</v>
      </c>
      <c r="AM262" s="36">
        <f t="shared" si="802"/>
        <v>241</v>
      </c>
      <c r="AN262" s="36">
        <f t="shared" si="802"/>
        <v>28</v>
      </c>
      <c r="AO262" s="36">
        <f t="shared" si="802"/>
        <v>6</v>
      </c>
      <c r="AP262" s="36">
        <f t="shared" si="802"/>
        <v>125</v>
      </c>
      <c r="AQ262" s="36">
        <f t="shared" si="802"/>
        <v>189</v>
      </c>
      <c r="AR262" s="36">
        <f t="shared" si="802"/>
        <v>196</v>
      </c>
      <c r="AS262" s="36">
        <f t="shared" si="802"/>
        <v>199</v>
      </c>
      <c r="AT262" s="35">
        <f t="shared" si="39"/>
        <v>6</v>
      </c>
      <c r="AU262" s="31"/>
      <c r="AV262" s="31"/>
      <c r="AW262" s="31"/>
      <c r="AX262" s="31"/>
      <c r="AY262" s="31"/>
      <c r="AZ262" s="31"/>
      <c r="BA262" s="31"/>
      <c r="BB262" s="31"/>
    </row>
    <row r="263" ht="13.5" customHeight="1">
      <c r="A263" s="27" t="s">
        <v>60</v>
      </c>
      <c r="B263" s="27" t="s">
        <v>55</v>
      </c>
      <c r="C263" s="28">
        <f>LOOKUP(A263,'single char incidentie'!$A$1:$A$26,'single char incidentie'!$E$1:$E$26)</f>
        <v>0.02641988628</v>
      </c>
      <c r="D263" s="28">
        <f>LOOKUP(B263,'single char incidentie'!$A$1:$A$26,'single char incidentie'!$D$1:$D$26)</f>
        <v>0.0443396535</v>
      </c>
      <c r="E263" s="29">
        <v>0.119895414761289</v>
      </c>
      <c r="F263" s="30">
        <f t="shared" si="9"/>
        <v>0.001198954148</v>
      </c>
      <c r="G263" s="31">
        <f t="shared" si="27"/>
        <v>1678535.807</v>
      </c>
      <c r="H263" s="31">
        <f t="shared" si="28"/>
        <v>620755.149</v>
      </c>
      <c r="I263" s="31">
        <f t="shared" si="10"/>
        <v>16785.35807</v>
      </c>
      <c r="J263" s="32">
        <f t="shared" ref="J263:K263" si="803">C263*$AH$5</f>
        <v>26.41988628</v>
      </c>
      <c r="K263" s="32">
        <f t="shared" si="803"/>
        <v>44.3396535</v>
      </c>
      <c r="L263" s="32">
        <f t="shared" si="12"/>
        <v>1.198954148</v>
      </c>
      <c r="M263" s="32">
        <f t="shared" si="13"/>
        <v>2.20165719</v>
      </c>
      <c r="N263" s="32">
        <f t="shared" si="14"/>
        <v>0.8522543963</v>
      </c>
      <c r="O263" s="32">
        <f t="shared" si="15"/>
        <v>3.694971125</v>
      </c>
      <c r="P263" s="32">
        <f t="shared" si="16"/>
        <v>1.430311403</v>
      </c>
      <c r="Q263" s="32">
        <f t="shared" si="17"/>
        <v>0.09991284563</v>
      </c>
      <c r="R263" s="32">
        <f t="shared" si="18"/>
        <v>0.03867594025</v>
      </c>
      <c r="S263" s="32">
        <f t="shared" si="19"/>
        <v>0.00322299502</v>
      </c>
      <c r="T263" s="33">
        <f t="shared" si="30"/>
        <v>0.8587646693</v>
      </c>
      <c r="U263" s="34">
        <f t="shared" ref="U263:AB263" si="804">IF(AND(J263&gt;=$AH$7,J263&lt;=$AH$9),1,0)</f>
        <v>0</v>
      </c>
      <c r="V263" s="34">
        <f t="shared" si="804"/>
        <v>0</v>
      </c>
      <c r="W263" s="34">
        <f t="shared" si="804"/>
        <v>1</v>
      </c>
      <c r="X263" s="34">
        <f t="shared" si="804"/>
        <v>1</v>
      </c>
      <c r="Y263" s="34">
        <f t="shared" si="804"/>
        <v>0</v>
      </c>
      <c r="Z263" s="34">
        <f t="shared" si="804"/>
        <v>0</v>
      </c>
      <c r="AA263" s="34">
        <f t="shared" si="804"/>
        <v>1</v>
      </c>
      <c r="AB263" s="34">
        <f t="shared" si="804"/>
        <v>0</v>
      </c>
      <c r="AC263" s="34">
        <f t="shared" si="21"/>
        <v>0</v>
      </c>
      <c r="AD263" s="34">
        <f t="shared" si="22"/>
        <v>1</v>
      </c>
      <c r="AE263" s="30">
        <f t="shared" si="23"/>
        <v>0.001198954148</v>
      </c>
      <c r="AF263" s="35" t="str">
        <f t="shared" si="42"/>
        <v>V+M</v>
      </c>
      <c r="AG263" s="31"/>
      <c r="AH263" s="31"/>
      <c r="AI263" s="31"/>
      <c r="AJ263" s="36">
        <f t="shared" ref="AJ263:AS263" si="805">INT(100*ABS(J263-($AH$7+$AH$9)/2))</f>
        <v>2441</v>
      </c>
      <c r="AK263" s="36">
        <f t="shared" si="805"/>
        <v>4233</v>
      </c>
      <c r="AL263" s="36">
        <f t="shared" si="805"/>
        <v>80</v>
      </c>
      <c r="AM263" s="36">
        <f t="shared" si="805"/>
        <v>20</v>
      </c>
      <c r="AN263" s="36">
        <f t="shared" si="805"/>
        <v>114</v>
      </c>
      <c r="AO263" s="36">
        <f t="shared" si="805"/>
        <v>169</v>
      </c>
      <c r="AP263" s="36">
        <f t="shared" si="805"/>
        <v>56</v>
      </c>
      <c r="AQ263" s="36">
        <f t="shared" si="805"/>
        <v>190</v>
      </c>
      <c r="AR263" s="36">
        <f t="shared" si="805"/>
        <v>196</v>
      </c>
      <c r="AS263" s="36">
        <f t="shared" si="805"/>
        <v>199</v>
      </c>
      <c r="AT263" s="35">
        <f t="shared" si="39"/>
        <v>20</v>
      </c>
      <c r="AU263" s="31"/>
      <c r="AV263" s="31"/>
      <c r="AW263" s="31"/>
      <c r="AX263" s="31"/>
      <c r="AY263" s="31"/>
      <c r="AZ263" s="31"/>
      <c r="BA263" s="31"/>
      <c r="BB263" s="31"/>
    </row>
    <row r="264" ht="13.5" customHeight="1">
      <c r="A264" s="27" t="s">
        <v>45</v>
      </c>
      <c r="B264" s="27" t="s">
        <v>27</v>
      </c>
      <c r="C264" s="28">
        <f>LOOKUP(A264,'single char incidentie'!$A$1:$A$26,'single char incidentie'!$E$1:$E$26)</f>
        <v>0.03844431043</v>
      </c>
      <c r="D264" s="28">
        <f>LOOKUP(B264,'single char incidentie'!$A$1:$A$26,'single char incidentie'!$D$1:$D$26)</f>
        <v>0.0294908523</v>
      </c>
      <c r="E264" s="29">
        <v>0.119881024145582</v>
      </c>
      <c r="F264" s="30">
        <f t="shared" si="9"/>
        <v>0.001198810241</v>
      </c>
      <c r="G264" s="31">
        <f t="shared" si="27"/>
        <v>1678334.338</v>
      </c>
      <c r="H264" s="31">
        <f t="shared" si="28"/>
        <v>412871.9321</v>
      </c>
      <c r="I264" s="31">
        <f t="shared" si="10"/>
        <v>16783.34338</v>
      </c>
      <c r="J264" s="32">
        <f t="shared" ref="J264:K264" si="806">C264*$AH$5</f>
        <v>38.44431043</v>
      </c>
      <c r="K264" s="32">
        <f t="shared" si="806"/>
        <v>29.4908523</v>
      </c>
      <c r="L264" s="32">
        <f t="shared" si="12"/>
        <v>1.198810241</v>
      </c>
      <c r="M264" s="32">
        <f t="shared" si="13"/>
        <v>3.203692536</v>
      </c>
      <c r="N264" s="32">
        <f t="shared" si="14"/>
        <v>1.240139046</v>
      </c>
      <c r="O264" s="32">
        <f t="shared" si="15"/>
        <v>2.457571025</v>
      </c>
      <c r="P264" s="32">
        <f t="shared" si="16"/>
        <v>0.951317816</v>
      </c>
      <c r="Q264" s="32">
        <f t="shared" si="17"/>
        <v>0.09990085345</v>
      </c>
      <c r="R264" s="32">
        <f t="shared" si="18"/>
        <v>0.03867129811</v>
      </c>
      <c r="S264" s="32">
        <f t="shared" si="19"/>
        <v>0.003222608176</v>
      </c>
      <c r="T264" s="33">
        <f t="shared" si="30"/>
        <v>0.8599634795</v>
      </c>
      <c r="U264" s="34">
        <f t="shared" ref="U264:AB264" si="807">IF(AND(J264&gt;=$AH$7,J264&lt;=$AH$9),1,0)</f>
        <v>0</v>
      </c>
      <c r="V264" s="34">
        <f t="shared" si="807"/>
        <v>0</v>
      </c>
      <c r="W264" s="34">
        <f t="shared" si="807"/>
        <v>1</v>
      </c>
      <c r="X264" s="34">
        <f t="shared" si="807"/>
        <v>0</v>
      </c>
      <c r="Y264" s="34">
        <f t="shared" si="807"/>
        <v>1</v>
      </c>
      <c r="Z264" s="34">
        <f t="shared" si="807"/>
        <v>1</v>
      </c>
      <c r="AA264" s="34">
        <f t="shared" si="807"/>
        <v>0</v>
      </c>
      <c r="AB264" s="34">
        <f t="shared" si="807"/>
        <v>0</v>
      </c>
      <c r="AC264" s="34">
        <f t="shared" si="21"/>
        <v>0</v>
      </c>
      <c r="AD264" s="34">
        <f t="shared" si="22"/>
        <v>1</v>
      </c>
      <c r="AE264" s="30">
        <f t="shared" si="23"/>
        <v>0.001198810241</v>
      </c>
      <c r="AF264" s="35" t="str">
        <f t="shared" si="42"/>
        <v>F+M</v>
      </c>
      <c r="AG264" s="31"/>
      <c r="AH264" s="31"/>
      <c r="AI264" s="31"/>
      <c r="AJ264" s="36">
        <f t="shared" ref="AJ264:AS264" si="808">INT(100*ABS(J264-($AH$7+$AH$9)/2))</f>
        <v>3644</v>
      </c>
      <c r="AK264" s="36">
        <f t="shared" si="808"/>
        <v>2749</v>
      </c>
      <c r="AL264" s="36">
        <f t="shared" si="808"/>
        <v>80</v>
      </c>
      <c r="AM264" s="36">
        <f t="shared" si="808"/>
        <v>120</v>
      </c>
      <c r="AN264" s="36">
        <f t="shared" si="808"/>
        <v>75</v>
      </c>
      <c r="AO264" s="36">
        <f t="shared" si="808"/>
        <v>45</v>
      </c>
      <c r="AP264" s="36">
        <f t="shared" si="808"/>
        <v>104</v>
      </c>
      <c r="AQ264" s="36">
        <f t="shared" si="808"/>
        <v>190</v>
      </c>
      <c r="AR264" s="36">
        <f t="shared" si="808"/>
        <v>196</v>
      </c>
      <c r="AS264" s="36">
        <f t="shared" si="808"/>
        <v>199</v>
      </c>
      <c r="AT264" s="35">
        <f t="shared" si="39"/>
        <v>45</v>
      </c>
      <c r="AU264" s="31"/>
      <c r="AV264" s="31"/>
      <c r="AW264" s="31"/>
      <c r="AX264" s="31"/>
      <c r="AY264" s="31"/>
      <c r="AZ264" s="31"/>
      <c r="BA264" s="31"/>
      <c r="BB264" s="31"/>
    </row>
    <row r="265" ht="13.5" customHeight="1">
      <c r="A265" s="27" t="s">
        <v>33</v>
      </c>
      <c r="B265" s="27" t="s">
        <v>11</v>
      </c>
      <c r="C265" s="28">
        <f>LOOKUP(A265,'single char incidentie'!$A$1:$A$26,'single char incidentie'!$E$1:$E$26)</f>
        <v>0.09650590394</v>
      </c>
      <c r="D265" s="28">
        <f>LOOKUP(B265,'single char incidentie'!$A$1:$A$26,'single char incidentie'!$D$1:$D$26)</f>
        <v>0.01327316637</v>
      </c>
      <c r="E265" s="29">
        <v>0.118787337351865</v>
      </c>
      <c r="F265" s="30">
        <f t="shared" si="9"/>
        <v>0.001187873374</v>
      </c>
      <c r="G265" s="31">
        <f t="shared" si="27"/>
        <v>1663022.723</v>
      </c>
      <c r="H265" s="31">
        <f t="shared" si="28"/>
        <v>185824.3292</v>
      </c>
      <c r="I265" s="31">
        <f t="shared" si="10"/>
        <v>16630.22723</v>
      </c>
      <c r="J265" s="32">
        <f t="shared" ref="J265:K265" si="809">C265*$AH$5</f>
        <v>96.50590394</v>
      </c>
      <c r="K265" s="32">
        <f t="shared" si="809"/>
        <v>13.27316637</v>
      </c>
      <c r="L265" s="32">
        <f t="shared" si="12"/>
        <v>1.187873374</v>
      </c>
      <c r="M265" s="32">
        <f t="shared" si="13"/>
        <v>8.042158661</v>
      </c>
      <c r="N265" s="32">
        <f t="shared" si="14"/>
        <v>3.113093675</v>
      </c>
      <c r="O265" s="32">
        <f t="shared" si="15"/>
        <v>1.106097198</v>
      </c>
      <c r="P265" s="32">
        <f t="shared" si="16"/>
        <v>0.4281666571</v>
      </c>
      <c r="Q265" s="32">
        <f t="shared" si="17"/>
        <v>0.09898944779</v>
      </c>
      <c r="R265" s="32">
        <f t="shared" si="18"/>
        <v>0.03831849592</v>
      </c>
      <c r="S265" s="32">
        <f t="shared" si="19"/>
        <v>0.003193207993</v>
      </c>
      <c r="T265" s="33">
        <f t="shared" si="30"/>
        <v>0.8611513529</v>
      </c>
      <c r="U265" s="34">
        <f t="shared" ref="U265:AB265" si="810">IF(AND(J265&gt;=$AH$7,J265&lt;=$AH$9),1,0)</f>
        <v>0</v>
      </c>
      <c r="V265" s="34">
        <f t="shared" si="810"/>
        <v>0</v>
      </c>
      <c r="W265" s="34">
        <f t="shared" si="810"/>
        <v>1</v>
      </c>
      <c r="X265" s="34">
        <f t="shared" si="810"/>
        <v>0</v>
      </c>
      <c r="Y265" s="34">
        <f t="shared" si="810"/>
        <v>0</v>
      </c>
      <c r="Z265" s="34">
        <f t="shared" si="810"/>
        <v>1</v>
      </c>
      <c r="AA265" s="34">
        <f t="shared" si="810"/>
        <v>0</v>
      </c>
      <c r="AB265" s="34">
        <f t="shared" si="810"/>
        <v>0</v>
      </c>
      <c r="AC265" s="34">
        <f t="shared" si="21"/>
        <v>0</v>
      </c>
      <c r="AD265" s="34">
        <f t="shared" si="22"/>
        <v>1</v>
      </c>
      <c r="AE265" s="30">
        <f t="shared" si="23"/>
        <v>0.001187873374</v>
      </c>
      <c r="AF265" s="35" t="str">
        <f t="shared" si="42"/>
        <v>V+F</v>
      </c>
      <c r="AG265" s="31"/>
      <c r="AH265" s="31"/>
      <c r="AI265" s="31"/>
      <c r="AJ265" s="36">
        <f t="shared" ref="AJ265:AS265" si="811">INT(100*ABS(J265-($AH$7+$AH$9)/2))</f>
        <v>9450</v>
      </c>
      <c r="AK265" s="36">
        <f t="shared" si="811"/>
        <v>1127</v>
      </c>
      <c r="AL265" s="36">
        <f t="shared" si="811"/>
        <v>81</v>
      </c>
      <c r="AM265" s="36">
        <f t="shared" si="811"/>
        <v>604</v>
      </c>
      <c r="AN265" s="36">
        <f t="shared" si="811"/>
        <v>111</v>
      </c>
      <c r="AO265" s="36">
        <f t="shared" si="811"/>
        <v>89</v>
      </c>
      <c r="AP265" s="36">
        <f t="shared" si="811"/>
        <v>157</v>
      </c>
      <c r="AQ265" s="36">
        <f t="shared" si="811"/>
        <v>190</v>
      </c>
      <c r="AR265" s="36">
        <f t="shared" si="811"/>
        <v>196</v>
      </c>
      <c r="AS265" s="36">
        <f t="shared" si="811"/>
        <v>199</v>
      </c>
      <c r="AT265" s="35">
        <f t="shared" si="39"/>
        <v>81</v>
      </c>
      <c r="AU265" s="31"/>
      <c r="AV265" s="31"/>
      <c r="AW265" s="31"/>
      <c r="AX265" s="31"/>
      <c r="AY265" s="31"/>
      <c r="AZ265" s="31"/>
      <c r="BA265" s="31"/>
      <c r="BB265" s="31"/>
    </row>
    <row r="266" ht="13.5" customHeight="1">
      <c r="A266" s="27" t="s">
        <v>32</v>
      </c>
      <c r="B266" s="27" t="s">
        <v>61</v>
      </c>
      <c r="C266" s="28">
        <f>LOOKUP(A266,'single char incidentie'!$A$1:$A$26,'single char incidentie'!$E$1:$E$26)</f>
        <v>0.0525086152</v>
      </c>
      <c r="D266" s="28">
        <f>LOOKUP(B266,'single char incidentie'!$A$1:$A$26,'single char incidentie'!$D$1:$D$26)</f>
        <v>0.02155809446</v>
      </c>
      <c r="E266" s="29">
        <v>0.117110830622021</v>
      </c>
      <c r="F266" s="30">
        <f t="shared" si="9"/>
        <v>0.001171108306</v>
      </c>
      <c r="G266" s="31">
        <f t="shared" si="27"/>
        <v>1639551.629</v>
      </c>
      <c r="H266" s="31">
        <f t="shared" si="28"/>
        <v>301813.3225</v>
      </c>
      <c r="I266" s="31">
        <f t="shared" si="10"/>
        <v>16395.51629</v>
      </c>
      <c r="J266" s="32">
        <f t="shared" ref="J266:K266" si="812">C266*$AH$5</f>
        <v>52.5086152</v>
      </c>
      <c r="K266" s="32">
        <f t="shared" si="812"/>
        <v>21.55809446</v>
      </c>
      <c r="L266" s="32">
        <f t="shared" si="12"/>
        <v>1.171108306</v>
      </c>
      <c r="M266" s="32">
        <f t="shared" si="13"/>
        <v>4.375717934</v>
      </c>
      <c r="N266" s="32">
        <f t="shared" si="14"/>
        <v>1.693826297</v>
      </c>
      <c r="O266" s="32">
        <f t="shared" si="15"/>
        <v>1.796507872</v>
      </c>
      <c r="P266" s="32">
        <f t="shared" si="16"/>
        <v>0.6954224021</v>
      </c>
      <c r="Q266" s="32">
        <f t="shared" si="17"/>
        <v>0.09759235885</v>
      </c>
      <c r="R266" s="32">
        <f t="shared" si="18"/>
        <v>0.0377776873</v>
      </c>
      <c r="S266" s="32">
        <f t="shared" si="19"/>
        <v>0.003148140608</v>
      </c>
      <c r="T266" s="33">
        <f t="shared" si="30"/>
        <v>0.8623224612</v>
      </c>
      <c r="U266" s="34">
        <f t="shared" ref="U266:AB266" si="813">IF(AND(J266&gt;=$AH$7,J266&lt;=$AH$9),1,0)</f>
        <v>0</v>
      </c>
      <c r="V266" s="34">
        <f t="shared" si="813"/>
        <v>0</v>
      </c>
      <c r="W266" s="34">
        <f t="shared" si="813"/>
        <v>1</v>
      </c>
      <c r="X266" s="34">
        <f t="shared" si="813"/>
        <v>0</v>
      </c>
      <c r="Y266" s="34">
        <f t="shared" si="813"/>
        <v>1</v>
      </c>
      <c r="Z266" s="34">
        <f t="shared" si="813"/>
        <v>1</v>
      </c>
      <c r="AA266" s="34">
        <f t="shared" si="813"/>
        <v>0</v>
      </c>
      <c r="AB266" s="34">
        <f t="shared" si="813"/>
        <v>0</v>
      </c>
      <c r="AC266" s="34">
        <f t="shared" si="21"/>
        <v>0</v>
      </c>
      <c r="AD266" s="34">
        <f t="shared" si="22"/>
        <v>1</v>
      </c>
      <c r="AE266" s="30">
        <f t="shared" si="23"/>
        <v>0.001171108306</v>
      </c>
      <c r="AF266" s="35" t="str">
        <f t="shared" si="42"/>
        <v>F+M</v>
      </c>
      <c r="AG266" s="31"/>
      <c r="AH266" s="31"/>
      <c r="AI266" s="31"/>
      <c r="AJ266" s="36">
        <f t="shared" ref="AJ266:AS266" si="814">INT(100*ABS(J266-($AH$7+$AH$9)/2))</f>
        <v>5050</v>
      </c>
      <c r="AK266" s="36">
        <f t="shared" si="814"/>
        <v>1955</v>
      </c>
      <c r="AL266" s="36">
        <f t="shared" si="814"/>
        <v>82</v>
      </c>
      <c r="AM266" s="36">
        <f t="shared" si="814"/>
        <v>237</v>
      </c>
      <c r="AN266" s="36">
        <f t="shared" si="814"/>
        <v>30</v>
      </c>
      <c r="AO266" s="36">
        <f t="shared" si="814"/>
        <v>20</v>
      </c>
      <c r="AP266" s="36">
        <f t="shared" si="814"/>
        <v>130</v>
      </c>
      <c r="AQ266" s="36">
        <f t="shared" si="814"/>
        <v>190</v>
      </c>
      <c r="AR266" s="36">
        <f t="shared" si="814"/>
        <v>196</v>
      </c>
      <c r="AS266" s="36">
        <f t="shared" si="814"/>
        <v>199</v>
      </c>
      <c r="AT266" s="35">
        <f t="shared" si="39"/>
        <v>20</v>
      </c>
      <c r="AU266" s="31"/>
      <c r="AV266" s="31"/>
      <c r="AW266" s="31"/>
      <c r="AX266" s="31"/>
      <c r="AY266" s="31"/>
      <c r="AZ266" s="31"/>
      <c r="BA266" s="31"/>
      <c r="BB266" s="31"/>
    </row>
    <row r="267" ht="13.5" customHeight="1">
      <c r="A267" s="27" t="s">
        <v>28</v>
      </c>
      <c r="B267" s="27" t="s">
        <v>58</v>
      </c>
      <c r="C267" s="28">
        <f>LOOKUP(A267,'single char incidentie'!$A$1:$A$26,'single char incidentie'!$E$1:$E$26)</f>
        <v>0.0311030688</v>
      </c>
      <c r="D267" s="28">
        <f>LOOKUP(B267,'single char incidentie'!$A$1:$A$26,'single char incidentie'!$D$1:$D$26)</f>
        <v>0.0382052264</v>
      </c>
      <c r="E267" s="29">
        <v>0.116384104528827</v>
      </c>
      <c r="F267" s="30">
        <f t="shared" si="9"/>
        <v>0.001163841045</v>
      </c>
      <c r="G267" s="31">
        <f t="shared" si="27"/>
        <v>1629377.463</v>
      </c>
      <c r="H267" s="31">
        <f t="shared" si="28"/>
        <v>534873.1696</v>
      </c>
      <c r="I267" s="31">
        <f t="shared" si="10"/>
        <v>16293.77463</v>
      </c>
      <c r="J267" s="32">
        <f t="shared" ref="J267:K267" si="815">C267*$AH$5</f>
        <v>31.1030688</v>
      </c>
      <c r="K267" s="32">
        <f t="shared" si="815"/>
        <v>38.2052264</v>
      </c>
      <c r="L267" s="32">
        <f t="shared" si="12"/>
        <v>1.163841045</v>
      </c>
      <c r="M267" s="32">
        <f t="shared" si="13"/>
        <v>2.5919224</v>
      </c>
      <c r="N267" s="32">
        <f t="shared" si="14"/>
        <v>1.0033248</v>
      </c>
      <c r="O267" s="32">
        <f t="shared" si="15"/>
        <v>3.183768867</v>
      </c>
      <c r="P267" s="32">
        <f t="shared" si="16"/>
        <v>1.232426658</v>
      </c>
      <c r="Q267" s="32">
        <f t="shared" si="17"/>
        <v>0.09698675377</v>
      </c>
      <c r="R267" s="32">
        <f t="shared" si="18"/>
        <v>0.03754325953</v>
      </c>
      <c r="S267" s="32">
        <f t="shared" si="19"/>
        <v>0.00312860496</v>
      </c>
      <c r="T267" s="33">
        <f t="shared" si="30"/>
        <v>0.8634863022</v>
      </c>
      <c r="U267" s="34">
        <f t="shared" ref="U267:AB267" si="816">IF(AND(J267&gt;=$AH$7,J267&lt;=$AH$9),1,0)</f>
        <v>0</v>
      </c>
      <c r="V267" s="34">
        <f t="shared" si="816"/>
        <v>0</v>
      </c>
      <c r="W267" s="34">
        <f t="shared" si="816"/>
        <v>1</v>
      </c>
      <c r="X267" s="34">
        <f t="shared" si="816"/>
        <v>1</v>
      </c>
      <c r="Y267" s="34">
        <f t="shared" si="816"/>
        <v>1</v>
      </c>
      <c r="Z267" s="34">
        <f t="shared" si="816"/>
        <v>0</v>
      </c>
      <c r="AA267" s="34">
        <f t="shared" si="816"/>
        <v>1</v>
      </c>
      <c r="AB267" s="34">
        <f t="shared" si="816"/>
        <v>0</v>
      </c>
      <c r="AC267" s="34">
        <f t="shared" si="21"/>
        <v>0</v>
      </c>
      <c r="AD267" s="34">
        <f t="shared" si="22"/>
        <v>1</v>
      </c>
      <c r="AE267" s="30">
        <f t="shared" si="23"/>
        <v>0.001163841045</v>
      </c>
      <c r="AF267" s="35" t="str">
        <f t="shared" si="42"/>
        <v>V+M</v>
      </c>
      <c r="AG267" s="31"/>
      <c r="AH267" s="31"/>
      <c r="AI267" s="31"/>
      <c r="AJ267" s="36">
        <f t="shared" ref="AJ267:AS267" si="817">INT(100*ABS(J267-($AH$7+$AH$9)/2))</f>
        <v>2910</v>
      </c>
      <c r="AK267" s="36">
        <f t="shared" si="817"/>
        <v>3620</v>
      </c>
      <c r="AL267" s="36">
        <f t="shared" si="817"/>
        <v>83</v>
      </c>
      <c r="AM267" s="36">
        <f t="shared" si="817"/>
        <v>59</v>
      </c>
      <c r="AN267" s="36">
        <f t="shared" si="817"/>
        <v>99</v>
      </c>
      <c r="AO267" s="36">
        <f t="shared" si="817"/>
        <v>118</v>
      </c>
      <c r="AP267" s="36">
        <f t="shared" si="817"/>
        <v>76</v>
      </c>
      <c r="AQ267" s="36">
        <f t="shared" si="817"/>
        <v>190</v>
      </c>
      <c r="AR267" s="36">
        <f t="shared" si="817"/>
        <v>196</v>
      </c>
      <c r="AS267" s="36">
        <f t="shared" si="817"/>
        <v>199</v>
      </c>
      <c r="AT267" s="35">
        <f t="shared" si="39"/>
        <v>59</v>
      </c>
      <c r="AU267" s="31"/>
      <c r="AV267" s="31"/>
      <c r="AW267" s="31"/>
      <c r="AX267" s="31"/>
      <c r="AY267" s="31"/>
      <c r="AZ267" s="31"/>
      <c r="BA267" s="31"/>
      <c r="BB267" s="31"/>
    </row>
    <row r="268" ht="13.5" customHeight="1">
      <c r="A268" s="27" t="s">
        <v>43</v>
      </c>
      <c r="B268" s="27" t="s">
        <v>60</v>
      </c>
      <c r="C268" s="28">
        <f>LOOKUP(A268,'single char incidentie'!$A$1:$A$26,'single char incidentie'!$E$1:$E$26)</f>
        <v>0.05718590837</v>
      </c>
      <c r="D268" s="28">
        <f>LOOKUP(B268,'single char incidentie'!$A$1:$A$26,'single char incidentie'!$D$1:$D$26)</f>
        <v>0.02015677301</v>
      </c>
      <c r="E268" s="29">
        <v>0.11565018312778</v>
      </c>
      <c r="F268" s="30">
        <f t="shared" si="9"/>
        <v>0.001156501831</v>
      </c>
      <c r="G268" s="31">
        <f t="shared" si="27"/>
        <v>1619102.564</v>
      </c>
      <c r="H268" s="31">
        <f t="shared" si="28"/>
        <v>282194.8221</v>
      </c>
      <c r="I268" s="31">
        <f t="shared" si="10"/>
        <v>16191.02564</v>
      </c>
      <c r="J268" s="32">
        <f t="shared" ref="J268:K268" si="818">C268*$AH$5</f>
        <v>57.18590837</v>
      </c>
      <c r="K268" s="32">
        <f t="shared" si="818"/>
        <v>20.15677301</v>
      </c>
      <c r="L268" s="32">
        <f t="shared" si="12"/>
        <v>1.156501831</v>
      </c>
      <c r="M268" s="32">
        <f t="shared" si="13"/>
        <v>4.765492365</v>
      </c>
      <c r="N268" s="32">
        <f t="shared" si="14"/>
        <v>1.844706722</v>
      </c>
      <c r="O268" s="32">
        <f t="shared" si="15"/>
        <v>1.679731084</v>
      </c>
      <c r="P268" s="32">
        <f t="shared" si="16"/>
        <v>0.6502184841</v>
      </c>
      <c r="Q268" s="32">
        <f t="shared" si="17"/>
        <v>0.09637515261</v>
      </c>
      <c r="R268" s="32">
        <f t="shared" si="18"/>
        <v>0.03730651069</v>
      </c>
      <c r="S268" s="32">
        <f t="shared" si="19"/>
        <v>0.003108875891</v>
      </c>
      <c r="T268" s="33">
        <f t="shared" si="30"/>
        <v>0.8646428041</v>
      </c>
      <c r="U268" s="34">
        <f t="shared" ref="U268:AB268" si="819">IF(AND(J268&gt;=$AH$7,J268&lt;=$AH$9),1,0)</f>
        <v>0</v>
      </c>
      <c r="V268" s="34">
        <f t="shared" si="819"/>
        <v>0</v>
      </c>
      <c r="W268" s="34">
        <f t="shared" si="819"/>
        <v>1</v>
      </c>
      <c r="X268" s="34">
        <f t="shared" si="819"/>
        <v>0</v>
      </c>
      <c r="Y268" s="34">
        <f t="shared" si="819"/>
        <v>1</v>
      </c>
      <c r="Z268" s="34">
        <f t="shared" si="819"/>
        <v>1</v>
      </c>
      <c r="AA268" s="34">
        <f t="shared" si="819"/>
        <v>0</v>
      </c>
      <c r="AB268" s="34">
        <f t="shared" si="819"/>
        <v>0</v>
      </c>
      <c r="AC268" s="34">
        <f t="shared" si="21"/>
        <v>0</v>
      </c>
      <c r="AD268" s="34">
        <f t="shared" si="22"/>
        <v>1</v>
      </c>
      <c r="AE268" s="30">
        <f t="shared" si="23"/>
        <v>0.001156501831</v>
      </c>
      <c r="AF268" s="35" t="str">
        <f t="shared" si="42"/>
        <v>V+D</v>
      </c>
      <c r="AG268" s="31"/>
      <c r="AH268" s="31"/>
      <c r="AI268" s="31"/>
      <c r="AJ268" s="36">
        <f t="shared" ref="AJ268:AS268" si="820">INT(100*ABS(J268-($AH$7+$AH$9)/2))</f>
        <v>5518</v>
      </c>
      <c r="AK268" s="36">
        <f t="shared" si="820"/>
        <v>1815</v>
      </c>
      <c r="AL268" s="36">
        <f t="shared" si="820"/>
        <v>84</v>
      </c>
      <c r="AM268" s="36">
        <f t="shared" si="820"/>
        <v>276</v>
      </c>
      <c r="AN268" s="36">
        <f t="shared" si="820"/>
        <v>15</v>
      </c>
      <c r="AO268" s="36">
        <f t="shared" si="820"/>
        <v>32</v>
      </c>
      <c r="AP268" s="36">
        <f t="shared" si="820"/>
        <v>134</v>
      </c>
      <c r="AQ268" s="36">
        <f t="shared" si="820"/>
        <v>190</v>
      </c>
      <c r="AR268" s="36">
        <f t="shared" si="820"/>
        <v>196</v>
      </c>
      <c r="AS268" s="36">
        <f t="shared" si="820"/>
        <v>199</v>
      </c>
      <c r="AT268" s="35">
        <f t="shared" si="39"/>
        <v>15</v>
      </c>
      <c r="AU268" s="31"/>
      <c r="AV268" s="31"/>
      <c r="AW268" s="31"/>
      <c r="AX268" s="31"/>
      <c r="AY268" s="31"/>
      <c r="AZ268" s="31"/>
      <c r="BA268" s="31"/>
      <c r="BB268" s="31"/>
    </row>
    <row r="269" ht="13.5" customHeight="1">
      <c r="A269" s="27" t="s">
        <v>53</v>
      </c>
      <c r="B269" s="27" t="s">
        <v>33</v>
      </c>
      <c r="C269" s="28">
        <f>LOOKUP(A269,'single char incidentie'!$A$1:$A$26,'single char incidentie'!$E$1:$E$26)</f>
        <v>0.04653756087</v>
      </c>
      <c r="D269" s="28">
        <f>LOOKUP(B269,'single char incidentie'!$A$1:$A$26,'single char incidentie'!$D$1:$D$26)</f>
        <v>0.02531121548</v>
      </c>
      <c r="E269" s="29">
        <v>0.115383956737204</v>
      </c>
      <c r="F269" s="30">
        <f t="shared" si="9"/>
        <v>0.001153839567</v>
      </c>
      <c r="G269" s="31">
        <f t="shared" si="27"/>
        <v>1615375.394</v>
      </c>
      <c r="H269" s="31">
        <f t="shared" si="28"/>
        <v>354357.0167</v>
      </c>
      <c r="I269" s="31">
        <f t="shared" si="10"/>
        <v>16153.75394</v>
      </c>
      <c r="J269" s="32">
        <f t="shared" ref="J269:K269" si="821">C269*$AH$5</f>
        <v>46.53756087</v>
      </c>
      <c r="K269" s="32">
        <f t="shared" si="821"/>
        <v>25.31121548</v>
      </c>
      <c r="L269" s="32">
        <f t="shared" si="12"/>
        <v>1.153839567</v>
      </c>
      <c r="M269" s="32">
        <f t="shared" si="13"/>
        <v>3.878130073</v>
      </c>
      <c r="N269" s="32">
        <f t="shared" si="14"/>
        <v>1.501211641</v>
      </c>
      <c r="O269" s="32">
        <f t="shared" si="15"/>
        <v>2.109267957</v>
      </c>
      <c r="P269" s="32">
        <f t="shared" si="16"/>
        <v>0.8164908219</v>
      </c>
      <c r="Q269" s="32">
        <f t="shared" si="17"/>
        <v>0.09615329728</v>
      </c>
      <c r="R269" s="32">
        <f t="shared" si="18"/>
        <v>0.03722063121</v>
      </c>
      <c r="S269" s="32">
        <f t="shared" si="19"/>
        <v>0.003101719267</v>
      </c>
      <c r="T269" s="33">
        <f t="shared" si="30"/>
        <v>0.8657966436</v>
      </c>
      <c r="U269" s="34">
        <f t="shared" ref="U269:AB269" si="822">IF(AND(J269&gt;=$AH$7,J269&lt;=$AH$9),1,0)</f>
        <v>0</v>
      </c>
      <c r="V269" s="34">
        <f t="shared" si="822"/>
        <v>0</v>
      </c>
      <c r="W269" s="34">
        <f t="shared" si="822"/>
        <v>1</v>
      </c>
      <c r="X269" s="34">
        <f t="shared" si="822"/>
        <v>0</v>
      </c>
      <c r="Y269" s="34">
        <f t="shared" si="822"/>
        <v>1</v>
      </c>
      <c r="Z269" s="34">
        <f t="shared" si="822"/>
        <v>1</v>
      </c>
      <c r="AA269" s="34">
        <f t="shared" si="822"/>
        <v>0</v>
      </c>
      <c r="AB269" s="34">
        <f t="shared" si="822"/>
        <v>0</v>
      </c>
      <c r="AC269" s="34">
        <f t="shared" si="21"/>
        <v>0</v>
      </c>
      <c r="AD269" s="34">
        <f t="shared" si="22"/>
        <v>1</v>
      </c>
      <c r="AE269" s="30">
        <f t="shared" si="23"/>
        <v>0.001153839567</v>
      </c>
      <c r="AF269" s="35" t="str">
        <f t="shared" si="42"/>
        <v>F+M</v>
      </c>
      <c r="AG269" s="31"/>
      <c r="AH269" s="31"/>
      <c r="AI269" s="31"/>
      <c r="AJ269" s="36">
        <f t="shared" ref="AJ269:AS269" si="823">INT(100*ABS(J269-($AH$7+$AH$9)/2))</f>
        <v>4453</v>
      </c>
      <c r="AK269" s="36">
        <f t="shared" si="823"/>
        <v>2331</v>
      </c>
      <c r="AL269" s="36">
        <f t="shared" si="823"/>
        <v>84</v>
      </c>
      <c r="AM269" s="36">
        <f t="shared" si="823"/>
        <v>187</v>
      </c>
      <c r="AN269" s="36">
        <f t="shared" si="823"/>
        <v>49</v>
      </c>
      <c r="AO269" s="36">
        <f t="shared" si="823"/>
        <v>10</v>
      </c>
      <c r="AP269" s="36">
        <f t="shared" si="823"/>
        <v>118</v>
      </c>
      <c r="AQ269" s="36">
        <f t="shared" si="823"/>
        <v>190</v>
      </c>
      <c r="AR269" s="36">
        <f t="shared" si="823"/>
        <v>196</v>
      </c>
      <c r="AS269" s="36">
        <f t="shared" si="823"/>
        <v>199</v>
      </c>
      <c r="AT269" s="35">
        <f t="shared" si="39"/>
        <v>10</v>
      </c>
      <c r="AU269" s="31"/>
      <c r="AV269" s="31"/>
      <c r="AW269" s="31"/>
      <c r="AX269" s="31"/>
      <c r="AY269" s="31"/>
      <c r="AZ269" s="31"/>
      <c r="BA269" s="31"/>
      <c r="BB269" s="31"/>
    </row>
    <row r="270" ht="13.5" customHeight="1">
      <c r="A270" s="27" t="s">
        <v>59</v>
      </c>
      <c r="B270" s="27" t="s">
        <v>27</v>
      </c>
      <c r="C270" s="28">
        <f>LOOKUP(A270,'single char incidentie'!$A$1:$A$26,'single char incidentie'!$E$1:$E$26)</f>
        <v>0.03451036129</v>
      </c>
      <c r="D270" s="28">
        <f>LOOKUP(B270,'single char incidentie'!$A$1:$A$26,'single char incidentie'!$D$1:$D$26)</f>
        <v>0.0294908523</v>
      </c>
      <c r="E270" s="29">
        <v>0.113700254699507</v>
      </c>
      <c r="F270" s="30">
        <f t="shared" si="9"/>
        <v>0.001137002547</v>
      </c>
      <c r="G270" s="31">
        <f t="shared" si="27"/>
        <v>1591803.566</v>
      </c>
      <c r="H270" s="31">
        <f t="shared" si="28"/>
        <v>412871.9321</v>
      </c>
      <c r="I270" s="31">
        <f t="shared" si="10"/>
        <v>15918.03566</v>
      </c>
      <c r="J270" s="32">
        <f t="shared" ref="J270:K270" si="824">C270*$AH$5</f>
        <v>34.51036129</v>
      </c>
      <c r="K270" s="32">
        <f t="shared" si="824"/>
        <v>29.4908523</v>
      </c>
      <c r="L270" s="32">
        <f t="shared" si="12"/>
        <v>1.137002547</v>
      </c>
      <c r="M270" s="32">
        <f t="shared" si="13"/>
        <v>2.875863441</v>
      </c>
      <c r="N270" s="32">
        <f t="shared" si="14"/>
        <v>1.113237461</v>
      </c>
      <c r="O270" s="32">
        <f t="shared" si="15"/>
        <v>2.457571025</v>
      </c>
      <c r="P270" s="32">
        <f t="shared" si="16"/>
        <v>0.951317816</v>
      </c>
      <c r="Q270" s="32">
        <f t="shared" si="17"/>
        <v>0.09475021225</v>
      </c>
      <c r="R270" s="32">
        <f t="shared" si="18"/>
        <v>0.03667750152</v>
      </c>
      <c r="S270" s="32">
        <f t="shared" si="19"/>
        <v>0.00305645846</v>
      </c>
      <c r="T270" s="33">
        <f t="shared" si="30"/>
        <v>0.8669336462</v>
      </c>
      <c r="U270" s="34">
        <f t="shared" ref="U270:AB270" si="825">IF(AND(J270&gt;=$AH$7,J270&lt;=$AH$9),1,0)</f>
        <v>0</v>
      </c>
      <c r="V270" s="34">
        <f t="shared" si="825"/>
        <v>0</v>
      </c>
      <c r="W270" s="34">
        <f t="shared" si="825"/>
        <v>1</v>
      </c>
      <c r="X270" s="34">
        <f t="shared" si="825"/>
        <v>1</v>
      </c>
      <c r="Y270" s="34">
        <f t="shared" si="825"/>
        <v>1</v>
      </c>
      <c r="Z270" s="34">
        <f t="shared" si="825"/>
        <v>1</v>
      </c>
      <c r="AA270" s="34">
        <f t="shared" si="825"/>
        <v>0</v>
      </c>
      <c r="AB270" s="34">
        <f t="shared" si="825"/>
        <v>0</v>
      </c>
      <c r="AC270" s="34">
        <f t="shared" si="21"/>
        <v>0</v>
      </c>
      <c r="AD270" s="34">
        <f t="shared" si="22"/>
        <v>1</v>
      </c>
      <c r="AE270" s="30">
        <f t="shared" si="23"/>
        <v>0.001137002547</v>
      </c>
      <c r="AF270" s="35" t="str">
        <f t="shared" si="42"/>
        <v>F+M</v>
      </c>
      <c r="AG270" s="31"/>
      <c r="AH270" s="31"/>
      <c r="AI270" s="31"/>
      <c r="AJ270" s="36">
        <f t="shared" ref="AJ270:AS270" si="826">INT(100*ABS(J270-($AH$7+$AH$9)/2))</f>
        <v>3251</v>
      </c>
      <c r="AK270" s="36">
        <f t="shared" si="826"/>
        <v>2749</v>
      </c>
      <c r="AL270" s="36">
        <f t="shared" si="826"/>
        <v>86</v>
      </c>
      <c r="AM270" s="36">
        <f t="shared" si="826"/>
        <v>87</v>
      </c>
      <c r="AN270" s="36">
        <f t="shared" si="826"/>
        <v>88</v>
      </c>
      <c r="AO270" s="36">
        <f t="shared" si="826"/>
        <v>45</v>
      </c>
      <c r="AP270" s="36">
        <f t="shared" si="826"/>
        <v>104</v>
      </c>
      <c r="AQ270" s="36">
        <f t="shared" si="826"/>
        <v>190</v>
      </c>
      <c r="AR270" s="36">
        <f t="shared" si="826"/>
        <v>196</v>
      </c>
      <c r="AS270" s="36">
        <f t="shared" si="826"/>
        <v>199</v>
      </c>
      <c r="AT270" s="35">
        <f t="shared" si="39"/>
        <v>45</v>
      </c>
      <c r="AU270" s="31"/>
      <c r="AV270" s="31"/>
      <c r="AW270" s="31"/>
      <c r="AX270" s="31"/>
      <c r="AY270" s="31"/>
      <c r="AZ270" s="31"/>
      <c r="BA270" s="31"/>
      <c r="BB270" s="31"/>
    </row>
    <row r="271" ht="13.5" customHeight="1">
      <c r="A271" s="27" t="s">
        <v>50</v>
      </c>
      <c r="B271" s="27" t="s">
        <v>33</v>
      </c>
      <c r="C271" s="28">
        <f>LOOKUP(A271,'single char incidentie'!$A$1:$A$26,'single char incidentie'!$E$1:$E$26)</f>
        <v>0.05131646222</v>
      </c>
      <c r="D271" s="28">
        <f>LOOKUP(B271,'single char incidentie'!$A$1:$A$26,'single char incidentie'!$D$1:$D$26)</f>
        <v>0.02531121548</v>
      </c>
      <c r="E271" s="29">
        <v>0.112815231833539</v>
      </c>
      <c r="F271" s="30">
        <f t="shared" si="9"/>
        <v>0.001128152318</v>
      </c>
      <c r="G271" s="31">
        <f t="shared" si="27"/>
        <v>1579413.246</v>
      </c>
      <c r="H271" s="31">
        <f t="shared" si="28"/>
        <v>354357.0167</v>
      </c>
      <c r="I271" s="31">
        <f t="shared" si="10"/>
        <v>15794.13246</v>
      </c>
      <c r="J271" s="32">
        <f t="shared" ref="J271:K271" si="827">C271*$AH$5</f>
        <v>51.31646222</v>
      </c>
      <c r="K271" s="32">
        <f t="shared" si="827"/>
        <v>25.31121548</v>
      </c>
      <c r="L271" s="32">
        <f t="shared" si="12"/>
        <v>1.128152318</v>
      </c>
      <c r="M271" s="32">
        <f t="shared" si="13"/>
        <v>4.276371852</v>
      </c>
      <c r="N271" s="32">
        <f t="shared" si="14"/>
        <v>1.655369749</v>
      </c>
      <c r="O271" s="32">
        <f t="shared" si="15"/>
        <v>2.109267957</v>
      </c>
      <c r="P271" s="32">
        <f t="shared" si="16"/>
        <v>0.8164908219</v>
      </c>
      <c r="Q271" s="32">
        <f t="shared" si="17"/>
        <v>0.09401269319</v>
      </c>
      <c r="R271" s="32">
        <f t="shared" si="18"/>
        <v>0.03639201027</v>
      </c>
      <c r="S271" s="32">
        <f t="shared" si="19"/>
        <v>0.003032667522</v>
      </c>
      <c r="T271" s="33">
        <f t="shared" si="30"/>
        <v>0.8680617985</v>
      </c>
      <c r="U271" s="34">
        <f t="shared" ref="U271:AB271" si="828">IF(AND(J271&gt;=$AH$7,J271&lt;=$AH$9),1,0)</f>
        <v>0</v>
      </c>
      <c r="V271" s="34">
        <f t="shared" si="828"/>
        <v>0</v>
      </c>
      <c r="W271" s="34">
        <f t="shared" si="828"/>
        <v>1</v>
      </c>
      <c r="X271" s="34">
        <f t="shared" si="828"/>
        <v>0</v>
      </c>
      <c r="Y271" s="34">
        <f t="shared" si="828"/>
        <v>1</v>
      </c>
      <c r="Z271" s="34">
        <f t="shared" si="828"/>
        <v>1</v>
      </c>
      <c r="AA271" s="34">
        <f t="shared" si="828"/>
        <v>0</v>
      </c>
      <c r="AB271" s="34">
        <f t="shared" si="828"/>
        <v>0</v>
      </c>
      <c r="AC271" s="34">
        <f t="shared" si="21"/>
        <v>0</v>
      </c>
      <c r="AD271" s="34">
        <f t="shared" si="22"/>
        <v>1</v>
      </c>
      <c r="AE271" s="30">
        <f t="shared" si="23"/>
        <v>0.001128152318</v>
      </c>
      <c r="AF271" s="35" t="str">
        <f t="shared" si="42"/>
        <v>F+M</v>
      </c>
      <c r="AG271" s="31"/>
      <c r="AH271" s="31"/>
      <c r="AI271" s="31"/>
      <c r="AJ271" s="36">
        <f t="shared" ref="AJ271:AS271" si="829">INT(100*ABS(J271-($AH$7+$AH$9)/2))</f>
        <v>4931</v>
      </c>
      <c r="AK271" s="36">
        <f t="shared" si="829"/>
        <v>2331</v>
      </c>
      <c r="AL271" s="36">
        <f t="shared" si="829"/>
        <v>87</v>
      </c>
      <c r="AM271" s="36">
        <f t="shared" si="829"/>
        <v>227</v>
      </c>
      <c r="AN271" s="36">
        <f t="shared" si="829"/>
        <v>34</v>
      </c>
      <c r="AO271" s="36">
        <f t="shared" si="829"/>
        <v>10</v>
      </c>
      <c r="AP271" s="36">
        <f t="shared" si="829"/>
        <v>118</v>
      </c>
      <c r="AQ271" s="36">
        <f t="shared" si="829"/>
        <v>190</v>
      </c>
      <c r="AR271" s="36">
        <f t="shared" si="829"/>
        <v>196</v>
      </c>
      <c r="AS271" s="36">
        <f t="shared" si="829"/>
        <v>199</v>
      </c>
      <c r="AT271" s="35">
        <f t="shared" si="39"/>
        <v>10</v>
      </c>
      <c r="AU271" s="31"/>
      <c r="AV271" s="31"/>
      <c r="AW271" s="31"/>
      <c r="AX271" s="31"/>
      <c r="AY271" s="31"/>
      <c r="AZ271" s="31"/>
      <c r="BA271" s="31"/>
      <c r="BB271" s="31"/>
    </row>
    <row r="272" ht="13.5" customHeight="1">
      <c r="A272" s="27" t="s">
        <v>40</v>
      </c>
      <c r="B272" s="27" t="s">
        <v>45</v>
      </c>
      <c r="C272" s="28">
        <f>LOOKUP(A272,'single char incidentie'!$A$1:$A$26,'single char incidentie'!$E$1:$E$26)</f>
        <v>0.02231853074</v>
      </c>
      <c r="D272" s="28">
        <f>LOOKUP(B272,'single char incidentie'!$A$1:$A$26,'single char incidentie'!$D$1:$D$26)</f>
        <v>0.04970677464</v>
      </c>
      <c r="E272" s="29">
        <v>0.112815231833539</v>
      </c>
      <c r="F272" s="30">
        <f t="shared" si="9"/>
        <v>0.001128152318</v>
      </c>
      <c r="G272" s="31">
        <f t="shared" si="27"/>
        <v>1579413.246</v>
      </c>
      <c r="H272" s="31">
        <f t="shared" si="28"/>
        <v>695894.845</v>
      </c>
      <c r="I272" s="31">
        <f t="shared" si="10"/>
        <v>15794.13246</v>
      </c>
      <c r="J272" s="32">
        <f t="shared" ref="J272:K272" si="830">C272*$AH$5</f>
        <v>22.31853074</v>
      </c>
      <c r="K272" s="32">
        <f t="shared" si="830"/>
        <v>49.70677464</v>
      </c>
      <c r="L272" s="32">
        <f t="shared" si="12"/>
        <v>1.128152318</v>
      </c>
      <c r="M272" s="32">
        <f t="shared" si="13"/>
        <v>1.859877562</v>
      </c>
      <c r="N272" s="32">
        <f t="shared" si="14"/>
        <v>0.7199526045</v>
      </c>
      <c r="O272" s="32">
        <f t="shared" si="15"/>
        <v>4.14223122</v>
      </c>
      <c r="P272" s="32">
        <f t="shared" si="16"/>
        <v>1.603444343</v>
      </c>
      <c r="Q272" s="32">
        <f t="shared" si="17"/>
        <v>0.09401269319</v>
      </c>
      <c r="R272" s="32">
        <f t="shared" si="18"/>
        <v>0.03639201027</v>
      </c>
      <c r="S272" s="32">
        <f t="shared" si="19"/>
        <v>0.003032667522</v>
      </c>
      <c r="T272" s="33">
        <f t="shared" si="30"/>
        <v>0.8691899508</v>
      </c>
      <c r="U272" s="34">
        <f t="shared" ref="U272:AB272" si="831">IF(AND(J272&gt;=$AH$7,J272&lt;=$AH$9),1,0)</f>
        <v>0</v>
      </c>
      <c r="V272" s="34">
        <f t="shared" si="831"/>
        <v>0</v>
      </c>
      <c r="W272" s="34">
        <f t="shared" si="831"/>
        <v>1</v>
      </c>
      <c r="X272" s="34">
        <f t="shared" si="831"/>
        <v>1</v>
      </c>
      <c r="Y272" s="34">
        <f t="shared" si="831"/>
        <v>0</v>
      </c>
      <c r="Z272" s="34">
        <f t="shared" si="831"/>
        <v>0</v>
      </c>
      <c r="AA272" s="34">
        <f t="shared" si="831"/>
        <v>1</v>
      </c>
      <c r="AB272" s="34">
        <f t="shared" si="831"/>
        <v>0</v>
      </c>
      <c r="AC272" s="34">
        <f t="shared" si="21"/>
        <v>0</v>
      </c>
      <c r="AD272" s="34">
        <f t="shared" si="22"/>
        <v>1</v>
      </c>
      <c r="AE272" s="30">
        <f t="shared" si="23"/>
        <v>0.001128152318</v>
      </c>
      <c r="AF272" s="35" t="str">
        <f t="shared" si="42"/>
        <v>V+M</v>
      </c>
      <c r="AG272" s="31"/>
      <c r="AH272" s="31"/>
      <c r="AI272" s="31"/>
      <c r="AJ272" s="36">
        <f t="shared" ref="AJ272:AS272" si="832">INT(100*ABS(J272-($AH$7+$AH$9)/2))</f>
        <v>2031</v>
      </c>
      <c r="AK272" s="36">
        <f t="shared" si="832"/>
        <v>4770</v>
      </c>
      <c r="AL272" s="36">
        <f t="shared" si="832"/>
        <v>87</v>
      </c>
      <c r="AM272" s="36">
        <f t="shared" si="832"/>
        <v>14</v>
      </c>
      <c r="AN272" s="36">
        <f t="shared" si="832"/>
        <v>128</v>
      </c>
      <c r="AO272" s="36">
        <f t="shared" si="832"/>
        <v>214</v>
      </c>
      <c r="AP272" s="36">
        <f t="shared" si="832"/>
        <v>39</v>
      </c>
      <c r="AQ272" s="36">
        <f t="shared" si="832"/>
        <v>190</v>
      </c>
      <c r="AR272" s="36">
        <f t="shared" si="832"/>
        <v>196</v>
      </c>
      <c r="AS272" s="36">
        <f t="shared" si="832"/>
        <v>199</v>
      </c>
      <c r="AT272" s="35">
        <f t="shared" si="39"/>
        <v>14</v>
      </c>
      <c r="AU272" s="31"/>
      <c r="AV272" s="31"/>
      <c r="AW272" s="31"/>
      <c r="AX272" s="31"/>
      <c r="AY272" s="31"/>
      <c r="AZ272" s="31"/>
      <c r="BA272" s="31"/>
      <c r="BB272" s="31"/>
    </row>
    <row r="273" ht="13.5" customHeight="1">
      <c r="A273" s="27" t="s">
        <v>48</v>
      </c>
      <c r="B273" s="27" t="s">
        <v>33</v>
      </c>
      <c r="C273" s="28">
        <f>LOOKUP(A273,'single char incidentie'!$A$1:$A$26,'single char incidentie'!$E$1:$E$26)</f>
        <v>0.04448359996</v>
      </c>
      <c r="D273" s="28">
        <f>LOOKUP(B273,'single char incidentie'!$A$1:$A$26,'single char incidentie'!$D$1:$D$26)</f>
        <v>0.02531121548</v>
      </c>
      <c r="E273" s="29">
        <v>0.112527419519402</v>
      </c>
      <c r="F273" s="30">
        <f t="shared" si="9"/>
        <v>0.001125274195</v>
      </c>
      <c r="G273" s="31">
        <f t="shared" si="27"/>
        <v>1575383.873</v>
      </c>
      <c r="H273" s="31">
        <f t="shared" si="28"/>
        <v>354357.0167</v>
      </c>
      <c r="I273" s="31">
        <f t="shared" si="10"/>
        <v>15753.83873</v>
      </c>
      <c r="J273" s="32">
        <f t="shared" ref="J273:K273" si="833">C273*$AH$5</f>
        <v>44.48359996</v>
      </c>
      <c r="K273" s="32">
        <f t="shared" si="833"/>
        <v>25.31121548</v>
      </c>
      <c r="L273" s="32">
        <f t="shared" si="12"/>
        <v>1.125274195</v>
      </c>
      <c r="M273" s="32">
        <f t="shared" si="13"/>
        <v>3.706966663</v>
      </c>
      <c r="N273" s="32">
        <f t="shared" si="14"/>
        <v>1.434954837</v>
      </c>
      <c r="O273" s="32">
        <f t="shared" si="15"/>
        <v>2.109267957</v>
      </c>
      <c r="P273" s="32">
        <f t="shared" si="16"/>
        <v>0.8164908219</v>
      </c>
      <c r="Q273" s="32">
        <f t="shared" si="17"/>
        <v>0.0937728496</v>
      </c>
      <c r="R273" s="32">
        <f t="shared" si="18"/>
        <v>0.03629916759</v>
      </c>
      <c r="S273" s="32">
        <f t="shared" si="19"/>
        <v>0.003024930632</v>
      </c>
      <c r="T273" s="33">
        <f t="shared" si="30"/>
        <v>0.870315225</v>
      </c>
      <c r="U273" s="34">
        <f t="shared" ref="U273:AB273" si="834">IF(AND(J273&gt;=$AH$7,J273&lt;=$AH$9),1,0)</f>
        <v>0</v>
      </c>
      <c r="V273" s="34">
        <f t="shared" si="834"/>
        <v>0</v>
      </c>
      <c r="W273" s="34">
        <f t="shared" si="834"/>
        <v>1</v>
      </c>
      <c r="X273" s="34">
        <f t="shared" si="834"/>
        <v>0</v>
      </c>
      <c r="Y273" s="34">
        <f t="shared" si="834"/>
        <v>1</v>
      </c>
      <c r="Z273" s="34">
        <f t="shared" si="834"/>
        <v>1</v>
      </c>
      <c r="AA273" s="34">
        <f t="shared" si="834"/>
        <v>0</v>
      </c>
      <c r="AB273" s="34">
        <f t="shared" si="834"/>
        <v>0</v>
      </c>
      <c r="AC273" s="34">
        <f t="shared" si="21"/>
        <v>0</v>
      </c>
      <c r="AD273" s="34">
        <f t="shared" si="22"/>
        <v>1</v>
      </c>
      <c r="AE273" s="30">
        <f t="shared" si="23"/>
        <v>0.001125274195</v>
      </c>
      <c r="AF273" s="35" t="str">
        <f t="shared" si="42"/>
        <v>F+M</v>
      </c>
      <c r="AG273" s="31"/>
      <c r="AH273" s="31"/>
      <c r="AI273" s="31"/>
      <c r="AJ273" s="36">
        <f t="shared" ref="AJ273:AS273" si="835">INT(100*ABS(J273-($AH$7+$AH$9)/2))</f>
        <v>4248</v>
      </c>
      <c r="AK273" s="36">
        <f t="shared" si="835"/>
        <v>2331</v>
      </c>
      <c r="AL273" s="36">
        <f t="shared" si="835"/>
        <v>87</v>
      </c>
      <c r="AM273" s="36">
        <f t="shared" si="835"/>
        <v>170</v>
      </c>
      <c r="AN273" s="36">
        <f t="shared" si="835"/>
        <v>56</v>
      </c>
      <c r="AO273" s="36">
        <f t="shared" si="835"/>
        <v>10</v>
      </c>
      <c r="AP273" s="36">
        <f t="shared" si="835"/>
        <v>118</v>
      </c>
      <c r="AQ273" s="36">
        <f t="shared" si="835"/>
        <v>190</v>
      </c>
      <c r="AR273" s="36">
        <f t="shared" si="835"/>
        <v>196</v>
      </c>
      <c r="AS273" s="36">
        <f t="shared" si="835"/>
        <v>199</v>
      </c>
      <c r="AT273" s="35">
        <f t="shared" si="39"/>
        <v>10</v>
      </c>
      <c r="AU273" s="31"/>
      <c r="AV273" s="31"/>
      <c r="AW273" s="31"/>
      <c r="AX273" s="31"/>
      <c r="AY273" s="31"/>
      <c r="AZ273" s="31"/>
      <c r="BA273" s="31"/>
      <c r="BB273" s="31"/>
    </row>
    <row r="274" ht="13.5" customHeight="1">
      <c r="A274" s="27" t="s">
        <v>55</v>
      </c>
      <c r="B274" s="27" t="s">
        <v>59</v>
      </c>
      <c r="C274" s="28">
        <f>LOOKUP(A274,'single char incidentie'!$A$1:$A$26,'single char incidentie'!$E$1:$E$26)</f>
        <v>0.04208913995</v>
      </c>
      <c r="D274" s="28">
        <f>LOOKUP(B274,'single char incidentie'!$A$1:$A$26,'single char incidentie'!$D$1:$D$26)</f>
        <v>0.02732106643</v>
      </c>
      <c r="E274" s="29">
        <v>0.111786302810502</v>
      </c>
      <c r="F274" s="30">
        <f t="shared" si="9"/>
        <v>0.001117863028</v>
      </c>
      <c r="G274" s="31">
        <f t="shared" si="27"/>
        <v>1565008.239</v>
      </c>
      <c r="H274" s="31">
        <f t="shared" si="28"/>
        <v>382494.9301</v>
      </c>
      <c r="I274" s="31">
        <f t="shared" si="10"/>
        <v>15650.08239</v>
      </c>
      <c r="J274" s="32">
        <f t="shared" ref="J274:K274" si="836">C274*$AH$5</f>
        <v>42.08913995</v>
      </c>
      <c r="K274" s="32">
        <f t="shared" si="836"/>
        <v>27.32106643</v>
      </c>
      <c r="L274" s="32">
        <f t="shared" si="12"/>
        <v>1.117863028</v>
      </c>
      <c r="M274" s="32">
        <f t="shared" si="13"/>
        <v>3.50742833</v>
      </c>
      <c r="N274" s="32">
        <f t="shared" si="14"/>
        <v>1.357714192</v>
      </c>
      <c r="O274" s="32">
        <f t="shared" si="15"/>
        <v>2.276755536</v>
      </c>
      <c r="P274" s="32">
        <f t="shared" si="16"/>
        <v>0.8813247236</v>
      </c>
      <c r="Q274" s="32">
        <f t="shared" si="17"/>
        <v>0.09315525234</v>
      </c>
      <c r="R274" s="32">
        <f t="shared" si="18"/>
        <v>0.03606009768</v>
      </c>
      <c r="S274" s="32">
        <f t="shared" si="19"/>
        <v>0.00300500814</v>
      </c>
      <c r="T274" s="33">
        <f t="shared" si="30"/>
        <v>0.871433088</v>
      </c>
      <c r="U274" s="34">
        <f t="shared" ref="U274:AB274" si="837">IF(AND(J274&gt;=$AH$7,J274&lt;=$AH$9),1,0)</f>
        <v>0</v>
      </c>
      <c r="V274" s="34">
        <f t="shared" si="837"/>
        <v>0</v>
      </c>
      <c r="W274" s="34">
        <f t="shared" si="837"/>
        <v>1</v>
      </c>
      <c r="X274" s="34">
        <f t="shared" si="837"/>
        <v>0</v>
      </c>
      <c r="Y274" s="34">
        <f t="shared" si="837"/>
        <v>1</v>
      </c>
      <c r="Z274" s="34">
        <f t="shared" si="837"/>
        <v>1</v>
      </c>
      <c r="AA274" s="34">
        <f t="shared" si="837"/>
        <v>0</v>
      </c>
      <c r="AB274" s="34">
        <f t="shared" si="837"/>
        <v>0</v>
      </c>
      <c r="AC274" s="34">
        <f t="shared" si="21"/>
        <v>0</v>
      </c>
      <c r="AD274" s="34">
        <f t="shared" si="22"/>
        <v>1</v>
      </c>
      <c r="AE274" s="30">
        <f t="shared" si="23"/>
        <v>0.001117863028</v>
      </c>
      <c r="AF274" s="35" t="str">
        <f t="shared" si="42"/>
        <v>F+M</v>
      </c>
      <c r="AG274" s="31"/>
      <c r="AH274" s="31"/>
      <c r="AI274" s="31"/>
      <c r="AJ274" s="36">
        <f t="shared" ref="AJ274:AS274" si="838">INT(100*ABS(J274-($AH$7+$AH$9)/2))</f>
        <v>4008</v>
      </c>
      <c r="AK274" s="36">
        <f t="shared" si="838"/>
        <v>2532</v>
      </c>
      <c r="AL274" s="36">
        <f t="shared" si="838"/>
        <v>88</v>
      </c>
      <c r="AM274" s="36">
        <f t="shared" si="838"/>
        <v>150</v>
      </c>
      <c r="AN274" s="36">
        <f t="shared" si="838"/>
        <v>64</v>
      </c>
      <c r="AO274" s="36">
        <f t="shared" si="838"/>
        <v>27</v>
      </c>
      <c r="AP274" s="36">
        <f t="shared" si="838"/>
        <v>111</v>
      </c>
      <c r="AQ274" s="36">
        <f t="shared" si="838"/>
        <v>190</v>
      </c>
      <c r="AR274" s="36">
        <f t="shared" si="838"/>
        <v>196</v>
      </c>
      <c r="AS274" s="36">
        <f t="shared" si="838"/>
        <v>199</v>
      </c>
      <c r="AT274" s="35">
        <f t="shared" si="39"/>
        <v>27</v>
      </c>
      <c r="AU274" s="31"/>
      <c r="AV274" s="31"/>
      <c r="AW274" s="31"/>
      <c r="AX274" s="31"/>
      <c r="AY274" s="31"/>
      <c r="AZ274" s="31"/>
      <c r="BA274" s="31"/>
      <c r="BB274" s="31"/>
    </row>
    <row r="275" ht="13.5" customHeight="1">
      <c r="A275" s="27" t="s">
        <v>50</v>
      </c>
      <c r="B275" s="27" t="s">
        <v>53</v>
      </c>
      <c r="C275" s="28">
        <f>LOOKUP(A275,'single char incidentie'!$A$1:$A$26,'single char incidentie'!$E$1:$E$26)</f>
        <v>0.05131646222</v>
      </c>
      <c r="D275" s="28">
        <f>LOOKUP(B275,'single char incidentie'!$A$1:$A$26,'single char incidentie'!$D$1:$D$26)</f>
        <v>0.02319662658</v>
      </c>
      <c r="E275" s="29">
        <v>0.11098042833092</v>
      </c>
      <c r="F275" s="30">
        <f t="shared" si="9"/>
        <v>0.001109804283</v>
      </c>
      <c r="G275" s="31">
        <f t="shared" si="27"/>
        <v>1553725.997</v>
      </c>
      <c r="H275" s="31">
        <f t="shared" si="28"/>
        <v>324752.7721</v>
      </c>
      <c r="I275" s="31">
        <f t="shared" si="10"/>
        <v>15537.25997</v>
      </c>
      <c r="J275" s="32">
        <f t="shared" ref="J275:K275" si="839">C275*$AH$5</f>
        <v>51.31646222</v>
      </c>
      <c r="K275" s="32">
        <f t="shared" si="839"/>
        <v>23.19662658</v>
      </c>
      <c r="L275" s="32">
        <f t="shared" si="12"/>
        <v>1.109804283</v>
      </c>
      <c r="M275" s="32">
        <f t="shared" si="13"/>
        <v>4.276371852</v>
      </c>
      <c r="N275" s="32">
        <f t="shared" si="14"/>
        <v>1.655369749</v>
      </c>
      <c r="O275" s="32">
        <f t="shared" si="15"/>
        <v>1.933052215</v>
      </c>
      <c r="P275" s="32">
        <f t="shared" si="16"/>
        <v>0.7482782768</v>
      </c>
      <c r="Q275" s="32">
        <f t="shared" si="17"/>
        <v>0.09248369028</v>
      </c>
      <c r="R275" s="32">
        <f t="shared" si="18"/>
        <v>0.03580013817</v>
      </c>
      <c r="S275" s="32">
        <f t="shared" si="19"/>
        <v>0.002983344848</v>
      </c>
      <c r="T275" s="33">
        <f t="shared" si="30"/>
        <v>0.8725428923</v>
      </c>
      <c r="U275" s="34">
        <f t="shared" ref="U275:AB275" si="840">IF(AND(J275&gt;=$AH$7,J275&lt;=$AH$9),1,0)</f>
        <v>0</v>
      </c>
      <c r="V275" s="34">
        <f t="shared" si="840"/>
        <v>0</v>
      </c>
      <c r="W275" s="34">
        <f t="shared" si="840"/>
        <v>1</v>
      </c>
      <c r="X275" s="34">
        <f t="shared" si="840"/>
        <v>0</v>
      </c>
      <c r="Y275" s="34">
        <f t="shared" si="840"/>
        <v>1</v>
      </c>
      <c r="Z275" s="34">
        <f t="shared" si="840"/>
        <v>1</v>
      </c>
      <c r="AA275" s="34">
        <f t="shared" si="840"/>
        <v>0</v>
      </c>
      <c r="AB275" s="34">
        <f t="shared" si="840"/>
        <v>0</v>
      </c>
      <c r="AC275" s="34">
        <f t="shared" si="21"/>
        <v>0</v>
      </c>
      <c r="AD275" s="34">
        <f t="shared" si="22"/>
        <v>1</v>
      </c>
      <c r="AE275" s="30">
        <f t="shared" si="23"/>
        <v>0.001109804283</v>
      </c>
      <c r="AF275" s="35" t="str">
        <f t="shared" si="42"/>
        <v>F+M</v>
      </c>
      <c r="AG275" s="31"/>
      <c r="AH275" s="31"/>
      <c r="AI275" s="31"/>
      <c r="AJ275" s="36">
        <f t="shared" ref="AJ275:AS275" si="841">INT(100*ABS(J275-($AH$7+$AH$9)/2))</f>
        <v>4931</v>
      </c>
      <c r="AK275" s="36">
        <f t="shared" si="841"/>
        <v>2119</v>
      </c>
      <c r="AL275" s="36">
        <f t="shared" si="841"/>
        <v>89</v>
      </c>
      <c r="AM275" s="36">
        <f t="shared" si="841"/>
        <v>227</v>
      </c>
      <c r="AN275" s="36">
        <f t="shared" si="841"/>
        <v>34</v>
      </c>
      <c r="AO275" s="36">
        <f t="shared" si="841"/>
        <v>6</v>
      </c>
      <c r="AP275" s="36">
        <f t="shared" si="841"/>
        <v>125</v>
      </c>
      <c r="AQ275" s="36">
        <f t="shared" si="841"/>
        <v>190</v>
      </c>
      <c r="AR275" s="36">
        <f t="shared" si="841"/>
        <v>196</v>
      </c>
      <c r="AS275" s="36">
        <f t="shared" si="841"/>
        <v>199</v>
      </c>
      <c r="AT275" s="35">
        <f t="shared" si="39"/>
        <v>6</v>
      </c>
      <c r="AU275" s="31"/>
      <c r="AV275" s="31"/>
      <c r="AW275" s="31"/>
      <c r="AX275" s="31"/>
      <c r="AY275" s="31"/>
      <c r="AZ275" s="31"/>
      <c r="BA275" s="31"/>
      <c r="BB275" s="31"/>
    </row>
    <row r="276" ht="13.5" customHeight="1">
      <c r="A276" s="27" t="s">
        <v>11</v>
      </c>
      <c r="B276" s="27" t="s">
        <v>58</v>
      </c>
      <c r="C276" s="28">
        <f>LOOKUP(A276,'single char incidentie'!$A$1:$A$26,'single char incidentie'!$E$1:$E$26)</f>
        <v>0.02841657837</v>
      </c>
      <c r="D276" s="28">
        <f>LOOKUP(B276,'single char incidentie'!$A$1:$A$26,'single char incidentie'!$D$1:$D$26)</f>
        <v>0.0382052264</v>
      </c>
      <c r="E276" s="29">
        <v>0.11057749109113</v>
      </c>
      <c r="F276" s="30">
        <f t="shared" si="9"/>
        <v>0.001105774911</v>
      </c>
      <c r="G276" s="31">
        <f t="shared" si="27"/>
        <v>1548084.875</v>
      </c>
      <c r="H276" s="31">
        <f t="shared" si="28"/>
        <v>534873.1696</v>
      </c>
      <c r="I276" s="31">
        <f t="shared" si="10"/>
        <v>15480.84875</v>
      </c>
      <c r="J276" s="32">
        <f t="shared" ref="J276:K276" si="842">C276*$AH$5</f>
        <v>28.41657837</v>
      </c>
      <c r="K276" s="32">
        <f t="shared" si="842"/>
        <v>38.2052264</v>
      </c>
      <c r="L276" s="32">
        <f t="shared" si="12"/>
        <v>1.105774911</v>
      </c>
      <c r="M276" s="32">
        <f t="shared" si="13"/>
        <v>2.368048197</v>
      </c>
      <c r="N276" s="32">
        <f t="shared" si="14"/>
        <v>0.9166638183</v>
      </c>
      <c r="O276" s="32">
        <f t="shared" si="15"/>
        <v>3.183768867</v>
      </c>
      <c r="P276" s="32">
        <f t="shared" si="16"/>
        <v>1.232426658</v>
      </c>
      <c r="Q276" s="32">
        <f t="shared" si="17"/>
        <v>0.09214790924</v>
      </c>
      <c r="R276" s="32">
        <f t="shared" si="18"/>
        <v>0.03567015842</v>
      </c>
      <c r="S276" s="32">
        <f t="shared" si="19"/>
        <v>0.002972513201</v>
      </c>
      <c r="T276" s="33">
        <f t="shared" si="30"/>
        <v>0.8736486672</v>
      </c>
      <c r="U276" s="34">
        <f t="shared" ref="U276:AB276" si="843">IF(AND(J276&gt;=$AH$7,J276&lt;=$AH$9),1,0)</f>
        <v>0</v>
      </c>
      <c r="V276" s="34">
        <f t="shared" si="843"/>
        <v>0</v>
      </c>
      <c r="W276" s="34">
        <f t="shared" si="843"/>
        <v>1</v>
      </c>
      <c r="X276" s="34">
        <f t="shared" si="843"/>
        <v>1</v>
      </c>
      <c r="Y276" s="34">
        <f t="shared" si="843"/>
        <v>0</v>
      </c>
      <c r="Z276" s="34">
        <f t="shared" si="843"/>
        <v>0</v>
      </c>
      <c r="AA276" s="34">
        <f t="shared" si="843"/>
        <v>1</v>
      </c>
      <c r="AB276" s="34">
        <f t="shared" si="843"/>
        <v>0</v>
      </c>
      <c r="AC276" s="34">
        <f t="shared" si="21"/>
        <v>0</v>
      </c>
      <c r="AD276" s="34">
        <f t="shared" si="22"/>
        <v>1</v>
      </c>
      <c r="AE276" s="30">
        <f t="shared" si="23"/>
        <v>0.001105774911</v>
      </c>
      <c r="AF276" s="35" t="str">
        <f t="shared" si="42"/>
        <v>V+M</v>
      </c>
      <c r="AG276" s="31"/>
      <c r="AH276" s="31"/>
      <c r="AI276" s="31"/>
      <c r="AJ276" s="36">
        <f t="shared" ref="AJ276:AS276" si="844">INT(100*ABS(J276-($AH$7+$AH$9)/2))</f>
        <v>2641</v>
      </c>
      <c r="AK276" s="36">
        <f t="shared" si="844"/>
        <v>3620</v>
      </c>
      <c r="AL276" s="36">
        <f t="shared" si="844"/>
        <v>89</v>
      </c>
      <c r="AM276" s="36">
        <f t="shared" si="844"/>
        <v>36</v>
      </c>
      <c r="AN276" s="36">
        <f t="shared" si="844"/>
        <v>108</v>
      </c>
      <c r="AO276" s="36">
        <f t="shared" si="844"/>
        <v>118</v>
      </c>
      <c r="AP276" s="36">
        <f t="shared" si="844"/>
        <v>76</v>
      </c>
      <c r="AQ276" s="36">
        <f t="shared" si="844"/>
        <v>190</v>
      </c>
      <c r="AR276" s="36">
        <f t="shared" si="844"/>
        <v>196</v>
      </c>
      <c r="AS276" s="36">
        <f t="shared" si="844"/>
        <v>199</v>
      </c>
      <c r="AT276" s="35">
        <f t="shared" si="39"/>
        <v>36</v>
      </c>
      <c r="AU276" s="31"/>
      <c r="AV276" s="31"/>
      <c r="AW276" s="31"/>
      <c r="AX276" s="31"/>
      <c r="AY276" s="31"/>
      <c r="AZ276" s="31"/>
      <c r="BA276" s="31"/>
      <c r="BB276" s="31"/>
    </row>
    <row r="277" ht="13.5" customHeight="1">
      <c r="A277" s="27" t="s">
        <v>64</v>
      </c>
      <c r="B277" s="27" t="s">
        <v>28</v>
      </c>
      <c r="C277" s="28">
        <f>LOOKUP(A277,'single char incidentie'!$A$1:$A$26,'single char incidentie'!$E$1:$E$26)</f>
        <v>0.008691730062</v>
      </c>
      <c r="D277" s="28">
        <f>LOOKUP(B277,'single char incidentie'!$A$1:$A$26,'single char incidentie'!$D$1:$D$26)</f>
        <v>0.1270833106</v>
      </c>
      <c r="E277" s="29">
        <v>0.110563100475423</v>
      </c>
      <c r="F277" s="30">
        <f t="shared" si="9"/>
        <v>0.001105631005</v>
      </c>
      <c r="G277" s="31">
        <f t="shared" si="27"/>
        <v>1547883.407</v>
      </c>
      <c r="H277" s="31">
        <f t="shared" si="28"/>
        <v>1779166.349</v>
      </c>
      <c r="I277" s="31">
        <f t="shared" si="10"/>
        <v>15478.83407</v>
      </c>
      <c r="J277" s="32">
        <f t="shared" ref="J277:K277" si="845">C277*$AH$5</f>
        <v>8.691730062</v>
      </c>
      <c r="K277" s="32">
        <f t="shared" si="845"/>
        <v>127.0833106</v>
      </c>
      <c r="L277" s="32">
        <f t="shared" si="12"/>
        <v>1.105631005</v>
      </c>
      <c r="M277" s="32">
        <f t="shared" si="13"/>
        <v>0.7243108385</v>
      </c>
      <c r="N277" s="32">
        <f t="shared" si="14"/>
        <v>0.2803783891</v>
      </c>
      <c r="O277" s="32">
        <f t="shared" si="15"/>
        <v>10.59027588</v>
      </c>
      <c r="P277" s="32">
        <f t="shared" si="16"/>
        <v>4.099461633</v>
      </c>
      <c r="Q277" s="32">
        <f t="shared" si="17"/>
        <v>0.09213591706</v>
      </c>
      <c r="R277" s="32">
        <f t="shared" si="18"/>
        <v>0.03566551628</v>
      </c>
      <c r="S277" s="32">
        <f t="shared" si="19"/>
        <v>0.002972126357</v>
      </c>
      <c r="T277" s="33">
        <f t="shared" si="30"/>
        <v>0.8747542982</v>
      </c>
      <c r="U277" s="34">
        <f t="shared" ref="U277:AB277" si="846">IF(AND(J277&gt;=$AH$7,J277&lt;=$AH$9),1,0)</f>
        <v>0</v>
      </c>
      <c r="V277" s="34">
        <f t="shared" si="846"/>
        <v>0</v>
      </c>
      <c r="W277" s="34">
        <f t="shared" si="846"/>
        <v>1</v>
      </c>
      <c r="X277" s="34">
        <f t="shared" si="846"/>
        <v>0</v>
      </c>
      <c r="Y277" s="34">
        <f t="shared" si="846"/>
        <v>0</v>
      </c>
      <c r="Z277" s="34">
        <f t="shared" si="846"/>
        <v>0</v>
      </c>
      <c r="AA277" s="34">
        <f t="shared" si="846"/>
        <v>0</v>
      </c>
      <c r="AB277" s="34">
        <f t="shared" si="846"/>
        <v>0</v>
      </c>
      <c r="AC277" s="34">
        <f t="shared" si="21"/>
        <v>0</v>
      </c>
      <c r="AD277" s="34">
        <f t="shared" si="22"/>
        <v>1</v>
      </c>
      <c r="AE277" s="30">
        <f t="shared" si="23"/>
        <v>0.001105631005</v>
      </c>
      <c r="AF277" s="35" t="str">
        <f t="shared" si="42"/>
        <v>V+F</v>
      </c>
      <c r="AG277" s="31"/>
      <c r="AH277" s="31"/>
      <c r="AI277" s="31"/>
      <c r="AJ277" s="36">
        <f t="shared" ref="AJ277:AS277" si="847">INT(100*ABS(J277-($AH$7+$AH$9)/2))</f>
        <v>669</v>
      </c>
      <c r="AK277" s="36">
        <f t="shared" si="847"/>
        <v>12508</v>
      </c>
      <c r="AL277" s="36">
        <f t="shared" si="847"/>
        <v>89</v>
      </c>
      <c r="AM277" s="36">
        <f t="shared" si="847"/>
        <v>127</v>
      </c>
      <c r="AN277" s="36">
        <f t="shared" si="847"/>
        <v>171</v>
      </c>
      <c r="AO277" s="36">
        <f t="shared" si="847"/>
        <v>859</v>
      </c>
      <c r="AP277" s="36">
        <f t="shared" si="847"/>
        <v>209</v>
      </c>
      <c r="AQ277" s="36">
        <f t="shared" si="847"/>
        <v>190</v>
      </c>
      <c r="AR277" s="36">
        <f t="shared" si="847"/>
        <v>196</v>
      </c>
      <c r="AS277" s="36">
        <f t="shared" si="847"/>
        <v>199</v>
      </c>
      <c r="AT277" s="35">
        <f t="shared" si="39"/>
        <v>89</v>
      </c>
      <c r="AU277" s="31"/>
      <c r="AV277" s="31"/>
      <c r="AW277" s="31"/>
      <c r="AX277" s="31"/>
      <c r="AY277" s="31"/>
      <c r="AZ277" s="31"/>
      <c r="BA277" s="31"/>
      <c r="BB277" s="31"/>
    </row>
    <row r="278" ht="13.5" customHeight="1">
      <c r="A278" s="27" t="s">
        <v>36</v>
      </c>
      <c r="B278" s="27" t="s">
        <v>61</v>
      </c>
      <c r="C278" s="28">
        <f>LOOKUP(A278,'single char incidentie'!$A$1:$A$26,'single char incidentie'!$E$1:$E$26)</f>
        <v>0.05302836709</v>
      </c>
      <c r="D278" s="28">
        <f>LOOKUP(B278,'single char incidentie'!$A$1:$A$26,'single char incidentie'!$D$1:$D$26)</f>
        <v>0.02155809446</v>
      </c>
      <c r="E278" s="29">
        <v>0.109361484063904</v>
      </c>
      <c r="F278" s="30">
        <f t="shared" si="9"/>
        <v>0.001093614841</v>
      </c>
      <c r="G278" s="31">
        <f t="shared" si="27"/>
        <v>1531060.777</v>
      </c>
      <c r="H278" s="31">
        <f t="shared" si="28"/>
        <v>301813.3225</v>
      </c>
      <c r="I278" s="31">
        <f t="shared" si="10"/>
        <v>15310.60777</v>
      </c>
      <c r="J278" s="32">
        <f t="shared" ref="J278:K278" si="848">C278*$AH$5</f>
        <v>53.02836709</v>
      </c>
      <c r="K278" s="32">
        <f t="shared" si="848"/>
        <v>21.55809446</v>
      </c>
      <c r="L278" s="32">
        <f t="shared" si="12"/>
        <v>1.093614841</v>
      </c>
      <c r="M278" s="32">
        <f t="shared" si="13"/>
        <v>4.419030591</v>
      </c>
      <c r="N278" s="32">
        <f t="shared" si="14"/>
        <v>1.710592487</v>
      </c>
      <c r="O278" s="32">
        <f t="shared" si="15"/>
        <v>1.796507872</v>
      </c>
      <c r="P278" s="32">
        <f t="shared" si="16"/>
        <v>0.6954224021</v>
      </c>
      <c r="Q278" s="32">
        <f t="shared" si="17"/>
        <v>0.09113457005</v>
      </c>
      <c r="R278" s="32">
        <f t="shared" si="18"/>
        <v>0.03527789809</v>
      </c>
      <c r="S278" s="32">
        <f t="shared" si="19"/>
        <v>0.00293982484</v>
      </c>
      <c r="T278" s="33">
        <f t="shared" si="30"/>
        <v>0.8758479131</v>
      </c>
      <c r="U278" s="34">
        <f t="shared" ref="U278:AB278" si="849">IF(AND(J278&gt;=$AH$7,J278&lt;=$AH$9),1,0)</f>
        <v>0</v>
      </c>
      <c r="V278" s="34">
        <f t="shared" si="849"/>
        <v>0</v>
      </c>
      <c r="W278" s="34">
        <f t="shared" si="849"/>
        <v>1</v>
      </c>
      <c r="X278" s="34">
        <f t="shared" si="849"/>
        <v>0</v>
      </c>
      <c r="Y278" s="34">
        <f t="shared" si="849"/>
        <v>1</v>
      </c>
      <c r="Z278" s="34">
        <f t="shared" si="849"/>
        <v>1</v>
      </c>
      <c r="AA278" s="34">
        <f t="shared" si="849"/>
        <v>0</v>
      </c>
      <c r="AB278" s="34">
        <f t="shared" si="849"/>
        <v>0</v>
      </c>
      <c r="AC278" s="34">
        <f t="shared" si="21"/>
        <v>0</v>
      </c>
      <c r="AD278" s="34">
        <f t="shared" si="22"/>
        <v>1</v>
      </c>
      <c r="AE278" s="30">
        <f t="shared" si="23"/>
        <v>0.001093614841</v>
      </c>
      <c r="AF278" s="35" t="str">
        <f t="shared" si="42"/>
        <v>F+M</v>
      </c>
      <c r="AG278" s="31"/>
      <c r="AH278" s="31"/>
      <c r="AI278" s="31"/>
      <c r="AJ278" s="36">
        <f t="shared" ref="AJ278:AS278" si="850">INT(100*ABS(J278-($AH$7+$AH$9)/2))</f>
        <v>5102</v>
      </c>
      <c r="AK278" s="36">
        <f t="shared" si="850"/>
        <v>1955</v>
      </c>
      <c r="AL278" s="36">
        <f t="shared" si="850"/>
        <v>90</v>
      </c>
      <c r="AM278" s="36">
        <f t="shared" si="850"/>
        <v>241</v>
      </c>
      <c r="AN278" s="36">
        <f t="shared" si="850"/>
        <v>28</v>
      </c>
      <c r="AO278" s="36">
        <f t="shared" si="850"/>
        <v>20</v>
      </c>
      <c r="AP278" s="36">
        <f t="shared" si="850"/>
        <v>130</v>
      </c>
      <c r="AQ278" s="36">
        <f t="shared" si="850"/>
        <v>190</v>
      </c>
      <c r="AR278" s="36">
        <f t="shared" si="850"/>
        <v>196</v>
      </c>
      <c r="AS278" s="36">
        <f t="shared" si="850"/>
        <v>199</v>
      </c>
      <c r="AT278" s="35">
        <f t="shared" si="39"/>
        <v>20</v>
      </c>
      <c r="AU278" s="31"/>
      <c r="AV278" s="31"/>
      <c r="AW278" s="31"/>
      <c r="AX278" s="31"/>
      <c r="AY278" s="31"/>
      <c r="AZ278" s="31"/>
      <c r="BA278" s="31"/>
      <c r="BB278" s="31"/>
    </row>
    <row r="279" ht="13.5" customHeight="1">
      <c r="A279" s="27" t="s">
        <v>48</v>
      </c>
      <c r="B279" s="27" t="s">
        <v>53</v>
      </c>
      <c r="C279" s="28">
        <f>LOOKUP(A279,'single char incidentie'!$A$1:$A$26,'single char incidentie'!$E$1:$E$26)</f>
        <v>0.04448359996</v>
      </c>
      <c r="D279" s="28">
        <f>LOOKUP(B279,'single char incidentie'!$A$1:$A$26,'single char incidentie'!$D$1:$D$26)</f>
        <v>0.02319662658</v>
      </c>
      <c r="E279" s="29">
        <v>0.108123891113118</v>
      </c>
      <c r="F279" s="30">
        <f t="shared" si="9"/>
        <v>0.001081238911</v>
      </c>
      <c r="G279" s="31">
        <f t="shared" si="27"/>
        <v>1513734.476</v>
      </c>
      <c r="H279" s="31">
        <f t="shared" si="28"/>
        <v>324752.7721</v>
      </c>
      <c r="I279" s="31">
        <f t="shared" si="10"/>
        <v>15137.34476</v>
      </c>
      <c r="J279" s="32">
        <f t="shared" ref="J279:K279" si="851">C279*$AH$5</f>
        <v>44.48359996</v>
      </c>
      <c r="K279" s="32">
        <f t="shared" si="851"/>
        <v>23.19662658</v>
      </c>
      <c r="L279" s="32">
        <f t="shared" si="12"/>
        <v>1.081238911</v>
      </c>
      <c r="M279" s="32">
        <f t="shared" si="13"/>
        <v>3.706966663</v>
      </c>
      <c r="N279" s="32">
        <f t="shared" si="14"/>
        <v>1.434954837</v>
      </c>
      <c r="O279" s="32">
        <f t="shared" si="15"/>
        <v>1.933052215</v>
      </c>
      <c r="P279" s="32">
        <f t="shared" si="16"/>
        <v>0.7482782768</v>
      </c>
      <c r="Q279" s="32">
        <f t="shared" si="17"/>
        <v>0.09010324259</v>
      </c>
      <c r="R279" s="32">
        <f t="shared" si="18"/>
        <v>0.03487867455</v>
      </c>
      <c r="S279" s="32">
        <f t="shared" si="19"/>
        <v>0.002906556213</v>
      </c>
      <c r="T279" s="33">
        <f t="shared" si="30"/>
        <v>0.876929152</v>
      </c>
      <c r="U279" s="34">
        <f t="shared" ref="U279:AB279" si="852">IF(AND(J279&gt;=$AH$7,J279&lt;=$AH$9),1,0)</f>
        <v>0</v>
      </c>
      <c r="V279" s="34">
        <f t="shared" si="852"/>
        <v>0</v>
      </c>
      <c r="W279" s="34">
        <f t="shared" si="852"/>
        <v>1</v>
      </c>
      <c r="X279" s="34">
        <f t="shared" si="852"/>
        <v>0</v>
      </c>
      <c r="Y279" s="34">
        <f t="shared" si="852"/>
        <v>1</v>
      </c>
      <c r="Z279" s="34">
        <f t="shared" si="852"/>
        <v>1</v>
      </c>
      <c r="AA279" s="34">
        <f t="shared" si="852"/>
        <v>0</v>
      </c>
      <c r="AB279" s="34">
        <f t="shared" si="852"/>
        <v>0</v>
      </c>
      <c r="AC279" s="34">
        <f t="shared" si="21"/>
        <v>0</v>
      </c>
      <c r="AD279" s="34">
        <f t="shared" si="22"/>
        <v>1</v>
      </c>
      <c r="AE279" s="30">
        <f t="shared" si="23"/>
        <v>0.001081238911</v>
      </c>
      <c r="AF279" s="35" t="str">
        <f t="shared" si="42"/>
        <v>F+M</v>
      </c>
      <c r="AG279" s="31"/>
      <c r="AH279" s="31"/>
      <c r="AI279" s="31"/>
      <c r="AJ279" s="36">
        <f t="shared" ref="AJ279:AS279" si="853">INT(100*ABS(J279-($AH$7+$AH$9)/2))</f>
        <v>4248</v>
      </c>
      <c r="AK279" s="36">
        <f t="shared" si="853"/>
        <v>2119</v>
      </c>
      <c r="AL279" s="36">
        <f t="shared" si="853"/>
        <v>91</v>
      </c>
      <c r="AM279" s="36">
        <f t="shared" si="853"/>
        <v>170</v>
      </c>
      <c r="AN279" s="36">
        <f t="shared" si="853"/>
        <v>56</v>
      </c>
      <c r="AO279" s="36">
        <f t="shared" si="853"/>
        <v>6</v>
      </c>
      <c r="AP279" s="36">
        <f t="shared" si="853"/>
        <v>125</v>
      </c>
      <c r="AQ279" s="36">
        <f t="shared" si="853"/>
        <v>190</v>
      </c>
      <c r="AR279" s="36">
        <f t="shared" si="853"/>
        <v>196</v>
      </c>
      <c r="AS279" s="36">
        <f t="shared" si="853"/>
        <v>199</v>
      </c>
      <c r="AT279" s="35">
        <f t="shared" si="39"/>
        <v>6</v>
      </c>
      <c r="AU279" s="31"/>
      <c r="AV279" s="31"/>
      <c r="AW279" s="31"/>
      <c r="AX279" s="31"/>
      <c r="AY279" s="31"/>
      <c r="AZ279" s="31"/>
      <c r="BA279" s="31"/>
      <c r="BB279" s="31"/>
    </row>
    <row r="280" ht="13.5" customHeight="1">
      <c r="A280" s="27" t="s">
        <v>36</v>
      </c>
      <c r="B280" s="27" t="s">
        <v>60</v>
      </c>
      <c r="C280" s="28">
        <f>LOOKUP(A280,'single char incidentie'!$A$1:$A$26,'single char incidentie'!$E$1:$E$26)</f>
        <v>0.05302836709</v>
      </c>
      <c r="D280" s="28">
        <f>LOOKUP(B280,'single char incidentie'!$A$1:$A$26,'single char incidentie'!$D$1:$D$26)</f>
        <v>0.02015677301</v>
      </c>
      <c r="E280" s="29">
        <v>0.108059133342438</v>
      </c>
      <c r="F280" s="30">
        <f t="shared" si="9"/>
        <v>0.001080591333</v>
      </c>
      <c r="G280" s="31">
        <f t="shared" si="27"/>
        <v>1512827.867</v>
      </c>
      <c r="H280" s="31">
        <f t="shared" si="28"/>
        <v>282194.8221</v>
      </c>
      <c r="I280" s="31">
        <f t="shared" si="10"/>
        <v>15128.27867</v>
      </c>
      <c r="J280" s="32">
        <f t="shared" ref="J280:K280" si="854">C280*$AH$5</f>
        <v>53.02836709</v>
      </c>
      <c r="K280" s="32">
        <f t="shared" si="854"/>
        <v>20.15677301</v>
      </c>
      <c r="L280" s="32">
        <f t="shared" si="12"/>
        <v>1.080591333</v>
      </c>
      <c r="M280" s="32">
        <f t="shared" si="13"/>
        <v>4.419030591</v>
      </c>
      <c r="N280" s="32">
        <f t="shared" si="14"/>
        <v>1.710592487</v>
      </c>
      <c r="O280" s="32">
        <f t="shared" si="15"/>
        <v>1.679731084</v>
      </c>
      <c r="P280" s="32">
        <f t="shared" si="16"/>
        <v>0.6502184841</v>
      </c>
      <c r="Q280" s="32">
        <f t="shared" si="17"/>
        <v>0.09004927779</v>
      </c>
      <c r="R280" s="32">
        <f t="shared" si="18"/>
        <v>0.03485778495</v>
      </c>
      <c r="S280" s="32">
        <f t="shared" si="19"/>
        <v>0.002904815412</v>
      </c>
      <c r="T280" s="33">
        <f t="shared" si="30"/>
        <v>0.8780097433</v>
      </c>
      <c r="U280" s="34">
        <f t="shared" ref="U280:AB280" si="855">IF(AND(J280&gt;=$AH$7,J280&lt;=$AH$9),1,0)</f>
        <v>0</v>
      </c>
      <c r="V280" s="34">
        <f t="shared" si="855"/>
        <v>0</v>
      </c>
      <c r="W280" s="34">
        <f t="shared" si="855"/>
        <v>1</v>
      </c>
      <c r="X280" s="34">
        <f t="shared" si="855"/>
        <v>0</v>
      </c>
      <c r="Y280" s="34">
        <f t="shared" si="855"/>
        <v>1</v>
      </c>
      <c r="Z280" s="34">
        <f t="shared" si="855"/>
        <v>1</v>
      </c>
      <c r="AA280" s="34">
        <f t="shared" si="855"/>
        <v>0</v>
      </c>
      <c r="AB280" s="34">
        <f t="shared" si="855"/>
        <v>0</v>
      </c>
      <c r="AC280" s="34">
        <f t="shared" si="21"/>
        <v>0</v>
      </c>
      <c r="AD280" s="34">
        <f t="shared" si="22"/>
        <v>1</v>
      </c>
      <c r="AE280" s="30">
        <f t="shared" si="23"/>
        <v>0.001080591333</v>
      </c>
      <c r="AF280" s="35" t="str">
        <f t="shared" si="42"/>
        <v>V+D</v>
      </c>
      <c r="AG280" s="31"/>
      <c r="AH280" s="31"/>
      <c r="AI280" s="31"/>
      <c r="AJ280" s="36">
        <f t="shared" ref="AJ280:AS280" si="856">INT(100*ABS(J280-($AH$7+$AH$9)/2))</f>
        <v>5102</v>
      </c>
      <c r="AK280" s="36">
        <f t="shared" si="856"/>
        <v>1815</v>
      </c>
      <c r="AL280" s="36">
        <f t="shared" si="856"/>
        <v>91</v>
      </c>
      <c r="AM280" s="36">
        <f t="shared" si="856"/>
        <v>241</v>
      </c>
      <c r="AN280" s="36">
        <f t="shared" si="856"/>
        <v>28</v>
      </c>
      <c r="AO280" s="36">
        <f t="shared" si="856"/>
        <v>32</v>
      </c>
      <c r="AP280" s="36">
        <f t="shared" si="856"/>
        <v>134</v>
      </c>
      <c r="AQ280" s="36">
        <f t="shared" si="856"/>
        <v>190</v>
      </c>
      <c r="AR280" s="36">
        <f t="shared" si="856"/>
        <v>196</v>
      </c>
      <c r="AS280" s="36">
        <f t="shared" si="856"/>
        <v>199</v>
      </c>
      <c r="AT280" s="35">
        <f t="shared" si="39"/>
        <v>28</v>
      </c>
      <c r="AU280" s="31"/>
      <c r="AV280" s="31"/>
      <c r="AW280" s="31"/>
      <c r="AX280" s="31"/>
      <c r="AY280" s="31"/>
      <c r="AZ280" s="31"/>
      <c r="BA280" s="31"/>
      <c r="BB280" s="31"/>
    </row>
    <row r="281" ht="13.5" customHeight="1">
      <c r="A281" s="27" t="s">
        <v>53</v>
      </c>
      <c r="B281" s="27" t="s">
        <v>53</v>
      </c>
      <c r="C281" s="28">
        <f>LOOKUP(A281,'single char incidentie'!$A$1:$A$26,'single char incidentie'!$E$1:$E$26)</f>
        <v>0.04653756087</v>
      </c>
      <c r="D281" s="28">
        <f>LOOKUP(B281,'single char incidentie'!$A$1:$A$26,'single char incidentie'!$D$1:$D$26)</f>
        <v>0.02319662658</v>
      </c>
      <c r="E281" s="29">
        <v>0.108023156803171</v>
      </c>
      <c r="F281" s="30">
        <f t="shared" si="9"/>
        <v>0.001080231568</v>
      </c>
      <c r="G281" s="31">
        <f t="shared" si="27"/>
        <v>1512324.195</v>
      </c>
      <c r="H281" s="31">
        <f t="shared" si="28"/>
        <v>324752.7721</v>
      </c>
      <c r="I281" s="31">
        <f t="shared" si="10"/>
        <v>15123.24195</v>
      </c>
      <c r="J281" s="32">
        <f t="shared" ref="J281:K281" si="857">C281*$AH$5</f>
        <v>46.53756087</v>
      </c>
      <c r="K281" s="32">
        <f t="shared" si="857"/>
        <v>23.19662658</v>
      </c>
      <c r="L281" s="32">
        <f t="shared" si="12"/>
        <v>1.080231568</v>
      </c>
      <c r="M281" s="32">
        <f t="shared" si="13"/>
        <v>3.878130073</v>
      </c>
      <c r="N281" s="32">
        <f t="shared" si="14"/>
        <v>1.501211641</v>
      </c>
      <c r="O281" s="32">
        <f t="shared" si="15"/>
        <v>1.933052215</v>
      </c>
      <c r="P281" s="32">
        <f t="shared" si="16"/>
        <v>0.7482782768</v>
      </c>
      <c r="Q281" s="32">
        <f t="shared" si="17"/>
        <v>0.09001929734</v>
      </c>
      <c r="R281" s="32">
        <f t="shared" si="18"/>
        <v>0.03484617961</v>
      </c>
      <c r="S281" s="32">
        <f t="shared" si="19"/>
        <v>0.002903848301</v>
      </c>
      <c r="T281" s="33">
        <f t="shared" si="30"/>
        <v>0.8790899749</v>
      </c>
      <c r="U281" s="34">
        <f t="shared" ref="U281:AB281" si="858">IF(AND(J281&gt;=$AH$7,J281&lt;=$AH$9),1,0)</f>
        <v>0</v>
      </c>
      <c r="V281" s="34">
        <f t="shared" si="858"/>
        <v>0</v>
      </c>
      <c r="W281" s="34">
        <f t="shared" si="858"/>
        <v>1</v>
      </c>
      <c r="X281" s="34">
        <f t="shared" si="858"/>
        <v>0</v>
      </c>
      <c r="Y281" s="34">
        <f t="shared" si="858"/>
        <v>1</v>
      </c>
      <c r="Z281" s="34">
        <f t="shared" si="858"/>
        <v>1</v>
      </c>
      <c r="AA281" s="34">
        <f t="shared" si="858"/>
        <v>0</v>
      </c>
      <c r="AB281" s="34">
        <f t="shared" si="858"/>
        <v>0</v>
      </c>
      <c r="AC281" s="34">
        <f t="shared" si="21"/>
        <v>0</v>
      </c>
      <c r="AD281" s="34">
        <f t="shared" si="22"/>
        <v>1</v>
      </c>
      <c r="AE281" s="30">
        <f t="shared" si="23"/>
        <v>0.001080231568</v>
      </c>
      <c r="AF281" s="35" t="str">
        <f t="shared" si="42"/>
        <v>F+M</v>
      </c>
      <c r="AG281" s="31"/>
      <c r="AH281" s="31"/>
      <c r="AI281" s="31"/>
      <c r="AJ281" s="36">
        <f t="shared" ref="AJ281:AS281" si="859">INT(100*ABS(J281-($AH$7+$AH$9)/2))</f>
        <v>4453</v>
      </c>
      <c r="AK281" s="36">
        <f t="shared" si="859"/>
        <v>2119</v>
      </c>
      <c r="AL281" s="36">
        <f t="shared" si="859"/>
        <v>91</v>
      </c>
      <c r="AM281" s="36">
        <f t="shared" si="859"/>
        <v>187</v>
      </c>
      <c r="AN281" s="36">
        <f t="shared" si="859"/>
        <v>49</v>
      </c>
      <c r="AO281" s="36">
        <f t="shared" si="859"/>
        <v>6</v>
      </c>
      <c r="AP281" s="36">
        <f t="shared" si="859"/>
        <v>125</v>
      </c>
      <c r="AQ281" s="36">
        <f t="shared" si="859"/>
        <v>190</v>
      </c>
      <c r="AR281" s="36">
        <f t="shared" si="859"/>
        <v>196</v>
      </c>
      <c r="AS281" s="36">
        <f t="shared" si="859"/>
        <v>199</v>
      </c>
      <c r="AT281" s="35">
        <f t="shared" si="39"/>
        <v>6</v>
      </c>
      <c r="AU281" s="31"/>
      <c r="AV281" s="31"/>
      <c r="AW281" s="31"/>
      <c r="AX281" s="31"/>
      <c r="AY281" s="31"/>
      <c r="AZ281" s="31"/>
      <c r="BA281" s="31"/>
      <c r="BB281" s="31"/>
    </row>
    <row r="282" ht="13.5" customHeight="1">
      <c r="A282" s="27" t="s">
        <v>50</v>
      </c>
      <c r="B282" s="27" t="s">
        <v>61</v>
      </c>
      <c r="C282" s="28">
        <f>LOOKUP(A282,'single char incidentie'!$A$1:$A$26,'single char incidentie'!$E$1:$E$26)</f>
        <v>0.05131646222</v>
      </c>
      <c r="D282" s="28">
        <f>LOOKUP(B282,'single char incidentie'!$A$1:$A$26,'single char incidentie'!$D$1:$D$26)</f>
        <v>0.02155809446</v>
      </c>
      <c r="E282" s="29">
        <v>0.107188501092176</v>
      </c>
      <c r="F282" s="30">
        <f t="shared" si="9"/>
        <v>0.001071885011</v>
      </c>
      <c r="G282" s="31">
        <f t="shared" si="27"/>
        <v>1500639.015</v>
      </c>
      <c r="H282" s="31">
        <f t="shared" si="28"/>
        <v>301813.3225</v>
      </c>
      <c r="I282" s="31">
        <f t="shared" si="10"/>
        <v>15006.39015</v>
      </c>
      <c r="J282" s="32">
        <f t="shared" ref="J282:K282" si="860">C282*$AH$5</f>
        <v>51.31646222</v>
      </c>
      <c r="K282" s="32">
        <f t="shared" si="860"/>
        <v>21.55809446</v>
      </c>
      <c r="L282" s="32">
        <f t="shared" si="12"/>
        <v>1.071885011</v>
      </c>
      <c r="M282" s="32">
        <f t="shared" si="13"/>
        <v>4.276371852</v>
      </c>
      <c r="N282" s="32">
        <f t="shared" si="14"/>
        <v>1.655369749</v>
      </c>
      <c r="O282" s="32">
        <f t="shared" si="15"/>
        <v>1.796507872</v>
      </c>
      <c r="P282" s="32">
        <f t="shared" si="16"/>
        <v>0.6954224021</v>
      </c>
      <c r="Q282" s="32">
        <f t="shared" si="17"/>
        <v>0.08932375091</v>
      </c>
      <c r="R282" s="32">
        <f t="shared" si="18"/>
        <v>0.03457693584</v>
      </c>
      <c r="S282" s="32">
        <f t="shared" si="19"/>
        <v>0.00288141132</v>
      </c>
      <c r="T282" s="33">
        <f t="shared" si="30"/>
        <v>0.8801618599</v>
      </c>
      <c r="U282" s="34">
        <f t="shared" ref="U282:AB282" si="861">IF(AND(J282&gt;=$AH$7,J282&lt;=$AH$9),1,0)</f>
        <v>0</v>
      </c>
      <c r="V282" s="34">
        <f t="shared" si="861"/>
        <v>0</v>
      </c>
      <c r="W282" s="34">
        <f t="shared" si="861"/>
        <v>1</v>
      </c>
      <c r="X282" s="34">
        <f t="shared" si="861"/>
        <v>0</v>
      </c>
      <c r="Y282" s="34">
        <f t="shared" si="861"/>
        <v>1</v>
      </c>
      <c r="Z282" s="34">
        <f t="shared" si="861"/>
        <v>1</v>
      </c>
      <c r="AA282" s="34">
        <f t="shared" si="861"/>
        <v>0</v>
      </c>
      <c r="AB282" s="34">
        <f t="shared" si="861"/>
        <v>0</v>
      </c>
      <c r="AC282" s="34">
        <f t="shared" si="21"/>
        <v>0</v>
      </c>
      <c r="AD282" s="34">
        <f t="shared" si="22"/>
        <v>1</v>
      </c>
      <c r="AE282" s="30">
        <f t="shared" si="23"/>
        <v>0.001071885011</v>
      </c>
      <c r="AF282" s="35" t="str">
        <f t="shared" si="42"/>
        <v>F+M</v>
      </c>
      <c r="AG282" s="31"/>
      <c r="AH282" s="31"/>
      <c r="AI282" s="31"/>
      <c r="AJ282" s="36">
        <f t="shared" ref="AJ282:AS282" si="862">INT(100*ABS(J282-($AH$7+$AH$9)/2))</f>
        <v>4931</v>
      </c>
      <c r="AK282" s="36">
        <f t="shared" si="862"/>
        <v>1955</v>
      </c>
      <c r="AL282" s="36">
        <f t="shared" si="862"/>
        <v>92</v>
      </c>
      <c r="AM282" s="36">
        <f t="shared" si="862"/>
        <v>227</v>
      </c>
      <c r="AN282" s="36">
        <f t="shared" si="862"/>
        <v>34</v>
      </c>
      <c r="AO282" s="36">
        <f t="shared" si="862"/>
        <v>20</v>
      </c>
      <c r="AP282" s="36">
        <f t="shared" si="862"/>
        <v>130</v>
      </c>
      <c r="AQ282" s="36">
        <f t="shared" si="862"/>
        <v>191</v>
      </c>
      <c r="AR282" s="36">
        <f t="shared" si="862"/>
        <v>196</v>
      </c>
      <c r="AS282" s="36">
        <f t="shared" si="862"/>
        <v>199</v>
      </c>
      <c r="AT282" s="35">
        <f t="shared" si="39"/>
        <v>20</v>
      </c>
      <c r="AU282" s="31"/>
      <c r="AV282" s="31"/>
      <c r="AW282" s="31"/>
      <c r="AX282" s="31"/>
      <c r="AY282" s="31"/>
      <c r="AZ282" s="31"/>
      <c r="BA282" s="31"/>
      <c r="BB282" s="31"/>
    </row>
    <row r="283" ht="13.5" customHeight="1">
      <c r="A283" s="27" t="s">
        <v>40</v>
      </c>
      <c r="B283" s="27" t="s">
        <v>48</v>
      </c>
      <c r="C283" s="28">
        <f>LOOKUP(A283,'single char incidentie'!$A$1:$A$26,'single char incidentie'!$E$1:$E$26)</f>
        <v>0.02231853074</v>
      </c>
      <c r="D283" s="28">
        <f>LOOKUP(B283,'single char incidentie'!$A$1:$A$26,'single char incidentie'!$D$1:$D$26)</f>
        <v>0.04743824754</v>
      </c>
      <c r="E283" s="29">
        <v>0.106936665317307</v>
      </c>
      <c r="F283" s="30">
        <f t="shared" si="9"/>
        <v>0.001069366653</v>
      </c>
      <c r="G283" s="31">
        <f t="shared" si="27"/>
        <v>1497113.314</v>
      </c>
      <c r="H283" s="31">
        <f t="shared" si="28"/>
        <v>664135.4656</v>
      </c>
      <c r="I283" s="31">
        <f t="shared" si="10"/>
        <v>14971.13314</v>
      </c>
      <c r="J283" s="32">
        <f t="shared" ref="J283:K283" si="863">C283*$AH$5</f>
        <v>22.31853074</v>
      </c>
      <c r="K283" s="32">
        <f t="shared" si="863"/>
        <v>47.43824754</v>
      </c>
      <c r="L283" s="32">
        <f t="shared" si="12"/>
        <v>1.069366653</v>
      </c>
      <c r="M283" s="32">
        <f t="shared" si="13"/>
        <v>1.859877562</v>
      </c>
      <c r="N283" s="32">
        <f t="shared" si="14"/>
        <v>0.7199526045</v>
      </c>
      <c r="O283" s="32">
        <f t="shared" si="15"/>
        <v>3.953187295</v>
      </c>
      <c r="P283" s="32">
        <f t="shared" si="16"/>
        <v>1.53026605</v>
      </c>
      <c r="Q283" s="32">
        <f t="shared" si="17"/>
        <v>0.08911388776</v>
      </c>
      <c r="R283" s="32">
        <f t="shared" si="18"/>
        <v>0.03449569849</v>
      </c>
      <c r="S283" s="32">
        <f t="shared" si="19"/>
        <v>0.002874641541</v>
      </c>
      <c r="T283" s="33">
        <f t="shared" si="30"/>
        <v>0.8812312265</v>
      </c>
      <c r="U283" s="34">
        <f t="shared" ref="U283:AB283" si="864">IF(AND(J283&gt;=$AH$7,J283&lt;=$AH$9),1,0)</f>
        <v>0</v>
      </c>
      <c r="V283" s="34">
        <f t="shared" si="864"/>
        <v>0</v>
      </c>
      <c r="W283" s="34">
        <f t="shared" si="864"/>
        <v>1</v>
      </c>
      <c r="X283" s="34">
        <f t="shared" si="864"/>
        <v>1</v>
      </c>
      <c r="Y283" s="34">
        <f t="shared" si="864"/>
        <v>0</v>
      </c>
      <c r="Z283" s="34">
        <f t="shared" si="864"/>
        <v>0</v>
      </c>
      <c r="AA283" s="34">
        <f t="shared" si="864"/>
        <v>1</v>
      </c>
      <c r="AB283" s="34">
        <f t="shared" si="864"/>
        <v>0</v>
      </c>
      <c r="AC283" s="34">
        <f t="shared" si="21"/>
        <v>0</v>
      </c>
      <c r="AD283" s="34">
        <f t="shared" si="22"/>
        <v>1</v>
      </c>
      <c r="AE283" s="30">
        <f t="shared" si="23"/>
        <v>0.001069366653</v>
      </c>
      <c r="AF283" s="35" t="str">
        <f t="shared" si="42"/>
        <v>V+M</v>
      </c>
      <c r="AG283" s="31"/>
      <c r="AH283" s="31"/>
      <c r="AI283" s="31"/>
      <c r="AJ283" s="36">
        <f t="shared" ref="AJ283:AS283" si="865">INT(100*ABS(J283-($AH$7+$AH$9)/2))</f>
        <v>2031</v>
      </c>
      <c r="AK283" s="36">
        <f t="shared" si="865"/>
        <v>4543</v>
      </c>
      <c r="AL283" s="36">
        <f t="shared" si="865"/>
        <v>93</v>
      </c>
      <c r="AM283" s="36">
        <f t="shared" si="865"/>
        <v>14</v>
      </c>
      <c r="AN283" s="36">
        <f t="shared" si="865"/>
        <v>128</v>
      </c>
      <c r="AO283" s="36">
        <f t="shared" si="865"/>
        <v>195</v>
      </c>
      <c r="AP283" s="36">
        <f t="shared" si="865"/>
        <v>46</v>
      </c>
      <c r="AQ283" s="36">
        <f t="shared" si="865"/>
        <v>191</v>
      </c>
      <c r="AR283" s="36">
        <f t="shared" si="865"/>
        <v>196</v>
      </c>
      <c r="AS283" s="36">
        <f t="shared" si="865"/>
        <v>199</v>
      </c>
      <c r="AT283" s="35">
        <f t="shared" si="39"/>
        <v>14</v>
      </c>
      <c r="AU283" s="31"/>
      <c r="AV283" s="31"/>
      <c r="AW283" s="31"/>
      <c r="AX283" s="31"/>
      <c r="AY283" s="31"/>
      <c r="AZ283" s="31"/>
      <c r="BA283" s="31"/>
      <c r="BB283" s="31"/>
    </row>
    <row r="284" ht="13.5" customHeight="1">
      <c r="A284" s="27" t="s">
        <v>32</v>
      </c>
      <c r="B284" s="27" t="s">
        <v>60</v>
      </c>
      <c r="C284" s="28">
        <f>LOOKUP(A284,'single char incidentie'!$A$1:$A$26,'single char incidentie'!$E$1:$E$26)</f>
        <v>0.0525086152</v>
      </c>
      <c r="D284" s="28">
        <f>LOOKUP(B284,'single char incidentie'!$A$1:$A$26,'single char incidentie'!$D$1:$D$26)</f>
        <v>0.02015677301</v>
      </c>
      <c r="E284" s="29">
        <v>0.106857516930919</v>
      </c>
      <c r="F284" s="30">
        <f t="shared" si="9"/>
        <v>0.001068575169</v>
      </c>
      <c r="G284" s="31">
        <f t="shared" si="27"/>
        <v>1496005.237</v>
      </c>
      <c r="H284" s="31">
        <f t="shared" si="28"/>
        <v>282194.8221</v>
      </c>
      <c r="I284" s="31">
        <f t="shared" si="10"/>
        <v>14960.05237</v>
      </c>
      <c r="J284" s="32">
        <f t="shared" ref="J284:K284" si="866">C284*$AH$5</f>
        <v>52.5086152</v>
      </c>
      <c r="K284" s="32">
        <f t="shared" si="866"/>
        <v>20.15677301</v>
      </c>
      <c r="L284" s="32">
        <f t="shared" si="12"/>
        <v>1.068575169</v>
      </c>
      <c r="M284" s="32">
        <f t="shared" si="13"/>
        <v>4.375717934</v>
      </c>
      <c r="N284" s="32">
        <f t="shared" si="14"/>
        <v>1.693826297</v>
      </c>
      <c r="O284" s="32">
        <f t="shared" si="15"/>
        <v>1.679731084</v>
      </c>
      <c r="P284" s="32">
        <f t="shared" si="16"/>
        <v>0.6502184841</v>
      </c>
      <c r="Q284" s="32">
        <f t="shared" si="17"/>
        <v>0.08904793078</v>
      </c>
      <c r="R284" s="32">
        <f t="shared" si="18"/>
        <v>0.03447016675</v>
      </c>
      <c r="S284" s="32">
        <f t="shared" si="19"/>
        <v>0.002872513896</v>
      </c>
      <c r="T284" s="33">
        <f t="shared" si="30"/>
        <v>0.8822998017</v>
      </c>
      <c r="U284" s="34">
        <f t="shared" ref="U284:AB284" si="867">IF(AND(J284&gt;=$AH$7,J284&lt;=$AH$9),1,0)</f>
        <v>0</v>
      </c>
      <c r="V284" s="34">
        <f t="shared" si="867"/>
        <v>0</v>
      </c>
      <c r="W284" s="34">
        <f t="shared" si="867"/>
        <v>1</v>
      </c>
      <c r="X284" s="34">
        <f t="shared" si="867"/>
        <v>0</v>
      </c>
      <c r="Y284" s="34">
        <f t="shared" si="867"/>
        <v>1</v>
      </c>
      <c r="Z284" s="34">
        <f t="shared" si="867"/>
        <v>1</v>
      </c>
      <c r="AA284" s="34">
        <f t="shared" si="867"/>
        <v>0</v>
      </c>
      <c r="AB284" s="34">
        <f t="shared" si="867"/>
        <v>0</v>
      </c>
      <c r="AC284" s="34">
        <f t="shared" si="21"/>
        <v>0</v>
      </c>
      <c r="AD284" s="34">
        <f t="shared" si="22"/>
        <v>1</v>
      </c>
      <c r="AE284" s="30">
        <f t="shared" si="23"/>
        <v>0.001068575169</v>
      </c>
      <c r="AF284" s="35" t="str">
        <f t="shared" si="42"/>
        <v>V+D</v>
      </c>
      <c r="AG284" s="31"/>
      <c r="AH284" s="31"/>
      <c r="AI284" s="31"/>
      <c r="AJ284" s="36">
        <f t="shared" ref="AJ284:AS284" si="868">INT(100*ABS(J284-($AH$7+$AH$9)/2))</f>
        <v>5050</v>
      </c>
      <c r="AK284" s="36">
        <f t="shared" si="868"/>
        <v>1815</v>
      </c>
      <c r="AL284" s="36">
        <f t="shared" si="868"/>
        <v>93</v>
      </c>
      <c r="AM284" s="36">
        <f t="shared" si="868"/>
        <v>237</v>
      </c>
      <c r="AN284" s="36">
        <f t="shared" si="868"/>
        <v>30</v>
      </c>
      <c r="AO284" s="36">
        <f t="shared" si="868"/>
        <v>32</v>
      </c>
      <c r="AP284" s="36">
        <f t="shared" si="868"/>
        <v>134</v>
      </c>
      <c r="AQ284" s="36">
        <f t="shared" si="868"/>
        <v>191</v>
      </c>
      <c r="AR284" s="36">
        <f t="shared" si="868"/>
        <v>196</v>
      </c>
      <c r="AS284" s="36">
        <f t="shared" si="868"/>
        <v>199</v>
      </c>
      <c r="AT284" s="35">
        <f t="shared" si="39"/>
        <v>30</v>
      </c>
      <c r="AU284" s="31"/>
      <c r="AV284" s="31"/>
      <c r="AW284" s="31"/>
      <c r="AX284" s="31"/>
      <c r="AY284" s="31"/>
      <c r="AZ284" s="31"/>
      <c r="BA284" s="31"/>
      <c r="BB284" s="31"/>
    </row>
    <row r="285" ht="13.5" customHeight="1">
      <c r="A285" s="27" t="s">
        <v>45</v>
      </c>
      <c r="B285" s="27" t="s">
        <v>59</v>
      </c>
      <c r="C285" s="28">
        <f>LOOKUP(A285,'single char incidentie'!$A$1:$A$26,'single char incidentie'!$E$1:$E$26)</f>
        <v>0.03844431043</v>
      </c>
      <c r="D285" s="28">
        <f>LOOKUP(B285,'single char incidentie'!$A$1:$A$26,'single char incidentie'!$D$1:$D$26)</f>
        <v>0.02732106643</v>
      </c>
      <c r="E285" s="29">
        <v>0.106749587313118</v>
      </c>
      <c r="F285" s="30">
        <f t="shared" si="9"/>
        <v>0.001067495873</v>
      </c>
      <c r="G285" s="31">
        <f t="shared" si="27"/>
        <v>1494494.222</v>
      </c>
      <c r="H285" s="31">
        <f t="shared" si="28"/>
        <v>382494.9301</v>
      </c>
      <c r="I285" s="31">
        <f t="shared" si="10"/>
        <v>14944.94222</v>
      </c>
      <c r="J285" s="32">
        <f t="shared" ref="J285:K285" si="869">C285*$AH$5</f>
        <v>38.44431043</v>
      </c>
      <c r="K285" s="32">
        <f t="shared" si="869"/>
        <v>27.32106643</v>
      </c>
      <c r="L285" s="32">
        <f t="shared" si="12"/>
        <v>1.067495873</v>
      </c>
      <c r="M285" s="32">
        <f t="shared" si="13"/>
        <v>3.203692536</v>
      </c>
      <c r="N285" s="32">
        <f t="shared" si="14"/>
        <v>1.240139046</v>
      </c>
      <c r="O285" s="32">
        <f t="shared" si="15"/>
        <v>2.276755536</v>
      </c>
      <c r="P285" s="32">
        <f t="shared" si="16"/>
        <v>0.8813247236</v>
      </c>
      <c r="Q285" s="32">
        <f t="shared" si="17"/>
        <v>0.08895798943</v>
      </c>
      <c r="R285" s="32">
        <f t="shared" si="18"/>
        <v>0.03443535075</v>
      </c>
      <c r="S285" s="32">
        <f t="shared" si="19"/>
        <v>0.002869612562</v>
      </c>
      <c r="T285" s="33">
        <f t="shared" si="30"/>
        <v>0.8833672976</v>
      </c>
      <c r="U285" s="34">
        <f t="shared" ref="U285:AB285" si="870">IF(AND(J285&gt;=$AH$7,J285&lt;=$AH$9),1,0)</f>
        <v>0</v>
      </c>
      <c r="V285" s="34">
        <f t="shared" si="870"/>
        <v>0</v>
      </c>
      <c r="W285" s="34">
        <f t="shared" si="870"/>
        <v>1</v>
      </c>
      <c r="X285" s="34">
        <f t="shared" si="870"/>
        <v>0</v>
      </c>
      <c r="Y285" s="34">
        <f t="shared" si="870"/>
        <v>1</v>
      </c>
      <c r="Z285" s="34">
        <f t="shared" si="870"/>
        <v>1</v>
      </c>
      <c r="AA285" s="34">
        <f t="shared" si="870"/>
        <v>0</v>
      </c>
      <c r="AB285" s="34">
        <f t="shared" si="870"/>
        <v>0</v>
      </c>
      <c r="AC285" s="34">
        <f t="shared" si="21"/>
        <v>0</v>
      </c>
      <c r="AD285" s="34">
        <f t="shared" si="22"/>
        <v>1</v>
      </c>
      <c r="AE285" s="30">
        <f t="shared" si="23"/>
        <v>0.001067495873</v>
      </c>
      <c r="AF285" s="35" t="str">
        <f t="shared" si="42"/>
        <v>F+M</v>
      </c>
      <c r="AG285" s="31"/>
      <c r="AH285" s="31"/>
      <c r="AI285" s="31"/>
      <c r="AJ285" s="36">
        <f t="shared" ref="AJ285:AS285" si="871">INT(100*ABS(J285-($AH$7+$AH$9)/2))</f>
        <v>3644</v>
      </c>
      <c r="AK285" s="36">
        <f t="shared" si="871"/>
        <v>2532</v>
      </c>
      <c r="AL285" s="36">
        <f t="shared" si="871"/>
        <v>93</v>
      </c>
      <c r="AM285" s="36">
        <f t="shared" si="871"/>
        <v>120</v>
      </c>
      <c r="AN285" s="36">
        <f t="shared" si="871"/>
        <v>75</v>
      </c>
      <c r="AO285" s="36">
        <f t="shared" si="871"/>
        <v>27</v>
      </c>
      <c r="AP285" s="36">
        <f t="shared" si="871"/>
        <v>111</v>
      </c>
      <c r="AQ285" s="36">
        <f t="shared" si="871"/>
        <v>191</v>
      </c>
      <c r="AR285" s="36">
        <f t="shared" si="871"/>
        <v>196</v>
      </c>
      <c r="AS285" s="36">
        <f t="shared" si="871"/>
        <v>199</v>
      </c>
      <c r="AT285" s="35">
        <f t="shared" si="39"/>
        <v>27</v>
      </c>
      <c r="AU285" s="31"/>
      <c r="AV285" s="31"/>
      <c r="AW285" s="31"/>
      <c r="AX285" s="31"/>
      <c r="AY285" s="31"/>
      <c r="AZ285" s="31"/>
      <c r="BA285" s="31"/>
      <c r="BB285" s="31"/>
    </row>
    <row r="286" ht="13.5" customHeight="1">
      <c r="A286" s="27" t="s">
        <v>62</v>
      </c>
      <c r="B286" s="27" t="s">
        <v>30</v>
      </c>
      <c r="C286" s="28">
        <f>LOOKUP(A286,'single char incidentie'!$A$1:$A$26,'single char incidentie'!$E$1:$E$26)</f>
        <v>0.01854000624</v>
      </c>
      <c r="D286" s="28">
        <f>LOOKUP(B286,'single char incidentie'!$A$1:$A$26,'single char incidentie'!$D$1:$D$26)</f>
        <v>0.05443088522</v>
      </c>
      <c r="E286" s="29">
        <v>0.106425798459715</v>
      </c>
      <c r="F286" s="30">
        <f t="shared" si="9"/>
        <v>0.001064257985</v>
      </c>
      <c r="G286" s="31">
        <f t="shared" si="27"/>
        <v>1489961.178</v>
      </c>
      <c r="H286" s="31">
        <f t="shared" si="28"/>
        <v>762032.3931</v>
      </c>
      <c r="I286" s="31">
        <f t="shared" si="10"/>
        <v>14899.61178</v>
      </c>
      <c r="J286" s="32">
        <f t="shared" ref="J286:K286" si="872">C286*$AH$5</f>
        <v>18.54000624</v>
      </c>
      <c r="K286" s="32">
        <f t="shared" si="872"/>
        <v>54.43088522</v>
      </c>
      <c r="L286" s="32">
        <f t="shared" si="12"/>
        <v>1.064257985</v>
      </c>
      <c r="M286" s="32">
        <f t="shared" si="13"/>
        <v>1.54500052</v>
      </c>
      <c r="N286" s="32">
        <f t="shared" si="14"/>
        <v>0.5980647174</v>
      </c>
      <c r="O286" s="32">
        <f t="shared" si="15"/>
        <v>4.535907102</v>
      </c>
      <c r="P286" s="32">
        <f t="shared" si="16"/>
        <v>1.755835007</v>
      </c>
      <c r="Q286" s="32">
        <f t="shared" si="17"/>
        <v>0.08868816538</v>
      </c>
      <c r="R286" s="32">
        <f t="shared" si="18"/>
        <v>0.03433090273</v>
      </c>
      <c r="S286" s="32">
        <f t="shared" si="19"/>
        <v>0.002860908561</v>
      </c>
      <c r="T286" s="33">
        <f t="shared" si="30"/>
        <v>0.8844315556</v>
      </c>
      <c r="U286" s="34">
        <f t="shared" ref="U286:AB286" si="873">IF(AND(J286&gt;=$AH$7,J286&lt;=$AH$9),1,0)</f>
        <v>0</v>
      </c>
      <c r="V286" s="34">
        <f t="shared" si="873"/>
        <v>0</v>
      </c>
      <c r="W286" s="34">
        <f t="shared" si="873"/>
        <v>1</v>
      </c>
      <c r="X286" s="34">
        <f t="shared" si="873"/>
        <v>1</v>
      </c>
      <c r="Y286" s="34">
        <f t="shared" si="873"/>
        <v>0</v>
      </c>
      <c r="Z286" s="34">
        <f t="shared" si="873"/>
        <v>0</v>
      </c>
      <c r="AA286" s="34">
        <f t="shared" si="873"/>
        <v>1</v>
      </c>
      <c r="AB286" s="34">
        <f t="shared" si="873"/>
        <v>0</v>
      </c>
      <c r="AC286" s="34">
        <f t="shared" si="21"/>
        <v>0</v>
      </c>
      <c r="AD286" s="34">
        <f t="shared" si="22"/>
        <v>1</v>
      </c>
      <c r="AE286" s="30">
        <f t="shared" si="23"/>
        <v>0.001064257985</v>
      </c>
      <c r="AF286" s="35" t="str">
        <f t="shared" si="42"/>
        <v>F+D</v>
      </c>
      <c r="AG286" s="31"/>
      <c r="AH286" s="31"/>
      <c r="AI286" s="31"/>
      <c r="AJ286" s="36">
        <f t="shared" ref="AJ286:AS286" si="874">INT(100*ABS(J286-($AH$7+$AH$9)/2))</f>
        <v>1654</v>
      </c>
      <c r="AK286" s="36">
        <f t="shared" si="874"/>
        <v>5243</v>
      </c>
      <c r="AL286" s="36">
        <f t="shared" si="874"/>
        <v>93</v>
      </c>
      <c r="AM286" s="36">
        <f t="shared" si="874"/>
        <v>45</v>
      </c>
      <c r="AN286" s="36">
        <f t="shared" si="874"/>
        <v>140</v>
      </c>
      <c r="AO286" s="36">
        <f t="shared" si="874"/>
        <v>253</v>
      </c>
      <c r="AP286" s="36">
        <f t="shared" si="874"/>
        <v>24</v>
      </c>
      <c r="AQ286" s="36">
        <f t="shared" si="874"/>
        <v>191</v>
      </c>
      <c r="AR286" s="36">
        <f t="shared" si="874"/>
        <v>196</v>
      </c>
      <c r="AS286" s="36">
        <f t="shared" si="874"/>
        <v>199</v>
      </c>
      <c r="AT286" s="35">
        <f t="shared" si="39"/>
        <v>24</v>
      </c>
      <c r="AU286" s="31"/>
      <c r="AV286" s="31"/>
      <c r="AW286" s="31"/>
      <c r="AX286" s="31"/>
      <c r="AY286" s="31"/>
      <c r="AZ286" s="31"/>
      <c r="BA286" s="31"/>
      <c r="BB286" s="31"/>
    </row>
    <row r="287" ht="13.5" customHeight="1">
      <c r="A287" s="27" t="s">
        <v>42</v>
      </c>
      <c r="B287" s="27" t="s">
        <v>27</v>
      </c>
      <c r="C287" s="28">
        <f>LOOKUP(A287,'single char incidentie'!$A$1:$A$26,'single char incidentie'!$E$1:$E$26)</f>
        <v>0.03420499521</v>
      </c>
      <c r="D287" s="28">
        <f>LOOKUP(B287,'single char incidentie'!$A$1:$A$26,'single char incidentie'!$D$1:$D$26)</f>
        <v>0.0294908523</v>
      </c>
      <c r="E287" s="29">
        <v>0.105216986740343</v>
      </c>
      <c r="F287" s="30">
        <f t="shared" si="9"/>
        <v>0.001052169867</v>
      </c>
      <c r="G287" s="31">
        <f t="shared" si="27"/>
        <v>1473037.814</v>
      </c>
      <c r="H287" s="31">
        <f t="shared" si="28"/>
        <v>412871.9321</v>
      </c>
      <c r="I287" s="31">
        <f t="shared" si="10"/>
        <v>14730.37814</v>
      </c>
      <c r="J287" s="32">
        <f t="shared" ref="J287:K287" si="875">C287*$AH$5</f>
        <v>34.20499521</v>
      </c>
      <c r="K287" s="32">
        <f t="shared" si="875"/>
        <v>29.4908523</v>
      </c>
      <c r="L287" s="32">
        <f t="shared" si="12"/>
        <v>1.052169867</v>
      </c>
      <c r="M287" s="32">
        <f t="shared" si="13"/>
        <v>2.850416267</v>
      </c>
      <c r="N287" s="32">
        <f t="shared" si="14"/>
        <v>1.103386942</v>
      </c>
      <c r="O287" s="32">
        <f t="shared" si="15"/>
        <v>2.457571025</v>
      </c>
      <c r="P287" s="32">
        <f t="shared" si="16"/>
        <v>0.951317816</v>
      </c>
      <c r="Q287" s="32">
        <f t="shared" si="17"/>
        <v>0.08768082228</v>
      </c>
      <c r="R287" s="32">
        <f t="shared" si="18"/>
        <v>0.03394096346</v>
      </c>
      <c r="S287" s="32">
        <f t="shared" si="19"/>
        <v>0.002828413622</v>
      </c>
      <c r="T287" s="33">
        <f t="shared" si="30"/>
        <v>0.8854837254</v>
      </c>
      <c r="U287" s="34">
        <f t="shared" ref="U287:AB287" si="876">IF(AND(J287&gt;=$AH$7,J287&lt;=$AH$9),1,0)</f>
        <v>0</v>
      </c>
      <c r="V287" s="34">
        <f t="shared" si="876"/>
        <v>0</v>
      </c>
      <c r="W287" s="34">
        <f t="shared" si="876"/>
        <v>1</v>
      </c>
      <c r="X287" s="34">
        <f t="shared" si="876"/>
        <v>1</v>
      </c>
      <c r="Y287" s="34">
        <f t="shared" si="876"/>
        <v>1</v>
      </c>
      <c r="Z287" s="34">
        <f t="shared" si="876"/>
        <v>1</v>
      </c>
      <c r="AA287" s="34">
        <f t="shared" si="876"/>
        <v>0</v>
      </c>
      <c r="AB287" s="34">
        <f t="shared" si="876"/>
        <v>0</v>
      </c>
      <c r="AC287" s="34">
        <f t="shared" si="21"/>
        <v>0</v>
      </c>
      <c r="AD287" s="34">
        <f t="shared" si="22"/>
        <v>1</v>
      </c>
      <c r="AE287" s="30">
        <f t="shared" si="23"/>
        <v>0.001052169867</v>
      </c>
      <c r="AF287" s="35" t="str">
        <f t="shared" si="42"/>
        <v>F+M</v>
      </c>
      <c r="AG287" s="31"/>
      <c r="AH287" s="31"/>
      <c r="AI287" s="31"/>
      <c r="AJ287" s="36">
        <f t="shared" ref="AJ287:AS287" si="877">INT(100*ABS(J287-($AH$7+$AH$9)/2))</f>
        <v>3220</v>
      </c>
      <c r="AK287" s="36">
        <f t="shared" si="877"/>
        <v>2749</v>
      </c>
      <c r="AL287" s="36">
        <f t="shared" si="877"/>
        <v>94</v>
      </c>
      <c r="AM287" s="36">
        <f t="shared" si="877"/>
        <v>85</v>
      </c>
      <c r="AN287" s="36">
        <f t="shared" si="877"/>
        <v>89</v>
      </c>
      <c r="AO287" s="36">
        <f t="shared" si="877"/>
        <v>45</v>
      </c>
      <c r="AP287" s="36">
        <f t="shared" si="877"/>
        <v>104</v>
      </c>
      <c r="AQ287" s="36">
        <f t="shared" si="877"/>
        <v>191</v>
      </c>
      <c r="AR287" s="36">
        <f t="shared" si="877"/>
        <v>196</v>
      </c>
      <c r="AS287" s="36">
        <f t="shared" si="877"/>
        <v>199</v>
      </c>
      <c r="AT287" s="35">
        <f t="shared" si="39"/>
        <v>45</v>
      </c>
      <c r="AU287" s="31"/>
      <c r="AV287" s="31"/>
      <c r="AW287" s="31"/>
      <c r="AX287" s="31"/>
      <c r="AY287" s="31"/>
      <c r="AZ287" s="31"/>
      <c r="BA287" s="31"/>
      <c r="BB287" s="31"/>
    </row>
    <row r="288" ht="13.5" customHeight="1">
      <c r="A288" s="27" t="s">
        <v>58</v>
      </c>
      <c r="B288" s="27" t="s">
        <v>59</v>
      </c>
      <c r="C288" s="28">
        <f>LOOKUP(A288,'single char incidentie'!$A$1:$A$26,'single char incidentie'!$E$1:$E$26)</f>
        <v>0.03982593795</v>
      </c>
      <c r="D288" s="28">
        <f>LOOKUP(B288,'single char incidentie'!$A$1:$A$26,'single char incidentie'!$D$1:$D$26)</f>
        <v>0.02732106643</v>
      </c>
      <c r="E288" s="29">
        <v>0.103115956847148</v>
      </c>
      <c r="F288" s="30">
        <f t="shared" si="9"/>
        <v>0.001031159568</v>
      </c>
      <c r="G288" s="31">
        <f t="shared" si="27"/>
        <v>1443623.396</v>
      </c>
      <c r="H288" s="31">
        <f t="shared" si="28"/>
        <v>382494.9301</v>
      </c>
      <c r="I288" s="31">
        <f t="shared" si="10"/>
        <v>14436.23396</v>
      </c>
      <c r="J288" s="32">
        <f t="shared" ref="J288:K288" si="878">C288*$AH$5</f>
        <v>39.82593795</v>
      </c>
      <c r="K288" s="32">
        <f t="shared" si="878"/>
        <v>27.32106643</v>
      </c>
      <c r="L288" s="32">
        <f t="shared" si="12"/>
        <v>1.031159568</v>
      </c>
      <c r="M288" s="32">
        <f t="shared" si="13"/>
        <v>3.318828162</v>
      </c>
      <c r="N288" s="32">
        <f t="shared" si="14"/>
        <v>1.284707676</v>
      </c>
      <c r="O288" s="32">
        <f t="shared" si="15"/>
        <v>2.276755536</v>
      </c>
      <c r="P288" s="32">
        <f t="shared" si="16"/>
        <v>0.8813247236</v>
      </c>
      <c r="Q288" s="32">
        <f t="shared" si="17"/>
        <v>0.08592996404</v>
      </c>
      <c r="R288" s="32">
        <f t="shared" si="18"/>
        <v>0.03326321189</v>
      </c>
      <c r="S288" s="32">
        <f t="shared" si="19"/>
        <v>0.002771934324</v>
      </c>
      <c r="T288" s="33">
        <f t="shared" si="30"/>
        <v>0.886514885</v>
      </c>
      <c r="U288" s="34">
        <f t="shared" ref="U288:AB288" si="879">IF(AND(J288&gt;=$AH$7,J288&lt;=$AH$9),1,0)</f>
        <v>0</v>
      </c>
      <c r="V288" s="34">
        <f t="shared" si="879"/>
        <v>0</v>
      </c>
      <c r="W288" s="34">
        <f t="shared" si="879"/>
        <v>1</v>
      </c>
      <c r="X288" s="34">
        <f t="shared" si="879"/>
        <v>0</v>
      </c>
      <c r="Y288" s="34">
        <f t="shared" si="879"/>
        <v>1</v>
      </c>
      <c r="Z288" s="34">
        <f t="shared" si="879"/>
        <v>1</v>
      </c>
      <c r="AA288" s="34">
        <f t="shared" si="879"/>
        <v>0</v>
      </c>
      <c r="AB288" s="34">
        <f t="shared" si="879"/>
        <v>0</v>
      </c>
      <c r="AC288" s="34">
        <f t="shared" si="21"/>
        <v>0</v>
      </c>
      <c r="AD288" s="34">
        <f t="shared" si="22"/>
        <v>1</v>
      </c>
      <c r="AE288" s="30">
        <f t="shared" si="23"/>
        <v>0.001031159568</v>
      </c>
      <c r="AF288" s="35" t="str">
        <f t="shared" si="42"/>
        <v>F+M</v>
      </c>
      <c r="AG288" s="31"/>
      <c r="AH288" s="31"/>
      <c r="AI288" s="31"/>
      <c r="AJ288" s="36">
        <f t="shared" ref="AJ288:AS288" si="880">INT(100*ABS(J288-($AH$7+$AH$9)/2))</f>
        <v>3782</v>
      </c>
      <c r="AK288" s="36">
        <f t="shared" si="880"/>
        <v>2532</v>
      </c>
      <c r="AL288" s="36">
        <f t="shared" si="880"/>
        <v>96</v>
      </c>
      <c r="AM288" s="36">
        <f t="shared" si="880"/>
        <v>131</v>
      </c>
      <c r="AN288" s="36">
        <f t="shared" si="880"/>
        <v>71</v>
      </c>
      <c r="AO288" s="36">
        <f t="shared" si="880"/>
        <v>27</v>
      </c>
      <c r="AP288" s="36">
        <f t="shared" si="880"/>
        <v>111</v>
      </c>
      <c r="AQ288" s="36">
        <f t="shared" si="880"/>
        <v>191</v>
      </c>
      <c r="AR288" s="36">
        <f t="shared" si="880"/>
        <v>196</v>
      </c>
      <c r="AS288" s="36">
        <f t="shared" si="880"/>
        <v>199</v>
      </c>
      <c r="AT288" s="35">
        <f t="shared" si="39"/>
        <v>27</v>
      </c>
      <c r="AU288" s="31"/>
      <c r="AV288" s="31"/>
      <c r="AW288" s="31"/>
      <c r="AX288" s="31"/>
      <c r="AY288" s="31"/>
      <c r="AZ288" s="31"/>
      <c r="BA288" s="31"/>
      <c r="BB288" s="31"/>
    </row>
    <row r="289" ht="13.5" customHeight="1">
      <c r="A289" s="27" t="s">
        <v>48</v>
      </c>
      <c r="B289" s="27" t="s">
        <v>61</v>
      </c>
      <c r="C289" s="28">
        <f>LOOKUP(A289,'single char incidentie'!$A$1:$A$26,'single char incidentie'!$E$1:$E$26)</f>
        <v>0.04448359996</v>
      </c>
      <c r="D289" s="28">
        <f>LOOKUP(B289,'single char incidentie'!$A$1:$A$26,'single char incidentie'!$D$1:$D$26)</f>
        <v>0.02155809446</v>
      </c>
      <c r="E289" s="29">
        <v>0.102324472983274</v>
      </c>
      <c r="F289" s="30">
        <f t="shared" si="9"/>
        <v>0.00102324473</v>
      </c>
      <c r="G289" s="31">
        <f t="shared" si="27"/>
        <v>1432542.622</v>
      </c>
      <c r="H289" s="31">
        <f t="shared" si="28"/>
        <v>301813.3225</v>
      </c>
      <c r="I289" s="31">
        <f t="shared" si="10"/>
        <v>14325.42622</v>
      </c>
      <c r="J289" s="32">
        <f t="shared" ref="J289:K289" si="881">C289*$AH$5</f>
        <v>44.48359996</v>
      </c>
      <c r="K289" s="32">
        <f t="shared" si="881"/>
        <v>21.55809446</v>
      </c>
      <c r="L289" s="32">
        <f t="shared" si="12"/>
        <v>1.02324473</v>
      </c>
      <c r="M289" s="32">
        <f t="shared" si="13"/>
        <v>3.706966663</v>
      </c>
      <c r="N289" s="32">
        <f t="shared" si="14"/>
        <v>1.434954837</v>
      </c>
      <c r="O289" s="32">
        <f t="shared" si="15"/>
        <v>1.796507872</v>
      </c>
      <c r="P289" s="32">
        <f t="shared" si="16"/>
        <v>0.6954224021</v>
      </c>
      <c r="Q289" s="32">
        <f t="shared" si="17"/>
        <v>0.08527039415</v>
      </c>
      <c r="R289" s="32">
        <f t="shared" si="18"/>
        <v>0.03300789451</v>
      </c>
      <c r="S289" s="32">
        <f t="shared" si="19"/>
        <v>0.002750657876</v>
      </c>
      <c r="T289" s="33">
        <f t="shared" si="30"/>
        <v>0.8875381297</v>
      </c>
      <c r="U289" s="34">
        <f t="shared" ref="U289:AB289" si="882">IF(AND(J289&gt;=$AH$7,J289&lt;=$AH$9),1,0)</f>
        <v>0</v>
      </c>
      <c r="V289" s="34">
        <f t="shared" si="882"/>
        <v>0</v>
      </c>
      <c r="W289" s="34">
        <f t="shared" si="882"/>
        <v>1</v>
      </c>
      <c r="X289" s="34">
        <f t="shared" si="882"/>
        <v>0</v>
      </c>
      <c r="Y289" s="34">
        <f t="shared" si="882"/>
        <v>1</v>
      </c>
      <c r="Z289" s="34">
        <f t="shared" si="882"/>
        <v>1</v>
      </c>
      <c r="AA289" s="34">
        <f t="shared" si="882"/>
        <v>0</v>
      </c>
      <c r="AB289" s="34">
        <f t="shared" si="882"/>
        <v>0</v>
      </c>
      <c r="AC289" s="34">
        <f t="shared" si="21"/>
        <v>0</v>
      </c>
      <c r="AD289" s="34">
        <f t="shared" si="22"/>
        <v>1</v>
      </c>
      <c r="AE289" s="30">
        <f t="shared" si="23"/>
        <v>0.00102324473</v>
      </c>
      <c r="AF289" s="35" t="str">
        <f t="shared" si="42"/>
        <v>F+M</v>
      </c>
      <c r="AG289" s="31"/>
      <c r="AH289" s="31"/>
      <c r="AI289" s="31"/>
      <c r="AJ289" s="36">
        <f t="shared" ref="AJ289:AS289" si="883">INT(100*ABS(J289-($AH$7+$AH$9)/2))</f>
        <v>4248</v>
      </c>
      <c r="AK289" s="36">
        <f t="shared" si="883"/>
        <v>1955</v>
      </c>
      <c r="AL289" s="36">
        <f t="shared" si="883"/>
        <v>97</v>
      </c>
      <c r="AM289" s="36">
        <f t="shared" si="883"/>
        <v>170</v>
      </c>
      <c r="AN289" s="36">
        <f t="shared" si="883"/>
        <v>56</v>
      </c>
      <c r="AO289" s="36">
        <f t="shared" si="883"/>
        <v>20</v>
      </c>
      <c r="AP289" s="36">
        <f t="shared" si="883"/>
        <v>130</v>
      </c>
      <c r="AQ289" s="36">
        <f t="shared" si="883"/>
        <v>191</v>
      </c>
      <c r="AR289" s="36">
        <f t="shared" si="883"/>
        <v>196</v>
      </c>
      <c r="AS289" s="36">
        <f t="shared" si="883"/>
        <v>199</v>
      </c>
      <c r="AT289" s="35">
        <f t="shared" si="39"/>
        <v>20</v>
      </c>
      <c r="AU289" s="31"/>
      <c r="AV289" s="31"/>
      <c r="AW289" s="31"/>
      <c r="AX289" s="31"/>
      <c r="AY289" s="31"/>
      <c r="AZ289" s="31"/>
      <c r="BA289" s="31"/>
      <c r="BB289" s="31"/>
    </row>
    <row r="290" ht="13.5" customHeight="1">
      <c r="A290" s="27" t="s">
        <v>40</v>
      </c>
      <c r="B290" s="27" t="s">
        <v>43</v>
      </c>
      <c r="C290" s="28">
        <f>LOOKUP(A290,'single char incidentie'!$A$1:$A$26,'single char incidentie'!$E$1:$E$26)</f>
        <v>0.02231853074</v>
      </c>
      <c r="D290" s="28">
        <f>LOOKUP(B290,'single char incidentie'!$A$1:$A$26,'single char incidentie'!$D$1:$D$26)</f>
        <v>0.04579603563</v>
      </c>
      <c r="E290" s="29">
        <v>0.101194809650289</v>
      </c>
      <c r="F290" s="30">
        <f t="shared" si="9"/>
        <v>0.001011948097</v>
      </c>
      <c r="G290" s="31">
        <f t="shared" si="27"/>
        <v>1416727.335</v>
      </c>
      <c r="H290" s="31">
        <f t="shared" si="28"/>
        <v>641144.4988</v>
      </c>
      <c r="I290" s="31">
        <f t="shared" si="10"/>
        <v>14167.27335</v>
      </c>
      <c r="J290" s="32">
        <f t="shared" ref="J290:K290" si="884">C290*$AH$5</f>
        <v>22.31853074</v>
      </c>
      <c r="K290" s="32">
        <f t="shared" si="884"/>
        <v>45.79603563</v>
      </c>
      <c r="L290" s="32">
        <f t="shared" si="12"/>
        <v>1.011948097</v>
      </c>
      <c r="M290" s="32">
        <f t="shared" si="13"/>
        <v>1.859877562</v>
      </c>
      <c r="N290" s="32">
        <f t="shared" si="14"/>
        <v>0.7199526045</v>
      </c>
      <c r="O290" s="32">
        <f t="shared" si="15"/>
        <v>3.816336303</v>
      </c>
      <c r="P290" s="32">
        <f t="shared" si="16"/>
        <v>1.477291472</v>
      </c>
      <c r="Q290" s="32">
        <f t="shared" si="17"/>
        <v>0.08432900804</v>
      </c>
      <c r="R290" s="32">
        <f t="shared" si="18"/>
        <v>0.03264348698</v>
      </c>
      <c r="S290" s="32">
        <f t="shared" si="19"/>
        <v>0.002720290582</v>
      </c>
      <c r="T290" s="33">
        <f t="shared" si="30"/>
        <v>0.8885500778</v>
      </c>
      <c r="U290" s="34">
        <f t="shared" ref="U290:AB290" si="885">IF(AND(J290&gt;=$AH$7,J290&lt;=$AH$9),1,0)</f>
        <v>0</v>
      </c>
      <c r="V290" s="34">
        <f t="shared" si="885"/>
        <v>0</v>
      </c>
      <c r="W290" s="34">
        <f t="shared" si="885"/>
        <v>1</v>
      </c>
      <c r="X290" s="34">
        <f t="shared" si="885"/>
        <v>1</v>
      </c>
      <c r="Y290" s="34">
        <f t="shared" si="885"/>
        <v>0</v>
      </c>
      <c r="Z290" s="34">
        <f t="shared" si="885"/>
        <v>0</v>
      </c>
      <c r="AA290" s="34">
        <f t="shared" si="885"/>
        <v>1</v>
      </c>
      <c r="AB290" s="34">
        <f t="shared" si="885"/>
        <v>0</v>
      </c>
      <c r="AC290" s="34">
        <f t="shared" si="21"/>
        <v>0</v>
      </c>
      <c r="AD290" s="34">
        <f t="shared" si="22"/>
        <v>1</v>
      </c>
      <c r="AE290" s="30">
        <f t="shared" si="23"/>
        <v>0.001011948097</v>
      </c>
      <c r="AF290" s="35" t="str">
        <f t="shared" si="42"/>
        <v>V+M</v>
      </c>
      <c r="AG290" s="31"/>
      <c r="AH290" s="31"/>
      <c r="AI290" s="31"/>
      <c r="AJ290" s="36">
        <f t="shared" ref="AJ290:AS290" si="886">INT(100*ABS(J290-($AH$7+$AH$9)/2))</f>
        <v>2031</v>
      </c>
      <c r="AK290" s="36">
        <f t="shared" si="886"/>
        <v>4379</v>
      </c>
      <c r="AL290" s="36">
        <f t="shared" si="886"/>
        <v>98</v>
      </c>
      <c r="AM290" s="36">
        <f t="shared" si="886"/>
        <v>14</v>
      </c>
      <c r="AN290" s="36">
        <f t="shared" si="886"/>
        <v>128</v>
      </c>
      <c r="AO290" s="36">
        <f t="shared" si="886"/>
        <v>181</v>
      </c>
      <c r="AP290" s="36">
        <f t="shared" si="886"/>
        <v>52</v>
      </c>
      <c r="AQ290" s="36">
        <f t="shared" si="886"/>
        <v>191</v>
      </c>
      <c r="AR290" s="36">
        <f t="shared" si="886"/>
        <v>196</v>
      </c>
      <c r="AS290" s="36">
        <f t="shared" si="886"/>
        <v>199</v>
      </c>
      <c r="AT290" s="35">
        <f t="shared" si="39"/>
        <v>14</v>
      </c>
      <c r="AU290" s="31"/>
      <c r="AV290" s="31"/>
      <c r="AW290" s="31"/>
      <c r="AX290" s="31"/>
      <c r="AY290" s="31"/>
      <c r="AZ290" s="31"/>
      <c r="BA290" s="31"/>
      <c r="BB290" s="31"/>
    </row>
    <row r="291" ht="13.5" customHeight="1">
      <c r="A291" s="27" t="s">
        <v>60</v>
      </c>
      <c r="B291" s="27" t="s">
        <v>58</v>
      </c>
      <c r="C291" s="28">
        <f>LOOKUP(A291,'single char incidentie'!$A$1:$A$26,'single char incidentie'!$E$1:$E$26)</f>
        <v>0.02641988628</v>
      </c>
      <c r="D291" s="28">
        <f>LOOKUP(B291,'single char incidentie'!$A$1:$A$26,'single char incidentie'!$D$1:$D$26)</f>
        <v>0.0382052264</v>
      </c>
      <c r="E291" s="29">
        <v>0.100993341030394</v>
      </c>
      <c r="F291" s="30">
        <f t="shared" si="9"/>
        <v>0.00100993341</v>
      </c>
      <c r="G291" s="31">
        <f t="shared" si="27"/>
        <v>1413906.774</v>
      </c>
      <c r="H291" s="31">
        <f t="shared" si="28"/>
        <v>534873.1696</v>
      </c>
      <c r="I291" s="31">
        <f t="shared" si="10"/>
        <v>14139.06774</v>
      </c>
      <c r="J291" s="32">
        <f t="shared" ref="J291:K291" si="887">C291*$AH$5</f>
        <v>26.41988628</v>
      </c>
      <c r="K291" s="32">
        <f t="shared" si="887"/>
        <v>38.2052264</v>
      </c>
      <c r="L291" s="32">
        <f t="shared" si="12"/>
        <v>1.00993341</v>
      </c>
      <c r="M291" s="32">
        <f t="shared" si="13"/>
        <v>2.20165719</v>
      </c>
      <c r="N291" s="32">
        <f t="shared" si="14"/>
        <v>0.8522543963</v>
      </c>
      <c r="O291" s="32">
        <f t="shared" si="15"/>
        <v>3.183768867</v>
      </c>
      <c r="P291" s="32">
        <f t="shared" si="16"/>
        <v>1.232426658</v>
      </c>
      <c r="Q291" s="32">
        <f t="shared" si="17"/>
        <v>0.08416111753</v>
      </c>
      <c r="R291" s="32">
        <f t="shared" si="18"/>
        <v>0.03257849711</v>
      </c>
      <c r="S291" s="32">
        <f t="shared" si="19"/>
        <v>0.002714874759</v>
      </c>
      <c r="T291" s="33">
        <f t="shared" si="30"/>
        <v>0.8895600112</v>
      </c>
      <c r="U291" s="34">
        <f t="shared" ref="U291:AB291" si="888">IF(AND(J291&gt;=$AH$7,J291&lt;=$AH$9),1,0)</f>
        <v>0</v>
      </c>
      <c r="V291" s="34">
        <f t="shared" si="888"/>
        <v>0</v>
      </c>
      <c r="W291" s="34">
        <f t="shared" si="888"/>
        <v>1</v>
      </c>
      <c r="X291" s="34">
        <f t="shared" si="888"/>
        <v>1</v>
      </c>
      <c r="Y291" s="34">
        <f t="shared" si="888"/>
        <v>0</v>
      </c>
      <c r="Z291" s="34">
        <f t="shared" si="888"/>
        <v>0</v>
      </c>
      <c r="AA291" s="34">
        <f t="shared" si="888"/>
        <v>1</v>
      </c>
      <c r="AB291" s="34">
        <f t="shared" si="888"/>
        <v>0</v>
      </c>
      <c r="AC291" s="34">
        <f t="shared" si="21"/>
        <v>0</v>
      </c>
      <c r="AD291" s="34">
        <f t="shared" si="22"/>
        <v>1</v>
      </c>
      <c r="AE291" s="30">
        <f t="shared" si="23"/>
        <v>0.00100993341</v>
      </c>
      <c r="AF291" s="35" t="str">
        <f t="shared" si="42"/>
        <v>V+M</v>
      </c>
      <c r="AG291" s="31"/>
      <c r="AH291" s="31"/>
      <c r="AI291" s="31"/>
      <c r="AJ291" s="36">
        <f t="shared" ref="AJ291:AS291" si="889">INT(100*ABS(J291-($AH$7+$AH$9)/2))</f>
        <v>2441</v>
      </c>
      <c r="AK291" s="36">
        <f t="shared" si="889"/>
        <v>3620</v>
      </c>
      <c r="AL291" s="36">
        <f t="shared" si="889"/>
        <v>99</v>
      </c>
      <c r="AM291" s="36">
        <f t="shared" si="889"/>
        <v>20</v>
      </c>
      <c r="AN291" s="36">
        <f t="shared" si="889"/>
        <v>114</v>
      </c>
      <c r="AO291" s="36">
        <f t="shared" si="889"/>
        <v>118</v>
      </c>
      <c r="AP291" s="36">
        <f t="shared" si="889"/>
        <v>76</v>
      </c>
      <c r="AQ291" s="36">
        <f t="shared" si="889"/>
        <v>191</v>
      </c>
      <c r="AR291" s="36">
        <f t="shared" si="889"/>
        <v>196</v>
      </c>
      <c r="AS291" s="36">
        <f t="shared" si="889"/>
        <v>199</v>
      </c>
      <c r="AT291" s="35">
        <f t="shared" si="39"/>
        <v>20</v>
      </c>
      <c r="AU291" s="31"/>
      <c r="AV291" s="31"/>
      <c r="AW291" s="31"/>
      <c r="AX291" s="31"/>
      <c r="AY291" s="31"/>
      <c r="AZ291" s="31"/>
      <c r="BA291" s="31"/>
      <c r="BB291" s="31"/>
    </row>
    <row r="292" ht="13.5" customHeight="1">
      <c r="A292" s="27" t="s">
        <v>50</v>
      </c>
      <c r="B292" s="27" t="s">
        <v>60</v>
      </c>
      <c r="C292" s="28">
        <f>LOOKUP(A292,'single char incidentie'!$A$1:$A$26,'single char incidentie'!$E$1:$E$26)</f>
        <v>0.05131646222</v>
      </c>
      <c r="D292" s="28">
        <f>LOOKUP(B292,'single char incidentie'!$A$1:$A$26,'single char incidentie'!$D$1:$D$26)</f>
        <v>0.02015677301</v>
      </c>
      <c r="E292" s="29">
        <v>0.0996118419225402</v>
      </c>
      <c r="F292" s="30">
        <f t="shared" si="9"/>
        <v>0.0009961184192</v>
      </c>
      <c r="G292" s="31">
        <f t="shared" si="27"/>
        <v>1394565.787</v>
      </c>
      <c r="H292" s="31">
        <f t="shared" si="28"/>
        <v>282194.8221</v>
      </c>
      <c r="I292" s="31">
        <f t="shared" si="10"/>
        <v>13945.65787</v>
      </c>
      <c r="J292" s="32">
        <f t="shared" ref="J292:K292" si="890">C292*$AH$5</f>
        <v>51.31646222</v>
      </c>
      <c r="K292" s="32">
        <f t="shared" si="890"/>
        <v>20.15677301</v>
      </c>
      <c r="L292" s="32">
        <f t="shared" si="12"/>
        <v>0.9961184192</v>
      </c>
      <c r="M292" s="32">
        <f t="shared" si="13"/>
        <v>4.276371852</v>
      </c>
      <c r="N292" s="32">
        <f t="shared" si="14"/>
        <v>1.655369749</v>
      </c>
      <c r="O292" s="32">
        <f t="shared" si="15"/>
        <v>1.679731084</v>
      </c>
      <c r="P292" s="32">
        <f t="shared" si="16"/>
        <v>0.6502184841</v>
      </c>
      <c r="Q292" s="32">
        <f t="shared" si="17"/>
        <v>0.08300986827</v>
      </c>
      <c r="R292" s="32">
        <f t="shared" si="18"/>
        <v>0.03213285223</v>
      </c>
      <c r="S292" s="32">
        <f t="shared" si="19"/>
        <v>0.002677737686</v>
      </c>
      <c r="T292" s="33">
        <f t="shared" si="30"/>
        <v>0.8905561297</v>
      </c>
      <c r="U292" s="34">
        <f t="shared" ref="U292:AB292" si="891">IF(AND(J292&gt;=$AH$7,J292&lt;=$AH$9),1,0)</f>
        <v>0</v>
      </c>
      <c r="V292" s="34">
        <f t="shared" si="891"/>
        <v>0</v>
      </c>
      <c r="W292" s="34">
        <f t="shared" si="891"/>
        <v>0</v>
      </c>
      <c r="X292" s="34">
        <f t="shared" si="891"/>
        <v>0</v>
      </c>
      <c r="Y292" s="34">
        <f t="shared" si="891"/>
        <v>1</v>
      </c>
      <c r="Z292" s="34">
        <f t="shared" si="891"/>
        <v>1</v>
      </c>
      <c r="AA292" s="34">
        <f t="shared" si="891"/>
        <v>0</v>
      </c>
      <c r="AB292" s="34">
        <f t="shared" si="891"/>
        <v>0</v>
      </c>
      <c r="AC292" s="34">
        <f t="shared" si="21"/>
        <v>0</v>
      </c>
      <c r="AD292" s="34">
        <f t="shared" si="22"/>
        <v>1</v>
      </c>
      <c r="AE292" s="30">
        <f t="shared" si="23"/>
        <v>0.0009961184192</v>
      </c>
      <c r="AF292" s="35" t="str">
        <f t="shared" si="42"/>
        <v>F+M</v>
      </c>
      <c r="AG292" s="31"/>
      <c r="AH292" s="31"/>
      <c r="AI292" s="31"/>
      <c r="AJ292" s="36">
        <f t="shared" ref="AJ292:AS292" si="892">INT(100*ABS(J292-($AH$7+$AH$9)/2))</f>
        <v>4931</v>
      </c>
      <c r="AK292" s="36">
        <f t="shared" si="892"/>
        <v>1815</v>
      </c>
      <c r="AL292" s="36">
        <f t="shared" si="892"/>
        <v>100</v>
      </c>
      <c r="AM292" s="36">
        <f t="shared" si="892"/>
        <v>227</v>
      </c>
      <c r="AN292" s="36">
        <f t="shared" si="892"/>
        <v>34</v>
      </c>
      <c r="AO292" s="36">
        <f t="shared" si="892"/>
        <v>32</v>
      </c>
      <c r="AP292" s="36">
        <f t="shared" si="892"/>
        <v>134</v>
      </c>
      <c r="AQ292" s="36">
        <f t="shared" si="892"/>
        <v>191</v>
      </c>
      <c r="AR292" s="36">
        <f t="shared" si="892"/>
        <v>196</v>
      </c>
      <c r="AS292" s="36">
        <f t="shared" si="892"/>
        <v>199</v>
      </c>
      <c r="AT292" s="35">
        <f t="shared" si="39"/>
        <v>32</v>
      </c>
      <c r="AU292" s="31"/>
      <c r="AV292" s="31"/>
      <c r="AW292" s="31"/>
      <c r="AX292" s="31"/>
      <c r="AY292" s="31"/>
      <c r="AZ292" s="31"/>
      <c r="BA292" s="31"/>
      <c r="BB292" s="31"/>
    </row>
    <row r="293" ht="13.5" customHeight="1">
      <c r="A293" s="27" t="s">
        <v>43</v>
      </c>
      <c r="B293" s="27" t="s">
        <v>63</v>
      </c>
      <c r="C293" s="28">
        <f>LOOKUP(A293,'single char incidentie'!$A$1:$A$26,'single char incidentie'!$E$1:$E$26)</f>
        <v>0.05718590837</v>
      </c>
      <c r="D293" s="28">
        <f>LOOKUP(B293,'single char incidentie'!$A$1:$A$26,'single char incidentie'!$D$1:$D$26)</f>
        <v>0.01647854269</v>
      </c>
      <c r="E293" s="29">
        <v>0.0986404753623305</v>
      </c>
      <c r="F293" s="30">
        <f t="shared" si="9"/>
        <v>0.0009864047536</v>
      </c>
      <c r="G293" s="31">
        <f t="shared" si="27"/>
        <v>1380966.655</v>
      </c>
      <c r="H293" s="31">
        <f t="shared" si="28"/>
        <v>230699.5977</v>
      </c>
      <c r="I293" s="31">
        <f t="shared" si="10"/>
        <v>13809.66655</v>
      </c>
      <c r="J293" s="32">
        <f t="shared" ref="J293:K293" si="893">C293*$AH$5</f>
        <v>57.18590837</v>
      </c>
      <c r="K293" s="32">
        <f t="shared" si="893"/>
        <v>16.47854269</v>
      </c>
      <c r="L293" s="32">
        <f t="shared" si="12"/>
        <v>0.9864047536</v>
      </c>
      <c r="M293" s="32">
        <f t="shared" si="13"/>
        <v>4.765492365</v>
      </c>
      <c r="N293" s="32">
        <f t="shared" si="14"/>
        <v>1.844706722</v>
      </c>
      <c r="O293" s="32">
        <f t="shared" si="15"/>
        <v>1.373211891</v>
      </c>
      <c r="P293" s="32">
        <f t="shared" si="16"/>
        <v>0.5315658933</v>
      </c>
      <c r="Q293" s="32">
        <f t="shared" si="17"/>
        <v>0.08220039614</v>
      </c>
      <c r="R293" s="32">
        <f t="shared" si="18"/>
        <v>0.03181950818</v>
      </c>
      <c r="S293" s="32">
        <f t="shared" si="19"/>
        <v>0.002651625682</v>
      </c>
      <c r="T293" s="33">
        <f t="shared" si="30"/>
        <v>0.8915425344</v>
      </c>
      <c r="U293" s="34">
        <f t="shared" ref="U293:AB293" si="894">IF(AND(J293&gt;=$AH$7,J293&lt;=$AH$9),1,0)</f>
        <v>0</v>
      </c>
      <c r="V293" s="34">
        <f t="shared" si="894"/>
        <v>0</v>
      </c>
      <c r="W293" s="34">
        <f t="shared" si="894"/>
        <v>0</v>
      </c>
      <c r="X293" s="34">
        <f t="shared" si="894"/>
        <v>0</v>
      </c>
      <c r="Y293" s="34">
        <f t="shared" si="894"/>
        <v>1</v>
      </c>
      <c r="Z293" s="34">
        <f t="shared" si="894"/>
        <v>1</v>
      </c>
      <c r="AA293" s="34">
        <f t="shared" si="894"/>
        <v>0</v>
      </c>
      <c r="AB293" s="34">
        <f t="shared" si="894"/>
        <v>0</v>
      </c>
      <c r="AC293" s="34">
        <f t="shared" si="21"/>
        <v>0</v>
      </c>
      <c r="AD293" s="34">
        <f t="shared" si="22"/>
        <v>1</v>
      </c>
      <c r="AE293" s="30">
        <f t="shared" si="23"/>
        <v>0.0009864047536</v>
      </c>
      <c r="AF293" s="35" t="str">
        <f t="shared" si="42"/>
        <v>V+D</v>
      </c>
      <c r="AG293" s="31"/>
      <c r="AH293" s="31"/>
      <c r="AI293" s="31"/>
      <c r="AJ293" s="36">
        <f t="shared" ref="AJ293:AS293" si="895">INT(100*ABS(J293-($AH$7+$AH$9)/2))</f>
        <v>5518</v>
      </c>
      <c r="AK293" s="36">
        <f t="shared" si="895"/>
        <v>1447</v>
      </c>
      <c r="AL293" s="36">
        <f t="shared" si="895"/>
        <v>101</v>
      </c>
      <c r="AM293" s="36">
        <f t="shared" si="895"/>
        <v>276</v>
      </c>
      <c r="AN293" s="36">
        <f t="shared" si="895"/>
        <v>15</v>
      </c>
      <c r="AO293" s="36">
        <f t="shared" si="895"/>
        <v>62</v>
      </c>
      <c r="AP293" s="36">
        <f t="shared" si="895"/>
        <v>146</v>
      </c>
      <c r="AQ293" s="36">
        <f t="shared" si="895"/>
        <v>191</v>
      </c>
      <c r="AR293" s="36">
        <f t="shared" si="895"/>
        <v>196</v>
      </c>
      <c r="AS293" s="36">
        <f t="shared" si="895"/>
        <v>199</v>
      </c>
      <c r="AT293" s="35">
        <f t="shared" si="39"/>
        <v>15</v>
      </c>
      <c r="AU293" s="31"/>
      <c r="AV293" s="31"/>
      <c r="AW293" s="31"/>
      <c r="AX293" s="31"/>
      <c r="AY293" s="31"/>
      <c r="AZ293" s="31"/>
      <c r="BA293" s="31"/>
      <c r="BB293" s="31"/>
    </row>
    <row r="294" ht="13.5" customHeight="1">
      <c r="A294" s="27" t="s">
        <v>40</v>
      </c>
      <c r="B294" s="27" t="s">
        <v>55</v>
      </c>
      <c r="C294" s="28">
        <f>LOOKUP(A294,'single char incidentie'!$A$1:$A$26,'single char incidentie'!$E$1:$E$26)</f>
        <v>0.02231853074</v>
      </c>
      <c r="D294" s="28">
        <f>LOOKUP(B294,'single char incidentie'!$A$1:$A$26,'single char incidentie'!$D$1:$D$26)</f>
        <v>0.0443396535</v>
      </c>
      <c r="E294" s="29">
        <v>0.0980216788869377</v>
      </c>
      <c r="F294" s="30">
        <f t="shared" si="9"/>
        <v>0.0009802167889</v>
      </c>
      <c r="G294" s="31">
        <f t="shared" si="27"/>
        <v>1372303.504</v>
      </c>
      <c r="H294" s="31">
        <f t="shared" si="28"/>
        <v>620755.149</v>
      </c>
      <c r="I294" s="31">
        <f t="shared" si="10"/>
        <v>13723.03504</v>
      </c>
      <c r="J294" s="32">
        <f t="shared" ref="J294:K294" si="896">C294*$AH$5</f>
        <v>22.31853074</v>
      </c>
      <c r="K294" s="32">
        <f t="shared" si="896"/>
        <v>44.3396535</v>
      </c>
      <c r="L294" s="32">
        <f t="shared" si="12"/>
        <v>0.9802167889</v>
      </c>
      <c r="M294" s="32">
        <f t="shared" si="13"/>
        <v>1.859877562</v>
      </c>
      <c r="N294" s="32">
        <f t="shared" si="14"/>
        <v>0.7199526045</v>
      </c>
      <c r="O294" s="32">
        <f t="shared" si="15"/>
        <v>3.694971125</v>
      </c>
      <c r="P294" s="32">
        <f t="shared" si="16"/>
        <v>1.430311403</v>
      </c>
      <c r="Q294" s="32">
        <f t="shared" si="17"/>
        <v>0.08168473241</v>
      </c>
      <c r="R294" s="32">
        <f t="shared" si="18"/>
        <v>0.03161989642</v>
      </c>
      <c r="S294" s="32">
        <f t="shared" si="19"/>
        <v>0.002634991368</v>
      </c>
      <c r="T294" s="33">
        <f t="shared" si="30"/>
        <v>0.8925227512</v>
      </c>
      <c r="U294" s="34">
        <f t="shared" ref="U294:AB294" si="897">IF(AND(J294&gt;=$AH$7,J294&lt;=$AH$9),1,0)</f>
        <v>0</v>
      </c>
      <c r="V294" s="34">
        <f t="shared" si="897"/>
        <v>0</v>
      </c>
      <c r="W294" s="34">
        <f t="shared" si="897"/>
        <v>0</v>
      </c>
      <c r="X294" s="34">
        <f t="shared" si="897"/>
        <v>1</v>
      </c>
      <c r="Y294" s="34">
        <f t="shared" si="897"/>
        <v>0</v>
      </c>
      <c r="Z294" s="34">
        <f t="shared" si="897"/>
        <v>0</v>
      </c>
      <c r="AA294" s="34">
        <f t="shared" si="897"/>
        <v>1</v>
      </c>
      <c r="AB294" s="34">
        <f t="shared" si="897"/>
        <v>0</v>
      </c>
      <c r="AC294" s="34">
        <f t="shared" si="21"/>
        <v>0</v>
      </c>
      <c r="AD294" s="34">
        <f t="shared" si="22"/>
        <v>1</v>
      </c>
      <c r="AE294" s="30">
        <f t="shared" si="23"/>
        <v>0.0009802167889</v>
      </c>
      <c r="AF294" s="35" t="str">
        <f t="shared" si="42"/>
        <v>V+M</v>
      </c>
      <c r="AG294" s="31"/>
      <c r="AH294" s="31"/>
      <c r="AI294" s="31"/>
      <c r="AJ294" s="36">
        <f t="shared" ref="AJ294:AS294" si="898">INT(100*ABS(J294-($AH$7+$AH$9)/2))</f>
        <v>2031</v>
      </c>
      <c r="AK294" s="36">
        <f t="shared" si="898"/>
        <v>4233</v>
      </c>
      <c r="AL294" s="36">
        <f t="shared" si="898"/>
        <v>101</v>
      </c>
      <c r="AM294" s="36">
        <f t="shared" si="898"/>
        <v>14</v>
      </c>
      <c r="AN294" s="36">
        <f t="shared" si="898"/>
        <v>128</v>
      </c>
      <c r="AO294" s="36">
        <f t="shared" si="898"/>
        <v>169</v>
      </c>
      <c r="AP294" s="36">
        <f t="shared" si="898"/>
        <v>56</v>
      </c>
      <c r="AQ294" s="36">
        <f t="shared" si="898"/>
        <v>191</v>
      </c>
      <c r="AR294" s="36">
        <f t="shared" si="898"/>
        <v>196</v>
      </c>
      <c r="AS294" s="36">
        <f t="shared" si="898"/>
        <v>199</v>
      </c>
      <c r="AT294" s="35">
        <f t="shared" si="39"/>
        <v>14</v>
      </c>
      <c r="AU294" s="31"/>
      <c r="AV294" s="31"/>
      <c r="AW294" s="31"/>
      <c r="AX294" s="31"/>
      <c r="AY294" s="31"/>
      <c r="AZ294" s="31"/>
      <c r="BA294" s="31"/>
      <c r="BB294" s="31"/>
    </row>
    <row r="295" ht="13.5" customHeight="1">
      <c r="A295" s="27" t="s">
        <v>62</v>
      </c>
      <c r="B295" s="27" t="s">
        <v>42</v>
      </c>
      <c r="C295" s="28">
        <f>LOOKUP(A295,'single char incidentie'!$A$1:$A$26,'single char incidentie'!$E$1:$E$26)</f>
        <v>0.01854000624</v>
      </c>
      <c r="D295" s="28">
        <f>LOOKUP(B295,'single char incidentie'!$A$1:$A$26,'single char incidentie'!$D$1:$D$26)</f>
        <v>0.05481889944</v>
      </c>
      <c r="E295" s="29">
        <v>0.0979353351926968</v>
      </c>
      <c r="F295" s="30">
        <f t="shared" si="9"/>
        <v>0.0009793533519</v>
      </c>
      <c r="G295" s="31">
        <f t="shared" si="27"/>
        <v>1371094.693</v>
      </c>
      <c r="H295" s="31">
        <f t="shared" si="28"/>
        <v>767464.5922</v>
      </c>
      <c r="I295" s="31">
        <f t="shared" si="10"/>
        <v>13710.94693</v>
      </c>
      <c r="J295" s="32">
        <f t="shared" ref="J295:K295" si="899">C295*$AH$5</f>
        <v>18.54000624</v>
      </c>
      <c r="K295" s="32">
        <f t="shared" si="899"/>
        <v>54.81889944</v>
      </c>
      <c r="L295" s="32">
        <f t="shared" si="12"/>
        <v>0.9793533519</v>
      </c>
      <c r="M295" s="32">
        <f t="shared" si="13"/>
        <v>1.54500052</v>
      </c>
      <c r="N295" s="32">
        <f t="shared" si="14"/>
        <v>0.5980647174</v>
      </c>
      <c r="O295" s="32">
        <f t="shared" si="15"/>
        <v>4.56824162</v>
      </c>
      <c r="P295" s="32">
        <f t="shared" si="16"/>
        <v>1.768351595</v>
      </c>
      <c r="Q295" s="32">
        <f t="shared" si="17"/>
        <v>0.08161277933</v>
      </c>
      <c r="R295" s="32">
        <f t="shared" si="18"/>
        <v>0.03159204361</v>
      </c>
      <c r="S295" s="32">
        <f t="shared" si="19"/>
        <v>0.002632670301</v>
      </c>
      <c r="T295" s="33">
        <f t="shared" si="30"/>
        <v>0.8935021046</v>
      </c>
      <c r="U295" s="34">
        <f t="shared" ref="U295:AB295" si="900">IF(AND(J295&gt;=$AH$7,J295&lt;=$AH$9),1,0)</f>
        <v>0</v>
      </c>
      <c r="V295" s="34">
        <f t="shared" si="900"/>
        <v>0</v>
      </c>
      <c r="W295" s="34">
        <f t="shared" si="900"/>
        <v>0</v>
      </c>
      <c r="X295" s="34">
        <f t="shared" si="900"/>
        <v>1</v>
      </c>
      <c r="Y295" s="34">
        <f t="shared" si="900"/>
        <v>0</v>
      </c>
      <c r="Z295" s="34">
        <f t="shared" si="900"/>
        <v>0</v>
      </c>
      <c r="AA295" s="34">
        <f t="shared" si="900"/>
        <v>1</v>
      </c>
      <c r="AB295" s="34">
        <f t="shared" si="900"/>
        <v>0</v>
      </c>
      <c r="AC295" s="34">
        <f t="shared" si="21"/>
        <v>0</v>
      </c>
      <c r="AD295" s="34">
        <f t="shared" si="22"/>
        <v>1</v>
      </c>
      <c r="AE295" s="30">
        <f t="shared" si="23"/>
        <v>0.0009793533519</v>
      </c>
      <c r="AF295" s="35" t="str">
        <f t="shared" si="42"/>
        <v>F+D</v>
      </c>
      <c r="AG295" s="31"/>
      <c r="AH295" s="31"/>
      <c r="AI295" s="31"/>
      <c r="AJ295" s="36">
        <f t="shared" ref="AJ295:AS295" si="901">INT(100*ABS(J295-($AH$7+$AH$9)/2))</f>
        <v>1654</v>
      </c>
      <c r="AK295" s="36">
        <f t="shared" si="901"/>
        <v>5281</v>
      </c>
      <c r="AL295" s="36">
        <f t="shared" si="901"/>
        <v>102</v>
      </c>
      <c r="AM295" s="36">
        <f t="shared" si="901"/>
        <v>45</v>
      </c>
      <c r="AN295" s="36">
        <f t="shared" si="901"/>
        <v>140</v>
      </c>
      <c r="AO295" s="36">
        <f t="shared" si="901"/>
        <v>256</v>
      </c>
      <c r="AP295" s="36">
        <f t="shared" si="901"/>
        <v>23</v>
      </c>
      <c r="AQ295" s="36">
        <f t="shared" si="901"/>
        <v>191</v>
      </c>
      <c r="AR295" s="36">
        <f t="shared" si="901"/>
        <v>196</v>
      </c>
      <c r="AS295" s="36">
        <f t="shared" si="901"/>
        <v>199</v>
      </c>
      <c r="AT295" s="35">
        <f t="shared" si="39"/>
        <v>23</v>
      </c>
      <c r="AU295" s="31"/>
      <c r="AV295" s="31"/>
      <c r="AW295" s="31"/>
      <c r="AX295" s="31"/>
      <c r="AY295" s="31"/>
      <c r="AZ295" s="31"/>
      <c r="BA295" s="31"/>
      <c r="BB295" s="31"/>
    </row>
    <row r="296" ht="13.5" customHeight="1">
      <c r="A296" s="27" t="s">
        <v>48</v>
      </c>
      <c r="B296" s="27" t="s">
        <v>60</v>
      </c>
      <c r="C296" s="28">
        <f>LOOKUP(A296,'single char incidentie'!$A$1:$A$26,'single char incidentie'!$E$1:$E$26)</f>
        <v>0.04448359996</v>
      </c>
      <c r="D296" s="28">
        <f>LOOKUP(B296,'single char incidentie'!$A$1:$A$26,'single char incidentie'!$D$1:$D$26)</f>
        <v>0.02015677301</v>
      </c>
      <c r="E296" s="29">
        <v>0.0975180073371993</v>
      </c>
      <c r="F296" s="30">
        <f t="shared" si="9"/>
        <v>0.0009751800734</v>
      </c>
      <c r="G296" s="31">
        <f t="shared" si="27"/>
        <v>1365252.103</v>
      </c>
      <c r="H296" s="31">
        <f t="shared" si="28"/>
        <v>282194.8221</v>
      </c>
      <c r="I296" s="31">
        <f t="shared" si="10"/>
        <v>13652.52103</v>
      </c>
      <c r="J296" s="32">
        <f t="shared" ref="J296:K296" si="902">C296*$AH$5</f>
        <v>44.48359996</v>
      </c>
      <c r="K296" s="32">
        <f t="shared" si="902"/>
        <v>20.15677301</v>
      </c>
      <c r="L296" s="32">
        <f t="shared" si="12"/>
        <v>0.9751800734</v>
      </c>
      <c r="M296" s="32">
        <f t="shared" si="13"/>
        <v>3.706966663</v>
      </c>
      <c r="N296" s="32">
        <f t="shared" si="14"/>
        <v>1.434954837</v>
      </c>
      <c r="O296" s="32">
        <f t="shared" si="15"/>
        <v>1.679731084</v>
      </c>
      <c r="P296" s="32">
        <f t="shared" si="16"/>
        <v>0.6502184841</v>
      </c>
      <c r="Q296" s="32">
        <f t="shared" si="17"/>
        <v>0.08126500611</v>
      </c>
      <c r="R296" s="32">
        <f t="shared" si="18"/>
        <v>0.03145742172</v>
      </c>
      <c r="S296" s="32">
        <f t="shared" si="19"/>
        <v>0.00262145181</v>
      </c>
      <c r="T296" s="33">
        <f t="shared" si="30"/>
        <v>0.8944772846</v>
      </c>
      <c r="U296" s="34">
        <f t="shared" ref="U296:AB296" si="903">IF(AND(J296&gt;=$AH$7,J296&lt;=$AH$9),1,0)</f>
        <v>0</v>
      </c>
      <c r="V296" s="34">
        <f t="shared" si="903"/>
        <v>0</v>
      </c>
      <c r="W296" s="34">
        <f t="shared" si="903"/>
        <v>0</v>
      </c>
      <c r="X296" s="34">
        <f t="shared" si="903"/>
        <v>0</v>
      </c>
      <c r="Y296" s="34">
        <f t="shared" si="903"/>
        <v>1</v>
      </c>
      <c r="Z296" s="34">
        <f t="shared" si="903"/>
        <v>1</v>
      </c>
      <c r="AA296" s="34">
        <f t="shared" si="903"/>
        <v>0</v>
      </c>
      <c r="AB296" s="34">
        <f t="shared" si="903"/>
        <v>0</v>
      </c>
      <c r="AC296" s="34">
        <f t="shared" si="21"/>
        <v>0</v>
      </c>
      <c r="AD296" s="34">
        <f t="shared" si="22"/>
        <v>1</v>
      </c>
      <c r="AE296" s="30">
        <f t="shared" si="23"/>
        <v>0.0009751800734</v>
      </c>
      <c r="AF296" s="35" t="str">
        <f t="shared" si="42"/>
        <v>F+M</v>
      </c>
      <c r="AG296" s="31"/>
      <c r="AH296" s="31"/>
      <c r="AI296" s="31"/>
      <c r="AJ296" s="36">
        <f t="shared" ref="AJ296:AS296" si="904">INT(100*ABS(J296-($AH$7+$AH$9)/2))</f>
        <v>4248</v>
      </c>
      <c r="AK296" s="36">
        <f t="shared" si="904"/>
        <v>1815</v>
      </c>
      <c r="AL296" s="36">
        <f t="shared" si="904"/>
        <v>102</v>
      </c>
      <c r="AM296" s="36">
        <f t="shared" si="904"/>
        <v>170</v>
      </c>
      <c r="AN296" s="36">
        <f t="shared" si="904"/>
        <v>56</v>
      </c>
      <c r="AO296" s="36">
        <f t="shared" si="904"/>
        <v>32</v>
      </c>
      <c r="AP296" s="36">
        <f t="shared" si="904"/>
        <v>134</v>
      </c>
      <c r="AQ296" s="36">
        <f t="shared" si="904"/>
        <v>191</v>
      </c>
      <c r="AR296" s="36">
        <f t="shared" si="904"/>
        <v>196</v>
      </c>
      <c r="AS296" s="36">
        <f t="shared" si="904"/>
        <v>199</v>
      </c>
      <c r="AT296" s="35">
        <f t="shared" si="39"/>
        <v>32</v>
      </c>
      <c r="AU296" s="31"/>
      <c r="AV296" s="31"/>
      <c r="AW296" s="31"/>
      <c r="AX296" s="31"/>
      <c r="AY296" s="31"/>
      <c r="AZ296" s="31"/>
      <c r="BA296" s="31"/>
      <c r="BB296" s="31"/>
    </row>
    <row r="297" ht="13.5" customHeight="1">
      <c r="A297" s="27" t="s">
        <v>45</v>
      </c>
      <c r="B297" s="27" t="s">
        <v>33</v>
      </c>
      <c r="C297" s="28">
        <f>LOOKUP(A297,'single char incidentie'!$A$1:$A$26,'single char incidentie'!$E$1:$E$26)</f>
        <v>0.03844431043</v>
      </c>
      <c r="D297" s="28">
        <f>LOOKUP(B297,'single char incidentie'!$A$1:$A$26,'single char incidentie'!$D$1:$D$26)</f>
        <v>0.02531121548</v>
      </c>
      <c r="E297" s="29">
        <v>0.0970790935581416</v>
      </c>
      <c r="F297" s="30">
        <f t="shared" si="9"/>
        <v>0.0009707909356</v>
      </c>
      <c r="G297" s="31">
        <f t="shared" si="27"/>
        <v>1359107.31</v>
      </c>
      <c r="H297" s="31">
        <f t="shared" si="28"/>
        <v>354357.0167</v>
      </c>
      <c r="I297" s="31">
        <f t="shared" si="10"/>
        <v>13591.0731</v>
      </c>
      <c r="J297" s="32">
        <f t="shared" ref="J297:K297" si="905">C297*$AH$5</f>
        <v>38.44431043</v>
      </c>
      <c r="K297" s="32">
        <f t="shared" si="905"/>
        <v>25.31121548</v>
      </c>
      <c r="L297" s="32">
        <f t="shared" si="12"/>
        <v>0.9707909356</v>
      </c>
      <c r="M297" s="32">
        <f t="shared" si="13"/>
        <v>3.203692536</v>
      </c>
      <c r="N297" s="32">
        <f t="shared" si="14"/>
        <v>1.240139046</v>
      </c>
      <c r="O297" s="32">
        <f t="shared" si="15"/>
        <v>2.109267957</v>
      </c>
      <c r="P297" s="32">
        <f t="shared" si="16"/>
        <v>0.8164908219</v>
      </c>
      <c r="Q297" s="32">
        <f t="shared" si="17"/>
        <v>0.08089924463</v>
      </c>
      <c r="R297" s="32">
        <f t="shared" si="18"/>
        <v>0.03131583663</v>
      </c>
      <c r="S297" s="32">
        <f t="shared" si="19"/>
        <v>0.002609653053</v>
      </c>
      <c r="T297" s="33">
        <f t="shared" si="30"/>
        <v>0.8954480756</v>
      </c>
      <c r="U297" s="34">
        <f t="shared" ref="U297:AB297" si="906">IF(AND(J297&gt;=$AH$7,J297&lt;=$AH$9),1,0)</f>
        <v>0</v>
      </c>
      <c r="V297" s="34">
        <f t="shared" si="906"/>
        <v>0</v>
      </c>
      <c r="W297" s="34">
        <f t="shared" si="906"/>
        <v>0</v>
      </c>
      <c r="X297" s="34">
        <f t="shared" si="906"/>
        <v>0</v>
      </c>
      <c r="Y297" s="34">
        <f t="shared" si="906"/>
        <v>1</v>
      </c>
      <c r="Z297" s="34">
        <f t="shared" si="906"/>
        <v>1</v>
      </c>
      <c r="AA297" s="34">
        <f t="shared" si="906"/>
        <v>0</v>
      </c>
      <c r="AB297" s="34">
        <f t="shared" si="906"/>
        <v>0</v>
      </c>
      <c r="AC297" s="34">
        <f t="shared" si="21"/>
        <v>0</v>
      </c>
      <c r="AD297" s="34">
        <f t="shared" si="22"/>
        <v>1</v>
      </c>
      <c r="AE297" s="30">
        <f t="shared" si="23"/>
        <v>0.0009707909356</v>
      </c>
      <c r="AF297" s="35" t="str">
        <f t="shared" si="42"/>
        <v>F+M</v>
      </c>
      <c r="AG297" s="31"/>
      <c r="AH297" s="31"/>
      <c r="AI297" s="31"/>
      <c r="AJ297" s="36">
        <f t="shared" ref="AJ297:AS297" si="907">INT(100*ABS(J297-($AH$7+$AH$9)/2))</f>
        <v>3644</v>
      </c>
      <c r="AK297" s="36">
        <f t="shared" si="907"/>
        <v>2331</v>
      </c>
      <c r="AL297" s="36">
        <f t="shared" si="907"/>
        <v>102</v>
      </c>
      <c r="AM297" s="36">
        <f t="shared" si="907"/>
        <v>120</v>
      </c>
      <c r="AN297" s="36">
        <f t="shared" si="907"/>
        <v>75</v>
      </c>
      <c r="AO297" s="36">
        <f t="shared" si="907"/>
        <v>10</v>
      </c>
      <c r="AP297" s="36">
        <f t="shared" si="907"/>
        <v>118</v>
      </c>
      <c r="AQ297" s="36">
        <f t="shared" si="907"/>
        <v>191</v>
      </c>
      <c r="AR297" s="36">
        <f t="shared" si="907"/>
        <v>196</v>
      </c>
      <c r="AS297" s="36">
        <f t="shared" si="907"/>
        <v>199</v>
      </c>
      <c r="AT297" s="35">
        <f t="shared" si="39"/>
        <v>10</v>
      </c>
      <c r="AU297" s="31"/>
      <c r="AV297" s="31"/>
      <c r="AW297" s="31"/>
      <c r="AX297" s="31"/>
      <c r="AY297" s="31"/>
      <c r="AZ297" s="31"/>
      <c r="BA297" s="31"/>
      <c r="BB297" s="31"/>
    </row>
    <row r="298" ht="13.5" customHeight="1">
      <c r="A298" s="27" t="s">
        <v>55</v>
      </c>
      <c r="B298" s="27" t="s">
        <v>53</v>
      </c>
      <c r="C298" s="28">
        <f>LOOKUP(A298,'single char incidentie'!$A$1:$A$26,'single char incidentie'!$E$1:$E$26)</f>
        <v>0.04208913995</v>
      </c>
      <c r="D298" s="28">
        <f>LOOKUP(B298,'single char incidentie'!$A$1:$A$26,'single char incidentie'!$D$1:$D$26)</f>
        <v>0.02319662658</v>
      </c>
      <c r="E298" s="29">
        <v>0.097014335787461</v>
      </c>
      <c r="F298" s="30">
        <f t="shared" si="9"/>
        <v>0.0009701433579</v>
      </c>
      <c r="G298" s="31">
        <f t="shared" si="27"/>
        <v>1358200.701</v>
      </c>
      <c r="H298" s="31">
        <f t="shared" si="28"/>
        <v>324752.7721</v>
      </c>
      <c r="I298" s="31">
        <f t="shared" si="10"/>
        <v>13582.00701</v>
      </c>
      <c r="J298" s="32">
        <f t="shared" ref="J298:K298" si="908">C298*$AH$5</f>
        <v>42.08913995</v>
      </c>
      <c r="K298" s="32">
        <f t="shared" si="908"/>
        <v>23.19662658</v>
      </c>
      <c r="L298" s="32">
        <f t="shared" si="12"/>
        <v>0.9701433579</v>
      </c>
      <c r="M298" s="32">
        <f t="shared" si="13"/>
        <v>3.50742833</v>
      </c>
      <c r="N298" s="32">
        <f t="shared" si="14"/>
        <v>1.357714192</v>
      </c>
      <c r="O298" s="32">
        <f t="shared" si="15"/>
        <v>1.933052215</v>
      </c>
      <c r="P298" s="32">
        <f t="shared" si="16"/>
        <v>0.7482782768</v>
      </c>
      <c r="Q298" s="32">
        <f t="shared" si="17"/>
        <v>0.08084527982</v>
      </c>
      <c r="R298" s="32">
        <f t="shared" si="18"/>
        <v>0.03129494703</v>
      </c>
      <c r="S298" s="32">
        <f t="shared" si="19"/>
        <v>0.002607912252</v>
      </c>
      <c r="T298" s="33">
        <f t="shared" si="30"/>
        <v>0.8964182189</v>
      </c>
      <c r="U298" s="34">
        <f t="shared" ref="U298:AB298" si="909">IF(AND(J298&gt;=$AH$7,J298&lt;=$AH$9),1,0)</f>
        <v>0</v>
      </c>
      <c r="V298" s="34">
        <f t="shared" si="909"/>
        <v>0</v>
      </c>
      <c r="W298" s="34">
        <f t="shared" si="909"/>
        <v>0</v>
      </c>
      <c r="X298" s="34">
        <f t="shared" si="909"/>
        <v>0</v>
      </c>
      <c r="Y298" s="34">
        <f t="shared" si="909"/>
        <v>1</v>
      </c>
      <c r="Z298" s="34">
        <f t="shared" si="909"/>
        <v>1</v>
      </c>
      <c r="AA298" s="34">
        <f t="shared" si="909"/>
        <v>0</v>
      </c>
      <c r="AB298" s="34">
        <f t="shared" si="909"/>
        <v>0</v>
      </c>
      <c r="AC298" s="34">
        <f t="shared" si="21"/>
        <v>0</v>
      </c>
      <c r="AD298" s="34">
        <f t="shared" si="22"/>
        <v>1</v>
      </c>
      <c r="AE298" s="30">
        <f t="shared" si="23"/>
        <v>0.0009701433579</v>
      </c>
      <c r="AF298" s="35" t="str">
        <f t="shared" si="42"/>
        <v>F+M</v>
      </c>
      <c r="AG298" s="31"/>
      <c r="AH298" s="31"/>
      <c r="AI298" s="31"/>
      <c r="AJ298" s="36">
        <f t="shared" ref="AJ298:AS298" si="910">INT(100*ABS(J298-($AH$7+$AH$9)/2))</f>
        <v>4008</v>
      </c>
      <c r="AK298" s="36">
        <f t="shared" si="910"/>
        <v>2119</v>
      </c>
      <c r="AL298" s="36">
        <f t="shared" si="910"/>
        <v>102</v>
      </c>
      <c r="AM298" s="36">
        <f t="shared" si="910"/>
        <v>150</v>
      </c>
      <c r="AN298" s="36">
        <f t="shared" si="910"/>
        <v>64</v>
      </c>
      <c r="AO298" s="36">
        <f t="shared" si="910"/>
        <v>6</v>
      </c>
      <c r="AP298" s="36">
        <f t="shared" si="910"/>
        <v>125</v>
      </c>
      <c r="AQ298" s="36">
        <f t="shared" si="910"/>
        <v>191</v>
      </c>
      <c r="AR298" s="36">
        <f t="shared" si="910"/>
        <v>196</v>
      </c>
      <c r="AS298" s="36">
        <f t="shared" si="910"/>
        <v>199</v>
      </c>
      <c r="AT298" s="35">
        <f t="shared" si="39"/>
        <v>6</v>
      </c>
      <c r="AU298" s="31"/>
      <c r="AV298" s="31"/>
      <c r="AW298" s="31"/>
      <c r="AX298" s="31"/>
      <c r="AY298" s="31"/>
      <c r="AZ298" s="31"/>
      <c r="BA298" s="31"/>
      <c r="BB298" s="31"/>
    </row>
    <row r="299" ht="13.5" customHeight="1">
      <c r="A299" s="27" t="s">
        <v>28</v>
      </c>
      <c r="B299" s="27" t="s">
        <v>27</v>
      </c>
      <c r="C299" s="28">
        <f>LOOKUP(A299,'single char incidentie'!$A$1:$A$26,'single char incidentie'!$E$1:$E$26)</f>
        <v>0.0311030688</v>
      </c>
      <c r="D299" s="28">
        <f>LOOKUP(B299,'single char incidentie'!$A$1:$A$26,'single char incidentie'!$D$1:$D$26)</f>
        <v>0.0294908523</v>
      </c>
      <c r="E299" s="29">
        <v>0.0969999451717542</v>
      </c>
      <c r="F299" s="30">
        <f t="shared" si="9"/>
        <v>0.0009699994517</v>
      </c>
      <c r="G299" s="31">
        <f t="shared" si="27"/>
        <v>1357999.232</v>
      </c>
      <c r="H299" s="31">
        <f t="shared" si="28"/>
        <v>412871.9321</v>
      </c>
      <c r="I299" s="31">
        <f t="shared" si="10"/>
        <v>13579.99232</v>
      </c>
      <c r="J299" s="32">
        <f t="shared" ref="J299:K299" si="911">C299*$AH$5</f>
        <v>31.1030688</v>
      </c>
      <c r="K299" s="32">
        <f t="shared" si="911"/>
        <v>29.4908523</v>
      </c>
      <c r="L299" s="32">
        <f t="shared" si="12"/>
        <v>0.9699994517</v>
      </c>
      <c r="M299" s="32">
        <f t="shared" si="13"/>
        <v>2.5919224</v>
      </c>
      <c r="N299" s="32">
        <f t="shared" si="14"/>
        <v>1.0033248</v>
      </c>
      <c r="O299" s="32">
        <f t="shared" si="15"/>
        <v>2.457571025</v>
      </c>
      <c r="P299" s="32">
        <f t="shared" si="16"/>
        <v>0.951317816</v>
      </c>
      <c r="Q299" s="32">
        <f t="shared" si="17"/>
        <v>0.08083328764</v>
      </c>
      <c r="R299" s="32">
        <f t="shared" si="18"/>
        <v>0.03129030489</v>
      </c>
      <c r="S299" s="32">
        <f t="shared" si="19"/>
        <v>0.002607525408</v>
      </c>
      <c r="T299" s="33">
        <f t="shared" si="30"/>
        <v>0.8973882184</v>
      </c>
      <c r="U299" s="34">
        <f t="shared" ref="U299:AB299" si="912">IF(AND(J299&gt;=$AH$7,J299&lt;=$AH$9),1,0)</f>
        <v>0</v>
      </c>
      <c r="V299" s="34">
        <f t="shared" si="912"/>
        <v>0</v>
      </c>
      <c r="W299" s="34">
        <f t="shared" si="912"/>
        <v>0</v>
      </c>
      <c r="X299" s="34">
        <f t="shared" si="912"/>
        <v>1</v>
      </c>
      <c r="Y299" s="34">
        <f t="shared" si="912"/>
        <v>1</v>
      </c>
      <c r="Z299" s="34">
        <f t="shared" si="912"/>
        <v>1</v>
      </c>
      <c r="AA299" s="34">
        <f t="shared" si="912"/>
        <v>0</v>
      </c>
      <c r="AB299" s="34">
        <f t="shared" si="912"/>
        <v>0</v>
      </c>
      <c r="AC299" s="34">
        <f t="shared" si="21"/>
        <v>0</v>
      </c>
      <c r="AD299" s="34">
        <f t="shared" si="22"/>
        <v>1</v>
      </c>
      <c r="AE299" s="30">
        <f t="shared" si="23"/>
        <v>0.0009699994517</v>
      </c>
      <c r="AF299" s="35" t="str">
        <f t="shared" si="42"/>
        <v>F+M</v>
      </c>
      <c r="AG299" s="31"/>
      <c r="AH299" s="31"/>
      <c r="AI299" s="31"/>
      <c r="AJ299" s="36">
        <f t="shared" ref="AJ299:AS299" si="913">INT(100*ABS(J299-($AH$7+$AH$9)/2))</f>
        <v>2910</v>
      </c>
      <c r="AK299" s="36">
        <f t="shared" si="913"/>
        <v>2749</v>
      </c>
      <c r="AL299" s="36">
        <f t="shared" si="913"/>
        <v>103</v>
      </c>
      <c r="AM299" s="36">
        <f t="shared" si="913"/>
        <v>59</v>
      </c>
      <c r="AN299" s="36">
        <f t="shared" si="913"/>
        <v>99</v>
      </c>
      <c r="AO299" s="36">
        <f t="shared" si="913"/>
        <v>45</v>
      </c>
      <c r="AP299" s="36">
        <f t="shared" si="913"/>
        <v>104</v>
      </c>
      <c r="AQ299" s="36">
        <f t="shared" si="913"/>
        <v>191</v>
      </c>
      <c r="AR299" s="36">
        <f t="shared" si="913"/>
        <v>196</v>
      </c>
      <c r="AS299" s="36">
        <f t="shared" si="913"/>
        <v>199</v>
      </c>
      <c r="AT299" s="35">
        <f t="shared" si="39"/>
        <v>45</v>
      </c>
      <c r="AU299" s="31"/>
      <c r="AV299" s="31"/>
      <c r="AW299" s="31"/>
      <c r="AX299" s="31"/>
      <c r="AY299" s="31"/>
      <c r="AZ299" s="31"/>
      <c r="BA299" s="31"/>
      <c r="BB299" s="31"/>
    </row>
    <row r="300" ht="13.5" customHeight="1">
      <c r="A300" s="27" t="s">
        <v>53</v>
      </c>
      <c r="B300" s="27" t="s">
        <v>61</v>
      </c>
      <c r="C300" s="28">
        <f>LOOKUP(A300,'single char incidentie'!$A$1:$A$26,'single char incidentie'!$E$1:$E$26)</f>
        <v>0.04653756087</v>
      </c>
      <c r="D300" s="28">
        <f>LOOKUP(B300,'single char incidentie'!$A$1:$A$26,'single char incidentie'!$D$1:$D$26)</f>
        <v>0.02155809446</v>
      </c>
      <c r="E300" s="29">
        <v>0.0952298994398165</v>
      </c>
      <c r="F300" s="30">
        <f t="shared" si="9"/>
        <v>0.0009522989944</v>
      </c>
      <c r="G300" s="31">
        <f t="shared" si="27"/>
        <v>1333218.592</v>
      </c>
      <c r="H300" s="31">
        <f t="shared" si="28"/>
        <v>301813.3225</v>
      </c>
      <c r="I300" s="31">
        <f t="shared" si="10"/>
        <v>13332.18592</v>
      </c>
      <c r="J300" s="32">
        <f t="shared" ref="J300:K300" si="914">C300*$AH$5</f>
        <v>46.53756087</v>
      </c>
      <c r="K300" s="32">
        <f t="shared" si="914"/>
        <v>21.55809446</v>
      </c>
      <c r="L300" s="32">
        <f t="shared" si="12"/>
        <v>0.9522989944</v>
      </c>
      <c r="M300" s="32">
        <f t="shared" si="13"/>
        <v>3.878130073</v>
      </c>
      <c r="N300" s="32">
        <f t="shared" si="14"/>
        <v>1.501211641</v>
      </c>
      <c r="O300" s="32">
        <f t="shared" si="15"/>
        <v>1.796507872</v>
      </c>
      <c r="P300" s="32">
        <f t="shared" si="16"/>
        <v>0.6954224021</v>
      </c>
      <c r="Q300" s="32">
        <f t="shared" si="17"/>
        <v>0.07935824953</v>
      </c>
      <c r="R300" s="32">
        <f t="shared" si="18"/>
        <v>0.0307193224</v>
      </c>
      <c r="S300" s="32">
        <f t="shared" si="19"/>
        <v>0.002559943533</v>
      </c>
      <c r="T300" s="33">
        <f t="shared" si="30"/>
        <v>0.8983405174</v>
      </c>
      <c r="U300" s="34">
        <f t="shared" ref="U300:AB300" si="915">IF(AND(J300&gt;=$AH$7,J300&lt;=$AH$9),1,0)</f>
        <v>0</v>
      </c>
      <c r="V300" s="34">
        <f t="shared" si="915"/>
        <v>0</v>
      </c>
      <c r="W300" s="34">
        <f t="shared" si="915"/>
        <v>0</v>
      </c>
      <c r="X300" s="34">
        <f t="shared" si="915"/>
        <v>0</v>
      </c>
      <c r="Y300" s="34">
        <f t="shared" si="915"/>
        <v>1</v>
      </c>
      <c r="Z300" s="34">
        <f t="shared" si="915"/>
        <v>1</v>
      </c>
      <c r="AA300" s="34">
        <f t="shared" si="915"/>
        <v>0</v>
      </c>
      <c r="AB300" s="34">
        <f t="shared" si="915"/>
        <v>0</v>
      </c>
      <c r="AC300" s="34">
        <f t="shared" si="21"/>
        <v>0</v>
      </c>
      <c r="AD300" s="34">
        <f t="shared" si="22"/>
        <v>1</v>
      </c>
      <c r="AE300" s="30">
        <f t="shared" si="23"/>
        <v>0.0009522989944</v>
      </c>
      <c r="AF300" s="35" t="str">
        <f t="shared" si="42"/>
        <v>F+M</v>
      </c>
      <c r="AG300" s="31"/>
      <c r="AH300" s="31"/>
      <c r="AI300" s="31"/>
      <c r="AJ300" s="36">
        <f t="shared" ref="AJ300:AS300" si="916">INT(100*ABS(J300-($AH$7+$AH$9)/2))</f>
        <v>4453</v>
      </c>
      <c r="AK300" s="36">
        <f t="shared" si="916"/>
        <v>1955</v>
      </c>
      <c r="AL300" s="36">
        <f t="shared" si="916"/>
        <v>104</v>
      </c>
      <c r="AM300" s="36">
        <f t="shared" si="916"/>
        <v>187</v>
      </c>
      <c r="AN300" s="36">
        <f t="shared" si="916"/>
        <v>49</v>
      </c>
      <c r="AO300" s="36">
        <f t="shared" si="916"/>
        <v>20</v>
      </c>
      <c r="AP300" s="36">
        <f t="shared" si="916"/>
        <v>130</v>
      </c>
      <c r="AQ300" s="36">
        <f t="shared" si="916"/>
        <v>192</v>
      </c>
      <c r="AR300" s="36">
        <f t="shared" si="916"/>
        <v>196</v>
      </c>
      <c r="AS300" s="36">
        <f t="shared" si="916"/>
        <v>199</v>
      </c>
      <c r="AT300" s="35">
        <f t="shared" si="39"/>
        <v>20</v>
      </c>
      <c r="AU300" s="31"/>
      <c r="AV300" s="31"/>
      <c r="AW300" s="31"/>
      <c r="AX300" s="31"/>
      <c r="AY300" s="31"/>
      <c r="AZ300" s="31"/>
      <c r="BA300" s="31"/>
      <c r="BB300" s="31"/>
    </row>
    <row r="301" ht="13.5" customHeight="1">
      <c r="A301" s="27" t="s">
        <v>43</v>
      </c>
      <c r="B301" s="27" t="s">
        <v>50</v>
      </c>
      <c r="C301" s="28">
        <f>LOOKUP(A301,'single char incidentie'!$A$1:$A$26,'single char incidentie'!$E$1:$E$26)</f>
        <v>0.05718590837</v>
      </c>
      <c r="D301" s="28">
        <f>LOOKUP(B301,'single char incidentie'!$A$1:$A$26,'single char incidentie'!$D$1:$D$26)</f>
        <v>0.01632596738</v>
      </c>
      <c r="E301" s="29">
        <v>0.0944168296523817</v>
      </c>
      <c r="F301" s="30">
        <f t="shared" si="9"/>
        <v>0.0009441682965</v>
      </c>
      <c r="G301" s="31">
        <f t="shared" si="27"/>
        <v>1321835.615</v>
      </c>
      <c r="H301" s="31">
        <f t="shared" si="28"/>
        <v>228563.5433</v>
      </c>
      <c r="I301" s="31">
        <f t="shared" si="10"/>
        <v>13218.35615</v>
      </c>
      <c r="J301" s="32">
        <f t="shared" ref="J301:K301" si="917">C301*$AH$5</f>
        <v>57.18590837</v>
      </c>
      <c r="K301" s="32">
        <f t="shared" si="917"/>
        <v>16.32596738</v>
      </c>
      <c r="L301" s="32">
        <f t="shared" si="12"/>
        <v>0.9441682965</v>
      </c>
      <c r="M301" s="32">
        <f t="shared" si="13"/>
        <v>4.765492365</v>
      </c>
      <c r="N301" s="32">
        <f t="shared" si="14"/>
        <v>1.844706722</v>
      </c>
      <c r="O301" s="32">
        <f t="shared" si="15"/>
        <v>1.360497281</v>
      </c>
      <c r="P301" s="32">
        <f t="shared" si="16"/>
        <v>0.526644109</v>
      </c>
      <c r="Q301" s="32">
        <f t="shared" si="17"/>
        <v>0.07868069138</v>
      </c>
      <c r="R301" s="32">
        <f t="shared" si="18"/>
        <v>0.03045704182</v>
      </c>
      <c r="S301" s="32">
        <f t="shared" si="19"/>
        <v>0.002538086819</v>
      </c>
      <c r="T301" s="33">
        <f t="shared" si="30"/>
        <v>0.8992846857</v>
      </c>
      <c r="U301" s="34">
        <f t="shared" ref="U301:AB301" si="918">IF(AND(J301&gt;=$AH$7,J301&lt;=$AH$9),1,0)</f>
        <v>0</v>
      </c>
      <c r="V301" s="34">
        <f t="shared" si="918"/>
        <v>0</v>
      </c>
      <c r="W301" s="34">
        <f t="shared" si="918"/>
        <v>0</v>
      </c>
      <c r="X301" s="34">
        <f t="shared" si="918"/>
        <v>0</v>
      </c>
      <c r="Y301" s="34">
        <f t="shared" si="918"/>
        <v>1</v>
      </c>
      <c r="Z301" s="34">
        <f t="shared" si="918"/>
        <v>1</v>
      </c>
      <c r="AA301" s="34">
        <f t="shared" si="918"/>
        <v>0</v>
      </c>
      <c r="AB301" s="34">
        <f t="shared" si="918"/>
        <v>0</v>
      </c>
      <c r="AC301" s="34">
        <f t="shared" si="21"/>
        <v>0</v>
      </c>
      <c r="AD301" s="34">
        <f t="shared" si="22"/>
        <v>1</v>
      </c>
      <c r="AE301" s="30">
        <f t="shared" si="23"/>
        <v>0.0009441682965</v>
      </c>
      <c r="AF301" s="35" t="str">
        <f t="shared" si="42"/>
        <v>V+D</v>
      </c>
      <c r="AG301" s="31"/>
      <c r="AH301" s="31"/>
      <c r="AI301" s="31"/>
      <c r="AJ301" s="36">
        <f t="shared" ref="AJ301:AS301" si="919">INT(100*ABS(J301-($AH$7+$AH$9)/2))</f>
        <v>5518</v>
      </c>
      <c r="AK301" s="36">
        <f t="shared" si="919"/>
        <v>1432</v>
      </c>
      <c r="AL301" s="36">
        <f t="shared" si="919"/>
        <v>105</v>
      </c>
      <c r="AM301" s="36">
        <f t="shared" si="919"/>
        <v>276</v>
      </c>
      <c r="AN301" s="36">
        <f t="shared" si="919"/>
        <v>15</v>
      </c>
      <c r="AO301" s="36">
        <f t="shared" si="919"/>
        <v>63</v>
      </c>
      <c r="AP301" s="36">
        <f t="shared" si="919"/>
        <v>147</v>
      </c>
      <c r="AQ301" s="36">
        <f t="shared" si="919"/>
        <v>192</v>
      </c>
      <c r="AR301" s="36">
        <f t="shared" si="919"/>
        <v>196</v>
      </c>
      <c r="AS301" s="36">
        <f t="shared" si="919"/>
        <v>199</v>
      </c>
      <c r="AT301" s="35">
        <f t="shared" si="39"/>
        <v>15</v>
      </c>
      <c r="AU301" s="31"/>
      <c r="AV301" s="31"/>
      <c r="AW301" s="31"/>
      <c r="AX301" s="31"/>
      <c r="AY301" s="31"/>
      <c r="AZ301" s="31"/>
      <c r="BA301" s="31"/>
      <c r="BB301" s="31"/>
    </row>
    <row r="302" ht="13.5" customHeight="1">
      <c r="A302" s="27" t="s">
        <v>59</v>
      </c>
      <c r="B302" s="27" t="s">
        <v>59</v>
      </c>
      <c r="C302" s="28">
        <f>LOOKUP(A302,'single char incidentie'!$A$1:$A$26,'single char incidentie'!$E$1:$E$26)</f>
        <v>0.03451036129</v>
      </c>
      <c r="D302" s="28">
        <f>LOOKUP(B302,'single char incidentie'!$A$1:$A$26,'single char incidentie'!$D$1:$D$26)</f>
        <v>0.02732106643</v>
      </c>
      <c r="E302" s="29">
        <v>0.0938771815633763</v>
      </c>
      <c r="F302" s="30">
        <f t="shared" si="9"/>
        <v>0.0009387718156</v>
      </c>
      <c r="G302" s="31">
        <f t="shared" si="27"/>
        <v>1314280.542</v>
      </c>
      <c r="H302" s="31">
        <f t="shared" si="28"/>
        <v>382494.9301</v>
      </c>
      <c r="I302" s="31">
        <f t="shared" si="10"/>
        <v>13142.80542</v>
      </c>
      <c r="J302" s="32">
        <f t="shared" ref="J302:K302" si="920">C302*$AH$5</f>
        <v>34.51036129</v>
      </c>
      <c r="K302" s="32">
        <f t="shared" si="920"/>
        <v>27.32106643</v>
      </c>
      <c r="L302" s="32">
        <f t="shared" si="12"/>
        <v>0.9387718156</v>
      </c>
      <c r="M302" s="32">
        <f t="shared" si="13"/>
        <v>2.875863441</v>
      </c>
      <c r="N302" s="32">
        <f t="shared" si="14"/>
        <v>1.113237461</v>
      </c>
      <c r="O302" s="32">
        <f t="shared" si="15"/>
        <v>2.276755536</v>
      </c>
      <c r="P302" s="32">
        <f t="shared" si="16"/>
        <v>0.8813247236</v>
      </c>
      <c r="Q302" s="32">
        <f t="shared" si="17"/>
        <v>0.07823098464</v>
      </c>
      <c r="R302" s="32">
        <f t="shared" si="18"/>
        <v>0.03028296179</v>
      </c>
      <c r="S302" s="32">
        <f t="shared" si="19"/>
        <v>0.00252358015</v>
      </c>
      <c r="T302" s="33">
        <f t="shared" si="30"/>
        <v>0.9002234575</v>
      </c>
      <c r="U302" s="34">
        <f t="shared" ref="U302:AB302" si="921">IF(AND(J302&gt;=$AH$7,J302&lt;=$AH$9),1,0)</f>
        <v>0</v>
      </c>
      <c r="V302" s="34">
        <f t="shared" si="921"/>
        <v>0</v>
      </c>
      <c r="W302" s="34">
        <f t="shared" si="921"/>
        <v>0</v>
      </c>
      <c r="X302" s="34">
        <f t="shared" si="921"/>
        <v>1</v>
      </c>
      <c r="Y302" s="34">
        <f t="shared" si="921"/>
        <v>1</v>
      </c>
      <c r="Z302" s="34">
        <f t="shared" si="921"/>
        <v>1</v>
      </c>
      <c r="AA302" s="34">
        <f t="shared" si="921"/>
        <v>0</v>
      </c>
      <c r="AB302" s="34">
        <f t="shared" si="921"/>
        <v>0</v>
      </c>
      <c r="AC302" s="34">
        <f t="shared" si="21"/>
        <v>0</v>
      </c>
      <c r="AD302" s="34">
        <f t="shared" si="22"/>
        <v>1</v>
      </c>
      <c r="AE302" s="30">
        <f t="shared" si="23"/>
        <v>0.0009387718156</v>
      </c>
      <c r="AF302" s="35" t="str">
        <f t="shared" si="42"/>
        <v>F+M</v>
      </c>
      <c r="AG302" s="31"/>
      <c r="AH302" s="31"/>
      <c r="AI302" s="31"/>
      <c r="AJ302" s="36">
        <f t="shared" ref="AJ302:AS302" si="922">INT(100*ABS(J302-($AH$7+$AH$9)/2))</f>
        <v>3251</v>
      </c>
      <c r="AK302" s="36">
        <f t="shared" si="922"/>
        <v>2532</v>
      </c>
      <c r="AL302" s="36">
        <f t="shared" si="922"/>
        <v>106</v>
      </c>
      <c r="AM302" s="36">
        <f t="shared" si="922"/>
        <v>87</v>
      </c>
      <c r="AN302" s="36">
        <f t="shared" si="922"/>
        <v>88</v>
      </c>
      <c r="AO302" s="36">
        <f t="shared" si="922"/>
        <v>27</v>
      </c>
      <c r="AP302" s="36">
        <f t="shared" si="922"/>
        <v>111</v>
      </c>
      <c r="AQ302" s="36">
        <f t="shared" si="922"/>
        <v>192</v>
      </c>
      <c r="AR302" s="36">
        <f t="shared" si="922"/>
        <v>196</v>
      </c>
      <c r="AS302" s="36">
        <f t="shared" si="922"/>
        <v>199</v>
      </c>
      <c r="AT302" s="35">
        <f t="shared" si="39"/>
        <v>27</v>
      </c>
      <c r="AU302" s="31"/>
      <c r="AV302" s="31"/>
      <c r="AW302" s="31"/>
      <c r="AX302" s="31"/>
      <c r="AY302" s="31"/>
      <c r="AZ302" s="31"/>
      <c r="BA302" s="31"/>
      <c r="BB302" s="31"/>
    </row>
    <row r="303" ht="13.5" customHeight="1">
      <c r="A303" s="27" t="s">
        <v>53</v>
      </c>
      <c r="B303" s="27" t="s">
        <v>60</v>
      </c>
      <c r="C303" s="28">
        <f>LOOKUP(A303,'single char incidentie'!$A$1:$A$26,'single char incidentie'!$E$1:$E$26)</f>
        <v>0.04653756087</v>
      </c>
      <c r="D303" s="28">
        <f>LOOKUP(B303,'single char incidentie'!$A$1:$A$26,'single char incidentie'!$D$1:$D$26)</f>
        <v>0.02015677301</v>
      </c>
      <c r="E303" s="29">
        <v>0.092841057232486</v>
      </c>
      <c r="F303" s="30">
        <f t="shared" si="9"/>
        <v>0.0009284105723</v>
      </c>
      <c r="G303" s="31">
        <f t="shared" si="27"/>
        <v>1299774.801</v>
      </c>
      <c r="H303" s="31">
        <f t="shared" si="28"/>
        <v>282194.8221</v>
      </c>
      <c r="I303" s="31">
        <f t="shared" si="10"/>
        <v>12997.74801</v>
      </c>
      <c r="J303" s="32">
        <f t="shared" ref="J303:K303" si="923">C303*$AH$5</f>
        <v>46.53756087</v>
      </c>
      <c r="K303" s="32">
        <f t="shared" si="923"/>
        <v>20.15677301</v>
      </c>
      <c r="L303" s="32">
        <f t="shared" si="12"/>
        <v>0.9284105723</v>
      </c>
      <c r="M303" s="32">
        <f t="shared" si="13"/>
        <v>3.878130073</v>
      </c>
      <c r="N303" s="32">
        <f t="shared" si="14"/>
        <v>1.501211641</v>
      </c>
      <c r="O303" s="32">
        <f t="shared" si="15"/>
        <v>1.679731084</v>
      </c>
      <c r="P303" s="32">
        <f t="shared" si="16"/>
        <v>0.6502184841</v>
      </c>
      <c r="Q303" s="32">
        <f t="shared" si="17"/>
        <v>0.07736754769</v>
      </c>
      <c r="R303" s="32">
        <f t="shared" si="18"/>
        <v>0.02994872814</v>
      </c>
      <c r="S303" s="32">
        <f t="shared" si="19"/>
        <v>0.002495727345</v>
      </c>
      <c r="T303" s="33">
        <f t="shared" si="30"/>
        <v>0.9011518681</v>
      </c>
      <c r="U303" s="34">
        <f t="shared" ref="U303:AB303" si="924">IF(AND(J303&gt;=$AH$7,J303&lt;=$AH$9),1,0)</f>
        <v>0</v>
      </c>
      <c r="V303" s="34">
        <f t="shared" si="924"/>
        <v>0</v>
      </c>
      <c r="W303" s="34">
        <f t="shared" si="924"/>
        <v>0</v>
      </c>
      <c r="X303" s="34">
        <f t="shared" si="924"/>
        <v>0</v>
      </c>
      <c r="Y303" s="34">
        <f t="shared" si="924"/>
        <v>1</v>
      </c>
      <c r="Z303" s="34">
        <f t="shared" si="924"/>
        <v>1</v>
      </c>
      <c r="AA303" s="34">
        <f t="shared" si="924"/>
        <v>0</v>
      </c>
      <c r="AB303" s="34">
        <f t="shared" si="924"/>
        <v>0</v>
      </c>
      <c r="AC303" s="34">
        <f t="shared" si="21"/>
        <v>0</v>
      </c>
      <c r="AD303" s="34">
        <f t="shared" si="22"/>
        <v>1</v>
      </c>
      <c r="AE303" s="30">
        <f t="shared" si="23"/>
        <v>0.0009284105723</v>
      </c>
      <c r="AF303" s="35" t="str">
        <f t="shared" si="42"/>
        <v>F+M</v>
      </c>
      <c r="AG303" s="31"/>
      <c r="AH303" s="31"/>
      <c r="AI303" s="31"/>
      <c r="AJ303" s="36">
        <f t="shared" ref="AJ303:AS303" si="925">INT(100*ABS(J303-($AH$7+$AH$9)/2))</f>
        <v>4453</v>
      </c>
      <c r="AK303" s="36">
        <f t="shared" si="925"/>
        <v>1815</v>
      </c>
      <c r="AL303" s="36">
        <f t="shared" si="925"/>
        <v>107</v>
      </c>
      <c r="AM303" s="36">
        <f t="shared" si="925"/>
        <v>187</v>
      </c>
      <c r="AN303" s="36">
        <f t="shared" si="925"/>
        <v>49</v>
      </c>
      <c r="AO303" s="36">
        <f t="shared" si="925"/>
        <v>32</v>
      </c>
      <c r="AP303" s="36">
        <f t="shared" si="925"/>
        <v>134</v>
      </c>
      <c r="AQ303" s="36">
        <f t="shared" si="925"/>
        <v>192</v>
      </c>
      <c r="AR303" s="36">
        <f t="shared" si="925"/>
        <v>197</v>
      </c>
      <c r="AS303" s="36">
        <f t="shared" si="925"/>
        <v>199</v>
      </c>
      <c r="AT303" s="35">
        <f t="shared" si="39"/>
        <v>32</v>
      </c>
      <c r="AU303" s="31"/>
      <c r="AV303" s="31"/>
      <c r="AW303" s="31"/>
      <c r="AX303" s="31"/>
      <c r="AY303" s="31"/>
      <c r="AZ303" s="31"/>
      <c r="BA303" s="31"/>
      <c r="BB303" s="31"/>
    </row>
    <row r="304" ht="13.5" customHeight="1">
      <c r="A304" s="27" t="s">
        <v>32</v>
      </c>
      <c r="B304" s="27" t="s">
        <v>50</v>
      </c>
      <c r="C304" s="28">
        <f>LOOKUP(A304,'single char incidentie'!$A$1:$A$26,'single char incidentie'!$E$1:$E$26)</f>
        <v>0.0525086152</v>
      </c>
      <c r="D304" s="28">
        <f>LOOKUP(B304,'single char incidentie'!$A$1:$A$26,'single char incidentie'!$D$1:$D$26)</f>
        <v>0.01632596738</v>
      </c>
      <c r="E304" s="29">
        <v>0.0923014091434806</v>
      </c>
      <c r="F304" s="30">
        <f t="shared" si="9"/>
        <v>0.0009230140914</v>
      </c>
      <c r="G304" s="31">
        <f t="shared" si="27"/>
        <v>1292219.728</v>
      </c>
      <c r="H304" s="31">
        <f t="shared" si="28"/>
        <v>228563.5433</v>
      </c>
      <c r="I304" s="31">
        <f t="shared" si="10"/>
        <v>12922.19728</v>
      </c>
      <c r="J304" s="32">
        <f t="shared" ref="J304:K304" si="926">C304*$AH$5</f>
        <v>52.5086152</v>
      </c>
      <c r="K304" s="32">
        <f t="shared" si="926"/>
        <v>16.32596738</v>
      </c>
      <c r="L304" s="32">
        <f t="shared" si="12"/>
        <v>0.9230140914</v>
      </c>
      <c r="M304" s="32">
        <f t="shared" si="13"/>
        <v>4.375717934</v>
      </c>
      <c r="N304" s="32">
        <f t="shared" si="14"/>
        <v>1.693826297</v>
      </c>
      <c r="O304" s="32">
        <f t="shared" si="15"/>
        <v>1.360497281</v>
      </c>
      <c r="P304" s="32">
        <f t="shared" si="16"/>
        <v>0.526644109</v>
      </c>
      <c r="Q304" s="32">
        <f t="shared" si="17"/>
        <v>0.07691784095</v>
      </c>
      <c r="R304" s="32">
        <f t="shared" si="18"/>
        <v>0.02977464811</v>
      </c>
      <c r="S304" s="32">
        <f t="shared" si="19"/>
        <v>0.002481220676</v>
      </c>
      <c r="T304" s="33">
        <f t="shared" si="30"/>
        <v>0.9020748821</v>
      </c>
      <c r="U304" s="34">
        <f t="shared" ref="U304:AB304" si="927">IF(AND(J304&gt;=$AH$7,J304&lt;=$AH$9),1,0)</f>
        <v>0</v>
      </c>
      <c r="V304" s="34">
        <f t="shared" si="927"/>
        <v>0</v>
      </c>
      <c r="W304" s="34">
        <f t="shared" si="927"/>
        <v>0</v>
      </c>
      <c r="X304" s="34">
        <f t="shared" si="927"/>
        <v>0</v>
      </c>
      <c r="Y304" s="34">
        <f t="shared" si="927"/>
        <v>1</v>
      </c>
      <c r="Z304" s="34">
        <f t="shared" si="927"/>
        <v>1</v>
      </c>
      <c r="AA304" s="34">
        <f t="shared" si="927"/>
        <v>0</v>
      </c>
      <c r="AB304" s="34">
        <f t="shared" si="927"/>
        <v>0</v>
      </c>
      <c r="AC304" s="34">
        <f t="shared" si="21"/>
        <v>0</v>
      </c>
      <c r="AD304" s="34">
        <f t="shared" si="22"/>
        <v>1</v>
      </c>
      <c r="AE304" s="30">
        <f t="shared" si="23"/>
        <v>0.0009230140914</v>
      </c>
      <c r="AF304" s="35" t="str">
        <f t="shared" si="42"/>
        <v>V+D</v>
      </c>
      <c r="AG304" s="31"/>
      <c r="AH304" s="31"/>
      <c r="AI304" s="31"/>
      <c r="AJ304" s="36">
        <f t="shared" ref="AJ304:AS304" si="928">INT(100*ABS(J304-($AH$7+$AH$9)/2))</f>
        <v>5050</v>
      </c>
      <c r="AK304" s="36">
        <f t="shared" si="928"/>
        <v>1432</v>
      </c>
      <c r="AL304" s="36">
        <f t="shared" si="928"/>
        <v>107</v>
      </c>
      <c r="AM304" s="36">
        <f t="shared" si="928"/>
        <v>237</v>
      </c>
      <c r="AN304" s="36">
        <f t="shared" si="928"/>
        <v>30</v>
      </c>
      <c r="AO304" s="36">
        <f t="shared" si="928"/>
        <v>63</v>
      </c>
      <c r="AP304" s="36">
        <f t="shared" si="928"/>
        <v>147</v>
      </c>
      <c r="AQ304" s="36">
        <f t="shared" si="928"/>
        <v>192</v>
      </c>
      <c r="AR304" s="36">
        <f t="shared" si="928"/>
        <v>197</v>
      </c>
      <c r="AS304" s="36">
        <f t="shared" si="928"/>
        <v>199</v>
      </c>
      <c r="AT304" s="35">
        <f t="shared" si="39"/>
        <v>30</v>
      </c>
      <c r="AU304" s="31"/>
      <c r="AV304" s="31"/>
      <c r="AW304" s="31"/>
      <c r="AX304" s="31"/>
      <c r="AY304" s="31"/>
      <c r="AZ304" s="31"/>
      <c r="BA304" s="31"/>
      <c r="BB304" s="31"/>
    </row>
    <row r="305" ht="13.5" customHeight="1">
      <c r="A305" s="27" t="s">
        <v>62</v>
      </c>
      <c r="B305" s="27" t="s">
        <v>45</v>
      </c>
      <c r="C305" s="28">
        <f>LOOKUP(A305,'single char incidentie'!$A$1:$A$26,'single char incidentie'!$E$1:$E$26)</f>
        <v>0.01854000624</v>
      </c>
      <c r="D305" s="28">
        <f>LOOKUP(B305,'single char incidentie'!$A$1:$A$26,'single char incidentie'!$D$1:$D$26)</f>
        <v>0.04970677464</v>
      </c>
      <c r="E305" s="29">
        <v>0.0921215264471455</v>
      </c>
      <c r="F305" s="30">
        <f t="shared" si="9"/>
        <v>0.0009212152645</v>
      </c>
      <c r="G305" s="31">
        <f t="shared" si="27"/>
        <v>1289701.37</v>
      </c>
      <c r="H305" s="31">
        <f t="shared" si="28"/>
        <v>695894.845</v>
      </c>
      <c r="I305" s="31">
        <f t="shared" si="10"/>
        <v>12897.0137</v>
      </c>
      <c r="J305" s="32">
        <f t="shared" ref="J305:K305" si="929">C305*$AH$5</f>
        <v>18.54000624</v>
      </c>
      <c r="K305" s="32">
        <f t="shared" si="929"/>
        <v>49.70677464</v>
      </c>
      <c r="L305" s="32">
        <f t="shared" si="12"/>
        <v>0.9212152645</v>
      </c>
      <c r="M305" s="32">
        <f t="shared" si="13"/>
        <v>1.54500052</v>
      </c>
      <c r="N305" s="32">
        <f t="shared" si="14"/>
        <v>0.5980647174</v>
      </c>
      <c r="O305" s="32">
        <f t="shared" si="15"/>
        <v>4.14223122</v>
      </c>
      <c r="P305" s="32">
        <f t="shared" si="16"/>
        <v>1.603444343</v>
      </c>
      <c r="Q305" s="32">
        <f t="shared" si="17"/>
        <v>0.07676793871</v>
      </c>
      <c r="R305" s="32">
        <f t="shared" si="18"/>
        <v>0.02971662143</v>
      </c>
      <c r="S305" s="32">
        <f t="shared" si="19"/>
        <v>0.00247638512</v>
      </c>
      <c r="T305" s="33">
        <f t="shared" si="30"/>
        <v>0.9029960974</v>
      </c>
      <c r="U305" s="34">
        <f t="shared" ref="U305:AB305" si="930">IF(AND(J305&gt;=$AH$7,J305&lt;=$AH$9),1,0)</f>
        <v>0</v>
      </c>
      <c r="V305" s="34">
        <f t="shared" si="930"/>
        <v>0</v>
      </c>
      <c r="W305" s="34">
        <f t="shared" si="930"/>
        <v>0</v>
      </c>
      <c r="X305" s="34">
        <f t="shared" si="930"/>
        <v>1</v>
      </c>
      <c r="Y305" s="34">
        <f t="shared" si="930"/>
        <v>0</v>
      </c>
      <c r="Z305" s="34">
        <f t="shared" si="930"/>
        <v>0</v>
      </c>
      <c r="AA305" s="34">
        <f t="shared" si="930"/>
        <v>1</v>
      </c>
      <c r="AB305" s="34">
        <f t="shared" si="930"/>
        <v>0</v>
      </c>
      <c r="AC305" s="34">
        <f t="shared" si="21"/>
        <v>0</v>
      </c>
      <c r="AD305" s="34">
        <f t="shared" si="22"/>
        <v>1</v>
      </c>
      <c r="AE305" s="30">
        <f t="shared" si="23"/>
        <v>0.0009212152645</v>
      </c>
      <c r="AF305" s="35" t="str">
        <f t="shared" si="42"/>
        <v>F+D</v>
      </c>
      <c r="AG305" s="31"/>
      <c r="AH305" s="31"/>
      <c r="AI305" s="31"/>
      <c r="AJ305" s="36">
        <f t="shared" ref="AJ305:AS305" si="931">INT(100*ABS(J305-($AH$7+$AH$9)/2))</f>
        <v>1654</v>
      </c>
      <c r="AK305" s="36">
        <f t="shared" si="931"/>
        <v>4770</v>
      </c>
      <c r="AL305" s="36">
        <f t="shared" si="931"/>
        <v>107</v>
      </c>
      <c r="AM305" s="36">
        <f t="shared" si="931"/>
        <v>45</v>
      </c>
      <c r="AN305" s="36">
        <f t="shared" si="931"/>
        <v>140</v>
      </c>
      <c r="AO305" s="36">
        <f t="shared" si="931"/>
        <v>214</v>
      </c>
      <c r="AP305" s="36">
        <f t="shared" si="931"/>
        <v>39</v>
      </c>
      <c r="AQ305" s="36">
        <f t="shared" si="931"/>
        <v>192</v>
      </c>
      <c r="AR305" s="36">
        <f t="shared" si="931"/>
        <v>197</v>
      </c>
      <c r="AS305" s="36">
        <f t="shared" si="931"/>
        <v>199</v>
      </c>
      <c r="AT305" s="35">
        <f t="shared" si="39"/>
        <v>39</v>
      </c>
      <c r="AU305" s="31"/>
      <c r="AV305" s="31"/>
      <c r="AW305" s="31"/>
      <c r="AX305" s="31"/>
      <c r="AY305" s="31"/>
      <c r="AZ305" s="31"/>
      <c r="BA305" s="31"/>
      <c r="BB305" s="31"/>
    </row>
    <row r="306" ht="13.5" customHeight="1">
      <c r="A306" s="27" t="s">
        <v>11</v>
      </c>
      <c r="B306" s="27" t="s">
        <v>27</v>
      </c>
      <c r="C306" s="28">
        <f>LOOKUP(A306,'single char incidentie'!$A$1:$A$26,'single char incidentie'!$E$1:$E$26)</f>
        <v>0.02841657837</v>
      </c>
      <c r="D306" s="28">
        <f>LOOKUP(B306,'single char incidentie'!$A$1:$A$26,'single char incidentie'!$D$1:$D$26)</f>
        <v>0.0294908523</v>
      </c>
      <c r="E306" s="29">
        <v>0.0916826126680878</v>
      </c>
      <c r="F306" s="30">
        <f t="shared" si="9"/>
        <v>0.0009168261267</v>
      </c>
      <c r="G306" s="31">
        <f t="shared" si="27"/>
        <v>1283556.577</v>
      </c>
      <c r="H306" s="31">
        <f t="shared" si="28"/>
        <v>412871.9321</v>
      </c>
      <c r="I306" s="31">
        <f t="shared" si="10"/>
        <v>12835.56577</v>
      </c>
      <c r="J306" s="32">
        <f t="shared" ref="J306:K306" si="932">C306*$AH$5</f>
        <v>28.41657837</v>
      </c>
      <c r="K306" s="32">
        <f t="shared" si="932"/>
        <v>29.4908523</v>
      </c>
      <c r="L306" s="32">
        <f t="shared" si="12"/>
        <v>0.9168261267</v>
      </c>
      <c r="M306" s="32">
        <f t="shared" si="13"/>
        <v>2.368048197</v>
      </c>
      <c r="N306" s="32">
        <f t="shared" si="14"/>
        <v>0.9166638183</v>
      </c>
      <c r="O306" s="32">
        <f t="shared" si="15"/>
        <v>2.457571025</v>
      </c>
      <c r="P306" s="32">
        <f t="shared" si="16"/>
        <v>0.951317816</v>
      </c>
      <c r="Q306" s="32">
        <f t="shared" si="17"/>
        <v>0.07640217722</v>
      </c>
      <c r="R306" s="32">
        <f t="shared" si="18"/>
        <v>0.02957503634</v>
      </c>
      <c r="S306" s="32">
        <f t="shared" si="19"/>
        <v>0.002464586362</v>
      </c>
      <c r="T306" s="33">
        <f t="shared" si="30"/>
        <v>0.9039129235</v>
      </c>
      <c r="U306" s="34">
        <f t="shared" ref="U306:AB306" si="933">IF(AND(J306&gt;=$AH$7,J306&lt;=$AH$9),1,0)</f>
        <v>0</v>
      </c>
      <c r="V306" s="34">
        <f t="shared" si="933"/>
        <v>0</v>
      </c>
      <c r="W306" s="34">
        <f t="shared" si="933"/>
        <v>0</v>
      </c>
      <c r="X306" s="34">
        <f t="shared" si="933"/>
        <v>1</v>
      </c>
      <c r="Y306" s="34">
        <f t="shared" si="933"/>
        <v>0</v>
      </c>
      <c r="Z306" s="34">
        <f t="shared" si="933"/>
        <v>1</v>
      </c>
      <c r="AA306" s="34">
        <f t="shared" si="933"/>
        <v>0</v>
      </c>
      <c r="AB306" s="34">
        <f t="shared" si="933"/>
        <v>0</v>
      </c>
      <c r="AC306" s="34">
        <f t="shared" si="21"/>
        <v>0</v>
      </c>
      <c r="AD306" s="34">
        <f t="shared" si="22"/>
        <v>1</v>
      </c>
      <c r="AE306" s="30">
        <f t="shared" si="23"/>
        <v>0.0009168261267</v>
      </c>
      <c r="AF306" s="35" t="str">
        <f t="shared" si="42"/>
        <v>V+M</v>
      </c>
      <c r="AG306" s="31"/>
      <c r="AH306" s="31"/>
      <c r="AI306" s="31"/>
      <c r="AJ306" s="36">
        <f t="shared" ref="AJ306:AS306" si="934">INT(100*ABS(J306-($AH$7+$AH$9)/2))</f>
        <v>2641</v>
      </c>
      <c r="AK306" s="36">
        <f t="shared" si="934"/>
        <v>2749</v>
      </c>
      <c r="AL306" s="36">
        <f t="shared" si="934"/>
        <v>108</v>
      </c>
      <c r="AM306" s="36">
        <f t="shared" si="934"/>
        <v>36</v>
      </c>
      <c r="AN306" s="36">
        <f t="shared" si="934"/>
        <v>108</v>
      </c>
      <c r="AO306" s="36">
        <f t="shared" si="934"/>
        <v>45</v>
      </c>
      <c r="AP306" s="36">
        <f t="shared" si="934"/>
        <v>104</v>
      </c>
      <c r="AQ306" s="36">
        <f t="shared" si="934"/>
        <v>192</v>
      </c>
      <c r="AR306" s="36">
        <f t="shared" si="934"/>
        <v>197</v>
      </c>
      <c r="AS306" s="36">
        <f t="shared" si="934"/>
        <v>199</v>
      </c>
      <c r="AT306" s="35">
        <f t="shared" si="39"/>
        <v>36</v>
      </c>
      <c r="AU306" s="31"/>
      <c r="AV306" s="31"/>
      <c r="AW306" s="31"/>
      <c r="AX306" s="31"/>
      <c r="AY306" s="31"/>
      <c r="AZ306" s="31"/>
      <c r="BA306" s="31"/>
      <c r="BB306" s="31"/>
    </row>
    <row r="307" ht="13.5" customHeight="1">
      <c r="A307" s="27" t="s">
        <v>45</v>
      </c>
      <c r="B307" s="27" t="s">
        <v>53</v>
      </c>
      <c r="C307" s="28">
        <f>LOOKUP(A307,'single char incidentie'!$A$1:$A$26,'single char incidentie'!$E$1:$E$26)</f>
        <v>0.03844431043</v>
      </c>
      <c r="D307" s="28">
        <f>LOOKUP(B307,'single char incidentie'!$A$1:$A$26,'single char incidentie'!$D$1:$D$26)</f>
        <v>0.02319662658</v>
      </c>
      <c r="E307" s="29">
        <v>0.0897902467026422</v>
      </c>
      <c r="F307" s="30">
        <f t="shared" si="9"/>
        <v>0.000897902467</v>
      </c>
      <c r="G307" s="31">
        <f t="shared" si="27"/>
        <v>1257063.454</v>
      </c>
      <c r="H307" s="31">
        <f t="shared" si="28"/>
        <v>324752.7721</v>
      </c>
      <c r="I307" s="31">
        <f t="shared" si="10"/>
        <v>12570.63454</v>
      </c>
      <c r="J307" s="32">
        <f t="shared" ref="J307:K307" si="935">C307*$AH$5</f>
        <v>38.44431043</v>
      </c>
      <c r="K307" s="32">
        <f t="shared" si="935"/>
        <v>23.19662658</v>
      </c>
      <c r="L307" s="32">
        <f t="shared" si="12"/>
        <v>0.897902467</v>
      </c>
      <c r="M307" s="32">
        <f t="shared" si="13"/>
        <v>3.203692536</v>
      </c>
      <c r="N307" s="32">
        <f t="shared" si="14"/>
        <v>1.240139046</v>
      </c>
      <c r="O307" s="32">
        <f t="shared" si="15"/>
        <v>1.933052215</v>
      </c>
      <c r="P307" s="32">
        <f t="shared" si="16"/>
        <v>0.7482782768</v>
      </c>
      <c r="Q307" s="32">
        <f t="shared" si="17"/>
        <v>0.07482520559</v>
      </c>
      <c r="R307" s="32">
        <f t="shared" si="18"/>
        <v>0.02896459571</v>
      </c>
      <c r="S307" s="32">
        <f t="shared" si="19"/>
        <v>0.002413716309</v>
      </c>
      <c r="T307" s="33">
        <f t="shared" si="30"/>
        <v>0.904810826</v>
      </c>
      <c r="U307" s="34">
        <f t="shared" ref="U307:AB307" si="936">IF(AND(J307&gt;=$AH$7,J307&lt;=$AH$9),1,0)</f>
        <v>0</v>
      </c>
      <c r="V307" s="34">
        <f t="shared" si="936"/>
        <v>0</v>
      </c>
      <c r="W307" s="34">
        <f t="shared" si="936"/>
        <v>0</v>
      </c>
      <c r="X307" s="34">
        <f t="shared" si="936"/>
        <v>0</v>
      </c>
      <c r="Y307" s="34">
        <f t="shared" si="936"/>
        <v>1</v>
      </c>
      <c r="Z307" s="34">
        <f t="shared" si="936"/>
        <v>1</v>
      </c>
      <c r="AA307" s="34">
        <f t="shared" si="936"/>
        <v>0</v>
      </c>
      <c r="AB307" s="34">
        <f t="shared" si="936"/>
        <v>0</v>
      </c>
      <c r="AC307" s="34">
        <f t="shared" si="21"/>
        <v>0</v>
      </c>
      <c r="AD307" s="34">
        <f t="shared" si="22"/>
        <v>1</v>
      </c>
      <c r="AE307" s="30">
        <f t="shared" si="23"/>
        <v>0.000897902467</v>
      </c>
      <c r="AF307" s="35" t="str">
        <f t="shared" si="42"/>
        <v>F+M</v>
      </c>
      <c r="AG307" s="31"/>
      <c r="AH307" s="31"/>
      <c r="AI307" s="31"/>
      <c r="AJ307" s="36">
        <f t="shared" ref="AJ307:AS307" si="937">INT(100*ABS(J307-($AH$7+$AH$9)/2))</f>
        <v>3644</v>
      </c>
      <c r="AK307" s="36">
        <f t="shared" si="937"/>
        <v>2119</v>
      </c>
      <c r="AL307" s="36">
        <f t="shared" si="937"/>
        <v>110</v>
      </c>
      <c r="AM307" s="36">
        <f t="shared" si="937"/>
        <v>120</v>
      </c>
      <c r="AN307" s="36">
        <f t="shared" si="937"/>
        <v>75</v>
      </c>
      <c r="AO307" s="36">
        <f t="shared" si="937"/>
        <v>6</v>
      </c>
      <c r="AP307" s="36">
        <f t="shared" si="937"/>
        <v>125</v>
      </c>
      <c r="AQ307" s="36">
        <f t="shared" si="937"/>
        <v>192</v>
      </c>
      <c r="AR307" s="36">
        <f t="shared" si="937"/>
        <v>197</v>
      </c>
      <c r="AS307" s="36">
        <f t="shared" si="937"/>
        <v>199</v>
      </c>
      <c r="AT307" s="35">
        <f t="shared" si="39"/>
        <v>6</v>
      </c>
      <c r="AU307" s="31"/>
      <c r="AV307" s="31"/>
      <c r="AW307" s="31"/>
      <c r="AX307" s="31"/>
      <c r="AY307" s="31"/>
      <c r="AZ307" s="31"/>
      <c r="BA307" s="31"/>
      <c r="BB307" s="31"/>
    </row>
    <row r="308" ht="13.5" customHeight="1">
      <c r="A308" s="27" t="s">
        <v>55</v>
      </c>
      <c r="B308" s="27" t="s">
        <v>33</v>
      </c>
      <c r="C308" s="28">
        <f>LOOKUP(A308,'single char incidentie'!$A$1:$A$26,'single char incidentie'!$E$1:$E$26)</f>
        <v>0.04208913995</v>
      </c>
      <c r="D308" s="28">
        <f>LOOKUP(B308,'single char incidentie'!$A$1:$A$26,'single char incidentie'!$D$1:$D$26)</f>
        <v>0.02531121548</v>
      </c>
      <c r="E308" s="29">
        <v>0.0895743874670401</v>
      </c>
      <c r="F308" s="30">
        <f t="shared" si="9"/>
        <v>0.0008957438747</v>
      </c>
      <c r="G308" s="31">
        <f t="shared" si="27"/>
        <v>1254041.425</v>
      </c>
      <c r="H308" s="31">
        <f t="shared" si="28"/>
        <v>354357.0167</v>
      </c>
      <c r="I308" s="31">
        <f t="shared" si="10"/>
        <v>12540.41425</v>
      </c>
      <c r="J308" s="32">
        <f t="shared" ref="J308:K308" si="938">C308*$AH$5</f>
        <v>42.08913995</v>
      </c>
      <c r="K308" s="32">
        <f t="shared" si="938"/>
        <v>25.31121548</v>
      </c>
      <c r="L308" s="32">
        <f t="shared" si="12"/>
        <v>0.8957438747</v>
      </c>
      <c r="M308" s="32">
        <f t="shared" si="13"/>
        <v>3.50742833</v>
      </c>
      <c r="N308" s="32">
        <f t="shared" si="14"/>
        <v>1.357714192</v>
      </c>
      <c r="O308" s="32">
        <f t="shared" si="15"/>
        <v>2.109267957</v>
      </c>
      <c r="P308" s="32">
        <f t="shared" si="16"/>
        <v>0.8164908219</v>
      </c>
      <c r="Q308" s="32">
        <f t="shared" si="17"/>
        <v>0.07464532289</v>
      </c>
      <c r="R308" s="32">
        <f t="shared" si="18"/>
        <v>0.0288949637</v>
      </c>
      <c r="S308" s="32">
        <f t="shared" si="19"/>
        <v>0.002407913642</v>
      </c>
      <c r="T308" s="33">
        <f t="shared" si="30"/>
        <v>0.9057065699</v>
      </c>
      <c r="U308" s="34">
        <f t="shared" ref="U308:AB308" si="939">IF(AND(J308&gt;=$AH$7,J308&lt;=$AH$9),1,0)</f>
        <v>0</v>
      </c>
      <c r="V308" s="34">
        <f t="shared" si="939"/>
        <v>0</v>
      </c>
      <c r="W308" s="34">
        <f t="shared" si="939"/>
        <v>0</v>
      </c>
      <c r="X308" s="34">
        <f t="shared" si="939"/>
        <v>0</v>
      </c>
      <c r="Y308" s="34">
        <f t="shared" si="939"/>
        <v>1</v>
      </c>
      <c r="Z308" s="34">
        <f t="shared" si="939"/>
        <v>1</v>
      </c>
      <c r="AA308" s="34">
        <f t="shared" si="939"/>
        <v>0</v>
      </c>
      <c r="AB308" s="34">
        <f t="shared" si="939"/>
        <v>0</v>
      </c>
      <c r="AC308" s="34">
        <f t="shared" si="21"/>
        <v>0</v>
      </c>
      <c r="AD308" s="34">
        <f t="shared" si="22"/>
        <v>1</v>
      </c>
      <c r="AE308" s="30">
        <f t="shared" si="23"/>
        <v>0.0008957438747</v>
      </c>
      <c r="AF308" s="35" t="str">
        <f t="shared" si="42"/>
        <v>F+M</v>
      </c>
      <c r="AG308" s="31"/>
      <c r="AH308" s="31"/>
      <c r="AI308" s="31"/>
      <c r="AJ308" s="36">
        <f t="shared" ref="AJ308:AS308" si="940">INT(100*ABS(J308-($AH$7+$AH$9)/2))</f>
        <v>4008</v>
      </c>
      <c r="AK308" s="36">
        <f t="shared" si="940"/>
        <v>2331</v>
      </c>
      <c r="AL308" s="36">
        <f t="shared" si="940"/>
        <v>110</v>
      </c>
      <c r="AM308" s="36">
        <f t="shared" si="940"/>
        <v>150</v>
      </c>
      <c r="AN308" s="36">
        <f t="shared" si="940"/>
        <v>64</v>
      </c>
      <c r="AO308" s="36">
        <f t="shared" si="940"/>
        <v>10</v>
      </c>
      <c r="AP308" s="36">
        <f t="shared" si="940"/>
        <v>118</v>
      </c>
      <c r="AQ308" s="36">
        <f t="shared" si="940"/>
        <v>192</v>
      </c>
      <c r="AR308" s="36">
        <f t="shared" si="940"/>
        <v>197</v>
      </c>
      <c r="AS308" s="36">
        <f t="shared" si="940"/>
        <v>199</v>
      </c>
      <c r="AT308" s="35">
        <f t="shared" si="39"/>
        <v>10</v>
      </c>
      <c r="AU308" s="31"/>
      <c r="AV308" s="31"/>
      <c r="AW308" s="31"/>
      <c r="AX308" s="31"/>
      <c r="AY308" s="31"/>
      <c r="AZ308" s="31"/>
      <c r="BA308" s="31"/>
      <c r="BB308" s="31"/>
    </row>
    <row r="309" ht="13.5" customHeight="1">
      <c r="A309" s="27" t="s">
        <v>60</v>
      </c>
      <c r="B309" s="27" t="s">
        <v>33</v>
      </c>
      <c r="C309" s="28">
        <f>LOOKUP(A309,'single char incidentie'!$A$1:$A$26,'single char incidentie'!$E$1:$E$26)</f>
        <v>0.02641988628</v>
      </c>
      <c r="D309" s="28">
        <f>LOOKUP(B309,'single char incidentie'!$A$1:$A$26,'single char incidentie'!$D$1:$D$26)</f>
        <v>0.02531121548</v>
      </c>
      <c r="E309" s="29">
        <v>0.0887469270638985</v>
      </c>
      <c r="F309" s="30">
        <f t="shared" si="9"/>
        <v>0.0008874692706</v>
      </c>
      <c r="G309" s="31">
        <f t="shared" si="27"/>
        <v>1242456.979</v>
      </c>
      <c r="H309" s="31">
        <f t="shared" si="28"/>
        <v>354357.0167</v>
      </c>
      <c r="I309" s="31">
        <f t="shared" si="10"/>
        <v>12424.56979</v>
      </c>
      <c r="J309" s="32">
        <f t="shared" ref="J309:K309" si="941">C309*$AH$5</f>
        <v>26.41988628</v>
      </c>
      <c r="K309" s="32">
        <f t="shared" si="941"/>
        <v>25.31121548</v>
      </c>
      <c r="L309" s="32">
        <f t="shared" si="12"/>
        <v>0.8874692706</v>
      </c>
      <c r="M309" s="32">
        <f t="shared" si="13"/>
        <v>2.20165719</v>
      </c>
      <c r="N309" s="32">
        <f t="shared" si="14"/>
        <v>0.8522543963</v>
      </c>
      <c r="O309" s="32">
        <f t="shared" si="15"/>
        <v>2.109267957</v>
      </c>
      <c r="P309" s="32">
        <f t="shared" si="16"/>
        <v>0.8164908219</v>
      </c>
      <c r="Q309" s="32">
        <f t="shared" si="17"/>
        <v>0.07395577255</v>
      </c>
      <c r="R309" s="32">
        <f t="shared" si="18"/>
        <v>0.02862804099</v>
      </c>
      <c r="S309" s="32">
        <f t="shared" si="19"/>
        <v>0.002385670082</v>
      </c>
      <c r="T309" s="33">
        <f t="shared" si="30"/>
        <v>0.9065940391</v>
      </c>
      <c r="U309" s="34">
        <f t="shared" ref="U309:AB309" si="942">IF(AND(J309&gt;=$AH$7,J309&lt;=$AH$9),1,0)</f>
        <v>0</v>
      </c>
      <c r="V309" s="34">
        <f t="shared" si="942"/>
        <v>0</v>
      </c>
      <c r="W309" s="34">
        <f t="shared" si="942"/>
        <v>0</v>
      </c>
      <c r="X309" s="34">
        <f t="shared" si="942"/>
        <v>1</v>
      </c>
      <c r="Y309" s="34">
        <f t="shared" si="942"/>
        <v>0</v>
      </c>
      <c r="Z309" s="34">
        <f t="shared" si="942"/>
        <v>1</v>
      </c>
      <c r="AA309" s="34">
        <f t="shared" si="942"/>
        <v>0</v>
      </c>
      <c r="AB309" s="34">
        <f t="shared" si="942"/>
        <v>0</v>
      </c>
      <c r="AC309" s="34">
        <f t="shared" si="21"/>
        <v>0</v>
      </c>
      <c r="AD309" s="34">
        <f t="shared" si="22"/>
        <v>1</v>
      </c>
      <c r="AE309" s="30">
        <f t="shared" si="23"/>
        <v>0.0008874692706</v>
      </c>
      <c r="AF309" s="35" t="str">
        <f t="shared" si="42"/>
        <v>F+M</v>
      </c>
      <c r="AG309" s="31"/>
      <c r="AH309" s="31"/>
      <c r="AI309" s="31"/>
      <c r="AJ309" s="36">
        <f t="shared" ref="AJ309:AS309" si="943">INT(100*ABS(J309-($AH$7+$AH$9)/2))</f>
        <v>2441</v>
      </c>
      <c r="AK309" s="36">
        <f t="shared" si="943"/>
        <v>2331</v>
      </c>
      <c r="AL309" s="36">
        <f t="shared" si="943"/>
        <v>111</v>
      </c>
      <c r="AM309" s="36">
        <f t="shared" si="943"/>
        <v>20</v>
      </c>
      <c r="AN309" s="36">
        <f t="shared" si="943"/>
        <v>114</v>
      </c>
      <c r="AO309" s="36">
        <f t="shared" si="943"/>
        <v>10</v>
      </c>
      <c r="AP309" s="36">
        <f t="shared" si="943"/>
        <v>118</v>
      </c>
      <c r="AQ309" s="36">
        <f t="shared" si="943"/>
        <v>192</v>
      </c>
      <c r="AR309" s="36">
        <f t="shared" si="943"/>
        <v>197</v>
      </c>
      <c r="AS309" s="36">
        <f t="shared" si="943"/>
        <v>199</v>
      </c>
      <c r="AT309" s="35">
        <f t="shared" si="39"/>
        <v>10</v>
      </c>
      <c r="AU309" s="31"/>
      <c r="AV309" s="31"/>
      <c r="AW309" s="31"/>
      <c r="AX309" s="31"/>
      <c r="AY309" s="31"/>
      <c r="AZ309" s="31"/>
      <c r="BA309" s="31"/>
      <c r="BB309" s="31"/>
    </row>
    <row r="310" ht="13.5" customHeight="1">
      <c r="A310" s="27" t="s">
        <v>62</v>
      </c>
      <c r="B310" s="27" t="s">
        <v>48</v>
      </c>
      <c r="C310" s="28">
        <f>LOOKUP(A310,'single char incidentie'!$A$1:$A$26,'single char incidentie'!$E$1:$E$26)</f>
        <v>0.01854000624</v>
      </c>
      <c r="D310" s="28">
        <f>LOOKUP(B310,'single char incidentie'!$A$1:$A$26,'single char incidentie'!$D$1:$D$26)</f>
        <v>0.04743824754</v>
      </c>
      <c r="E310" s="29">
        <v>0.0880777634335318</v>
      </c>
      <c r="F310" s="30">
        <f t="shared" si="9"/>
        <v>0.0008807776343</v>
      </c>
      <c r="G310" s="31">
        <f t="shared" si="27"/>
        <v>1233088.688</v>
      </c>
      <c r="H310" s="31">
        <f t="shared" si="28"/>
        <v>664135.4656</v>
      </c>
      <c r="I310" s="31">
        <f t="shared" si="10"/>
        <v>12330.88688</v>
      </c>
      <c r="J310" s="32">
        <f t="shared" ref="J310:K310" si="944">C310*$AH$5</f>
        <v>18.54000624</v>
      </c>
      <c r="K310" s="32">
        <f t="shared" si="944"/>
        <v>47.43824754</v>
      </c>
      <c r="L310" s="32">
        <f t="shared" si="12"/>
        <v>0.8807776343</v>
      </c>
      <c r="M310" s="32">
        <f t="shared" si="13"/>
        <v>1.54500052</v>
      </c>
      <c r="N310" s="32">
        <f t="shared" si="14"/>
        <v>0.5980647174</v>
      </c>
      <c r="O310" s="32">
        <f t="shared" si="15"/>
        <v>3.953187295</v>
      </c>
      <c r="P310" s="32">
        <f t="shared" si="16"/>
        <v>1.53026605</v>
      </c>
      <c r="Q310" s="32">
        <f t="shared" si="17"/>
        <v>0.07339813619</v>
      </c>
      <c r="R310" s="32">
        <f t="shared" si="18"/>
        <v>0.02841218175</v>
      </c>
      <c r="S310" s="32">
        <f t="shared" si="19"/>
        <v>0.002367681813</v>
      </c>
      <c r="T310" s="33">
        <f t="shared" si="30"/>
        <v>0.9074748168</v>
      </c>
      <c r="U310" s="34">
        <f t="shared" ref="U310:AB310" si="945">IF(AND(J310&gt;=$AH$7,J310&lt;=$AH$9),1,0)</f>
        <v>0</v>
      </c>
      <c r="V310" s="34">
        <f t="shared" si="945"/>
        <v>0</v>
      </c>
      <c r="W310" s="34">
        <f t="shared" si="945"/>
        <v>0</v>
      </c>
      <c r="X310" s="34">
        <f t="shared" si="945"/>
        <v>1</v>
      </c>
      <c r="Y310" s="34">
        <f t="shared" si="945"/>
        <v>0</v>
      </c>
      <c r="Z310" s="34">
        <f t="shared" si="945"/>
        <v>0</v>
      </c>
      <c r="AA310" s="34">
        <f t="shared" si="945"/>
        <v>1</v>
      </c>
      <c r="AB310" s="34">
        <f t="shared" si="945"/>
        <v>0</v>
      </c>
      <c r="AC310" s="34">
        <f t="shared" si="21"/>
        <v>0</v>
      </c>
      <c r="AD310" s="34">
        <f t="shared" si="22"/>
        <v>1</v>
      </c>
      <c r="AE310" s="30">
        <f t="shared" si="23"/>
        <v>0.0008807776343</v>
      </c>
      <c r="AF310" s="35" t="str">
        <f t="shared" si="42"/>
        <v>V+M</v>
      </c>
      <c r="AG310" s="31"/>
      <c r="AH310" s="31"/>
      <c r="AI310" s="31"/>
      <c r="AJ310" s="36">
        <f t="shared" ref="AJ310:AS310" si="946">INT(100*ABS(J310-($AH$7+$AH$9)/2))</f>
        <v>1654</v>
      </c>
      <c r="AK310" s="36">
        <f t="shared" si="946"/>
        <v>4543</v>
      </c>
      <c r="AL310" s="36">
        <f t="shared" si="946"/>
        <v>111</v>
      </c>
      <c r="AM310" s="36">
        <f t="shared" si="946"/>
        <v>45</v>
      </c>
      <c r="AN310" s="36">
        <f t="shared" si="946"/>
        <v>140</v>
      </c>
      <c r="AO310" s="36">
        <f t="shared" si="946"/>
        <v>195</v>
      </c>
      <c r="AP310" s="36">
        <f t="shared" si="946"/>
        <v>46</v>
      </c>
      <c r="AQ310" s="36">
        <f t="shared" si="946"/>
        <v>192</v>
      </c>
      <c r="AR310" s="36">
        <f t="shared" si="946"/>
        <v>197</v>
      </c>
      <c r="AS310" s="36">
        <f t="shared" si="946"/>
        <v>199</v>
      </c>
      <c r="AT310" s="35">
        <f t="shared" si="39"/>
        <v>45</v>
      </c>
      <c r="AU310" s="31"/>
      <c r="AV310" s="31"/>
      <c r="AW310" s="31"/>
      <c r="AX310" s="31"/>
      <c r="AY310" s="31"/>
      <c r="AZ310" s="31"/>
      <c r="BA310" s="31"/>
      <c r="BB310" s="31"/>
    </row>
    <row r="311" ht="13.5" customHeight="1">
      <c r="A311" s="27" t="s">
        <v>50</v>
      </c>
      <c r="B311" s="27" t="s">
        <v>50</v>
      </c>
      <c r="C311" s="28">
        <f>LOOKUP(A311,'single char incidentie'!$A$1:$A$26,'single char incidentie'!$E$1:$E$26)</f>
        <v>0.05131646222</v>
      </c>
      <c r="D311" s="28">
        <f>LOOKUP(B311,'single char incidentie'!$A$1:$A$26,'single char incidentie'!$D$1:$D$26)</f>
        <v>0.01632596738</v>
      </c>
      <c r="E311" s="29">
        <v>0.0877467792722752</v>
      </c>
      <c r="F311" s="30">
        <f t="shared" si="9"/>
        <v>0.0008774677927</v>
      </c>
      <c r="G311" s="31">
        <f t="shared" si="27"/>
        <v>1228454.91</v>
      </c>
      <c r="H311" s="31">
        <f t="shared" si="28"/>
        <v>228563.5433</v>
      </c>
      <c r="I311" s="31">
        <f t="shared" si="10"/>
        <v>12284.5491</v>
      </c>
      <c r="J311" s="32">
        <f t="shared" ref="J311:K311" si="947">C311*$AH$5</f>
        <v>51.31646222</v>
      </c>
      <c r="K311" s="32">
        <f t="shared" si="947"/>
        <v>16.32596738</v>
      </c>
      <c r="L311" s="32">
        <f t="shared" si="12"/>
        <v>0.8774677927</v>
      </c>
      <c r="M311" s="32">
        <f t="shared" si="13"/>
        <v>4.276371852</v>
      </c>
      <c r="N311" s="32">
        <f t="shared" si="14"/>
        <v>1.655369749</v>
      </c>
      <c r="O311" s="32">
        <f t="shared" si="15"/>
        <v>1.360497281</v>
      </c>
      <c r="P311" s="32">
        <f t="shared" si="16"/>
        <v>0.526644109</v>
      </c>
      <c r="Q311" s="32">
        <f t="shared" si="17"/>
        <v>0.07312231606</v>
      </c>
      <c r="R311" s="32">
        <f t="shared" si="18"/>
        <v>0.02830541267</v>
      </c>
      <c r="S311" s="32">
        <f t="shared" si="19"/>
        <v>0.002358784389</v>
      </c>
      <c r="T311" s="33">
        <f t="shared" si="30"/>
        <v>0.9083522846</v>
      </c>
      <c r="U311" s="34">
        <f t="shared" ref="U311:AB311" si="948">IF(AND(J311&gt;=$AH$7,J311&lt;=$AH$9),1,0)</f>
        <v>0</v>
      </c>
      <c r="V311" s="34">
        <f t="shared" si="948"/>
        <v>0</v>
      </c>
      <c r="W311" s="34">
        <f t="shared" si="948"/>
        <v>0</v>
      </c>
      <c r="X311" s="34">
        <f t="shared" si="948"/>
        <v>0</v>
      </c>
      <c r="Y311" s="34">
        <f t="shared" si="948"/>
        <v>1</v>
      </c>
      <c r="Z311" s="34">
        <f t="shared" si="948"/>
        <v>1</v>
      </c>
      <c r="AA311" s="34">
        <f t="shared" si="948"/>
        <v>0</v>
      </c>
      <c r="AB311" s="34">
        <f t="shared" si="948"/>
        <v>0</v>
      </c>
      <c r="AC311" s="34">
        <f t="shared" si="21"/>
        <v>0</v>
      </c>
      <c r="AD311" s="34">
        <f t="shared" si="22"/>
        <v>1</v>
      </c>
      <c r="AE311" s="30">
        <f t="shared" si="23"/>
        <v>0.0008774677927</v>
      </c>
      <c r="AF311" s="35" t="str">
        <f t="shared" si="42"/>
        <v>V+D</v>
      </c>
      <c r="AG311" s="31"/>
      <c r="AH311" s="31"/>
      <c r="AI311" s="31"/>
      <c r="AJ311" s="36">
        <f t="shared" ref="AJ311:AS311" si="949">INT(100*ABS(J311-($AH$7+$AH$9)/2))</f>
        <v>4931</v>
      </c>
      <c r="AK311" s="36">
        <f t="shared" si="949"/>
        <v>1432</v>
      </c>
      <c r="AL311" s="36">
        <f t="shared" si="949"/>
        <v>112</v>
      </c>
      <c r="AM311" s="36">
        <f t="shared" si="949"/>
        <v>227</v>
      </c>
      <c r="AN311" s="36">
        <f t="shared" si="949"/>
        <v>34</v>
      </c>
      <c r="AO311" s="36">
        <f t="shared" si="949"/>
        <v>63</v>
      </c>
      <c r="AP311" s="36">
        <f t="shared" si="949"/>
        <v>147</v>
      </c>
      <c r="AQ311" s="36">
        <f t="shared" si="949"/>
        <v>192</v>
      </c>
      <c r="AR311" s="36">
        <f t="shared" si="949"/>
        <v>197</v>
      </c>
      <c r="AS311" s="36">
        <f t="shared" si="949"/>
        <v>199</v>
      </c>
      <c r="AT311" s="35">
        <f t="shared" si="39"/>
        <v>34</v>
      </c>
      <c r="AU311" s="31"/>
      <c r="AV311" s="31"/>
      <c r="AW311" s="31"/>
      <c r="AX311" s="31"/>
      <c r="AY311" s="31"/>
      <c r="AZ311" s="31"/>
      <c r="BA311" s="31"/>
      <c r="BB311" s="31"/>
    </row>
    <row r="312" ht="13.5" customHeight="1">
      <c r="A312" s="27" t="s">
        <v>42</v>
      </c>
      <c r="B312" s="27" t="s">
        <v>59</v>
      </c>
      <c r="C312" s="28">
        <f>LOOKUP(A312,'single char incidentie'!$A$1:$A$26,'single char incidentie'!$E$1:$E$26)</f>
        <v>0.03420499521</v>
      </c>
      <c r="D312" s="28">
        <f>LOOKUP(B312,'single char incidentie'!$A$1:$A$26,'single char incidentie'!$D$1:$D$26)</f>
        <v>0.02732106643</v>
      </c>
      <c r="E312" s="29">
        <v>0.0870128578712279</v>
      </c>
      <c r="F312" s="30">
        <f t="shared" si="9"/>
        <v>0.0008701285787</v>
      </c>
      <c r="G312" s="31">
        <f t="shared" si="27"/>
        <v>1218180.01</v>
      </c>
      <c r="H312" s="31">
        <f t="shared" si="28"/>
        <v>382494.9301</v>
      </c>
      <c r="I312" s="31">
        <f t="shared" si="10"/>
        <v>12181.8001</v>
      </c>
      <c r="J312" s="32">
        <f t="shared" ref="J312:K312" si="950">C312*$AH$5</f>
        <v>34.20499521</v>
      </c>
      <c r="K312" s="32">
        <f t="shared" si="950"/>
        <v>27.32106643</v>
      </c>
      <c r="L312" s="32">
        <f t="shared" si="12"/>
        <v>0.8701285787</v>
      </c>
      <c r="M312" s="32">
        <f t="shared" si="13"/>
        <v>2.850416267</v>
      </c>
      <c r="N312" s="32">
        <f t="shared" si="14"/>
        <v>1.103386942</v>
      </c>
      <c r="O312" s="32">
        <f t="shared" si="15"/>
        <v>2.276755536</v>
      </c>
      <c r="P312" s="32">
        <f t="shared" si="16"/>
        <v>0.8813247236</v>
      </c>
      <c r="Q312" s="32">
        <f t="shared" si="17"/>
        <v>0.07251071489</v>
      </c>
      <c r="R312" s="32">
        <f t="shared" si="18"/>
        <v>0.02806866383</v>
      </c>
      <c r="S312" s="32">
        <f t="shared" si="19"/>
        <v>0.002339055319</v>
      </c>
      <c r="T312" s="33">
        <f t="shared" si="30"/>
        <v>0.9092224132</v>
      </c>
      <c r="U312" s="34">
        <f t="shared" ref="U312:AB312" si="951">IF(AND(J312&gt;=$AH$7,J312&lt;=$AH$9),1,0)</f>
        <v>0</v>
      </c>
      <c r="V312" s="34">
        <f t="shared" si="951"/>
        <v>0</v>
      </c>
      <c r="W312" s="34">
        <f t="shared" si="951"/>
        <v>0</v>
      </c>
      <c r="X312" s="34">
        <f t="shared" si="951"/>
        <v>1</v>
      </c>
      <c r="Y312" s="34">
        <f t="shared" si="951"/>
        <v>1</v>
      </c>
      <c r="Z312" s="34">
        <f t="shared" si="951"/>
        <v>1</v>
      </c>
      <c r="AA312" s="34">
        <f t="shared" si="951"/>
        <v>0</v>
      </c>
      <c r="AB312" s="34">
        <f t="shared" si="951"/>
        <v>0</v>
      </c>
      <c r="AC312" s="34">
        <f t="shared" si="21"/>
        <v>0</v>
      </c>
      <c r="AD312" s="34">
        <f t="shared" si="22"/>
        <v>1</v>
      </c>
      <c r="AE312" s="30">
        <f t="shared" si="23"/>
        <v>0.0008701285787</v>
      </c>
      <c r="AF312" s="35" t="str">
        <f t="shared" si="42"/>
        <v>F+M</v>
      </c>
      <c r="AG312" s="31"/>
      <c r="AH312" s="31"/>
      <c r="AI312" s="31"/>
      <c r="AJ312" s="36">
        <f t="shared" ref="AJ312:AS312" si="952">INT(100*ABS(J312-($AH$7+$AH$9)/2))</f>
        <v>3220</v>
      </c>
      <c r="AK312" s="36">
        <f t="shared" si="952"/>
        <v>2532</v>
      </c>
      <c r="AL312" s="36">
        <f t="shared" si="952"/>
        <v>112</v>
      </c>
      <c r="AM312" s="36">
        <f t="shared" si="952"/>
        <v>85</v>
      </c>
      <c r="AN312" s="36">
        <f t="shared" si="952"/>
        <v>89</v>
      </c>
      <c r="AO312" s="36">
        <f t="shared" si="952"/>
        <v>27</v>
      </c>
      <c r="AP312" s="36">
        <f t="shared" si="952"/>
        <v>111</v>
      </c>
      <c r="AQ312" s="36">
        <f t="shared" si="952"/>
        <v>192</v>
      </c>
      <c r="AR312" s="36">
        <f t="shared" si="952"/>
        <v>197</v>
      </c>
      <c r="AS312" s="36">
        <f t="shared" si="952"/>
        <v>199</v>
      </c>
      <c r="AT312" s="35">
        <f t="shared" si="39"/>
        <v>27</v>
      </c>
      <c r="AU312" s="31"/>
      <c r="AV312" s="31"/>
      <c r="AW312" s="31"/>
      <c r="AX312" s="31"/>
      <c r="AY312" s="31"/>
      <c r="AZ312" s="31"/>
      <c r="BA312" s="31"/>
      <c r="BB312" s="31"/>
    </row>
    <row r="313" ht="13.5" customHeight="1">
      <c r="A313" s="27" t="s">
        <v>55</v>
      </c>
      <c r="B313" s="27" t="s">
        <v>61</v>
      </c>
      <c r="C313" s="28">
        <f>LOOKUP(A313,'single char incidentie'!$A$1:$A$26,'single char incidentie'!$E$1:$E$26)</f>
        <v>0.04208913995</v>
      </c>
      <c r="D313" s="28">
        <f>LOOKUP(B313,'single char incidentie'!$A$1:$A$26,'single char incidentie'!$D$1:$D$26)</f>
        <v>0.02155809446</v>
      </c>
      <c r="E313" s="29">
        <v>0.0867034596335315</v>
      </c>
      <c r="F313" s="30">
        <f t="shared" si="9"/>
        <v>0.0008670345963</v>
      </c>
      <c r="G313" s="31">
        <f t="shared" si="27"/>
        <v>1213848.435</v>
      </c>
      <c r="H313" s="31">
        <f t="shared" si="28"/>
        <v>301813.3225</v>
      </c>
      <c r="I313" s="31">
        <f t="shared" si="10"/>
        <v>12138.48435</v>
      </c>
      <c r="J313" s="32">
        <f t="shared" ref="J313:K313" si="953">C313*$AH$5</f>
        <v>42.08913995</v>
      </c>
      <c r="K313" s="32">
        <f t="shared" si="953"/>
        <v>21.55809446</v>
      </c>
      <c r="L313" s="32">
        <f t="shared" si="12"/>
        <v>0.8670345963</v>
      </c>
      <c r="M313" s="32">
        <f t="shared" si="13"/>
        <v>3.50742833</v>
      </c>
      <c r="N313" s="32">
        <f t="shared" si="14"/>
        <v>1.357714192</v>
      </c>
      <c r="O313" s="32">
        <f t="shared" si="15"/>
        <v>1.796507872</v>
      </c>
      <c r="P313" s="32">
        <f t="shared" si="16"/>
        <v>0.6954224021</v>
      </c>
      <c r="Q313" s="32">
        <f t="shared" si="17"/>
        <v>0.07225288303</v>
      </c>
      <c r="R313" s="32">
        <f t="shared" si="18"/>
        <v>0.02796885795</v>
      </c>
      <c r="S313" s="32">
        <f t="shared" si="19"/>
        <v>0.002330738162</v>
      </c>
      <c r="T313" s="33">
        <f t="shared" si="30"/>
        <v>0.9100894478</v>
      </c>
      <c r="U313" s="34">
        <f t="shared" ref="U313:AB313" si="954">IF(AND(J313&gt;=$AH$7,J313&lt;=$AH$9),1,0)</f>
        <v>0</v>
      </c>
      <c r="V313" s="34">
        <f t="shared" si="954"/>
        <v>0</v>
      </c>
      <c r="W313" s="34">
        <f t="shared" si="954"/>
        <v>0</v>
      </c>
      <c r="X313" s="34">
        <f t="shared" si="954"/>
        <v>0</v>
      </c>
      <c r="Y313" s="34">
        <f t="shared" si="954"/>
        <v>1</v>
      </c>
      <c r="Z313" s="34">
        <f t="shared" si="954"/>
        <v>1</v>
      </c>
      <c r="AA313" s="34">
        <f t="shared" si="954"/>
        <v>0</v>
      </c>
      <c r="AB313" s="34">
        <f t="shared" si="954"/>
        <v>0</v>
      </c>
      <c r="AC313" s="34">
        <f t="shared" si="21"/>
        <v>0</v>
      </c>
      <c r="AD313" s="34">
        <f t="shared" si="22"/>
        <v>1</v>
      </c>
      <c r="AE313" s="30">
        <f t="shared" si="23"/>
        <v>0.0008670345963</v>
      </c>
      <c r="AF313" s="35" t="str">
        <f t="shared" si="42"/>
        <v>F+M</v>
      </c>
      <c r="AG313" s="31"/>
      <c r="AH313" s="31"/>
      <c r="AI313" s="31"/>
      <c r="AJ313" s="36">
        <f t="shared" ref="AJ313:AS313" si="955">INT(100*ABS(J313-($AH$7+$AH$9)/2))</f>
        <v>4008</v>
      </c>
      <c r="AK313" s="36">
        <f t="shared" si="955"/>
        <v>1955</v>
      </c>
      <c r="AL313" s="36">
        <f t="shared" si="955"/>
        <v>113</v>
      </c>
      <c r="AM313" s="36">
        <f t="shared" si="955"/>
        <v>150</v>
      </c>
      <c r="AN313" s="36">
        <f t="shared" si="955"/>
        <v>64</v>
      </c>
      <c r="AO313" s="36">
        <f t="shared" si="955"/>
        <v>20</v>
      </c>
      <c r="AP313" s="36">
        <f t="shared" si="955"/>
        <v>130</v>
      </c>
      <c r="AQ313" s="36">
        <f t="shared" si="955"/>
        <v>192</v>
      </c>
      <c r="AR313" s="36">
        <f t="shared" si="955"/>
        <v>197</v>
      </c>
      <c r="AS313" s="36">
        <f t="shared" si="955"/>
        <v>199</v>
      </c>
      <c r="AT313" s="35">
        <f t="shared" si="39"/>
        <v>20</v>
      </c>
      <c r="AU313" s="31"/>
      <c r="AV313" s="31"/>
      <c r="AW313" s="31"/>
      <c r="AX313" s="31"/>
      <c r="AY313" s="31"/>
      <c r="AZ313" s="31"/>
      <c r="BA313" s="31"/>
      <c r="BB313" s="31"/>
    </row>
    <row r="314" ht="13.5" customHeight="1">
      <c r="A314" s="27" t="s">
        <v>28</v>
      </c>
      <c r="B314" s="27" t="s">
        <v>59</v>
      </c>
      <c r="C314" s="28">
        <f>LOOKUP(A314,'single char incidentie'!$A$1:$A$26,'single char incidentie'!$E$1:$E$26)</f>
        <v>0.0311030688</v>
      </c>
      <c r="D314" s="28">
        <f>LOOKUP(B314,'single char incidentie'!$A$1:$A$26,'single char incidentie'!$D$1:$D$26)</f>
        <v>0.02732106643</v>
      </c>
      <c r="E314" s="29">
        <v>0.0859911241560444</v>
      </c>
      <c r="F314" s="30">
        <f t="shared" si="9"/>
        <v>0.0008599112416</v>
      </c>
      <c r="G314" s="31">
        <f t="shared" si="27"/>
        <v>1203875.738</v>
      </c>
      <c r="H314" s="31">
        <f t="shared" si="28"/>
        <v>382494.9301</v>
      </c>
      <c r="I314" s="31">
        <f t="shared" si="10"/>
        <v>12038.75738</v>
      </c>
      <c r="J314" s="32">
        <f t="shared" ref="J314:K314" si="956">C314*$AH$5</f>
        <v>31.1030688</v>
      </c>
      <c r="K314" s="32">
        <f t="shared" si="956"/>
        <v>27.32106643</v>
      </c>
      <c r="L314" s="32">
        <f t="shared" si="12"/>
        <v>0.8599112416</v>
      </c>
      <c r="M314" s="32">
        <f t="shared" si="13"/>
        <v>2.5919224</v>
      </c>
      <c r="N314" s="32">
        <f t="shared" si="14"/>
        <v>1.0033248</v>
      </c>
      <c r="O314" s="32">
        <f t="shared" si="15"/>
        <v>2.276755536</v>
      </c>
      <c r="P314" s="32">
        <f t="shared" si="16"/>
        <v>0.8813247236</v>
      </c>
      <c r="Q314" s="32">
        <f t="shared" si="17"/>
        <v>0.07165927013</v>
      </c>
      <c r="R314" s="32">
        <f t="shared" si="18"/>
        <v>0.02773907231</v>
      </c>
      <c r="S314" s="32">
        <f t="shared" si="19"/>
        <v>0.002311589359</v>
      </c>
      <c r="T314" s="33">
        <f t="shared" si="30"/>
        <v>0.910949359</v>
      </c>
      <c r="U314" s="34">
        <f t="shared" ref="U314:AB314" si="957">IF(AND(J314&gt;=$AH$7,J314&lt;=$AH$9),1,0)</f>
        <v>0</v>
      </c>
      <c r="V314" s="34">
        <f t="shared" si="957"/>
        <v>0</v>
      </c>
      <c r="W314" s="34">
        <f t="shared" si="957"/>
        <v>0</v>
      </c>
      <c r="X314" s="34">
        <f t="shared" si="957"/>
        <v>1</v>
      </c>
      <c r="Y314" s="34">
        <f t="shared" si="957"/>
        <v>1</v>
      </c>
      <c r="Z314" s="34">
        <f t="shared" si="957"/>
        <v>1</v>
      </c>
      <c r="AA314" s="34">
        <f t="shared" si="957"/>
        <v>0</v>
      </c>
      <c r="AB314" s="34">
        <f t="shared" si="957"/>
        <v>0</v>
      </c>
      <c r="AC314" s="34">
        <f t="shared" si="21"/>
        <v>0</v>
      </c>
      <c r="AD314" s="34">
        <f t="shared" si="22"/>
        <v>1</v>
      </c>
      <c r="AE314" s="30">
        <f t="shared" si="23"/>
        <v>0.0008599112416</v>
      </c>
      <c r="AF314" s="35" t="str">
        <f t="shared" si="42"/>
        <v>F+M</v>
      </c>
      <c r="AG314" s="31"/>
      <c r="AH314" s="31"/>
      <c r="AI314" s="31"/>
      <c r="AJ314" s="36">
        <f t="shared" ref="AJ314:AS314" si="958">INT(100*ABS(J314-($AH$7+$AH$9)/2))</f>
        <v>2910</v>
      </c>
      <c r="AK314" s="36">
        <f t="shared" si="958"/>
        <v>2532</v>
      </c>
      <c r="AL314" s="36">
        <f t="shared" si="958"/>
        <v>114</v>
      </c>
      <c r="AM314" s="36">
        <f t="shared" si="958"/>
        <v>59</v>
      </c>
      <c r="AN314" s="36">
        <f t="shared" si="958"/>
        <v>99</v>
      </c>
      <c r="AO314" s="36">
        <f t="shared" si="958"/>
        <v>27</v>
      </c>
      <c r="AP314" s="36">
        <f t="shared" si="958"/>
        <v>111</v>
      </c>
      <c r="AQ314" s="36">
        <f t="shared" si="958"/>
        <v>192</v>
      </c>
      <c r="AR314" s="36">
        <f t="shared" si="958"/>
        <v>197</v>
      </c>
      <c r="AS314" s="36">
        <f t="shared" si="958"/>
        <v>199</v>
      </c>
      <c r="AT314" s="35">
        <f t="shared" si="39"/>
        <v>27</v>
      </c>
      <c r="AU314" s="31"/>
      <c r="AV314" s="31"/>
      <c r="AW314" s="31"/>
      <c r="AX314" s="31"/>
      <c r="AY314" s="31"/>
      <c r="AZ314" s="31"/>
      <c r="BA314" s="31"/>
      <c r="BB314" s="31"/>
    </row>
    <row r="315" ht="13.5" customHeight="1">
      <c r="A315" s="27" t="s">
        <v>58</v>
      </c>
      <c r="B315" s="27" t="s">
        <v>53</v>
      </c>
      <c r="C315" s="28">
        <f>LOOKUP(A315,'single char incidentie'!$A$1:$A$26,'single char incidentie'!$E$1:$E$26)</f>
        <v>0.03982593795</v>
      </c>
      <c r="D315" s="28">
        <f>LOOKUP(B315,'single char incidentie'!$A$1:$A$26,'single char incidentie'!$D$1:$D$26)</f>
        <v>0.02319662658</v>
      </c>
      <c r="E315" s="29">
        <v>0.0853219605256777</v>
      </c>
      <c r="F315" s="30">
        <f t="shared" si="9"/>
        <v>0.0008532196053</v>
      </c>
      <c r="G315" s="31">
        <f t="shared" si="27"/>
        <v>1194507.447</v>
      </c>
      <c r="H315" s="31">
        <f t="shared" si="28"/>
        <v>324752.7721</v>
      </c>
      <c r="I315" s="31">
        <f t="shared" si="10"/>
        <v>11945.07447</v>
      </c>
      <c r="J315" s="32">
        <f t="shared" ref="J315:K315" si="959">C315*$AH$5</f>
        <v>39.82593795</v>
      </c>
      <c r="K315" s="32">
        <f t="shared" si="959"/>
        <v>23.19662658</v>
      </c>
      <c r="L315" s="32">
        <f t="shared" si="12"/>
        <v>0.8532196053</v>
      </c>
      <c r="M315" s="32">
        <f t="shared" si="13"/>
        <v>3.318828162</v>
      </c>
      <c r="N315" s="32">
        <f t="shared" si="14"/>
        <v>1.284707676</v>
      </c>
      <c r="O315" s="32">
        <f t="shared" si="15"/>
        <v>1.933052215</v>
      </c>
      <c r="P315" s="32">
        <f t="shared" si="16"/>
        <v>0.7482782768</v>
      </c>
      <c r="Q315" s="32">
        <f t="shared" si="17"/>
        <v>0.07110163377</v>
      </c>
      <c r="R315" s="32">
        <f t="shared" si="18"/>
        <v>0.02752321307</v>
      </c>
      <c r="S315" s="32">
        <f t="shared" si="19"/>
        <v>0.002293601089</v>
      </c>
      <c r="T315" s="33">
        <f t="shared" si="30"/>
        <v>0.9118025786</v>
      </c>
      <c r="U315" s="34">
        <f t="shared" ref="U315:AB315" si="960">IF(AND(J315&gt;=$AH$7,J315&lt;=$AH$9),1,0)</f>
        <v>0</v>
      </c>
      <c r="V315" s="34">
        <f t="shared" si="960"/>
        <v>0</v>
      </c>
      <c r="W315" s="34">
        <f t="shared" si="960"/>
        <v>0</v>
      </c>
      <c r="X315" s="34">
        <f t="shared" si="960"/>
        <v>0</v>
      </c>
      <c r="Y315" s="34">
        <f t="shared" si="960"/>
        <v>1</v>
      </c>
      <c r="Z315" s="34">
        <f t="shared" si="960"/>
        <v>1</v>
      </c>
      <c r="AA315" s="34">
        <f t="shared" si="960"/>
        <v>0</v>
      </c>
      <c r="AB315" s="34">
        <f t="shared" si="960"/>
        <v>0</v>
      </c>
      <c r="AC315" s="34">
        <f t="shared" si="21"/>
        <v>0</v>
      </c>
      <c r="AD315" s="34">
        <f t="shared" si="22"/>
        <v>1</v>
      </c>
      <c r="AE315" s="30">
        <f t="shared" si="23"/>
        <v>0.0008532196053</v>
      </c>
      <c r="AF315" s="35" t="str">
        <f t="shared" si="42"/>
        <v>F+M</v>
      </c>
      <c r="AG315" s="31"/>
      <c r="AH315" s="31"/>
      <c r="AI315" s="31"/>
      <c r="AJ315" s="36">
        <f t="shared" ref="AJ315:AS315" si="961">INT(100*ABS(J315-($AH$7+$AH$9)/2))</f>
        <v>3782</v>
      </c>
      <c r="AK315" s="36">
        <f t="shared" si="961"/>
        <v>2119</v>
      </c>
      <c r="AL315" s="36">
        <f t="shared" si="961"/>
        <v>114</v>
      </c>
      <c r="AM315" s="36">
        <f t="shared" si="961"/>
        <v>131</v>
      </c>
      <c r="AN315" s="36">
        <f t="shared" si="961"/>
        <v>71</v>
      </c>
      <c r="AO315" s="36">
        <f t="shared" si="961"/>
        <v>6</v>
      </c>
      <c r="AP315" s="36">
        <f t="shared" si="961"/>
        <v>125</v>
      </c>
      <c r="AQ315" s="36">
        <f t="shared" si="961"/>
        <v>192</v>
      </c>
      <c r="AR315" s="36">
        <f t="shared" si="961"/>
        <v>197</v>
      </c>
      <c r="AS315" s="36">
        <f t="shared" si="961"/>
        <v>199</v>
      </c>
      <c r="AT315" s="35">
        <f t="shared" si="39"/>
        <v>6</v>
      </c>
      <c r="AU315" s="31"/>
      <c r="AV315" s="31"/>
      <c r="AW315" s="31"/>
      <c r="AX315" s="31"/>
      <c r="AY315" s="31"/>
      <c r="AZ315" s="31"/>
      <c r="BA315" s="31"/>
      <c r="BB315" s="31"/>
    </row>
    <row r="316" ht="13.5" customHeight="1">
      <c r="A316" s="27" t="s">
        <v>40</v>
      </c>
      <c r="B316" s="27" t="s">
        <v>58</v>
      </c>
      <c r="C316" s="28">
        <f>LOOKUP(A316,'single char incidentie'!$A$1:$A$26,'single char incidentie'!$E$1:$E$26)</f>
        <v>0.02231853074</v>
      </c>
      <c r="D316" s="28">
        <f>LOOKUP(B316,'single char incidentie'!$A$1:$A$26,'single char incidentie'!$D$1:$D$26)</f>
        <v>0.0382052264</v>
      </c>
      <c r="E316" s="29">
        <v>0.0852787886785572</v>
      </c>
      <c r="F316" s="30">
        <f t="shared" si="9"/>
        <v>0.0008527878868</v>
      </c>
      <c r="G316" s="31">
        <f t="shared" si="27"/>
        <v>1193903.041</v>
      </c>
      <c r="H316" s="31">
        <f t="shared" si="28"/>
        <v>534873.1696</v>
      </c>
      <c r="I316" s="31">
        <f t="shared" si="10"/>
        <v>11939.03041</v>
      </c>
      <c r="J316" s="32">
        <f t="shared" ref="J316:K316" si="962">C316*$AH$5</f>
        <v>22.31853074</v>
      </c>
      <c r="K316" s="32">
        <f t="shared" si="962"/>
        <v>38.2052264</v>
      </c>
      <c r="L316" s="32">
        <f t="shared" si="12"/>
        <v>0.8527878868</v>
      </c>
      <c r="M316" s="32">
        <f t="shared" si="13"/>
        <v>1.859877562</v>
      </c>
      <c r="N316" s="32">
        <f t="shared" si="14"/>
        <v>0.7199526045</v>
      </c>
      <c r="O316" s="32">
        <f t="shared" si="15"/>
        <v>3.183768867</v>
      </c>
      <c r="P316" s="32">
        <f t="shared" si="16"/>
        <v>1.232426658</v>
      </c>
      <c r="Q316" s="32">
        <f t="shared" si="17"/>
        <v>0.07106565723</v>
      </c>
      <c r="R316" s="32">
        <f t="shared" si="18"/>
        <v>0.02750928667</v>
      </c>
      <c r="S316" s="32">
        <f t="shared" si="19"/>
        <v>0.002292440556</v>
      </c>
      <c r="T316" s="33">
        <f t="shared" si="30"/>
        <v>0.9126553665</v>
      </c>
      <c r="U316" s="34">
        <f t="shared" ref="U316:AB316" si="963">IF(AND(J316&gt;=$AH$7,J316&lt;=$AH$9),1,0)</f>
        <v>0</v>
      </c>
      <c r="V316" s="34">
        <f t="shared" si="963"/>
        <v>0</v>
      </c>
      <c r="W316" s="34">
        <f t="shared" si="963"/>
        <v>0</v>
      </c>
      <c r="X316" s="34">
        <f t="shared" si="963"/>
        <v>1</v>
      </c>
      <c r="Y316" s="34">
        <f t="shared" si="963"/>
        <v>0</v>
      </c>
      <c r="Z316" s="34">
        <f t="shared" si="963"/>
        <v>0</v>
      </c>
      <c r="AA316" s="34">
        <f t="shared" si="963"/>
        <v>1</v>
      </c>
      <c r="AB316" s="34">
        <f t="shared" si="963"/>
        <v>0</v>
      </c>
      <c r="AC316" s="34">
        <f t="shared" si="21"/>
        <v>0</v>
      </c>
      <c r="AD316" s="34">
        <f t="shared" si="22"/>
        <v>1</v>
      </c>
      <c r="AE316" s="30">
        <f t="shared" si="23"/>
        <v>0.0008527878868</v>
      </c>
      <c r="AF316" s="35" t="str">
        <f t="shared" si="42"/>
        <v>V+M</v>
      </c>
      <c r="AG316" s="31"/>
      <c r="AH316" s="31"/>
      <c r="AI316" s="31"/>
      <c r="AJ316" s="36">
        <f t="shared" ref="AJ316:AS316" si="964">INT(100*ABS(J316-($AH$7+$AH$9)/2))</f>
        <v>2031</v>
      </c>
      <c r="AK316" s="36">
        <f t="shared" si="964"/>
        <v>3620</v>
      </c>
      <c r="AL316" s="36">
        <f t="shared" si="964"/>
        <v>114</v>
      </c>
      <c r="AM316" s="36">
        <f t="shared" si="964"/>
        <v>14</v>
      </c>
      <c r="AN316" s="36">
        <f t="shared" si="964"/>
        <v>128</v>
      </c>
      <c r="AO316" s="36">
        <f t="shared" si="964"/>
        <v>118</v>
      </c>
      <c r="AP316" s="36">
        <f t="shared" si="964"/>
        <v>76</v>
      </c>
      <c r="AQ316" s="36">
        <f t="shared" si="964"/>
        <v>192</v>
      </c>
      <c r="AR316" s="36">
        <f t="shared" si="964"/>
        <v>197</v>
      </c>
      <c r="AS316" s="36">
        <f t="shared" si="964"/>
        <v>199</v>
      </c>
      <c r="AT316" s="35">
        <f t="shared" si="39"/>
        <v>14</v>
      </c>
      <c r="AU316" s="31"/>
      <c r="AV316" s="31"/>
      <c r="AW316" s="31"/>
      <c r="AX316" s="31"/>
      <c r="AY316" s="31"/>
      <c r="AZ316" s="31"/>
      <c r="BA316" s="31"/>
      <c r="BB316" s="31"/>
    </row>
    <row r="317" ht="13.5" customHeight="1">
      <c r="A317" s="27" t="s">
        <v>32</v>
      </c>
      <c r="B317" s="27" t="s">
        <v>63</v>
      </c>
      <c r="C317" s="28">
        <f>LOOKUP(A317,'single char incidentie'!$A$1:$A$26,'single char incidentie'!$E$1:$E$26)</f>
        <v>0.0525086152</v>
      </c>
      <c r="D317" s="28">
        <f>LOOKUP(B317,'single char incidentie'!$A$1:$A$26,'single char incidentie'!$D$1:$D$26)</f>
        <v>0.01647854269</v>
      </c>
      <c r="E317" s="29">
        <v>0.0851708590607562</v>
      </c>
      <c r="F317" s="30">
        <f t="shared" si="9"/>
        <v>0.0008517085906</v>
      </c>
      <c r="G317" s="31">
        <f t="shared" si="27"/>
        <v>1192392.027</v>
      </c>
      <c r="H317" s="31">
        <f t="shared" si="28"/>
        <v>230699.5977</v>
      </c>
      <c r="I317" s="31">
        <f t="shared" si="10"/>
        <v>11923.92027</v>
      </c>
      <c r="J317" s="32">
        <f t="shared" ref="J317:K317" si="965">C317*$AH$5</f>
        <v>52.5086152</v>
      </c>
      <c r="K317" s="32">
        <f t="shared" si="965"/>
        <v>16.47854269</v>
      </c>
      <c r="L317" s="32">
        <f t="shared" si="12"/>
        <v>0.8517085906</v>
      </c>
      <c r="M317" s="32">
        <f t="shared" si="13"/>
        <v>4.375717934</v>
      </c>
      <c r="N317" s="32">
        <f t="shared" si="14"/>
        <v>1.693826297</v>
      </c>
      <c r="O317" s="32">
        <f t="shared" si="15"/>
        <v>1.373211891</v>
      </c>
      <c r="P317" s="32">
        <f t="shared" si="16"/>
        <v>0.5315658933</v>
      </c>
      <c r="Q317" s="32">
        <f t="shared" si="17"/>
        <v>0.07097571588</v>
      </c>
      <c r="R317" s="32">
        <f t="shared" si="18"/>
        <v>0.02747447066</v>
      </c>
      <c r="S317" s="32">
        <f t="shared" si="19"/>
        <v>0.002289539222</v>
      </c>
      <c r="T317" s="33">
        <f t="shared" si="30"/>
        <v>0.9135070751</v>
      </c>
      <c r="U317" s="34">
        <f t="shared" ref="U317:AB317" si="966">IF(AND(J317&gt;=$AH$7,J317&lt;=$AH$9),1,0)</f>
        <v>0</v>
      </c>
      <c r="V317" s="34">
        <f t="shared" si="966"/>
        <v>0</v>
      </c>
      <c r="W317" s="34">
        <f t="shared" si="966"/>
        <v>0</v>
      </c>
      <c r="X317" s="34">
        <f t="shared" si="966"/>
        <v>0</v>
      </c>
      <c r="Y317" s="34">
        <f t="shared" si="966"/>
        <v>1</v>
      </c>
      <c r="Z317" s="34">
        <f t="shared" si="966"/>
        <v>1</v>
      </c>
      <c r="AA317" s="34">
        <f t="shared" si="966"/>
        <v>0</v>
      </c>
      <c r="AB317" s="34">
        <f t="shared" si="966"/>
        <v>0</v>
      </c>
      <c r="AC317" s="34">
        <f t="shared" si="21"/>
        <v>0</v>
      </c>
      <c r="AD317" s="34">
        <f t="shared" si="22"/>
        <v>1</v>
      </c>
      <c r="AE317" s="30">
        <f t="shared" si="23"/>
        <v>0.0008517085906</v>
      </c>
      <c r="AF317" s="35" t="str">
        <f t="shared" si="42"/>
        <v>V+D</v>
      </c>
      <c r="AG317" s="31"/>
      <c r="AH317" s="31"/>
      <c r="AI317" s="31"/>
      <c r="AJ317" s="36">
        <f t="shared" ref="AJ317:AS317" si="967">INT(100*ABS(J317-($AH$7+$AH$9)/2))</f>
        <v>5050</v>
      </c>
      <c r="AK317" s="36">
        <f t="shared" si="967"/>
        <v>1447</v>
      </c>
      <c r="AL317" s="36">
        <f t="shared" si="967"/>
        <v>114</v>
      </c>
      <c r="AM317" s="36">
        <f t="shared" si="967"/>
        <v>237</v>
      </c>
      <c r="AN317" s="36">
        <f t="shared" si="967"/>
        <v>30</v>
      </c>
      <c r="AO317" s="36">
        <f t="shared" si="967"/>
        <v>62</v>
      </c>
      <c r="AP317" s="36">
        <f t="shared" si="967"/>
        <v>146</v>
      </c>
      <c r="AQ317" s="36">
        <f t="shared" si="967"/>
        <v>192</v>
      </c>
      <c r="AR317" s="36">
        <f t="shared" si="967"/>
        <v>197</v>
      </c>
      <c r="AS317" s="36">
        <f t="shared" si="967"/>
        <v>199</v>
      </c>
      <c r="AT317" s="35">
        <f t="shared" si="39"/>
        <v>30</v>
      </c>
      <c r="AU317" s="31"/>
      <c r="AV317" s="31"/>
      <c r="AW317" s="31"/>
      <c r="AX317" s="31"/>
      <c r="AY317" s="31"/>
      <c r="AZ317" s="31"/>
      <c r="BA317" s="31"/>
      <c r="BB317" s="31"/>
    </row>
    <row r="318" ht="13.5" customHeight="1">
      <c r="A318" s="27" t="s">
        <v>10</v>
      </c>
      <c r="B318" s="27" t="s">
        <v>28</v>
      </c>
      <c r="C318" s="28">
        <f>LOOKUP(A318,'single char incidentie'!$A$1:$A$26,'single char incidentie'!$E$1:$E$26)</f>
        <v>0.006305122521</v>
      </c>
      <c r="D318" s="28">
        <f>LOOKUP(B318,'single char incidentie'!$A$1:$A$26,'single char incidentie'!$D$1:$D$26)</f>
        <v>0.1270833106</v>
      </c>
      <c r="E318" s="29">
        <v>0.0848038983602325</v>
      </c>
      <c r="F318" s="30">
        <f t="shared" si="9"/>
        <v>0.0008480389836</v>
      </c>
      <c r="G318" s="31">
        <f t="shared" si="27"/>
        <v>1187254.577</v>
      </c>
      <c r="H318" s="31">
        <f t="shared" si="28"/>
        <v>1779166.349</v>
      </c>
      <c r="I318" s="31">
        <f t="shared" si="10"/>
        <v>11872.54577</v>
      </c>
      <c r="J318" s="32">
        <f t="shared" ref="J318:K318" si="968">C318*$AH$5</f>
        <v>6.305122521</v>
      </c>
      <c r="K318" s="32">
        <f t="shared" si="968"/>
        <v>127.0833106</v>
      </c>
      <c r="L318" s="32">
        <f t="shared" si="12"/>
        <v>0.8480389836</v>
      </c>
      <c r="M318" s="32">
        <f t="shared" si="13"/>
        <v>0.5254268768</v>
      </c>
      <c r="N318" s="32">
        <f t="shared" si="14"/>
        <v>0.2033910491</v>
      </c>
      <c r="O318" s="32">
        <f t="shared" si="15"/>
        <v>10.59027588</v>
      </c>
      <c r="P318" s="32">
        <f t="shared" si="16"/>
        <v>4.099461633</v>
      </c>
      <c r="Q318" s="32">
        <f t="shared" si="17"/>
        <v>0.0706699153</v>
      </c>
      <c r="R318" s="32">
        <f t="shared" si="18"/>
        <v>0.02735609625</v>
      </c>
      <c r="S318" s="32">
        <f t="shared" si="19"/>
        <v>0.002279674687</v>
      </c>
      <c r="T318" s="33">
        <f t="shared" si="30"/>
        <v>0.9143551141</v>
      </c>
      <c r="U318" s="34">
        <f t="shared" ref="U318:AB318" si="969">IF(AND(J318&gt;=$AH$7,J318&lt;=$AH$9),1,0)</f>
        <v>0</v>
      </c>
      <c r="V318" s="34">
        <f t="shared" si="969"/>
        <v>0</v>
      </c>
      <c r="W318" s="34">
        <f t="shared" si="969"/>
        <v>0</v>
      </c>
      <c r="X318" s="34">
        <f t="shared" si="969"/>
        <v>0</v>
      </c>
      <c r="Y318" s="34">
        <f t="shared" si="969"/>
        <v>0</v>
      </c>
      <c r="Z318" s="34">
        <f t="shared" si="969"/>
        <v>0</v>
      </c>
      <c r="AA318" s="34">
        <f t="shared" si="969"/>
        <v>0</v>
      </c>
      <c r="AB318" s="34">
        <f t="shared" si="969"/>
        <v>0</v>
      </c>
      <c r="AC318" s="34">
        <f t="shared" si="21"/>
        <v>0</v>
      </c>
      <c r="AD318" s="34">
        <f t="shared" si="22"/>
        <v>0</v>
      </c>
      <c r="AE318" s="30">
        <f t="shared" si="23"/>
        <v>0</v>
      </c>
      <c r="AF318" s="35" t="str">
        <f t="shared" si="42"/>
        <v>V+F</v>
      </c>
      <c r="AG318" s="31"/>
      <c r="AH318" s="31"/>
      <c r="AI318" s="31"/>
      <c r="AJ318" s="36">
        <f t="shared" ref="AJ318:AS318" si="970">INT(100*ABS(J318-($AH$7+$AH$9)/2))</f>
        <v>430</v>
      </c>
      <c r="AK318" s="36">
        <f t="shared" si="970"/>
        <v>12508</v>
      </c>
      <c r="AL318" s="36">
        <f t="shared" si="970"/>
        <v>115</v>
      </c>
      <c r="AM318" s="36">
        <f t="shared" si="970"/>
        <v>147</v>
      </c>
      <c r="AN318" s="36">
        <f t="shared" si="970"/>
        <v>179</v>
      </c>
      <c r="AO318" s="36">
        <f t="shared" si="970"/>
        <v>859</v>
      </c>
      <c r="AP318" s="36">
        <f t="shared" si="970"/>
        <v>209</v>
      </c>
      <c r="AQ318" s="36">
        <f t="shared" si="970"/>
        <v>192</v>
      </c>
      <c r="AR318" s="36">
        <f t="shared" si="970"/>
        <v>197</v>
      </c>
      <c r="AS318" s="36">
        <f t="shared" si="970"/>
        <v>199</v>
      </c>
      <c r="AT318" s="35">
        <f t="shared" si="39"/>
        <v>115</v>
      </c>
      <c r="AU318" s="31"/>
      <c r="AV318" s="31"/>
      <c r="AW318" s="31"/>
      <c r="AX318" s="31"/>
      <c r="AY318" s="31"/>
      <c r="AZ318" s="31"/>
      <c r="BA318" s="31"/>
      <c r="BB318" s="31"/>
    </row>
    <row r="319" ht="13.5" customHeight="1">
      <c r="A319" s="27" t="s">
        <v>28</v>
      </c>
      <c r="B319" s="27" t="s">
        <v>33</v>
      </c>
      <c r="C319" s="28">
        <f>LOOKUP(A319,'single char incidentie'!$A$1:$A$26,'single char incidentie'!$E$1:$E$26)</f>
        <v>0.0311030688</v>
      </c>
      <c r="D319" s="28">
        <f>LOOKUP(B319,'single char incidentie'!$A$1:$A$26,'single char incidentie'!$D$1:$D$26)</f>
        <v>0.02531121548</v>
      </c>
      <c r="E319" s="29">
        <v>0.0845160860460963</v>
      </c>
      <c r="F319" s="30">
        <f t="shared" si="9"/>
        <v>0.0008451608605</v>
      </c>
      <c r="G319" s="31">
        <f t="shared" si="27"/>
        <v>1183225.205</v>
      </c>
      <c r="H319" s="31">
        <f t="shared" si="28"/>
        <v>354357.0167</v>
      </c>
      <c r="I319" s="31">
        <f t="shared" si="10"/>
        <v>11832.25205</v>
      </c>
      <c r="J319" s="32">
        <f t="shared" ref="J319:K319" si="971">C319*$AH$5</f>
        <v>31.1030688</v>
      </c>
      <c r="K319" s="32">
        <f t="shared" si="971"/>
        <v>25.31121548</v>
      </c>
      <c r="L319" s="32">
        <f t="shared" si="12"/>
        <v>0.8451608605</v>
      </c>
      <c r="M319" s="32">
        <f t="shared" si="13"/>
        <v>2.5919224</v>
      </c>
      <c r="N319" s="32">
        <f t="shared" si="14"/>
        <v>1.0033248</v>
      </c>
      <c r="O319" s="32">
        <f t="shared" si="15"/>
        <v>2.109267957</v>
      </c>
      <c r="P319" s="32">
        <f t="shared" si="16"/>
        <v>0.8164908219</v>
      </c>
      <c r="Q319" s="32">
        <f t="shared" si="17"/>
        <v>0.07043007171</v>
      </c>
      <c r="R319" s="32">
        <f t="shared" si="18"/>
        <v>0.02726325356</v>
      </c>
      <c r="S319" s="32">
        <f t="shared" si="19"/>
        <v>0.002271937797</v>
      </c>
      <c r="T319" s="33">
        <f t="shared" si="30"/>
        <v>0.9152002749</v>
      </c>
      <c r="U319" s="34">
        <f t="shared" ref="U319:AB319" si="972">IF(AND(J319&gt;=$AH$7,J319&lt;=$AH$9),1,0)</f>
        <v>0</v>
      </c>
      <c r="V319" s="34">
        <f t="shared" si="972"/>
        <v>0</v>
      </c>
      <c r="W319" s="34">
        <f t="shared" si="972"/>
        <v>0</v>
      </c>
      <c r="X319" s="34">
        <f t="shared" si="972"/>
        <v>1</v>
      </c>
      <c r="Y319" s="34">
        <f t="shared" si="972"/>
        <v>1</v>
      </c>
      <c r="Z319" s="34">
        <f t="shared" si="972"/>
        <v>1</v>
      </c>
      <c r="AA319" s="34">
        <f t="shared" si="972"/>
        <v>0</v>
      </c>
      <c r="AB319" s="34">
        <f t="shared" si="972"/>
        <v>0</v>
      </c>
      <c r="AC319" s="34">
        <f t="shared" si="21"/>
        <v>0</v>
      </c>
      <c r="AD319" s="34">
        <f t="shared" si="22"/>
        <v>1</v>
      </c>
      <c r="AE319" s="30">
        <f t="shared" si="23"/>
        <v>0.0008451608605</v>
      </c>
      <c r="AF319" s="35" t="str">
        <f t="shared" si="42"/>
        <v>F+M</v>
      </c>
      <c r="AG319" s="31"/>
      <c r="AH319" s="31"/>
      <c r="AI319" s="31"/>
      <c r="AJ319" s="36">
        <f t="shared" ref="AJ319:AS319" si="973">INT(100*ABS(J319-($AH$7+$AH$9)/2))</f>
        <v>2910</v>
      </c>
      <c r="AK319" s="36">
        <f t="shared" si="973"/>
        <v>2331</v>
      </c>
      <c r="AL319" s="36">
        <f t="shared" si="973"/>
        <v>115</v>
      </c>
      <c r="AM319" s="36">
        <f t="shared" si="973"/>
        <v>59</v>
      </c>
      <c r="AN319" s="36">
        <f t="shared" si="973"/>
        <v>99</v>
      </c>
      <c r="AO319" s="36">
        <f t="shared" si="973"/>
        <v>10</v>
      </c>
      <c r="AP319" s="36">
        <f t="shared" si="973"/>
        <v>118</v>
      </c>
      <c r="AQ319" s="36">
        <f t="shared" si="973"/>
        <v>192</v>
      </c>
      <c r="AR319" s="36">
        <f t="shared" si="973"/>
        <v>197</v>
      </c>
      <c r="AS319" s="36">
        <f t="shared" si="973"/>
        <v>199</v>
      </c>
      <c r="AT319" s="35">
        <f t="shared" si="39"/>
        <v>10</v>
      </c>
      <c r="AU319" s="31"/>
      <c r="AV319" s="31"/>
      <c r="AW319" s="31"/>
      <c r="AX319" s="31"/>
      <c r="AY319" s="31"/>
      <c r="AZ319" s="31"/>
      <c r="BA319" s="31"/>
      <c r="BB319" s="31"/>
    </row>
    <row r="320" ht="13.5" customHeight="1">
      <c r="A320" s="27" t="s">
        <v>59</v>
      </c>
      <c r="B320" s="27" t="s">
        <v>33</v>
      </c>
      <c r="C320" s="28">
        <f>LOOKUP(A320,'single char incidentie'!$A$1:$A$26,'single char incidentie'!$E$1:$E$26)</f>
        <v>0.03451036129</v>
      </c>
      <c r="D320" s="28">
        <f>LOOKUP(B320,'single char incidentie'!$A$1:$A$26,'single char incidentie'!$D$1:$D$26)</f>
        <v>0.02531121548</v>
      </c>
      <c r="E320" s="29">
        <v>0.0839980238806511</v>
      </c>
      <c r="F320" s="30">
        <f t="shared" si="9"/>
        <v>0.0008399802388</v>
      </c>
      <c r="G320" s="31">
        <f t="shared" si="27"/>
        <v>1175972.334</v>
      </c>
      <c r="H320" s="31">
        <f t="shared" si="28"/>
        <v>354357.0167</v>
      </c>
      <c r="I320" s="31">
        <f t="shared" si="10"/>
        <v>11759.72334</v>
      </c>
      <c r="J320" s="32">
        <f t="shared" ref="J320:K320" si="974">C320*$AH$5</f>
        <v>34.51036129</v>
      </c>
      <c r="K320" s="32">
        <f t="shared" si="974"/>
        <v>25.31121548</v>
      </c>
      <c r="L320" s="32">
        <f t="shared" si="12"/>
        <v>0.8399802388</v>
      </c>
      <c r="M320" s="32">
        <f t="shared" si="13"/>
        <v>2.875863441</v>
      </c>
      <c r="N320" s="32">
        <f t="shared" si="14"/>
        <v>1.113237461</v>
      </c>
      <c r="O320" s="32">
        <f t="shared" si="15"/>
        <v>2.109267957</v>
      </c>
      <c r="P320" s="32">
        <f t="shared" si="16"/>
        <v>0.8164908219</v>
      </c>
      <c r="Q320" s="32">
        <f t="shared" si="17"/>
        <v>0.06999835323</v>
      </c>
      <c r="R320" s="32">
        <f t="shared" si="18"/>
        <v>0.02709613674</v>
      </c>
      <c r="S320" s="32">
        <f t="shared" si="19"/>
        <v>0.002258011395</v>
      </c>
      <c r="T320" s="33">
        <f t="shared" si="30"/>
        <v>0.9160402552</v>
      </c>
      <c r="U320" s="34">
        <f t="shared" ref="U320:AB320" si="975">IF(AND(J320&gt;=$AH$7,J320&lt;=$AH$9),1,0)</f>
        <v>0</v>
      </c>
      <c r="V320" s="34">
        <f t="shared" si="975"/>
        <v>0</v>
      </c>
      <c r="W320" s="34">
        <f t="shared" si="975"/>
        <v>0</v>
      </c>
      <c r="X320" s="34">
        <f t="shared" si="975"/>
        <v>1</v>
      </c>
      <c r="Y320" s="34">
        <f t="shared" si="975"/>
        <v>1</v>
      </c>
      <c r="Z320" s="34">
        <f t="shared" si="975"/>
        <v>1</v>
      </c>
      <c r="AA320" s="34">
        <f t="shared" si="975"/>
        <v>0</v>
      </c>
      <c r="AB320" s="34">
        <f t="shared" si="975"/>
        <v>0</v>
      </c>
      <c r="AC320" s="34">
        <f t="shared" si="21"/>
        <v>0</v>
      </c>
      <c r="AD320" s="34">
        <f t="shared" si="22"/>
        <v>1</v>
      </c>
      <c r="AE320" s="30">
        <f t="shared" si="23"/>
        <v>0.0008399802388</v>
      </c>
      <c r="AF320" s="35" t="str">
        <f t="shared" si="42"/>
        <v>F+M</v>
      </c>
      <c r="AG320" s="31"/>
      <c r="AH320" s="31"/>
      <c r="AI320" s="31"/>
      <c r="AJ320" s="36">
        <f t="shared" ref="AJ320:AS320" si="976">INT(100*ABS(J320-($AH$7+$AH$9)/2))</f>
        <v>3251</v>
      </c>
      <c r="AK320" s="36">
        <f t="shared" si="976"/>
        <v>2331</v>
      </c>
      <c r="AL320" s="36">
        <f t="shared" si="976"/>
        <v>116</v>
      </c>
      <c r="AM320" s="36">
        <f t="shared" si="976"/>
        <v>87</v>
      </c>
      <c r="AN320" s="36">
        <f t="shared" si="976"/>
        <v>88</v>
      </c>
      <c r="AO320" s="36">
        <f t="shared" si="976"/>
        <v>10</v>
      </c>
      <c r="AP320" s="36">
        <f t="shared" si="976"/>
        <v>118</v>
      </c>
      <c r="AQ320" s="36">
        <f t="shared" si="976"/>
        <v>193</v>
      </c>
      <c r="AR320" s="36">
        <f t="shared" si="976"/>
        <v>197</v>
      </c>
      <c r="AS320" s="36">
        <f t="shared" si="976"/>
        <v>199</v>
      </c>
      <c r="AT320" s="35">
        <f t="shared" si="39"/>
        <v>10</v>
      </c>
      <c r="AU320" s="31"/>
      <c r="AV320" s="31"/>
      <c r="AW320" s="31"/>
      <c r="AX320" s="31"/>
      <c r="AY320" s="31"/>
      <c r="AZ320" s="31"/>
      <c r="BA320" s="31"/>
      <c r="BB320" s="31"/>
    </row>
    <row r="321" ht="13.5" customHeight="1">
      <c r="A321" s="27" t="s">
        <v>45</v>
      </c>
      <c r="B321" s="27" t="s">
        <v>61</v>
      </c>
      <c r="C321" s="28">
        <f>LOOKUP(A321,'single char incidentie'!$A$1:$A$26,'single char incidentie'!$E$1:$E$26)</f>
        <v>0.03844431043</v>
      </c>
      <c r="D321" s="28">
        <f>LOOKUP(B321,'single char incidentie'!$A$1:$A$26,'single char incidentie'!$D$1:$D$26)</f>
        <v>0.02155809446</v>
      </c>
      <c r="E321" s="29">
        <v>0.0839548520335307</v>
      </c>
      <c r="F321" s="30">
        <f t="shared" si="9"/>
        <v>0.0008395485203</v>
      </c>
      <c r="G321" s="31">
        <f t="shared" si="27"/>
        <v>1175367.928</v>
      </c>
      <c r="H321" s="31">
        <f t="shared" si="28"/>
        <v>301813.3225</v>
      </c>
      <c r="I321" s="31">
        <f t="shared" si="10"/>
        <v>11753.67928</v>
      </c>
      <c r="J321" s="32">
        <f t="shared" ref="J321:K321" si="977">C321*$AH$5</f>
        <v>38.44431043</v>
      </c>
      <c r="K321" s="32">
        <f t="shared" si="977"/>
        <v>21.55809446</v>
      </c>
      <c r="L321" s="32">
        <f t="shared" si="12"/>
        <v>0.8395485203</v>
      </c>
      <c r="M321" s="32">
        <f t="shared" si="13"/>
        <v>3.203692536</v>
      </c>
      <c r="N321" s="32">
        <f t="shared" si="14"/>
        <v>1.240139046</v>
      </c>
      <c r="O321" s="32">
        <f t="shared" si="15"/>
        <v>1.796507872</v>
      </c>
      <c r="P321" s="32">
        <f t="shared" si="16"/>
        <v>0.6954224021</v>
      </c>
      <c r="Q321" s="32">
        <f t="shared" si="17"/>
        <v>0.06996237669</v>
      </c>
      <c r="R321" s="32">
        <f t="shared" si="18"/>
        <v>0.02708221033</v>
      </c>
      <c r="S321" s="32">
        <f t="shared" si="19"/>
        <v>0.002256850861</v>
      </c>
      <c r="T321" s="33">
        <f t="shared" si="30"/>
        <v>0.9168798037</v>
      </c>
      <c r="U321" s="34">
        <f t="shared" ref="U321:AB321" si="978">IF(AND(J321&gt;=$AH$7,J321&lt;=$AH$9),1,0)</f>
        <v>0</v>
      </c>
      <c r="V321" s="34">
        <f t="shared" si="978"/>
        <v>0</v>
      </c>
      <c r="W321" s="34">
        <f t="shared" si="978"/>
        <v>0</v>
      </c>
      <c r="X321" s="34">
        <f t="shared" si="978"/>
        <v>0</v>
      </c>
      <c r="Y321" s="34">
        <f t="shared" si="978"/>
        <v>1</v>
      </c>
      <c r="Z321" s="34">
        <f t="shared" si="978"/>
        <v>1</v>
      </c>
      <c r="AA321" s="34">
        <f t="shared" si="978"/>
        <v>0</v>
      </c>
      <c r="AB321" s="34">
        <f t="shared" si="978"/>
        <v>0</v>
      </c>
      <c r="AC321" s="34">
        <f t="shared" si="21"/>
        <v>0</v>
      </c>
      <c r="AD321" s="34">
        <f t="shared" si="22"/>
        <v>1</v>
      </c>
      <c r="AE321" s="30">
        <f t="shared" si="23"/>
        <v>0.0008395485203</v>
      </c>
      <c r="AF321" s="35" t="str">
        <f t="shared" si="42"/>
        <v>F+M</v>
      </c>
      <c r="AG321" s="31"/>
      <c r="AH321" s="31"/>
      <c r="AI321" s="31"/>
      <c r="AJ321" s="36">
        <f t="shared" ref="AJ321:AS321" si="979">INT(100*ABS(J321-($AH$7+$AH$9)/2))</f>
        <v>3644</v>
      </c>
      <c r="AK321" s="36">
        <f t="shared" si="979"/>
        <v>1955</v>
      </c>
      <c r="AL321" s="36">
        <f t="shared" si="979"/>
        <v>116</v>
      </c>
      <c r="AM321" s="36">
        <f t="shared" si="979"/>
        <v>120</v>
      </c>
      <c r="AN321" s="36">
        <f t="shared" si="979"/>
        <v>75</v>
      </c>
      <c r="AO321" s="36">
        <f t="shared" si="979"/>
        <v>20</v>
      </c>
      <c r="AP321" s="36">
        <f t="shared" si="979"/>
        <v>130</v>
      </c>
      <c r="AQ321" s="36">
        <f t="shared" si="979"/>
        <v>193</v>
      </c>
      <c r="AR321" s="36">
        <f t="shared" si="979"/>
        <v>197</v>
      </c>
      <c r="AS321" s="36">
        <f t="shared" si="979"/>
        <v>199</v>
      </c>
      <c r="AT321" s="35">
        <f t="shared" si="39"/>
        <v>20</v>
      </c>
      <c r="AU321" s="31"/>
      <c r="AV321" s="31"/>
      <c r="AW321" s="31"/>
      <c r="AX321" s="31"/>
      <c r="AY321" s="31"/>
      <c r="AZ321" s="31"/>
      <c r="BA321" s="31"/>
      <c r="BB321" s="31"/>
    </row>
    <row r="322" ht="13.5" customHeight="1">
      <c r="A322" s="27" t="s">
        <v>55</v>
      </c>
      <c r="B322" s="27" t="s">
        <v>60</v>
      </c>
      <c r="C322" s="28">
        <f>LOOKUP(A322,'single char incidentie'!$A$1:$A$26,'single char incidentie'!$E$1:$E$26)</f>
        <v>0.04208913995</v>
      </c>
      <c r="D322" s="28">
        <f>LOOKUP(B322,'single char incidentie'!$A$1:$A$26,'single char incidentie'!$D$1:$D$26)</f>
        <v>0.02015677301</v>
      </c>
      <c r="E322" s="29">
        <v>0.0837533834136354</v>
      </c>
      <c r="F322" s="30">
        <f t="shared" si="9"/>
        <v>0.0008375338341</v>
      </c>
      <c r="G322" s="31">
        <f t="shared" si="27"/>
        <v>1172547.368</v>
      </c>
      <c r="H322" s="31">
        <f t="shared" si="28"/>
        <v>282194.8221</v>
      </c>
      <c r="I322" s="31">
        <f t="shared" si="10"/>
        <v>11725.47368</v>
      </c>
      <c r="J322" s="32">
        <f t="shared" ref="J322:K322" si="980">C322*$AH$5</f>
        <v>42.08913995</v>
      </c>
      <c r="K322" s="32">
        <f t="shared" si="980"/>
        <v>20.15677301</v>
      </c>
      <c r="L322" s="32">
        <f t="shared" si="12"/>
        <v>0.8375338341</v>
      </c>
      <c r="M322" s="32">
        <f t="shared" si="13"/>
        <v>3.50742833</v>
      </c>
      <c r="N322" s="32">
        <f t="shared" si="14"/>
        <v>1.357714192</v>
      </c>
      <c r="O322" s="32">
        <f t="shared" si="15"/>
        <v>1.679731084</v>
      </c>
      <c r="P322" s="32">
        <f t="shared" si="16"/>
        <v>0.6502184841</v>
      </c>
      <c r="Q322" s="32">
        <f t="shared" si="17"/>
        <v>0.06979448618</v>
      </c>
      <c r="R322" s="32">
        <f t="shared" si="18"/>
        <v>0.02701722046</v>
      </c>
      <c r="S322" s="32">
        <f t="shared" si="19"/>
        <v>0.002251435038</v>
      </c>
      <c r="T322" s="33">
        <f t="shared" si="30"/>
        <v>0.9177173375</v>
      </c>
      <c r="U322" s="34">
        <f t="shared" ref="U322:AB322" si="981">IF(AND(J322&gt;=$AH$7,J322&lt;=$AH$9),1,0)</f>
        <v>0</v>
      </c>
      <c r="V322" s="34">
        <f t="shared" si="981"/>
        <v>0</v>
      </c>
      <c r="W322" s="34">
        <f t="shared" si="981"/>
        <v>0</v>
      </c>
      <c r="X322" s="34">
        <f t="shared" si="981"/>
        <v>0</v>
      </c>
      <c r="Y322" s="34">
        <f t="shared" si="981"/>
        <v>1</v>
      </c>
      <c r="Z322" s="34">
        <f t="shared" si="981"/>
        <v>1</v>
      </c>
      <c r="AA322" s="34">
        <f t="shared" si="981"/>
        <v>0</v>
      </c>
      <c r="AB322" s="34">
        <f t="shared" si="981"/>
        <v>0</v>
      </c>
      <c r="AC322" s="34">
        <f t="shared" si="21"/>
        <v>0</v>
      </c>
      <c r="AD322" s="34">
        <f t="shared" si="22"/>
        <v>1</v>
      </c>
      <c r="AE322" s="30">
        <f t="shared" si="23"/>
        <v>0.0008375338341</v>
      </c>
      <c r="AF322" s="35" t="str">
        <f t="shared" si="42"/>
        <v>F+M</v>
      </c>
      <c r="AG322" s="31"/>
      <c r="AH322" s="31"/>
      <c r="AI322" s="31"/>
      <c r="AJ322" s="36">
        <f t="shared" ref="AJ322:AS322" si="982">INT(100*ABS(J322-($AH$7+$AH$9)/2))</f>
        <v>4008</v>
      </c>
      <c r="AK322" s="36">
        <f t="shared" si="982"/>
        <v>1815</v>
      </c>
      <c r="AL322" s="36">
        <f t="shared" si="982"/>
        <v>116</v>
      </c>
      <c r="AM322" s="36">
        <f t="shared" si="982"/>
        <v>150</v>
      </c>
      <c r="AN322" s="36">
        <f t="shared" si="982"/>
        <v>64</v>
      </c>
      <c r="AO322" s="36">
        <f t="shared" si="982"/>
        <v>32</v>
      </c>
      <c r="AP322" s="36">
        <f t="shared" si="982"/>
        <v>134</v>
      </c>
      <c r="AQ322" s="36">
        <f t="shared" si="982"/>
        <v>193</v>
      </c>
      <c r="AR322" s="36">
        <f t="shared" si="982"/>
        <v>197</v>
      </c>
      <c r="AS322" s="36">
        <f t="shared" si="982"/>
        <v>199</v>
      </c>
      <c r="AT322" s="35">
        <f t="shared" si="39"/>
        <v>32</v>
      </c>
      <c r="AU322" s="31"/>
      <c r="AV322" s="31"/>
      <c r="AW322" s="31"/>
      <c r="AX322" s="31"/>
      <c r="AY322" s="31"/>
      <c r="AZ322" s="31"/>
      <c r="BA322" s="31"/>
      <c r="BB322" s="31"/>
    </row>
    <row r="323" ht="13.5" customHeight="1">
      <c r="A323" s="27" t="s">
        <v>62</v>
      </c>
      <c r="B323" s="27" t="s">
        <v>43</v>
      </c>
      <c r="C323" s="28">
        <f>LOOKUP(A323,'single char incidentie'!$A$1:$A$26,'single char incidentie'!$E$1:$E$26)</f>
        <v>0.01854000624</v>
      </c>
      <c r="D323" s="28">
        <f>LOOKUP(B323,'single char incidentie'!$A$1:$A$26,'single char incidentie'!$D$1:$D$26)</f>
        <v>0.04579603563</v>
      </c>
      <c r="E323" s="29">
        <v>0.0837174068743683</v>
      </c>
      <c r="F323" s="30">
        <f t="shared" si="9"/>
        <v>0.0008371740687</v>
      </c>
      <c r="G323" s="31">
        <f t="shared" si="27"/>
        <v>1172043.696</v>
      </c>
      <c r="H323" s="31">
        <f t="shared" si="28"/>
        <v>641144.4988</v>
      </c>
      <c r="I323" s="31">
        <f t="shared" si="10"/>
        <v>11720.43696</v>
      </c>
      <c r="J323" s="32">
        <f t="shared" ref="J323:K323" si="983">C323*$AH$5</f>
        <v>18.54000624</v>
      </c>
      <c r="K323" s="32">
        <f t="shared" si="983"/>
        <v>45.79603563</v>
      </c>
      <c r="L323" s="32">
        <f t="shared" si="12"/>
        <v>0.8371740687</v>
      </c>
      <c r="M323" s="32">
        <f t="shared" si="13"/>
        <v>1.54500052</v>
      </c>
      <c r="N323" s="32">
        <f t="shared" si="14"/>
        <v>0.5980647174</v>
      </c>
      <c r="O323" s="32">
        <f t="shared" si="15"/>
        <v>3.816336303</v>
      </c>
      <c r="P323" s="32">
        <f t="shared" si="16"/>
        <v>1.477291472</v>
      </c>
      <c r="Q323" s="32">
        <f t="shared" si="17"/>
        <v>0.06976450573</v>
      </c>
      <c r="R323" s="32">
        <f t="shared" si="18"/>
        <v>0.02700561512</v>
      </c>
      <c r="S323" s="32">
        <f t="shared" si="19"/>
        <v>0.002250467927</v>
      </c>
      <c r="T323" s="33">
        <f t="shared" si="30"/>
        <v>0.9185545116</v>
      </c>
      <c r="U323" s="34">
        <f t="shared" ref="U323:AB323" si="984">IF(AND(J323&gt;=$AH$7,J323&lt;=$AH$9),1,0)</f>
        <v>0</v>
      </c>
      <c r="V323" s="34">
        <f t="shared" si="984"/>
        <v>0</v>
      </c>
      <c r="W323" s="34">
        <f t="shared" si="984"/>
        <v>0</v>
      </c>
      <c r="X323" s="34">
        <f t="shared" si="984"/>
        <v>1</v>
      </c>
      <c r="Y323" s="34">
        <f t="shared" si="984"/>
        <v>0</v>
      </c>
      <c r="Z323" s="34">
        <f t="shared" si="984"/>
        <v>0</v>
      </c>
      <c r="AA323" s="34">
        <f t="shared" si="984"/>
        <v>1</v>
      </c>
      <c r="AB323" s="34">
        <f t="shared" si="984"/>
        <v>0</v>
      </c>
      <c r="AC323" s="34">
        <f t="shared" si="21"/>
        <v>0</v>
      </c>
      <c r="AD323" s="34">
        <f t="shared" si="22"/>
        <v>1</v>
      </c>
      <c r="AE323" s="30">
        <f t="shared" si="23"/>
        <v>0.0008371740687</v>
      </c>
      <c r="AF323" s="35" t="str">
        <f t="shared" si="42"/>
        <v>V+M</v>
      </c>
      <c r="AG323" s="31"/>
      <c r="AH323" s="31"/>
      <c r="AI323" s="31"/>
      <c r="AJ323" s="36">
        <f t="shared" ref="AJ323:AS323" si="985">INT(100*ABS(J323-($AH$7+$AH$9)/2))</f>
        <v>1654</v>
      </c>
      <c r="AK323" s="36">
        <f t="shared" si="985"/>
        <v>4379</v>
      </c>
      <c r="AL323" s="36">
        <f t="shared" si="985"/>
        <v>116</v>
      </c>
      <c r="AM323" s="36">
        <f t="shared" si="985"/>
        <v>45</v>
      </c>
      <c r="AN323" s="36">
        <f t="shared" si="985"/>
        <v>140</v>
      </c>
      <c r="AO323" s="36">
        <f t="shared" si="985"/>
        <v>181</v>
      </c>
      <c r="AP323" s="36">
        <f t="shared" si="985"/>
        <v>52</v>
      </c>
      <c r="AQ323" s="36">
        <f t="shared" si="985"/>
        <v>193</v>
      </c>
      <c r="AR323" s="36">
        <f t="shared" si="985"/>
        <v>197</v>
      </c>
      <c r="AS323" s="36">
        <f t="shared" si="985"/>
        <v>199</v>
      </c>
      <c r="AT323" s="35">
        <f t="shared" si="39"/>
        <v>45</v>
      </c>
      <c r="AU323" s="31"/>
      <c r="AV323" s="31"/>
      <c r="AW323" s="31"/>
      <c r="AX323" s="31"/>
      <c r="AY323" s="31"/>
      <c r="AZ323" s="31"/>
      <c r="BA323" s="31"/>
      <c r="BB323" s="31"/>
    </row>
    <row r="324" ht="13.5" customHeight="1">
      <c r="A324" s="27" t="s">
        <v>58</v>
      </c>
      <c r="B324" s="27" t="s">
        <v>33</v>
      </c>
      <c r="C324" s="28">
        <f>LOOKUP(A324,'single char incidentie'!$A$1:$A$26,'single char incidentie'!$E$1:$E$26)</f>
        <v>0.03982593795</v>
      </c>
      <c r="D324" s="28">
        <f>LOOKUP(B324,'single char incidentie'!$A$1:$A$26,'single char incidentie'!$D$1:$D$26)</f>
        <v>0.02531121548</v>
      </c>
      <c r="E324" s="29">
        <v>0.0833504461738447</v>
      </c>
      <c r="F324" s="30">
        <f t="shared" si="9"/>
        <v>0.0008335044617</v>
      </c>
      <c r="G324" s="31">
        <f t="shared" si="27"/>
        <v>1166906.246</v>
      </c>
      <c r="H324" s="31">
        <f t="shared" si="28"/>
        <v>354357.0167</v>
      </c>
      <c r="I324" s="31">
        <f t="shared" si="10"/>
        <v>11669.06246</v>
      </c>
      <c r="J324" s="32">
        <f t="shared" ref="J324:K324" si="986">C324*$AH$5</f>
        <v>39.82593795</v>
      </c>
      <c r="K324" s="32">
        <f t="shared" si="986"/>
        <v>25.31121548</v>
      </c>
      <c r="L324" s="32">
        <f t="shared" si="12"/>
        <v>0.8335044617</v>
      </c>
      <c r="M324" s="32">
        <f t="shared" si="13"/>
        <v>3.318828162</v>
      </c>
      <c r="N324" s="32">
        <f t="shared" si="14"/>
        <v>1.284707676</v>
      </c>
      <c r="O324" s="32">
        <f t="shared" si="15"/>
        <v>2.109267957</v>
      </c>
      <c r="P324" s="32">
        <f t="shared" si="16"/>
        <v>0.8164908219</v>
      </c>
      <c r="Q324" s="32">
        <f t="shared" si="17"/>
        <v>0.06945870514</v>
      </c>
      <c r="R324" s="32">
        <f t="shared" si="18"/>
        <v>0.0268872407</v>
      </c>
      <c r="S324" s="32">
        <f t="shared" si="19"/>
        <v>0.002240603392</v>
      </c>
      <c r="T324" s="33">
        <f t="shared" si="30"/>
        <v>0.919388016</v>
      </c>
      <c r="U324" s="34">
        <f t="shared" ref="U324:AB324" si="987">IF(AND(J324&gt;=$AH$7,J324&lt;=$AH$9),1,0)</f>
        <v>0</v>
      </c>
      <c r="V324" s="34">
        <f t="shared" si="987"/>
        <v>0</v>
      </c>
      <c r="W324" s="34">
        <f t="shared" si="987"/>
        <v>0</v>
      </c>
      <c r="X324" s="34">
        <f t="shared" si="987"/>
        <v>0</v>
      </c>
      <c r="Y324" s="34">
        <f t="shared" si="987"/>
        <v>1</v>
      </c>
      <c r="Z324" s="34">
        <f t="shared" si="987"/>
        <v>1</v>
      </c>
      <c r="AA324" s="34">
        <f t="shared" si="987"/>
        <v>0</v>
      </c>
      <c r="AB324" s="34">
        <f t="shared" si="987"/>
        <v>0</v>
      </c>
      <c r="AC324" s="34">
        <f t="shared" si="21"/>
        <v>0</v>
      </c>
      <c r="AD324" s="34">
        <f t="shared" si="22"/>
        <v>1</v>
      </c>
      <c r="AE324" s="30">
        <f t="shared" si="23"/>
        <v>0.0008335044617</v>
      </c>
      <c r="AF324" s="35" t="str">
        <f t="shared" si="42"/>
        <v>F+M</v>
      </c>
      <c r="AG324" s="31"/>
      <c r="AH324" s="31"/>
      <c r="AI324" s="31"/>
      <c r="AJ324" s="36">
        <f t="shared" ref="AJ324:AS324" si="988">INT(100*ABS(J324-($AH$7+$AH$9)/2))</f>
        <v>3782</v>
      </c>
      <c r="AK324" s="36">
        <f t="shared" si="988"/>
        <v>2331</v>
      </c>
      <c r="AL324" s="36">
        <f t="shared" si="988"/>
        <v>116</v>
      </c>
      <c r="AM324" s="36">
        <f t="shared" si="988"/>
        <v>131</v>
      </c>
      <c r="AN324" s="36">
        <f t="shared" si="988"/>
        <v>71</v>
      </c>
      <c r="AO324" s="36">
        <f t="shared" si="988"/>
        <v>10</v>
      </c>
      <c r="AP324" s="36">
        <f t="shared" si="988"/>
        <v>118</v>
      </c>
      <c r="AQ324" s="36">
        <f t="shared" si="988"/>
        <v>193</v>
      </c>
      <c r="AR324" s="36">
        <f t="shared" si="988"/>
        <v>197</v>
      </c>
      <c r="AS324" s="36">
        <f t="shared" si="988"/>
        <v>199</v>
      </c>
      <c r="AT324" s="35">
        <f t="shared" si="39"/>
        <v>10</v>
      </c>
      <c r="AU324" s="31"/>
      <c r="AV324" s="31"/>
      <c r="AW324" s="31"/>
      <c r="AX324" s="31"/>
      <c r="AY324" s="31"/>
      <c r="AZ324" s="31"/>
      <c r="BA324" s="31"/>
      <c r="BB324" s="31"/>
    </row>
    <row r="325" ht="13.5" customHeight="1">
      <c r="A325" s="27" t="s">
        <v>11</v>
      </c>
      <c r="B325" s="27" t="s">
        <v>59</v>
      </c>
      <c r="C325" s="28">
        <f>LOOKUP(A325,'single char incidentie'!$A$1:$A$26,'single char incidentie'!$E$1:$E$26)</f>
        <v>0.02841657837</v>
      </c>
      <c r="D325" s="28">
        <f>LOOKUP(B325,'single char incidentie'!$A$1:$A$26,'single char incidentie'!$D$1:$D$26)</f>
        <v>0.02732106643</v>
      </c>
      <c r="E325" s="29">
        <v>0.0830770244754153</v>
      </c>
      <c r="F325" s="30">
        <f t="shared" si="9"/>
        <v>0.0008307702448</v>
      </c>
      <c r="G325" s="31">
        <f t="shared" si="27"/>
        <v>1163078.343</v>
      </c>
      <c r="H325" s="31">
        <f t="shared" si="28"/>
        <v>382494.9301</v>
      </c>
      <c r="I325" s="31">
        <f t="shared" si="10"/>
        <v>11630.78343</v>
      </c>
      <c r="J325" s="32">
        <f t="shared" ref="J325:K325" si="989">C325*$AH$5</f>
        <v>28.41657837</v>
      </c>
      <c r="K325" s="32">
        <f t="shared" si="989"/>
        <v>27.32106643</v>
      </c>
      <c r="L325" s="32">
        <f t="shared" si="12"/>
        <v>0.8307702448</v>
      </c>
      <c r="M325" s="32">
        <f t="shared" si="13"/>
        <v>2.368048197</v>
      </c>
      <c r="N325" s="32">
        <f t="shared" si="14"/>
        <v>0.9166638183</v>
      </c>
      <c r="O325" s="32">
        <f t="shared" si="15"/>
        <v>2.276755536</v>
      </c>
      <c r="P325" s="32">
        <f t="shared" si="16"/>
        <v>0.8813247236</v>
      </c>
      <c r="Q325" s="32">
        <f t="shared" si="17"/>
        <v>0.06923085373</v>
      </c>
      <c r="R325" s="32">
        <f t="shared" si="18"/>
        <v>0.02679904015</v>
      </c>
      <c r="S325" s="32">
        <f t="shared" si="19"/>
        <v>0.002233253346</v>
      </c>
      <c r="T325" s="33">
        <f t="shared" si="30"/>
        <v>0.9202187863</v>
      </c>
      <c r="U325" s="34">
        <f t="shared" ref="U325:AB325" si="990">IF(AND(J325&gt;=$AH$7,J325&lt;=$AH$9),1,0)</f>
        <v>0</v>
      </c>
      <c r="V325" s="34">
        <f t="shared" si="990"/>
        <v>0</v>
      </c>
      <c r="W325" s="34">
        <f t="shared" si="990"/>
        <v>0</v>
      </c>
      <c r="X325" s="34">
        <f t="shared" si="990"/>
        <v>1</v>
      </c>
      <c r="Y325" s="34">
        <f t="shared" si="990"/>
        <v>0</v>
      </c>
      <c r="Z325" s="34">
        <f t="shared" si="990"/>
        <v>1</v>
      </c>
      <c r="AA325" s="34">
        <f t="shared" si="990"/>
        <v>0</v>
      </c>
      <c r="AB325" s="34">
        <f t="shared" si="990"/>
        <v>0</v>
      </c>
      <c r="AC325" s="34">
        <f t="shared" si="21"/>
        <v>0</v>
      </c>
      <c r="AD325" s="34">
        <f t="shared" si="22"/>
        <v>1</v>
      </c>
      <c r="AE325" s="30">
        <f t="shared" si="23"/>
        <v>0.0008307702448</v>
      </c>
      <c r="AF325" s="35" t="str">
        <f t="shared" si="42"/>
        <v>F+M</v>
      </c>
      <c r="AG325" s="31"/>
      <c r="AH325" s="31"/>
      <c r="AI325" s="31"/>
      <c r="AJ325" s="36">
        <f t="shared" ref="AJ325:AS325" si="991">INT(100*ABS(J325-($AH$7+$AH$9)/2))</f>
        <v>2641</v>
      </c>
      <c r="AK325" s="36">
        <f t="shared" si="991"/>
        <v>2532</v>
      </c>
      <c r="AL325" s="36">
        <f t="shared" si="991"/>
        <v>116</v>
      </c>
      <c r="AM325" s="36">
        <f t="shared" si="991"/>
        <v>36</v>
      </c>
      <c r="AN325" s="36">
        <f t="shared" si="991"/>
        <v>108</v>
      </c>
      <c r="AO325" s="36">
        <f t="shared" si="991"/>
        <v>27</v>
      </c>
      <c r="AP325" s="36">
        <f t="shared" si="991"/>
        <v>111</v>
      </c>
      <c r="AQ325" s="36">
        <f t="shared" si="991"/>
        <v>193</v>
      </c>
      <c r="AR325" s="36">
        <f t="shared" si="991"/>
        <v>197</v>
      </c>
      <c r="AS325" s="36">
        <f t="shared" si="991"/>
        <v>199</v>
      </c>
      <c r="AT325" s="35">
        <f t="shared" si="39"/>
        <v>27</v>
      </c>
      <c r="AU325" s="31"/>
      <c r="AV325" s="31"/>
      <c r="AW325" s="31"/>
      <c r="AX325" s="31"/>
      <c r="AY325" s="31"/>
      <c r="AZ325" s="31"/>
      <c r="BA325" s="31"/>
      <c r="BB325" s="31"/>
    </row>
    <row r="326" ht="13.5" customHeight="1">
      <c r="A326" s="27" t="s">
        <v>62</v>
      </c>
      <c r="B326" s="27" t="s">
        <v>55</v>
      </c>
      <c r="C326" s="28">
        <f>LOOKUP(A326,'single char incidentie'!$A$1:$A$26,'single char incidentie'!$E$1:$E$26)</f>
        <v>0.01854000624</v>
      </c>
      <c r="D326" s="28">
        <f>LOOKUP(B326,'single char incidentie'!$A$1:$A$26,'single char incidentie'!$D$1:$D$26)</f>
        <v>0.0443396535</v>
      </c>
      <c r="E326" s="29">
        <v>0.0817962596775092</v>
      </c>
      <c r="F326" s="30">
        <f t="shared" si="9"/>
        <v>0.0008179625968</v>
      </c>
      <c r="G326" s="31">
        <f t="shared" si="27"/>
        <v>1145147.635</v>
      </c>
      <c r="H326" s="31">
        <f t="shared" si="28"/>
        <v>620755.149</v>
      </c>
      <c r="I326" s="31">
        <f t="shared" si="10"/>
        <v>11451.47635</v>
      </c>
      <c r="J326" s="32">
        <f t="shared" ref="J326:K326" si="992">C326*$AH$5</f>
        <v>18.54000624</v>
      </c>
      <c r="K326" s="32">
        <f t="shared" si="992"/>
        <v>44.3396535</v>
      </c>
      <c r="L326" s="32">
        <f t="shared" si="12"/>
        <v>0.8179625968</v>
      </c>
      <c r="M326" s="32">
        <f t="shared" si="13"/>
        <v>1.54500052</v>
      </c>
      <c r="N326" s="32">
        <f t="shared" si="14"/>
        <v>0.5980647174</v>
      </c>
      <c r="O326" s="32">
        <f t="shared" si="15"/>
        <v>3.694971125</v>
      </c>
      <c r="P326" s="32">
        <f t="shared" si="16"/>
        <v>1.430311403</v>
      </c>
      <c r="Q326" s="32">
        <f t="shared" si="17"/>
        <v>0.06816354973</v>
      </c>
      <c r="R326" s="32">
        <f t="shared" si="18"/>
        <v>0.02638589022</v>
      </c>
      <c r="S326" s="32">
        <f t="shared" si="19"/>
        <v>0.002198824185</v>
      </c>
      <c r="T326" s="33">
        <f t="shared" si="30"/>
        <v>0.9210367489</v>
      </c>
      <c r="U326" s="34">
        <f t="shared" ref="U326:AB326" si="993">IF(AND(J326&gt;=$AH$7,J326&lt;=$AH$9),1,0)</f>
        <v>0</v>
      </c>
      <c r="V326" s="34">
        <f t="shared" si="993"/>
        <v>0</v>
      </c>
      <c r="W326" s="34">
        <f t="shared" si="993"/>
        <v>0</v>
      </c>
      <c r="X326" s="34">
        <f t="shared" si="993"/>
        <v>1</v>
      </c>
      <c r="Y326" s="34">
        <f t="shared" si="993"/>
        <v>0</v>
      </c>
      <c r="Z326" s="34">
        <f t="shared" si="993"/>
        <v>0</v>
      </c>
      <c r="AA326" s="34">
        <f t="shared" si="993"/>
        <v>1</v>
      </c>
      <c r="AB326" s="34">
        <f t="shared" si="993"/>
        <v>0</v>
      </c>
      <c r="AC326" s="34">
        <f t="shared" si="21"/>
        <v>0</v>
      </c>
      <c r="AD326" s="34">
        <f t="shared" si="22"/>
        <v>1</v>
      </c>
      <c r="AE326" s="30">
        <f t="shared" si="23"/>
        <v>0.0008179625968</v>
      </c>
      <c r="AF326" s="35" t="str">
        <f t="shared" si="42"/>
        <v>V+M</v>
      </c>
      <c r="AG326" s="31"/>
      <c r="AH326" s="31"/>
      <c r="AI326" s="31"/>
      <c r="AJ326" s="36">
        <f t="shared" ref="AJ326:AS326" si="994">INT(100*ABS(J326-($AH$7+$AH$9)/2))</f>
        <v>1654</v>
      </c>
      <c r="AK326" s="36">
        <f t="shared" si="994"/>
        <v>4233</v>
      </c>
      <c r="AL326" s="36">
        <f t="shared" si="994"/>
        <v>118</v>
      </c>
      <c r="AM326" s="36">
        <f t="shared" si="994"/>
        <v>45</v>
      </c>
      <c r="AN326" s="36">
        <f t="shared" si="994"/>
        <v>140</v>
      </c>
      <c r="AO326" s="36">
        <f t="shared" si="994"/>
        <v>169</v>
      </c>
      <c r="AP326" s="36">
        <f t="shared" si="994"/>
        <v>56</v>
      </c>
      <c r="AQ326" s="36">
        <f t="shared" si="994"/>
        <v>193</v>
      </c>
      <c r="AR326" s="36">
        <f t="shared" si="994"/>
        <v>197</v>
      </c>
      <c r="AS326" s="36">
        <f t="shared" si="994"/>
        <v>199</v>
      </c>
      <c r="AT326" s="35">
        <f t="shared" si="39"/>
        <v>45</v>
      </c>
      <c r="AU326" s="31"/>
      <c r="AV326" s="31"/>
      <c r="AW326" s="31"/>
      <c r="AX326" s="31"/>
      <c r="AY326" s="31"/>
      <c r="AZ326" s="31"/>
      <c r="BA326" s="31"/>
      <c r="BB326" s="31"/>
    </row>
    <row r="327" ht="13.5" customHeight="1">
      <c r="A327" s="27" t="s">
        <v>50</v>
      </c>
      <c r="B327" s="27" t="s">
        <v>63</v>
      </c>
      <c r="C327" s="28">
        <f>LOOKUP(A327,'single char incidentie'!$A$1:$A$26,'single char incidentie'!$E$1:$E$26)</f>
        <v>0.05131646222</v>
      </c>
      <c r="D327" s="28">
        <f>LOOKUP(B327,'single char incidentie'!$A$1:$A$26,'single char incidentie'!$D$1:$D$26)</f>
        <v>0.01647854269</v>
      </c>
      <c r="E327" s="29">
        <v>0.0812925881277708</v>
      </c>
      <c r="F327" s="30">
        <f t="shared" si="9"/>
        <v>0.0008129258813</v>
      </c>
      <c r="G327" s="31">
        <f t="shared" si="27"/>
        <v>1138096.234</v>
      </c>
      <c r="H327" s="31">
        <f t="shared" si="28"/>
        <v>230699.5977</v>
      </c>
      <c r="I327" s="31">
        <f t="shared" si="10"/>
        <v>11380.96234</v>
      </c>
      <c r="J327" s="32">
        <f t="shared" ref="J327:K327" si="995">C327*$AH$5</f>
        <v>51.31646222</v>
      </c>
      <c r="K327" s="32">
        <f t="shared" si="995"/>
        <v>16.47854269</v>
      </c>
      <c r="L327" s="32">
        <f t="shared" si="12"/>
        <v>0.8129258813</v>
      </c>
      <c r="M327" s="32">
        <f t="shared" si="13"/>
        <v>4.276371852</v>
      </c>
      <c r="N327" s="32">
        <f t="shared" si="14"/>
        <v>1.655369749</v>
      </c>
      <c r="O327" s="32">
        <f t="shared" si="15"/>
        <v>1.373211891</v>
      </c>
      <c r="P327" s="32">
        <f t="shared" si="16"/>
        <v>0.5315658933</v>
      </c>
      <c r="Q327" s="32">
        <f t="shared" si="17"/>
        <v>0.06774382344</v>
      </c>
      <c r="R327" s="32">
        <f t="shared" si="18"/>
        <v>0.02622341553</v>
      </c>
      <c r="S327" s="32">
        <f t="shared" si="19"/>
        <v>0.002185284627</v>
      </c>
      <c r="T327" s="33">
        <f t="shared" si="30"/>
        <v>0.9218496748</v>
      </c>
      <c r="U327" s="34">
        <f t="shared" ref="U327:AB327" si="996">IF(AND(J327&gt;=$AH$7,J327&lt;=$AH$9),1,0)</f>
        <v>0</v>
      </c>
      <c r="V327" s="34">
        <f t="shared" si="996"/>
        <v>0</v>
      </c>
      <c r="W327" s="34">
        <f t="shared" si="996"/>
        <v>0</v>
      </c>
      <c r="X327" s="34">
        <f t="shared" si="996"/>
        <v>0</v>
      </c>
      <c r="Y327" s="34">
        <f t="shared" si="996"/>
        <v>1</v>
      </c>
      <c r="Z327" s="34">
        <f t="shared" si="996"/>
        <v>1</v>
      </c>
      <c r="AA327" s="34">
        <f t="shared" si="996"/>
        <v>0</v>
      </c>
      <c r="AB327" s="34">
        <f t="shared" si="996"/>
        <v>0</v>
      </c>
      <c r="AC327" s="34">
        <f t="shared" si="21"/>
        <v>0</v>
      </c>
      <c r="AD327" s="34">
        <f t="shared" si="22"/>
        <v>1</v>
      </c>
      <c r="AE327" s="30">
        <f t="shared" si="23"/>
        <v>0.0008129258813</v>
      </c>
      <c r="AF327" s="35" t="str">
        <f t="shared" si="42"/>
        <v>V+D</v>
      </c>
      <c r="AG327" s="31"/>
      <c r="AH327" s="31"/>
      <c r="AI327" s="31"/>
      <c r="AJ327" s="36">
        <f t="shared" ref="AJ327:AS327" si="997">INT(100*ABS(J327-($AH$7+$AH$9)/2))</f>
        <v>4931</v>
      </c>
      <c r="AK327" s="36">
        <f t="shared" si="997"/>
        <v>1447</v>
      </c>
      <c r="AL327" s="36">
        <f t="shared" si="997"/>
        <v>118</v>
      </c>
      <c r="AM327" s="36">
        <f t="shared" si="997"/>
        <v>227</v>
      </c>
      <c r="AN327" s="36">
        <f t="shared" si="997"/>
        <v>34</v>
      </c>
      <c r="AO327" s="36">
        <f t="shared" si="997"/>
        <v>62</v>
      </c>
      <c r="AP327" s="36">
        <f t="shared" si="997"/>
        <v>146</v>
      </c>
      <c r="AQ327" s="36">
        <f t="shared" si="997"/>
        <v>193</v>
      </c>
      <c r="AR327" s="36">
        <f t="shared" si="997"/>
        <v>197</v>
      </c>
      <c r="AS327" s="36">
        <f t="shared" si="997"/>
        <v>199</v>
      </c>
      <c r="AT327" s="35">
        <f t="shared" si="39"/>
        <v>34</v>
      </c>
      <c r="AU327" s="31"/>
      <c r="AV327" s="31"/>
      <c r="AW327" s="31"/>
      <c r="AX327" s="31"/>
      <c r="AY327" s="31"/>
      <c r="AZ327" s="31"/>
      <c r="BA327" s="31"/>
      <c r="BB327" s="31"/>
    </row>
    <row r="328" ht="13.5" customHeight="1">
      <c r="A328" s="27" t="s">
        <v>36</v>
      </c>
      <c r="B328" s="27" t="s">
        <v>63</v>
      </c>
      <c r="C328" s="28">
        <f>LOOKUP(A328,'single char incidentie'!$A$1:$A$26,'single char incidentie'!$E$1:$E$26)</f>
        <v>0.05302836709</v>
      </c>
      <c r="D328" s="28">
        <f>LOOKUP(B328,'single char incidentie'!$A$1:$A$26,'single char incidentie'!$D$1:$D$26)</f>
        <v>0.01647854269</v>
      </c>
      <c r="E328" s="29">
        <v>0.0812710022042106</v>
      </c>
      <c r="F328" s="30">
        <f t="shared" si="9"/>
        <v>0.000812710022</v>
      </c>
      <c r="G328" s="31">
        <f t="shared" si="27"/>
        <v>1137794.031</v>
      </c>
      <c r="H328" s="31">
        <f t="shared" si="28"/>
        <v>230699.5977</v>
      </c>
      <c r="I328" s="31">
        <f t="shared" si="10"/>
        <v>11377.94031</v>
      </c>
      <c r="J328" s="32">
        <f t="shared" ref="J328:K328" si="998">C328*$AH$5</f>
        <v>53.02836709</v>
      </c>
      <c r="K328" s="32">
        <f t="shared" si="998"/>
        <v>16.47854269</v>
      </c>
      <c r="L328" s="32">
        <f t="shared" si="12"/>
        <v>0.812710022</v>
      </c>
      <c r="M328" s="32">
        <f t="shared" si="13"/>
        <v>4.419030591</v>
      </c>
      <c r="N328" s="32">
        <f t="shared" si="14"/>
        <v>1.710592487</v>
      </c>
      <c r="O328" s="32">
        <f t="shared" si="15"/>
        <v>1.373211891</v>
      </c>
      <c r="P328" s="32">
        <f t="shared" si="16"/>
        <v>0.5315658933</v>
      </c>
      <c r="Q328" s="32">
        <f t="shared" si="17"/>
        <v>0.06772583517</v>
      </c>
      <c r="R328" s="32">
        <f t="shared" si="18"/>
        <v>0.02621645232</v>
      </c>
      <c r="S328" s="32">
        <f t="shared" si="19"/>
        <v>0.00218470436</v>
      </c>
      <c r="T328" s="33">
        <f t="shared" si="30"/>
        <v>0.9226623848</v>
      </c>
      <c r="U328" s="34">
        <f t="shared" ref="U328:AB328" si="999">IF(AND(J328&gt;=$AH$7,J328&lt;=$AH$9),1,0)</f>
        <v>0</v>
      </c>
      <c r="V328" s="34">
        <f t="shared" si="999"/>
        <v>0</v>
      </c>
      <c r="W328" s="34">
        <f t="shared" si="999"/>
        <v>0</v>
      </c>
      <c r="X328" s="34">
        <f t="shared" si="999"/>
        <v>0</v>
      </c>
      <c r="Y328" s="34">
        <f t="shared" si="999"/>
        <v>1</v>
      </c>
      <c r="Z328" s="34">
        <f t="shared" si="999"/>
        <v>1</v>
      </c>
      <c r="AA328" s="34">
        <f t="shared" si="999"/>
        <v>0</v>
      </c>
      <c r="AB328" s="34">
        <f t="shared" si="999"/>
        <v>0</v>
      </c>
      <c r="AC328" s="34">
        <f t="shared" si="21"/>
        <v>0</v>
      </c>
      <c r="AD328" s="34">
        <f t="shared" si="22"/>
        <v>1</v>
      </c>
      <c r="AE328" s="30">
        <f t="shared" si="23"/>
        <v>0.000812710022</v>
      </c>
      <c r="AF328" s="35" t="str">
        <f t="shared" si="42"/>
        <v>V+D</v>
      </c>
      <c r="AG328" s="31"/>
      <c r="AH328" s="31"/>
      <c r="AI328" s="31"/>
      <c r="AJ328" s="36">
        <f t="shared" ref="AJ328:AS328" si="1000">INT(100*ABS(J328-($AH$7+$AH$9)/2))</f>
        <v>5102</v>
      </c>
      <c r="AK328" s="36">
        <f t="shared" si="1000"/>
        <v>1447</v>
      </c>
      <c r="AL328" s="36">
        <f t="shared" si="1000"/>
        <v>118</v>
      </c>
      <c r="AM328" s="36">
        <f t="shared" si="1000"/>
        <v>241</v>
      </c>
      <c r="AN328" s="36">
        <f t="shared" si="1000"/>
        <v>28</v>
      </c>
      <c r="AO328" s="36">
        <f t="shared" si="1000"/>
        <v>62</v>
      </c>
      <c r="AP328" s="36">
        <f t="shared" si="1000"/>
        <v>146</v>
      </c>
      <c r="AQ328" s="36">
        <f t="shared" si="1000"/>
        <v>193</v>
      </c>
      <c r="AR328" s="36">
        <f t="shared" si="1000"/>
        <v>197</v>
      </c>
      <c r="AS328" s="36">
        <f t="shared" si="1000"/>
        <v>199</v>
      </c>
      <c r="AT328" s="35">
        <f t="shared" si="39"/>
        <v>28</v>
      </c>
      <c r="AU328" s="31"/>
      <c r="AV328" s="31"/>
      <c r="AW328" s="31"/>
      <c r="AX328" s="31"/>
      <c r="AY328" s="31"/>
      <c r="AZ328" s="31"/>
      <c r="BA328" s="31"/>
      <c r="BB328" s="31"/>
    </row>
    <row r="329" ht="13.5" customHeight="1">
      <c r="A329" s="27" t="s">
        <v>58</v>
      </c>
      <c r="B329" s="27" t="s">
        <v>61</v>
      </c>
      <c r="C329" s="28">
        <f>LOOKUP(A329,'single char incidentie'!$A$1:$A$26,'single char incidentie'!$E$1:$E$26)</f>
        <v>0.03982593795</v>
      </c>
      <c r="D329" s="28">
        <f>LOOKUP(B329,'single char incidentie'!$A$1:$A$26,'single char incidentie'!$D$1:$D$26)</f>
        <v>0.02155809446</v>
      </c>
      <c r="E329" s="29">
        <v>0.0812710022042106</v>
      </c>
      <c r="F329" s="30">
        <f t="shared" si="9"/>
        <v>0.000812710022</v>
      </c>
      <c r="G329" s="31">
        <f t="shared" si="27"/>
        <v>1137794.031</v>
      </c>
      <c r="H329" s="31">
        <f t="shared" si="28"/>
        <v>301813.3225</v>
      </c>
      <c r="I329" s="31">
        <f t="shared" si="10"/>
        <v>11377.94031</v>
      </c>
      <c r="J329" s="32">
        <f t="shared" ref="J329:K329" si="1001">C329*$AH$5</f>
        <v>39.82593795</v>
      </c>
      <c r="K329" s="32">
        <f t="shared" si="1001"/>
        <v>21.55809446</v>
      </c>
      <c r="L329" s="32">
        <f t="shared" si="12"/>
        <v>0.812710022</v>
      </c>
      <c r="M329" s="32">
        <f t="shared" si="13"/>
        <v>3.318828162</v>
      </c>
      <c r="N329" s="32">
        <f t="shared" si="14"/>
        <v>1.284707676</v>
      </c>
      <c r="O329" s="32">
        <f t="shared" si="15"/>
        <v>1.796507872</v>
      </c>
      <c r="P329" s="32">
        <f t="shared" si="16"/>
        <v>0.6954224021</v>
      </c>
      <c r="Q329" s="32">
        <f t="shared" si="17"/>
        <v>0.06772583517</v>
      </c>
      <c r="R329" s="32">
        <f t="shared" si="18"/>
        <v>0.02621645232</v>
      </c>
      <c r="S329" s="32">
        <f t="shared" si="19"/>
        <v>0.00218470436</v>
      </c>
      <c r="T329" s="33">
        <f t="shared" si="30"/>
        <v>0.9234750948</v>
      </c>
      <c r="U329" s="34">
        <f t="shared" ref="U329:AB329" si="1002">IF(AND(J329&gt;=$AH$7,J329&lt;=$AH$9),1,0)</f>
        <v>0</v>
      </c>
      <c r="V329" s="34">
        <f t="shared" si="1002"/>
        <v>0</v>
      </c>
      <c r="W329" s="34">
        <f t="shared" si="1002"/>
        <v>0</v>
      </c>
      <c r="X329" s="34">
        <f t="shared" si="1002"/>
        <v>0</v>
      </c>
      <c r="Y329" s="34">
        <f t="shared" si="1002"/>
        <v>1</v>
      </c>
      <c r="Z329" s="34">
        <f t="shared" si="1002"/>
        <v>1</v>
      </c>
      <c r="AA329" s="34">
        <f t="shared" si="1002"/>
        <v>0</v>
      </c>
      <c r="AB329" s="34">
        <f t="shared" si="1002"/>
        <v>0</v>
      </c>
      <c r="AC329" s="34">
        <f t="shared" si="21"/>
        <v>0</v>
      </c>
      <c r="AD329" s="34">
        <f t="shared" si="22"/>
        <v>1</v>
      </c>
      <c r="AE329" s="30">
        <f t="shared" si="23"/>
        <v>0.000812710022</v>
      </c>
      <c r="AF329" s="35" t="str">
        <f t="shared" si="42"/>
        <v>F+M</v>
      </c>
      <c r="AG329" s="31"/>
      <c r="AH329" s="31"/>
      <c r="AI329" s="31"/>
      <c r="AJ329" s="36">
        <f t="shared" ref="AJ329:AS329" si="1003">INT(100*ABS(J329-($AH$7+$AH$9)/2))</f>
        <v>3782</v>
      </c>
      <c r="AK329" s="36">
        <f t="shared" si="1003"/>
        <v>1955</v>
      </c>
      <c r="AL329" s="36">
        <f t="shared" si="1003"/>
        <v>118</v>
      </c>
      <c r="AM329" s="36">
        <f t="shared" si="1003"/>
        <v>131</v>
      </c>
      <c r="AN329" s="36">
        <f t="shared" si="1003"/>
        <v>71</v>
      </c>
      <c r="AO329" s="36">
        <f t="shared" si="1003"/>
        <v>20</v>
      </c>
      <c r="AP329" s="36">
        <f t="shared" si="1003"/>
        <v>130</v>
      </c>
      <c r="AQ329" s="36">
        <f t="shared" si="1003"/>
        <v>193</v>
      </c>
      <c r="AR329" s="36">
        <f t="shared" si="1003"/>
        <v>197</v>
      </c>
      <c r="AS329" s="36">
        <f t="shared" si="1003"/>
        <v>199</v>
      </c>
      <c r="AT329" s="35">
        <f t="shared" si="39"/>
        <v>20</v>
      </c>
      <c r="AU329" s="31"/>
      <c r="AV329" s="31"/>
      <c r="AW329" s="31"/>
      <c r="AX329" s="31"/>
      <c r="AY329" s="31"/>
      <c r="AZ329" s="31"/>
      <c r="BA329" s="31"/>
      <c r="BB329" s="31"/>
    </row>
    <row r="330" ht="13.5" customHeight="1">
      <c r="A330" s="27" t="s">
        <v>60</v>
      </c>
      <c r="B330" s="27" t="s">
        <v>27</v>
      </c>
      <c r="C330" s="28">
        <f>LOOKUP(A330,'single char incidentie'!$A$1:$A$26,'single char incidentie'!$E$1:$E$26)</f>
        <v>0.02641988628</v>
      </c>
      <c r="D330" s="28">
        <f>LOOKUP(B330,'single char incidentie'!$A$1:$A$26,'single char incidentie'!$D$1:$D$26)</f>
        <v>0.0294908523</v>
      </c>
      <c r="E330" s="29">
        <v>0.0808680649644199</v>
      </c>
      <c r="F330" s="30">
        <f t="shared" si="9"/>
        <v>0.0008086806496</v>
      </c>
      <c r="G330" s="31">
        <f t="shared" si="27"/>
        <v>1132152.91</v>
      </c>
      <c r="H330" s="31">
        <f t="shared" si="28"/>
        <v>412871.9321</v>
      </c>
      <c r="I330" s="31">
        <f t="shared" si="10"/>
        <v>11321.5291</v>
      </c>
      <c r="J330" s="32">
        <f t="shared" ref="J330:K330" si="1004">C330*$AH$5</f>
        <v>26.41988628</v>
      </c>
      <c r="K330" s="32">
        <f t="shared" si="1004"/>
        <v>29.4908523</v>
      </c>
      <c r="L330" s="32">
        <f t="shared" si="12"/>
        <v>0.8086806496</v>
      </c>
      <c r="M330" s="32">
        <f t="shared" si="13"/>
        <v>2.20165719</v>
      </c>
      <c r="N330" s="32">
        <f t="shared" si="14"/>
        <v>0.8522543963</v>
      </c>
      <c r="O330" s="32">
        <f t="shared" si="15"/>
        <v>2.457571025</v>
      </c>
      <c r="P330" s="32">
        <f t="shared" si="16"/>
        <v>0.951317816</v>
      </c>
      <c r="Q330" s="32">
        <f t="shared" si="17"/>
        <v>0.06739005414</v>
      </c>
      <c r="R330" s="32">
        <f t="shared" si="18"/>
        <v>0.02608647257</v>
      </c>
      <c r="S330" s="32">
        <f t="shared" si="19"/>
        <v>0.002173872714</v>
      </c>
      <c r="T330" s="33">
        <f t="shared" si="30"/>
        <v>0.9242837755</v>
      </c>
      <c r="U330" s="34">
        <f t="shared" ref="U330:AB330" si="1005">IF(AND(J330&gt;=$AH$7,J330&lt;=$AH$9),1,0)</f>
        <v>0</v>
      </c>
      <c r="V330" s="34">
        <f t="shared" si="1005"/>
        <v>0</v>
      </c>
      <c r="W330" s="34">
        <f t="shared" si="1005"/>
        <v>0</v>
      </c>
      <c r="X330" s="34">
        <f t="shared" si="1005"/>
        <v>1</v>
      </c>
      <c r="Y330" s="34">
        <f t="shared" si="1005"/>
        <v>0</v>
      </c>
      <c r="Z330" s="34">
        <f t="shared" si="1005"/>
        <v>1</v>
      </c>
      <c r="AA330" s="34">
        <f t="shared" si="1005"/>
        <v>0</v>
      </c>
      <c r="AB330" s="34">
        <f t="shared" si="1005"/>
        <v>0</v>
      </c>
      <c r="AC330" s="34">
        <f t="shared" si="21"/>
        <v>0</v>
      </c>
      <c r="AD330" s="34">
        <f t="shared" si="22"/>
        <v>1</v>
      </c>
      <c r="AE330" s="30">
        <f t="shared" si="23"/>
        <v>0.0008086806496</v>
      </c>
      <c r="AF330" s="35" t="str">
        <f t="shared" si="42"/>
        <v>V+M</v>
      </c>
      <c r="AG330" s="31"/>
      <c r="AH330" s="31"/>
      <c r="AI330" s="31"/>
      <c r="AJ330" s="36">
        <f t="shared" ref="AJ330:AS330" si="1006">INT(100*ABS(J330-($AH$7+$AH$9)/2))</f>
        <v>2441</v>
      </c>
      <c r="AK330" s="36">
        <f t="shared" si="1006"/>
        <v>2749</v>
      </c>
      <c r="AL330" s="36">
        <f t="shared" si="1006"/>
        <v>119</v>
      </c>
      <c r="AM330" s="36">
        <f t="shared" si="1006"/>
        <v>20</v>
      </c>
      <c r="AN330" s="36">
        <f t="shared" si="1006"/>
        <v>114</v>
      </c>
      <c r="AO330" s="36">
        <f t="shared" si="1006"/>
        <v>45</v>
      </c>
      <c r="AP330" s="36">
        <f t="shared" si="1006"/>
        <v>104</v>
      </c>
      <c r="AQ330" s="36">
        <f t="shared" si="1006"/>
        <v>193</v>
      </c>
      <c r="AR330" s="36">
        <f t="shared" si="1006"/>
        <v>197</v>
      </c>
      <c r="AS330" s="36">
        <f t="shared" si="1006"/>
        <v>199</v>
      </c>
      <c r="AT330" s="35">
        <f t="shared" si="39"/>
        <v>20</v>
      </c>
      <c r="AU330" s="31"/>
      <c r="AV330" s="31"/>
      <c r="AW330" s="31"/>
      <c r="AX330" s="31"/>
      <c r="AY330" s="31"/>
      <c r="AZ330" s="31"/>
      <c r="BA330" s="31"/>
      <c r="BB330" s="31"/>
    </row>
    <row r="331" ht="13.5" customHeight="1">
      <c r="A331" s="27" t="s">
        <v>11</v>
      </c>
      <c r="B331" s="27" t="s">
        <v>33</v>
      </c>
      <c r="C331" s="28">
        <f>LOOKUP(A331,'single char incidentie'!$A$1:$A$26,'single char incidentie'!$E$1:$E$26)</f>
        <v>0.02841657837</v>
      </c>
      <c r="D331" s="28">
        <f>LOOKUP(B331,'single char incidentie'!$A$1:$A$26,'single char incidentie'!$D$1:$D$26)</f>
        <v>0.02531121548</v>
      </c>
      <c r="E331" s="29">
        <v>0.0805370808031633</v>
      </c>
      <c r="F331" s="30">
        <f t="shared" si="9"/>
        <v>0.000805370808</v>
      </c>
      <c r="G331" s="31">
        <f t="shared" si="27"/>
        <v>1127519.131</v>
      </c>
      <c r="H331" s="31">
        <f t="shared" si="28"/>
        <v>354357.0167</v>
      </c>
      <c r="I331" s="31">
        <f t="shared" si="10"/>
        <v>11275.19131</v>
      </c>
      <c r="J331" s="32">
        <f t="shared" ref="J331:K331" si="1007">C331*$AH$5</f>
        <v>28.41657837</v>
      </c>
      <c r="K331" s="32">
        <f t="shared" si="1007"/>
        <v>25.31121548</v>
      </c>
      <c r="L331" s="32">
        <f t="shared" si="12"/>
        <v>0.805370808</v>
      </c>
      <c r="M331" s="32">
        <f t="shared" si="13"/>
        <v>2.368048197</v>
      </c>
      <c r="N331" s="32">
        <f t="shared" si="14"/>
        <v>0.9166638183</v>
      </c>
      <c r="O331" s="32">
        <f t="shared" si="15"/>
        <v>2.109267957</v>
      </c>
      <c r="P331" s="32">
        <f t="shared" si="16"/>
        <v>0.8164908219</v>
      </c>
      <c r="Q331" s="32">
        <f t="shared" si="17"/>
        <v>0.067114234</v>
      </c>
      <c r="R331" s="32">
        <f t="shared" si="18"/>
        <v>0.02597970348</v>
      </c>
      <c r="S331" s="32">
        <f t="shared" si="19"/>
        <v>0.00216497529</v>
      </c>
      <c r="T331" s="33">
        <f t="shared" si="30"/>
        <v>0.9250891463</v>
      </c>
      <c r="U331" s="34">
        <f t="shared" ref="U331:AB331" si="1008">IF(AND(J331&gt;=$AH$7,J331&lt;=$AH$9),1,0)</f>
        <v>0</v>
      </c>
      <c r="V331" s="34">
        <f t="shared" si="1008"/>
        <v>0</v>
      </c>
      <c r="W331" s="34">
        <f t="shared" si="1008"/>
        <v>0</v>
      </c>
      <c r="X331" s="34">
        <f t="shared" si="1008"/>
        <v>1</v>
      </c>
      <c r="Y331" s="34">
        <f t="shared" si="1008"/>
        <v>0</v>
      </c>
      <c r="Z331" s="34">
        <f t="shared" si="1008"/>
        <v>1</v>
      </c>
      <c r="AA331" s="34">
        <f t="shared" si="1008"/>
        <v>0</v>
      </c>
      <c r="AB331" s="34">
        <f t="shared" si="1008"/>
        <v>0</v>
      </c>
      <c r="AC331" s="34">
        <f t="shared" si="21"/>
        <v>0</v>
      </c>
      <c r="AD331" s="34">
        <f t="shared" si="22"/>
        <v>1</v>
      </c>
      <c r="AE331" s="30">
        <f t="shared" si="23"/>
        <v>0.000805370808</v>
      </c>
      <c r="AF331" s="35" t="str">
        <f t="shared" si="42"/>
        <v>F+M</v>
      </c>
      <c r="AG331" s="31"/>
      <c r="AH331" s="31"/>
      <c r="AI331" s="31"/>
      <c r="AJ331" s="36">
        <f t="shared" ref="AJ331:AS331" si="1009">INT(100*ABS(J331-($AH$7+$AH$9)/2))</f>
        <v>2641</v>
      </c>
      <c r="AK331" s="36">
        <f t="shared" si="1009"/>
        <v>2331</v>
      </c>
      <c r="AL331" s="36">
        <f t="shared" si="1009"/>
        <v>119</v>
      </c>
      <c r="AM331" s="36">
        <f t="shared" si="1009"/>
        <v>36</v>
      </c>
      <c r="AN331" s="36">
        <f t="shared" si="1009"/>
        <v>108</v>
      </c>
      <c r="AO331" s="36">
        <f t="shared" si="1009"/>
        <v>10</v>
      </c>
      <c r="AP331" s="36">
        <f t="shared" si="1009"/>
        <v>118</v>
      </c>
      <c r="AQ331" s="36">
        <f t="shared" si="1009"/>
        <v>193</v>
      </c>
      <c r="AR331" s="36">
        <f t="shared" si="1009"/>
        <v>197</v>
      </c>
      <c r="AS331" s="36">
        <f t="shared" si="1009"/>
        <v>199</v>
      </c>
      <c r="AT331" s="35">
        <f t="shared" si="39"/>
        <v>10</v>
      </c>
      <c r="AU331" s="31"/>
      <c r="AV331" s="31"/>
      <c r="AW331" s="31"/>
      <c r="AX331" s="31"/>
      <c r="AY331" s="31"/>
      <c r="AZ331" s="31"/>
      <c r="BA331" s="31"/>
      <c r="BB331" s="31"/>
    </row>
    <row r="332" ht="13.5" customHeight="1">
      <c r="A332" s="27" t="s">
        <v>59</v>
      </c>
      <c r="B332" s="27" t="s">
        <v>53</v>
      </c>
      <c r="C332" s="28">
        <f>LOOKUP(A332,'single char incidentie'!$A$1:$A$26,'single char incidentie'!$E$1:$E$26)</f>
        <v>0.03451036129</v>
      </c>
      <c r="D332" s="28">
        <f>LOOKUP(B332,'single char incidentie'!$A$1:$A$26,'single char incidentie'!$D$1:$D$26)</f>
        <v>0.02319662658</v>
      </c>
      <c r="E332" s="29">
        <v>0.0798895030963568</v>
      </c>
      <c r="F332" s="30">
        <f t="shared" si="9"/>
        <v>0.000798895031</v>
      </c>
      <c r="G332" s="31">
        <f t="shared" si="27"/>
        <v>1118453.043</v>
      </c>
      <c r="H332" s="31">
        <f t="shared" si="28"/>
        <v>324752.7721</v>
      </c>
      <c r="I332" s="31">
        <f t="shared" si="10"/>
        <v>11184.53043</v>
      </c>
      <c r="J332" s="32">
        <f t="shared" ref="J332:K332" si="1010">C332*$AH$5</f>
        <v>34.51036129</v>
      </c>
      <c r="K332" s="32">
        <f t="shared" si="1010"/>
        <v>23.19662658</v>
      </c>
      <c r="L332" s="32">
        <f t="shared" si="12"/>
        <v>0.798895031</v>
      </c>
      <c r="M332" s="32">
        <f t="shared" si="13"/>
        <v>2.875863441</v>
      </c>
      <c r="N332" s="32">
        <f t="shared" si="14"/>
        <v>1.113237461</v>
      </c>
      <c r="O332" s="32">
        <f t="shared" si="15"/>
        <v>1.933052215</v>
      </c>
      <c r="P332" s="32">
        <f t="shared" si="16"/>
        <v>0.7482782768</v>
      </c>
      <c r="Q332" s="32">
        <f t="shared" si="17"/>
        <v>0.06657458591</v>
      </c>
      <c r="R332" s="32">
        <f t="shared" si="18"/>
        <v>0.02577080745</v>
      </c>
      <c r="S332" s="32">
        <f t="shared" si="19"/>
        <v>0.002147567288</v>
      </c>
      <c r="T332" s="33">
        <f t="shared" si="30"/>
        <v>0.9258880413</v>
      </c>
      <c r="U332" s="34">
        <f t="shared" ref="U332:AB332" si="1011">IF(AND(J332&gt;=$AH$7,J332&lt;=$AH$9),1,0)</f>
        <v>0</v>
      </c>
      <c r="V332" s="34">
        <f t="shared" si="1011"/>
        <v>0</v>
      </c>
      <c r="W332" s="34">
        <f t="shared" si="1011"/>
        <v>0</v>
      </c>
      <c r="X332" s="34">
        <f t="shared" si="1011"/>
        <v>1</v>
      </c>
      <c r="Y332" s="34">
        <f t="shared" si="1011"/>
        <v>1</v>
      </c>
      <c r="Z332" s="34">
        <f t="shared" si="1011"/>
        <v>1</v>
      </c>
      <c r="AA332" s="34">
        <f t="shared" si="1011"/>
        <v>0</v>
      </c>
      <c r="AB332" s="34">
        <f t="shared" si="1011"/>
        <v>0</v>
      </c>
      <c r="AC332" s="34">
        <f t="shared" si="21"/>
        <v>0</v>
      </c>
      <c r="AD332" s="34">
        <f t="shared" si="22"/>
        <v>1</v>
      </c>
      <c r="AE332" s="30">
        <f t="shared" si="23"/>
        <v>0.000798895031</v>
      </c>
      <c r="AF332" s="35" t="str">
        <f t="shared" si="42"/>
        <v>F+M</v>
      </c>
      <c r="AG332" s="31"/>
      <c r="AH332" s="31"/>
      <c r="AI332" s="31"/>
      <c r="AJ332" s="36">
        <f t="shared" ref="AJ332:AS332" si="1012">INT(100*ABS(J332-($AH$7+$AH$9)/2))</f>
        <v>3251</v>
      </c>
      <c r="AK332" s="36">
        <f t="shared" si="1012"/>
        <v>2119</v>
      </c>
      <c r="AL332" s="36">
        <f t="shared" si="1012"/>
        <v>120</v>
      </c>
      <c r="AM332" s="36">
        <f t="shared" si="1012"/>
        <v>87</v>
      </c>
      <c r="AN332" s="36">
        <f t="shared" si="1012"/>
        <v>88</v>
      </c>
      <c r="AO332" s="36">
        <f t="shared" si="1012"/>
        <v>6</v>
      </c>
      <c r="AP332" s="36">
        <f t="shared" si="1012"/>
        <v>125</v>
      </c>
      <c r="AQ332" s="36">
        <f t="shared" si="1012"/>
        <v>193</v>
      </c>
      <c r="AR332" s="36">
        <f t="shared" si="1012"/>
        <v>197</v>
      </c>
      <c r="AS332" s="36">
        <f t="shared" si="1012"/>
        <v>199</v>
      </c>
      <c r="AT332" s="35">
        <f t="shared" si="39"/>
        <v>6</v>
      </c>
      <c r="AU332" s="31"/>
      <c r="AV332" s="31"/>
      <c r="AW332" s="31"/>
      <c r="AX332" s="31"/>
      <c r="AY332" s="31"/>
      <c r="AZ332" s="31"/>
      <c r="BA332" s="31"/>
      <c r="BB332" s="31"/>
    </row>
    <row r="333" ht="13.5" customHeight="1">
      <c r="A333" s="27" t="s">
        <v>48</v>
      </c>
      <c r="B333" s="27" t="s">
        <v>50</v>
      </c>
      <c r="C333" s="28">
        <f>LOOKUP(A333,'single char incidentie'!$A$1:$A$26,'single char incidentie'!$E$1:$E$26)</f>
        <v>0.04448359996</v>
      </c>
      <c r="D333" s="28">
        <f>LOOKUP(B333,'single char incidentie'!$A$1:$A$26,'single char incidentie'!$D$1:$D$26)</f>
        <v>0.01632596738</v>
      </c>
      <c r="E333" s="29">
        <v>0.0787958163026393</v>
      </c>
      <c r="F333" s="30">
        <f t="shared" si="9"/>
        <v>0.000787958163</v>
      </c>
      <c r="G333" s="31">
        <f t="shared" si="27"/>
        <v>1103141.428</v>
      </c>
      <c r="H333" s="31">
        <f t="shared" si="28"/>
        <v>228563.5433</v>
      </c>
      <c r="I333" s="31">
        <f t="shared" si="10"/>
        <v>11031.41428</v>
      </c>
      <c r="J333" s="32">
        <f t="shared" ref="J333:K333" si="1013">C333*$AH$5</f>
        <v>44.48359996</v>
      </c>
      <c r="K333" s="32">
        <f t="shared" si="1013"/>
        <v>16.32596738</v>
      </c>
      <c r="L333" s="32">
        <f t="shared" si="12"/>
        <v>0.787958163</v>
      </c>
      <c r="M333" s="32">
        <f t="shared" si="13"/>
        <v>3.706966663</v>
      </c>
      <c r="N333" s="32">
        <f t="shared" si="14"/>
        <v>1.434954837</v>
      </c>
      <c r="O333" s="32">
        <f t="shared" si="15"/>
        <v>1.360497281</v>
      </c>
      <c r="P333" s="32">
        <f t="shared" si="16"/>
        <v>0.526644109</v>
      </c>
      <c r="Q333" s="32">
        <f t="shared" si="17"/>
        <v>0.06566318025</v>
      </c>
      <c r="R333" s="32">
        <f t="shared" si="18"/>
        <v>0.02541800526</v>
      </c>
      <c r="S333" s="32">
        <f t="shared" si="19"/>
        <v>0.002118167105</v>
      </c>
      <c r="T333" s="33">
        <f t="shared" si="30"/>
        <v>0.9266759995</v>
      </c>
      <c r="U333" s="34">
        <f t="shared" ref="U333:AB333" si="1014">IF(AND(J333&gt;=$AH$7,J333&lt;=$AH$9),1,0)</f>
        <v>0</v>
      </c>
      <c r="V333" s="34">
        <f t="shared" si="1014"/>
        <v>0</v>
      </c>
      <c r="W333" s="34">
        <f t="shared" si="1014"/>
        <v>0</v>
      </c>
      <c r="X333" s="34">
        <f t="shared" si="1014"/>
        <v>0</v>
      </c>
      <c r="Y333" s="34">
        <f t="shared" si="1014"/>
        <v>1</v>
      </c>
      <c r="Z333" s="34">
        <f t="shared" si="1014"/>
        <v>1</v>
      </c>
      <c r="AA333" s="34">
        <f t="shared" si="1014"/>
        <v>0</v>
      </c>
      <c r="AB333" s="34">
        <f t="shared" si="1014"/>
        <v>0</v>
      </c>
      <c r="AC333" s="34">
        <f t="shared" si="21"/>
        <v>0</v>
      </c>
      <c r="AD333" s="34">
        <f t="shared" si="22"/>
        <v>1</v>
      </c>
      <c r="AE333" s="30">
        <f t="shared" si="23"/>
        <v>0.000787958163</v>
      </c>
      <c r="AF333" s="35" t="str">
        <f t="shared" si="42"/>
        <v>V+D</v>
      </c>
      <c r="AG333" s="31"/>
      <c r="AH333" s="31"/>
      <c r="AI333" s="31"/>
      <c r="AJ333" s="36">
        <f t="shared" ref="AJ333:AS333" si="1015">INT(100*ABS(J333-($AH$7+$AH$9)/2))</f>
        <v>4248</v>
      </c>
      <c r="AK333" s="36">
        <f t="shared" si="1015"/>
        <v>1432</v>
      </c>
      <c r="AL333" s="36">
        <f t="shared" si="1015"/>
        <v>121</v>
      </c>
      <c r="AM333" s="36">
        <f t="shared" si="1015"/>
        <v>170</v>
      </c>
      <c r="AN333" s="36">
        <f t="shared" si="1015"/>
        <v>56</v>
      </c>
      <c r="AO333" s="36">
        <f t="shared" si="1015"/>
        <v>63</v>
      </c>
      <c r="AP333" s="36">
        <f t="shared" si="1015"/>
        <v>147</v>
      </c>
      <c r="AQ333" s="36">
        <f t="shared" si="1015"/>
        <v>193</v>
      </c>
      <c r="AR333" s="36">
        <f t="shared" si="1015"/>
        <v>197</v>
      </c>
      <c r="AS333" s="36">
        <f t="shared" si="1015"/>
        <v>199</v>
      </c>
      <c r="AT333" s="35">
        <f t="shared" si="39"/>
        <v>56</v>
      </c>
      <c r="AU333" s="31"/>
      <c r="AV333" s="31"/>
      <c r="AW333" s="31"/>
      <c r="AX333" s="31"/>
      <c r="AY333" s="31"/>
      <c r="AZ333" s="31"/>
      <c r="BA333" s="31"/>
      <c r="BB333" s="31"/>
    </row>
    <row r="334" ht="13.5" customHeight="1">
      <c r="A334" s="27" t="s">
        <v>43</v>
      </c>
      <c r="B334" s="27" t="s">
        <v>11</v>
      </c>
      <c r="C334" s="28">
        <f>LOOKUP(A334,'single char incidentie'!$A$1:$A$26,'single char incidentie'!$E$1:$E$26)</f>
        <v>0.05718590837</v>
      </c>
      <c r="D334" s="28">
        <f>LOOKUP(B334,'single char incidentie'!$A$1:$A$26,'single char incidentie'!$D$1:$D$26)</f>
        <v>0.01327316637</v>
      </c>
      <c r="E334" s="29">
        <v>0.0787454491476654</v>
      </c>
      <c r="F334" s="30">
        <f t="shared" si="9"/>
        <v>0.0007874544915</v>
      </c>
      <c r="G334" s="31">
        <f t="shared" si="27"/>
        <v>1102436.288</v>
      </c>
      <c r="H334" s="31">
        <f t="shared" si="28"/>
        <v>185824.3292</v>
      </c>
      <c r="I334" s="31">
        <f t="shared" si="10"/>
        <v>11024.36288</v>
      </c>
      <c r="J334" s="32">
        <f t="shared" ref="J334:K334" si="1016">C334*$AH$5</f>
        <v>57.18590837</v>
      </c>
      <c r="K334" s="32">
        <f t="shared" si="1016"/>
        <v>13.27316637</v>
      </c>
      <c r="L334" s="32">
        <f t="shared" si="12"/>
        <v>0.7874544915</v>
      </c>
      <c r="M334" s="32">
        <f t="shared" si="13"/>
        <v>4.765492365</v>
      </c>
      <c r="N334" s="32">
        <f t="shared" si="14"/>
        <v>1.844706722</v>
      </c>
      <c r="O334" s="32">
        <f t="shared" si="15"/>
        <v>1.106097198</v>
      </c>
      <c r="P334" s="32">
        <f t="shared" si="16"/>
        <v>0.4281666571</v>
      </c>
      <c r="Q334" s="32">
        <f t="shared" si="17"/>
        <v>0.06562120762</v>
      </c>
      <c r="R334" s="32">
        <f t="shared" si="18"/>
        <v>0.02540175779</v>
      </c>
      <c r="S334" s="32">
        <f t="shared" si="19"/>
        <v>0.002116813149</v>
      </c>
      <c r="T334" s="33">
        <f t="shared" si="30"/>
        <v>0.927463454</v>
      </c>
      <c r="U334" s="34">
        <f t="shared" ref="U334:AB334" si="1017">IF(AND(J334&gt;=$AH$7,J334&lt;=$AH$9),1,0)</f>
        <v>0</v>
      </c>
      <c r="V334" s="34">
        <f t="shared" si="1017"/>
        <v>0</v>
      </c>
      <c r="W334" s="34">
        <f t="shared" si="1017"/>
        <v>0</v>
      </c>
      <c r="X334" s="34">
        <f t="shared" si="1017"/>
        <v>0</v>
      </c>
      <c r="Y334" s="34">
        <f t="shared" si="1017"/>
        <v>1</v>
      </c>
      <c r="Z334" s="34">
        <f t="shared" si="1017"/>
        <v>1</v>
      </c>
      <c r="AA334" s="34">
        <f t="shared" si="1017"/>
        <v>0</v>
      </c>
      <c r="AB334" s="34">
        <f t="shared" si="1017"/>
        <v>0</v>
      </c>
      <c r="AC334" s="34">
        <f t="shared" si="21"/>
        <v>0</v>
      </c>
      <c r="AD334" s="34">
        <f t="shared" si="22"/>
        <v>1</v>
      </c>
      <c r="AE334" s="30">
        <f t="shared" si="23"/>
        <v>0.0007874544915</v>
      </c>
      <c r="AF334" s="35" t="str">
        <f t="shared" si="42"/>
        <v>V+D</v>
      </c>
      <c r="AG334" s="31"/>
      <c r="AH334" s="31"/>
      <c r="AI334" s="31"/>
      <c r="AJ334" s="36">
        <f t="shared" ref="AJ334:AS334" si="1018">INT(100*ABS(J334-($AH$7+$AH$9)/2))</f>
        <v>5518</v>
      </c>
      <c r="AK334" s="36">
        <f t="shared" si="1018"/>
        <v>1127</v>
      </c>
      <c r="AL334" s="36">
        <f t="shared" si="1018"/>
        <v>121</v>
      </c>
      <c r="AM334" s="36">
        <f t="shared" si="1018"/>
        <v>276</v>
      </c>
      <c r="AN334" s="36">
        <f t="shared" si="1018"/>
        <v>15</v>
      </c>
      <c r="AO334" s="36">
        <f t="shared" si="1018"/>
        <v>89</v>
      </c>
      <c r="AP334" s="36">
        <f t="shared" si="1018"/>
        <v>157</v>
      </c>
      <c r="AQ334" s="36">
        <f t="shared" si="1018"/>
        <v>193</v>
      </c>
      <c r="AR334" s="36">
        <f t="shared" si="1018"/>
        <v>197</v>
      </c>
      <c r="AS334" s="36">
        <f t="shared" si="1018"/>
        <v>199</v>
      </c>
      <c r="AT334" s="35">
        <f t="shared" si="39"/>
        <v>15</v>
      </c>
      <c r="AU334" s="31"/>
      <c r="AV334" s="31"/>
      <c r="AW334" s="31"/>
      <c r="AX334" s="31"/>
      <c r="AY334" s="31"/>
      <c r="AZ334" s="31"/>
      <c r="BA334" s="31"/>
      <c r="BB334" s="31"/>
    </row>
    <row r="335" ht="13.5" customHeight="1">
      <c r="A335" s="27" t="s">
        <v>45</v>
      </c>
      <c r="B335" s="27" t="s">
        <v>60</v>
      </c>
      <c r="C335" s="28">
        <f>LOOKUP(A335,'single char incidentie'!$A$1:$A$26,'single char incidentie'!$E$1:$E$26)</f>
        <v>0.03844431043</v>
      </c>
      <c r="D335" s="28">
        <f>LOOKUP(B335,'single char incidentie'!$A$1:$A$26,'single char incidentie'!$D$1:$D$26)</f>
        <v>0.02015677301</v>
      </c>
      <c r="E335" s="29">
        <v>0.0782561682136339</v>
      </c>
      <c r="F335" s="30">
        <f t="shared" si="9"/>
        <v>0.0007825616821</v>
      </c>
      <c r="G335" s="31">
        <f t="shared" si="27"/>
        <v>1095586.355</v>
      </c>
      <c r="H335" s="31">
        <f t="shared" si="28"/>
        <v>282194.8221</v>
      </c>
      <c r="I335" s="31">
        <f t="shared" si="10"/>
        <v>10955.86355</v>
      </c>
      <c r="J335" s="32">
        <f t="shared" ref="J335:K335" si="1019">C335*$AH$5</f>
        <v>38.44431043</v>
      </c>
      <c r="K335" s="32">
        <f t="shared" si="1019"/>
        <v>20.15677301</v>
      </c>
      <c r="L335" s="32">
        <f t="shared" si="12"/>
        <v>0.7825616821</v>
      </c>
      <c r="M335" s="32">
        <f t="shared" si="13"/>
        <v>3.203692536</v>
      </c>
      <c r="N335" s="32">
        <f t="shared" si="14"/>
        <v>1.240139046</v>
      </c>
      <c r="O335" s="32">
        <f t="shared" si="15"/>
        <v>1.679731084</v>
      </c>
      <c r="P335" s="32">
        <f t="shared" si="16"/>
        <v>0.6502184841</v>
      </c>
      <c r="Q335" s="32">
        <f t="shared" si="17"/>
        <v>0.06521347351</v>
      </c>
      <c r="R335" s="32">
        <f t="shared" si="18"/>
        <v>0.02524392523</v>
      </c>
      <c r="S335" s="32">
        <f t="shared" si="19"/>
        <v>0.002103660436</v>
      </c>
      <c r="T335" s="33">
        <f t="shared" si="30"/>
        <v>0.9282460156</v>
      </c>
      <c r="U335" s="34">
        <f t="shared" ref="U335:AB335" si="1020">IF(AND(J335&gt;=$AH$7,J335&lt;=$AH$9),1,0)</f>
        <v>0</v>
      </c>
      <c r="V335" s="34">
        <f t="shared" si="1020"/>
        <v>0</v>
      </c>
      <c r="W335" s="34">
        <f t="shared" si="1020"/>
        <v>0</v>
      </c>
      <c r="X335" s="34">
        <f t="shared" si="1020"/>
        <v>0</v>
      </c>
      <c r="Y335" s="34">
        <f t="shared" si="1020"/>
        <v>1</v>
      </c>
      <c r="Z335" s="34">
        <f t="shared" si="1020"/>
        <v>1</v>
      </c>
      <c r="AA335" s="34">
        <f t="shared" si="1020"/>
        <v>0</v>
      </c>
      <c r="AB335" s="34">
        <f t="shared" si="1020"/>
        <v>0</v>
      </c>
      <c r="AC335" s="34">
        <f t="shared" si="21"/>
        <v>0</v>
      </c>
      <c r="AD335" s="34">
        <f t="shared" si="22"/>
        <v>1</v>
      </c>
      <c r="AE335" s="30">
        <f t="shared" si="23"/>
        <v>0.0007825616821</v>
      </c>
      <c r="AF335" s="35" t="str">
        <f t="shared" si="42"/>
        <v>F+M</v>
      </c>
      <c r="AG335" s="31"/>
      <c r="AH335" s="31"/>
      <c r="AI335" s="31"/>
      <c r="AJ335" s="36">
        <f t="shared" ref="AJ335:AS335" si="1021">INT(100*ABS(J335-($AH$7+$AH$9)/2))</f>
        <v>3644</v>
      </c>
      <c r="AK335" s="36">
        <f t="shared" si="1021"/>
        <v>1815</v>
      </c>
      <c r="AL335" s="36">
        <f t="shared" si="1021"/>
        <v>121</v>
      </c>
      <c r="AM335" s="36">
        <f t="shared" si="1021"/>
        <v>120</v>
      </c>
      <c r="AN335" s="36">
        <f t="shared" si="1021"/>
        <v>75</v>
      </c>
      <c r="AO335" s="36">
        <f t="shared" si="1021"/>
        <v>32</v>
      </c>
      <c r="AP335" s="36">
        <f t="shared" si="1021"/>
        <v>134</v>
      </c>
      <c r="AQ335" s="36">
        <f t="shared" si="1021"/>
        <v>193</v>
      </c>
      <c r="AR335" s="36">
        <f t="shared" si="1021"/>
        <v>197</v>
      </c>
      <c r="AS335" s="36">
        <f t="shared" si="1021"/>
        <v>199</v>
      </c>
      <c r="AT335" s="35">
        <f t="shared" si="39"/>
        <v>32</v>
      </c>
      <c r="AU335" s="31"/>
      <c r="AV335" s="31"/>
      <c r="AW335" s="31"/>
      <c r="AX335" s="31"/>
      <c r="AY335" s="31"/>
      <c r="AZ335" s="31"/>
      <c r="BA335" s="31"/>
      <c r="BB335" s="31"/>
    </row>
    <row r="336" ht="13.5" customHeight="1">
      <c r="A336" s="27" t="s">
        <v>48</v>
      </c>
      <c r="B336" s="27" t="s">
        <v>63</v>
      </c>
      <c r="C336" s="28">
        <f>LOOKUP(A336,'single char incidentie'!$A$1:$A$26,'single char incidentie'!$E$1:$E$26)</f>
        <v>0.04448359996</v>
      </c>
      <c r="D336" s="28">
        <f>LOOKUP(B336,'single char incidentie'!$A$1:$A$26,'single char incidentie'!$D$1:$D$26)</f>
        <v>0.01647854269</v>
      </c>
      <c r="E336" s="29">
        <v>0.0781986057508066</v>
      </c>
      <c r="F336" s="30">
        <f t="shared" si="9"/>
        <v>0.0007819860575</v>
      </c>
      <c r="G336" s="31">
        <f t="shared" si="27"/>
        <v>1094780.481</v>
      </c>
      <c r="H336" s="31">
        <f t="shared" si="28"/>
        <v>230699.5977</v>
      </c>
      <c r="I336" s="31">
        <f t="shared" si="10"/>
        <v>10947.80481</v>
      </c>
      <c r="J336" s="32">
        <f t="shared" ref="J336:K336" si="1022">C336*$AH$5</f>
        <v>44.48359996</v>
      </c>
      <c r="K336" s="32">
        <f t="shared" si="1022"/>
        <v>16.47854269</v>
      </c>
      <c r="L336" s="32">
        <f t="shared" si="12"/>
        <v>0.7819860575</v>
      </c>
      <c r="M336" s="32">
        <f t="shared" si="13"/>
        <v>3.706966663</v>
      </c>
      <c r="N336" s="32">
        <f t="shared" si="14"/>
        <v>1.434954837</v>
      </c>
      <c r="O336" s="32">
        <f t="shared" si="15"/>
        <v>1.373211891</v>
      </c>
      <c r="P336" s="32">
        <f t="shared" si="16"/>
        <v>0.5315658933</v>
      </c>
      <c r="Q336" s="32">
        <f t="shared" si="17"/>
        <v>0.06516550479</v>
      </c>
      <c r="R336" s="32">
        <f t="shared" si="18"/>
        <v>0.02522535669</v>
      </c>
      <c r="S336" s="32">
        <f t="shared" si="19"/>
        <v>0.002102113058</v>
      </c>
      <c r="T336" s="33">
        <f t="shared" si="30"/>
        <v>0.9290280017</v>
      </c>
      <c r="U336" s="34">
        <f t="shared" ref="U336:AB336" si="1023">IF(AND(J336&gt;=$AH$7,J336&lt;=$AH$9),1,0)</f>
        <v>0</v>
      </c>
      <c r="V336" s="34">
        <f t="shared" si="1023"/>
        <v>0</v>
      </c>
      <c r="W336" s="34">
        <f t="shared" si="1023"/>
        <v>0</v>
      </c>
      <c r="X336" s="34">
        <f t="shared" si="1023"/>
        <v>0</v>
      </c>
      <c r="Y336" s="34">
        <f t="shared" si="1023"/>
        <v>1</v>
      </c>
      <c r="Z336" s="34">
        <f t="shared" si="1023"/>
        <v>1</v>
      </c>
      <c r="AA336" s="34">
        <f t="shared" si="1023"/>
        <v>0</v>
      </c>
      <c r="AB336" s="34">
        <f t="shared" si="1023"/>
        <v>0</v>
      </c>
      <c r="AC336" s="34">
        <f t="shared" si="21"/>
        <v>0</v>
      </c>
      <c r="AD336" s="34">
        <f t="shared" si="22"/>
        <v>1</v>
      </c>
      <c r="AE336" s="30">
        <f t="shared" si="23"/>
        <v>0.0007819860575</v>
      </c>
      <c r="AF336" s="35" t="str">
        <f t="shared" si="42"/>
        <v>V+D</v>
      </c>
      <c r="AG336" s="31"/>
      <c r="AH336" s="31"/>
      <c r="AI336" s="31"/>
      <c r="AJ336" s="36">
        <f t="shared" ref="AJ336:AS336" si="1024">INT(100*ABS(J336-($AH$7+$AH$9)/2))</f>
        <v>4248</v>
      </c>
      <c r="AK336" s="36">
        <f t="shared" si="1024"/>
        <v>1447</v>
      </c>
      <c r="AL336" s="36">
        <f t="shared" si="1024"/>
        <v>121</v>
      </c>
      <c r="AM336" s="36">
        <f t="shared" si="1024"/>
        <v>170</v>
      </c>
      <c r="AN336" s="36">
        <f t="shared" si="1024"/>
        <v>56</v>
      </c>
      <c r="AO336" s="36">
        <f t="shared" si="1024"/>
        <v>62</v>
      </c>
      <c r="AP336" s="36">
        <f t="shared" si="1024"/>
        <v>146</v>
      </c>
      <c r="AQ336" s="36">
        <f t="shared" si="1024"/>
        <v>193</v>
      </c>
      <c r="AR336" s="36">
        <f t="shared" si="1024"/>
        <v>197</v>
      </c>
      <c r="AS336" s="36">
        <f t="shared" si="1024"/>
        <v>199</v>
      </c>
      <c r="AT336" s="35">
        <f t="shared" si="39"/>
        <v>56</v>
      </c>
      <c r="AU336" s="31"/>
      <c r="AV336" s="31"/>
      <c r="AW336" s="31"/>
      <c r="AX336" s="31"/>
      <c r="AY336" s="31"/>
      <c r="AZ336" s="31"/>
      <c r="BA336" s="31"/>
      <c r="BB336" s="31"/>
    </row>
    <row r="337" ht="13.5" customHeight="1">
      <c r="A337" s="27" t="s">
        <v>64</v>
      </c>
      <c r="B337" s="27" t="s">
        <v>32</v>
      </c>
      <c r="C337" s="28">
        <f>LOOKUP(A337,'single char incidentie'!$A$1:$A$26,'single char incidentie'!$E$1:$E$26)</f>
        <v>0.008691730062</v>
      </c>
      <c r="D337" s="28">
        <f>LOOKUP(B337,'single char incidentie'!$A$1:$A$26,'single char incidentie'!$D$1:$D$26)</f>
        <v>0.094317711</v>
      </c>
      <c r="E337" s="29">
        <v>0.0775870045832672</v>
      </c>
      <c r="F337" s="30">
        <f t="shared" si="9"/>
        <v>0.0007758700458</v>
      </c>
      <c r="G337" s="31">
        <f t="shared" si="27"/>
        <v>1086218.064</v>
      </c>
      <c r="H337" s="31">
        <f t="shared" si="28"/>
        <v>1320447.954</v>
      </c>
      <c r="I337" s="31">
        <f t="shared" si="10"/>
        <v>10862.18064</v>
      </c>
      <c r="J337" s="32">
        <f t="shared" ref="J337:K337" si="1025">C337*$AH$5</f>
        <v>8.691730062</v>
      </c>
      <c r="K337" s="32">
        <f t="shared" si="1025"/>
        <v>94.317711</v>
      </c>
      <c r="L337" s="32">
        <f t="shared" si="12"/>
        <v>0.7758700458</v>
      </c>
      <c r="M337" s="32">
        <f t="shared" si="13"/>
        <v>0.7243108385</v>
      </c>
      <c r="N337" s="32">
        <f t="shared" si="14"/>
        <v>0.2803783891</v>
      </c>
      <c r="O337" s="32">
        <f t="shared" si="15"/>
        <v>7.85980925</v>
      </c>
      <c r="P337" s="32">
        <f t="shared" si="16"/>
        <v>3.042506807</v>
      </c>
      <c r="Q337" s="32">
        <f t="shared" si="17"/>
        <v>0.06465583715</v>
      </c>
      <c r="R337" s="32">
        <f t="shared" si="18"/>
        <v>0.02502806599</v>
      </c>
      <c r="S337" s="32">
        <f t="shared" si="19"/>
        <v>0.002085672166</v>
      </c>
      <c r="T337" s="33">
        <f t="shared" si="30"/>
        <v>0.9298038717</v>
      </c>
      <c r="U337" s="34">
        <f t="shared" ref="U337:AB337" si="1026">IF(AND(J337&gt;=$AH$7,J337&lt;=$AH$9),1,0)</f>
        <v>0</v>
      </c>
      <c r="V337" s="34">
        <f t="shared" si="1026"/>
        <v>0</v>
      </c>
      <c r="W337" s="34">
        <f t="shared" si="1026"/>
        <v>0</v>
      </c>
      <c r="X337" s="34">
        <f t="shared" si="1026"/>
        <v>0</v>
      </c>
      <c r="Y337" s="34">
        <f t="shared" si="1026"/>
        <v>0</v>
      </c>
      <c r="Z337" s="34">
        <f t="shared" si="1026"/>
        <v>0</v>
      </c>
      <c r="AA337" s="34">
        <f t="shared" si="1026"/>
        <v>0</v>
      </c>
      <c r="AB337" s="34">
        <f t="shared" si="1026"/>
        <v>0</v>
      </c>
      <c r="AC337" s="34">
        <f t="shared" si="21"/>
        <v>0</v>
      </c>
      <c r="AD337" s="34">
        <f t="shared" si="22"/>
        <v>0</v>
      </c>
      <c r="AE337" s="30">
        <f t="shared" si="23"/>
        <v>0</v>
      </c>
      <c r="AF337" s="35" t="str">
        <f t="shared" si="42"/>
        <v>F+D</v>
      </c>
      <c r="AG337" s="31"/>
      <c r="AH337" s="31"/>
      <c r="AI337" s="31"/>
      <c r="AJ337" s="36">
        <f t="shared" ref="AJ337:AS337" si="1027">INT(100*ABS(J337-($AH$7+$AH$9)/2))</f>
        <v>669</v>
      </c>
      <c r="AK337" s="36">
        <f t="shared" si="1027"/>
        <v>9231</v>
      </c>
      <c r="AL337" s="36">
        <f t="shared" si="1027"/>
        <v>122</v>
      </c>
      <c r="AM337" s="36">
        <f t="shared" si="1027"/>
        <v>127</v>
      </c>
      <c r="AN337" s="36">
        <f t="shared" si="1027"/>
        <v>171</v>
      </c>
      <c r="AO337" s="36">
        <f t="shared" si="1027"/>
        <v>585</v>
      </c>
      <c r="AP337" s="36">
        <f t="shared" si="1027"/>
        <v>104</v>
      </c>
      <c r="AQ337" s="36">
        <f t="shared" si="1027"/>
        <v>193</v>
      </c>
      <c r="AR337" s="36">
        <f t="shared" si="1027"/>
        <v>197</v>
      </c>
      <c r="AS337" s="36">
        <f t="shared" si="1027"/>
        <v>199</v>
      </c>
      <c r="AT337" s="35">
        <f t="shared" si="39"/>
        <v>104</v>
      </c>
      <c r="AU337" s="31"/>
      <c r="AV337" s="31"/>
      <c r="AW337" s="31"/>
      <c r="AX337" s="31"/>
      <c r="AY337" s="31"/>
      <c r="AZ337" s="31"/>
      <c r="BA337" s="31"/>
      <c r="BB337" s="31"/>
    </row>
    <row r="338" ht="13.5" customHeight="1">
      <c r="A338" s="27" t="s">
        <v>42</v>
      </c>
      <c r="B338" s="27" t="s">
        <v>53</v>
      </c>
      <c r="C338" s="28">
        <f>LOOKUP(A338,'single char incidentie'!$A$1:$A$26,'single char incidentie'!$E$1:$E$26)</f>
        <v>0.03420499521</v>
      </c>
      <c r="D338" s="28">
        <f>LOOKUP(B338,'single char incidentie'!$A$1:$A$26,'single char incidentie'!$D$1:$D$26)</f>
        <v>0.02319662658</v>
      </c>
      <c r="E338" s="29">
        <v>0.0775006608890263</v>
      </c>
      <c r="F338" s="30">
        <f t="shared" si="9"/>
        <v>0.0007750066089</v>
      </c>
      <c r="G338" s="31">
        <f t="shared" si="27"/>
        <v>1085009.252</v>
      </c>
      <c r="H338" s="31">
        <f t="shared" si="28"/>
        <v>324752.7721</v>
      </c>
      <c r="I338" s="31">
        <f t="shared" si="10"/>
        <v>10850.09252</v>
      </c>
      <c r="J338" s="32">
        <f t="shared" ref="J338:K338" si="1028">C338*$AH$5</f>
        <v>34.20499521</v>
      </c>
      <c r="K338" s="32">
        <f t="shared" si="1028"/>
        <v>23.19662658</v>
      </c>
      <c r="L338" s="32">
        <f t="shared" si="12"/>
        <v>0.7750066089</v>
      </c>
      <c r="M338" s="32">
        <f t="shared" si="13"/>
        <v>2.850416267</v>
      </c>
      <c r="N338" s="32">
        <f t="shared" si="14"/>
        <v>1.103386942</v>
      </c>
      <c r="O338" s="32">
        <f t="shared" si="15"/>
        <v>1.933052215</v>
      </c>
      <c r="P338" s="32">
        <f t="shared" si="16"/>
        <v>0.7482782768</v>
      </c>
      <c r="Q338" s="32">
        <f t="shared" si="17"/>
        <v>0.06458388407</v>
      </c>
      <c r="R338" s="32">
        <f t="shared" si="18"/>
        <v>0.02500021319</v>
      </c>
      <c r="S338" s="32">
        <f t="shared" si="19"/>
        <v>0.002083351099</v>
      </c>
      <c r="T338" s="33">
        <f t="shared" si="30"/>
        <v>0.9305788783</v>
      </c>
      <c r="U338" s="34">
        <f t="shared" ref="U338:AB338" si="1029">IF(AND(J338&gt;=$AH$7,J338&lt;=$AH$9),1,0)</f>
        <v>0</v>
      </c>
      <c r="V338" s="34">
        <f t="shared" si="1029"/>
        <v>0</v>
      </c>
      <c r="W338" s="34">
        <f t="shared" si="1029"/>
        <v>0</v>
      </c>
      <c r="X338" s="34">
        <f t="shared" si="1029"/>
        <v>1</v>
      </c>
      <c r="Y338" s="34">
        <f t="shared" si="1029"/>
        <v>1</v>
      </c>
      <c r="Z338" s="34">
        <f t="shared" si="1029"/>
        <v>1</v>
      </c>
      <c r="AA338" s="34">
        <f t="shared" si="1029"/>
        <v>0</v>
      </c>
      <c r="AB338" s="34">
        <f t="shared" si="1029"/>
        <v>0</v>
      </c>
      <c r="AC338" s="34">
        <f t="shared" si="21"/>
        <v>0</v>
      </c>
      <c r="AD338" s="34">
        <f t="shared" si="22"/>
        <v>1</v>
      </c>
      <c r="AE338" s="30">
        <f t="shared" si="23"/>
        <v>0.0007750066089</v>
      </c>
      <c r="AF338" s="35" t="str">
        <f t="shared" si="42"/>
        <v>F+M</v>
      </c>
      <c r="AG338" s="31"/>
      <c r="AH338" s="31"/>
      <c r="AI338" s="31"/>
      <c r="AJ338" s="36">
        <f t="shared" ref="AJ338:AS338" si="1030">INT(100*ABS(J338-($AH$7+$AH$9)/2))</f>
        <v>3220</v>
      </c>
      <c r="AK338" s="36">
        <f t="shared" si="1030"/>
        <v>2119</v>
      </c>
      <c r="AL338" s="36">
        <f t="shared" si="1030"/>
        <v>122</v>
      </c>
      <c r="AM338" s="36">
        <f t="shared" si="1030"/>
        <v>85</v>
      </c>
      <c r="AN338" s="36">
        <f t="shared" si="1030"/>
        <v>89</v>
      </c>
      <c r="AO338" s="36">
        <f t="shared" si="1030"/>
        <v>6</v>
      </c>
      <c r="AP338" s="36">
        <f t="shared" si="1030"/>
        <v>125</v>
      </c>
      <c r="AQ338" s="36">
        <f t="shared" si="1030"/>
        <v>193</v>
      </c>
      <c r="AR338" s="36">
        <f t="shared" si="1030"/>
        <v>197</v>
      </c>
      <c r="AS338" s="36">
        <f t="shared" si="1030"/>
        <v>199</v>
      </c>
      <c r="AT338" s="35">
        <f t="shared" si="39"/>
        <v>6</v>
      </c>
      <c r="AU338" s="31"/>
      <c r="AV338" s="31"/>
      <c r="AW338" s="31"/>
      <c r="AX338" s="31"/>
      <c r="AY338" s="31"/>
      <c r="AZ338" s="31"/>
      <c r="BA338" s="31"/>
      <c r="BB338" s="31"/>
    </row>
    <row r="339" ht="13.5" customHeight="1">
      <c r="A339" s="27" t="s">
        <v>60</v>
      </c>
      <c r="B339" s="27" t="s">
        <v>59</v>
      </c>
      <c r="C339" s="28">
        <f>LOOKUP(A339,'single char incidentie'!$A$1:$A$26,'single char incidentie'!$E$1:$E$26)</f>
        <v>0.02641988628</v>
      </c>
      <c r="D339" s="28">
        <f>LOOKUP(B339,'single char incidentie'!$A$1:$A$26,'single char incidentie'!$D$1:$D$26)</f>
        <v>0.02732106643</v>
      </c>
      <c r="E339" s="29">
        <v>0.0772128485748901</v>
      </c>
      <c r="F339" s="30">
        <f t="shared" si="9"/>
        <v>0.0007721284857</v>
      </c>
      <c r="G339" s="31">
        <f t="shared" si="27"/>
        <v>1080979.88</v>
      </c>
      <c r="H339" s="31">
        <f t="shared" si="28"/>
        <v>382494.9301</v>
      </c>
      <c r="I339" s="31">
        <f t="shared" si="10"/>
        <v>10809.7988</v>
      </c>
      <c r="J339" s="32">
        <f t="shared" ref="J339:K339" si="1031">C339*$AH$5</f>
        <v>26.41988628</v>
      </c>
      <c r="K339" s="32">
        <f t="shared" si="1031"/>
        <v>27.32106643</v>
      </c>
      <c r="L339" s="32">
        <f t="shared" si="12"/>
        <v>0.7721284857</v>
      </c>
      <c r="M339" s="32">
        <f t="shared" si="13"/>
        <v>2.20165719</v>
      </c>
      <c r="N339" s="32">
        <f t="shared" si="14"/>
        <v>0.8522543963</v>
      </c>
      <c r="O339" s="32">
        <f t="shared" si="15"/>
        <v>2.276755536</v>
      </c>
      <c r="P339" s="32">
        <f t="shared" si="16"/>
        <v>0.8813247236</v>
      </c>
      <c r="Q339" s="32">
        <f t="shared" si="17"/>
        <v>0.06434404048</v>
      </c>
      <c r="R339" s="32">
        <f t="shared" si="18"/>
        <v>0.02490737051</v>
      </c>
      <c r="S339" s="32">
        <f t="shared" si="19"/>
        <v>0.002075614209</v>
      </c>
      <c r="T339" s="33">
        <f t="shared" si="30"/>
        <v>0.9313510068</v>
      </c>
      <c r="U339" s="34">
        <f t="shared" ref="U339:AB339" si="1032">IF(AND(J339&gt;=$AH$7,J339&lt;=$AH$9),1,0)</f>
        <v>0</v>
      </c>
      <c r="V339" s="34">
        <f t="shared" si="1032"/>
        <v>0</v>
      </c>
      <c r="W339" s="34">
        <f t="shared" si="1032"/>
        <v>0</v>
      </c>
      <c r="X339" s="34">
        <f t="shared" si="1032"/>
        <v>1</v>
      </c>
      <c r="Y339" s="34">
        <f t="shared" si="1032"/>
        <v>0</v>
      </c>
      <c r="Z339" s="34">
        <f t="shared" si="1032"/>
        <v>1</v>
      </c>
      <c r="AA339" s="34">
        <f t="shared" si="1032"/>
        <v>0</v>
      </c>
      <c r="AB339" s="34">
        <f t="shared" si="1032"/>
        <v>0</v>
      </c>
      <c r="AC339" s="34">
        <f t="shared" si="21"/>
        <v>0</v>
      </c>
      <c r="AD339" s="34">
        <f t="shared" si="22"/>
        <v>1</v>
      </c>
      <c r="AE339" s="30">
        <f t="shared" si="23"/>
        <v>0.0007721284857</v>
      </c>
      <c r="AF339" s="35" t="str">
        <f t="shared" si="42"/>
        <v>V+M</v>
      </c>
      <c r="AG339" s="31"/>
      <c r="AH339" s="31"/>
      <c r="AI339" s="31"/>
      <c r="AJ339" s="36">
        <f t="shared" ref="AJ339:AS339" si="1033">INT(100*ABS(J339-($AH$7+$AH$9)/2))</f>
        <v>2441</v>
      </c>
      <c r="AK339" s="36">
        <f t="shared" si="1033"/>
        <v>2532</v>
      </c>
      <c r="AL339" s="36">
        <f t="shared" si="1033"/>
        <v>122</v>
      </c>
      <c r="AM339" s="36">
        <f t="shared" si="1033"/>
        <v>20</v>
      </c>
      <c r="AN339" s="36">
        <f t="shared" si="1033"/>
        <v>114</v>
      </c>
      <c r="AO339" s="36">
        <f t="shared" si="1033"/>
        <v>27</v>
      </c>
      <c r="AP339" s="36">
        <f t="shared" si="1033"/>
        <v>111</v>
      </c>
      <c r="AQ339" s="36">
        <f t="shared" si="1033"/>
        <v>193</v>
      </c>
      <c r="AR339" s="36">
        <f t="shared" si="1033"/>
        <v>197</v>
      </c>
      <c r="AS339" s="36">
        <f t="shared" si="1033"/>
        <v>199</v>
      </c>
      <c r="AT339" s="35">
        <f t="shared" si="39"/>
        <v>20</v>
      </c>
      <c r="AU339" s="31"/>
      <c r="AV339" s="31"/>
      <c r="AW339" s="31"/>
      <c r="AX339" s="31"/>
      <c r="AY339" s="31"/>
      <c r="AZ339" s="31"/>
      <c r="BA339" s="31"/>
      <c r="BB339" s="31"/>
    </row>
    <row r="340" ht="13.5" customHeight="1">
      <c r="A340" s="27" t="s">
        <v>58</v>
      </c>
      <c r="B340" s="27" t="s">
        <v>60</v>
      </c>
      <c r="C340" s="28">
        <f>LOOKUP(A340,'single char incidentie'!$A$1:$A$26,'single char incidentie'!$E$1:$E$26)</f>
        <v>0.03982593795</v>
      </c>
      <c r="D340" s="28">
        <f>LOOKUP(B340,'single char incidentie'!$A$1:$A$26,'single char incidentie'!$D$1:$D$26)</f>
        <v>0.02015677301</v>
      </c>
      <c r="E340" s="29">
        <v>0.0764357553267224</v>
      </c>
      <c r="F340" s="30">
        <f t="shared" si="9"/>
        <v>0.0007643575533</v>
      </c>
      <c r="G340" s="31">
        <f t="shared" si="27"/>
        <v>1070100.575</v>
      </c>
      <c r="H340" s="31">
        <f t="shared" si="28"/>
        <v>282194.8221</v>
      </c>
      <c r="I340" s="31">
        <f t="shared" si="10"/>
        <v>10701.00575</v>
      </c>
      <c r="J340" s="32">
        <f t="shared" ref="J340:K340" si="1034">C340*$AH$5</f>
        <v>39.82593795</v>
      </c>
      <c r="K340" s="32">
        <f t="shared" si="1034"/>
        <v>20.15677301</v>
      </c>
      <c r="L340" s="32">
        <f t="shared" si="12"/>
        <v>0.7643575533</v>
      </c>
      <c r="M340" s="32">
        <f t="shared" si="13"/>
        <v>3.318828162</v>
      </c>
      <c r="N340" s="32">
        <f t="shared" si="14"/>
        <v>1.284707676</v>
      </c>
      <c r="O340" s="32">
        <f t="shared" si="15"/>
        <v>1.679731084</v>
      </c>
      <c r="P340" s="32">
        <f t="shared" si="16"/>
        <v>0.6502184841</v>
      </c>
      <c r="Q340" s="32">
        <f t="shared" si="17"/>
        <v>0.06369646277</v>
      </c>
      <c r="R340" s="32">
        <f t="shared" si="18"/>
        <v>0.02465669527</v>
      </c>
      <c r="S340" s="32">
        <f t="shared" si="19"/>
        <v>0.002054724606</v>
      </c>
      <c r="T340" s="33">
        <f t="shared" si="30"/>
        <v>0.9321153644</v>
      </c>
      <c r="U340" s="34">
        <f t="shared" ref="U340:AB340" si="1035">IF(AND(J340&gt;=$AH$7,J340&lt;=$AH$9),1,0)</f>
        <v>0</v>
      </c>
      <c r="V340" s="34">
        <f t="shared" si="1035"/>
        <v>0</v>
      </c>
      <c r="W340" s="34">
        <f t="shared" si="1035"/>
        <v>0</v>
      </c>
      <c r="X340" s="34">
        <f t="shared" si="1035"/>
        <v>0</v>
      </c>
      <c r="Y340" s="34">
        <f t="shared" si="1035"/>
        <v>1</v>
      </c>
      <c r="Z340" s="34">
        <f t="shared" si="1035"/>
        <v>1</v>
      </c>
      <c r="AA340" s="34">
        <f t="shared" si="1035"/>
        <v>0</v>
      </c>
      <c r="AB340" s="34">
        <f t="shared" si="1035"/>
        <v>0</v>
      </c>
      <c r="AC340" s="34">
        <f t="shared" si="21"/>
        <v>0</v>
      </c>
      <c r="AD340" s="34">
        <f t="shared" si="22"/>
        <v>1</v>
      </c>
      <c r="AE340" s="30">
        <f t="shared" si="23"/>
        <v>0.0007643575533</v>
      </c>
      <c r="AF340" s="35" t="str">
        <f t="shared" si="42"/>
        <v>F+M</v>
      </c>
      <c r="AG340" s="31"/>
      <c r="AH340" s="31"/>
      <c r="AI340" s="31"/>
      <c r="AJ340" s="36">
        <f t="shared" ref="AJ340:AS340" si="1036">INT(100*ABS(J340-($AH$7+$AH$9)/2))</f>
        <v>3782</v>
      </c>
      <c r="AK340" s="36">
        <f t="shared" si="1036"/>
        <v>1815</v>
      </c>
      <c r="AL340" s="36">
        <f t="shared" si="1036"/>
        <v>123</v>
      </c>
      <c r="AM340" s="36">
        <f t="shared" si="1036"/>
        <v>131</v>
      </c>
      <c r="AN340" s="36">
        <f t="shared" si="1036"/>
        <v>71</v>
      </c>
      <c r="AO340" s="36">
        <f t="shared" si="1036"/>
        <v>32</v>
      </c>
      <c r="AP340" s="36">
        <f t="shared" si="1036"/>
        <v>134</v>
      </c>
      <c r="AQ340" s="36">
        <f t="shared" si="1036"/>
        <v>193</v>
      </c>
      <c r="AR340" s="36">
        <f t="shared" si="1036"/>
        <v>197</v>
      </c>
      <c r="AS340" s="36">
        <f t="shared" si="1036"/>
        <v>199</v>
      </c>
      <c r="AT340" s="35">
        <f t="shared" si="39"/>
        <v>32</v>
      </c>
      <c r="AU340" s="31"/>
      <c r="AV340" s="31"/>
      <c r="AW340" s="31"/>
      <c r="AX340" s="31"/>
      <c r="AY340" s="31"/>
      <c r="AZ340" s="31"/>
      <c r="BA340" s="31"/>
      <c r="BB340" s="31"/>
    </row>
    <row r="341" ht="13.5" customHeight="1">
      <c r="A341" s="27" t="s">
        <v>53</v>
      </c>
      <c r="B341" s="27" t="s">
        <v>63</v>
      </c>
      <c r="C341" s="28">
        <f>LOOKUP(A341,'single char incidentie'!$A$1:$A$26,'single char incidentie'!$E$1:$E$26)</f>
        <v>0.04653756087</v>
      </c>
      <c r="D341" s="28">
        <f>LOOKUP(B341,'single char incidentie'!$A$1:$A$26,'single char incidentie'!$D$1:$D$26)</f>
        <v>0.01647854269</v>
      </c>
      <c r="E341" s="29">
        <v>0.0752341389152037</v>
      </c>
      <c r="F341" s="30">
        <f t="shared" si="9"/>
        <v>0.0007523413892</v>
      </c>
      <c r="G341" s="31">
        <f t="shared" si="27"/>
        <v>1053277.945</v>
      </c>
      <c r="H341" s="31">
        <f t="shared" si="28"/>
        <v>230699.5977</v>
      </c>
      <c r="I341" s="31">
        <f t="shared" si="10"/>
        <v>10532.77945</v>
      </c>
      <c r="J341" s="32">
        <f t="shared" ref="J341:K341" si="1037">C341*$AH$5</f>
        <v>46.53756087</v>
      </c>
      <c r="K341" s="32">
        <f t="shared" si="1037"/>
        <v>16.47854269</v>
      </c>
      <c r="L341" s="32">
        <f t="shared" si="12"/>
        <v>0.7523413892</v>
      </c>
      <c r="M341" s="32">
        <f t="shared" si="13"/>
        <v>3.878130073</v>
      </c>
      <c r="N341" s="32">
        <f t="shared" si="14"/>
        <v>1.501211641</v>
      </c>
      <c r="O341" s="32">
        <f t="shared" si="15"/>
        <v>1.373211891</v>
      </c>
      <c r="P341" s="32">
        <f t="shared" si="16"/>
        <v>0.5315658933</v>
      </c>
      <c r="Q341" s="32">
        <f t="shared" si="17"/>
        <v>0.06269511576</v>
      </c>
      <c r="R341" s="32">
        <f t="shared" si="18"/>
        <v>0.02426907707</v>
      </c>
      <c r="S341" s="32">
        <f t="shared" si="19"/>
        <v>0.002022423089</v>
      </c>
      <c r="T341" s="33">
        <f t="shared" si="30"/>
        <v>0.9328677058</v>
      </c>
      <c r="U341" s="34">
        <f t="shared" ref="U341:AB341" si="1038">IF(AND(J341&gt;=$AH$7,J341&lt;=$AH$9),1,0)</f>
        <v>0</v>
      </c>
      <c r="V341" s="34">
        <f t="shared" si="1038"/>
        <v>0</v>
      </c>
      <c r="W341" s="34">
        <f t="shared" si="1038"/>
        <v>0</v>
      </c>
      <c r="X341" s="34">
        <f t="shared" si="1038"/>
        <v>0</v>
      </c>
      <c r="Y341" s="34">
        <f t="shared" si="1038"/>
        <v>1</v>
      </c>
      <c r="Z341" s="34">
        <f t="shared" si="1038"/>
        <v>1</v>
      </c>
      <c r="AA341" s="34">
        <f t="shared" si="1038"/>
        <v>0</v>
      </c>
      <c r="AB341" s="34">
        <f t="shared" si="1038"/>
        <v>0</v>
      </c>
      <c r="AC341" s="34">
        <f t="shared" si="21"/>
        <v>0</v>
      </c>
      <c r="AD341" s="34">
        <f t="shared" si="22"/>
        <v>1</v>
      </c>
      <c r="AE341" s="30">
        <f t="shared" si="23"/>
        <v>0.0007523413892</v>
      </c>
      <c r="AF341" s="35" t="str">
        <f t="shared" si="42"/>
        <v>V+D</v>
      </c>
      <c r="AG341" s="31"/>
      <c r="AH341" s="31"/>
      <c r="AI341" s="31"/>
      <c r="AJ341" s="36">
        <f t="shared" ref="AJ341:AS341" si="1039">INT(100*ABS(J341-($AH$7+$AH$9)/2))</f>
        <v>4453</v>
      </c>
      <c r="AK341" s="36">
        <f t="shared" si="1039"/>
        <v>1447</v>
      </c>
      <c r="AL341" s="36">
        <f t="shared" si="1039"/>
        <v>124</v>
      </c>
      <c r="AM341" s="36">
        <f t="shared" si="1039"/>
        <v>187</v>
      </c>
      <c r="AN341" s="36">
        <f t="shared" si="1039"/>
        <v>49</v>
      </c>
      <c r="AO341" s="36">
        <f t="shared" si="1039"/>
        <v>62</v>
      </c>
      <c r="AP341" s="36">
        <f t="shared" si="1039"/>
        <v>146</v>
      </c>
      <c r="AQ341" s="36">
        <f t="shared" si="1039"/>
        <v>193</v>
      </c>
      <c r="AR341" s="36">
        <f t="shared" si="1039"/>
        <v>197</v>
      </c>
      <c r="AS341" s="36">
        <f t="shared" si="1039"/>
        <v>199</v>
      </c>
      <c r="AT341" s="35">
        <f t="shared" si="39"/>
        <v>49</v>
      </c>
      <c r="AU341" s="31"/>
      <c r="AV341" s="31"/>
      <c r="AW341" s="31"/>
      <c r="AX341" s="31"/>
      <c r="AY341" s="31"/>
      <c r="AZ341" s="31"/>
      <c r="BA341" s="31"/>
      <c r="BB341" s="31"/>
    </row>
    <row r="342" ht="13.5" customHeight="1">
      <c r="A342" s="27" t="s">
        <v>32</v>
      </c>
      <c r="B342" s="27" t="s">
        <v>11</v>
      </c>
      <c r="C342" s="28">
        <f>LOOKUP(A342,'single char incidentie'!$A$1:$A$26,'single char incidentie'!$E$1:$E$26)</f>
        <v>0.0525086152</v>
      </c>
      <c r="D342" s="28">
        <f>LOOKUP(B342,'single char incidentie'!$A$1:$A$26,'single char incidentie'!$D$1:$D$26)</f>
        <v>0.01327316637</v>
      </c>
      <c r="E342" s="29">
        <v>0.0749751078324811</v>
      </c>
      <c r="F342" s="30">
        <f t="shared" si="9"/>
        <v>0.0007497510783</v>
      </c>
      <c r="G342" s="31">
        <f t="shared" si="27"/>
        <v>1049651.51</v>
      </c>
      <c r="H342" s="31">
        <f t="shared" si="28"/>
        <v>185824.3292</v>
      </c>
      <c r="I342" s="31">
        <f t="shared" si="10"/>
        <v>10496.5151</v>
      </c>
      <c r="J342" s="32">
        <f t="shared" ref="J342:K342" si="1040">C342*$AH$5</f>
        <v>52.5086152</v>
      </c>
      <c r="K342" s="32">
        <f t="shared" si="1040"/>
        <v>13.27316637</v>
      </c>
      <c r="L342" s="32">
        <f t="shared" si="12"/>
        <v>0.7497510783</v>
      </c>
      <c r="M342" s="32">
        <f t="shared" si="13"/>
        <v>4.375717934</v>
      </c>
      <c r="N342" s="32">
        <f t="shared" si="14"/>
        <v>1.693826297</v>
      </c>
      <c r="O342" s="32">
        <f t="shared" si="15"/>
        <v>1.106097198</v>
      </c>
      <c r="P342" s="32">
        <f t="shared" si="16"/>
        <v>0.4281666571</v>
      </c>
      <c r="Q342" s="32">
        <f t="shared" si="17"/>
        <v>0.06247925653</v>
      </c>
      <c r="R342" s="32">
        <f t="shared" si="18"/>
        <v>0.02418551866</v>
      </c>
      <c r="S342" s="32">
        <f t="shared" si="19"/>
        <v>0.002015459888</v>
      </c>
      <c r="T342" s="33">
        <f t="shared" si="30"/>
        <v>0.9336174569</v>
      </c>
      <c r="U342" s="34">
        <f t="shared" ref="U342:AB342" si="1041">IF(AND(J342&gt;=$AH$7,J342&lt;=$AH$9),1,0)</f>
        <v>0</v>
      </c>
      <c r="V342" s="34">
        <f t="shared" si="1041"/>
        <v>0</v>
      </c>
      <c r="W342" s="34">
        <f t="shared" si="1041"/>
        <v>0</v>
      </c>
      <c r="X342" s="34">
        <f t="shared" si="1041"/>
        <v>0</v>
      </c>
      <c r="Y342" s="34">
        <f t="shared" si="1041"/>
        <v>1</v>
      </c>
      <c r="Z342" s="34">
        <f t="shared" si="1041"/>
        <v>1</v>
      </c>
      <c r="AA342" s="34">
        <f t="shared" si="1041"/>
        <v>0</v>
      </c>
      <c r="AB342" s="34">
        <f t="shared" si="1041"/>
        <v>0</v>
      </c>
      <c r="AC342" s="34">
        <f t="shared" si="21"/>
        <v>0</v>
      </c>
      <c r="AD342" s="34">
        <f t="shared" si="22"/>
        <v>1</v>
      </c>
      <c r="AE342" s="30">
        <f t="shared" si="23"/>
        <v>0.0007497510783</v>
      </c>
      <c r="AF342" s="35" t="str">
        <f t="shared" si="42"/>
        <v>V+D</v>
      </c>
      <c r="AG342" s="31"/>
      <c r="AH342" s="31"/>
      <c r="AI342" s="31"/>
      <c r="AJ342" s="36">
        <f t="shared" ref="AJ342:AS342" si="1042">INT(100*ABS(J342-($AH$7+$AH$9)/2))</f>
        <v>5050</v>
      </c>
      <c r="AK342" s="36">
        <f t="shared" si="1042"/>
        <v>1127</v>
      </c>
      <c r="AL342" s="36">
        <f t="shared" si="1042"/>
        <v>125</v>
      </c>
      <c r="AM342" s="36">
        <f t="shared" si="1042"/>
        <v>237</v>
      </c>
      <c r="AN342" s="36">
        <f t="shared" si="1042"/>
        <v>30</v>
      </c>
      <c r="AO342" s="36">
        <f t="shared" si="1042"/>
        <v>89</v>
      </c>
      <c r="AP342" s="36">
        <f t="shared" si="1042"/>
        <v>157</v>
      </c>
      <c r="AQ342" s="36">
        <f t="shared" si="1042"/>
        <v>193</v>
      </c>
      <c r="AR342" s="36">
        <f t="shared" si="1042"/>
        <v>197</v>
      </c>
      <c r="AS342" s="36">
        <f t="shared" si="1042"/>
        <v>199</v>
      </c>
      <c r="AT342" s="35">
        <f t="shared" si="39"/>
        <v>30</v>
      </c>
      <c r="AU342" s="31"/>
      <c r="AV342" s="31"/>
      <c r="AW342" s="31"/>
      <c r="AX342" s="31"/>
      <c r="AY342" s="31"/>
      <c r="AZ342" s="31"/>
      <c r="BA342" s="31"/>
      <c r="BB342" s="31"/>
    </row>
    <row r="343" ht="13.5" customHeight="1">
      <c r="A343" s="27" t="s">
        <v>28</v>
      </c>
      <c r="B343" s="27" t="s">
        <v>53</v>
      </c>
      <c r="C343" s="28">
        <f>LOOKUP(A343,'single char incidentie'!$A$1:$A$26,'single char incidentie'!$E$1:$E$26)</f>
        <v>0.0311030688</v>
      </c>
      <c r="D343" s="28">
        <f>LOOKUP(B343,'single char incidentie'!$A$1:$A$26,'single char incidentie'!$D$1:$D$26)</f>
        <v>0.02319662658</v>
      </c>
      <c r="E343" s="29">
        <v>0.0749031547539471</v>
      </c>
      <c r="F343" s="30">
        <f t="shared" si="9"/>
        <v>0.0007490315475</v>
      </c>
      <c r="G343" s="31">
        <f t="shared" si="27"/>
        <v>1048644.167</v>
      </c>
      <c r="H343" s="31">
        <f t="shared" si="28"/>
        <v>324752.7721</v>
      </c>
      <c r="I343" s="31">
        <f t="shared" si="10"/>
        <v>10486.44167</v>
      </c>
      <c r="J343" s="32">
        <f t="shared" ref="J343:K343" si="1043">C343*$AH$5</f>
        <v>31.1030688</v>
      </c>
      <c r="K343" s="32">
        <f t="shared" si="1043"/>
        <v>23.19662658</v>
      </c>
      <c r="L343" s="32">
        <f t="shared" si="12"/>
        <v>0.7490315475</v>
      </c>
      <c r="M343" s="32">
        <f t="shared" si="13"/>
        <v>2.5919224</v>
      </c>
      <c r="N343" s="32">
        <f t="shared" si="14"/>
        <v>1.0033248</v>
      </c>
      <c r="O343" s="32">
        <f t="shared" si="15"/>
        <v>1.933052215</v>
      </c>
      <c r="P343" s="32">
        <f t="shared" si="16"/>
        <v>0.7482782768</v>
      </c>
      <c r="Q343" s="32">
        <f t="shared" si="17"/>
        <v>0.06241929563</v>
      </c>
      <c r="R343" s="32">
        <f t="shared" si="18"/>
        <v>0.02416230799</v>
      </c>
      <c r="S343" s="32">
        <f t="shared" si="19"/>
        <v>0.002013525665</v>
      </c>
      <c r="T343" s="33">
        <f t="shared" si="30"/>
        <v>0.9343664884</v>
      </c>
      <c r="U343" s="34">
        <f t="shared" ref="U343:AB343" si="1044">IF(AND(J343&gt;=$AH$7,J343&lt;=$AH$9),1,0)</f>
        <v>0</v>
      </c>
      <c r="V343" s="34">
        <f t="shared" si="1044"/>
        <v>0</v>
      </c>
      <c r="W343" s="34">
        <f t="shared" si="1044"/>
        <v>0</v>
      </c>
      <c r="X343" s="34">
        <f t="shared" si="1044"/>
        <v>1</v>
      </c>
      <c r="Y343" s="34">
        <f t="shared" si="1044"/>
        <v>1</v>
      </c>
      <c r="Z343" s="34">
        <f t="shared" si="1044"/>
        <v>1</v>
      </c>
      <c r="AA343" s="34">
        <f t="shared" si="1044"/>
        <v>0</v>
      </c>
      <c r="AB343" s="34">
        <f t="shared" si="1044"/>
        <v>0</v>
      </c>
      <c r="AC343" s="34">
        <f t="shared" si="21"/>
        <v>0</v>
      </c>
      <c r="AD343" s="34">
        <f t="shared" si="22"/>
        <v>1</v>
      </c>
      <c r="AE343" s="30">
        <f t="shared" si="23"/>
        <v>0.0007490315475</v>
      </c>
      <c r="AF343" s="35" t="str">
        <f t="shared" si="42"/>
        <v>F+M</v>
      </c>
      <c r="AG343" s="31"/>
      <c r="AH343" s="31"/>
      <c r="AI343" s="31"/>
      <c r="AJ343" s="36">
        <f t="shared" ref="AJ343:AS343" si="1045">INT(100*ABS(J343-($AH$7+$AH$9)/2))</f>
        <v>2910</v>
      </c>
      <c r="AK343" s="36">
        <f t="shared" si="1045"/>
        <v>2119</v>
      </c>
      <c r="AL343" s="36">
        <f t="shared" si="1045"/>
        <v>125</v>
      </c>
      <c r="AM343" s="36">
        <f t="shared" si="1045"/>
        <v>59</v>
      </c>
      <c r="AN343" s="36">
        <f t="shared" si="1045"/>
        <v>99</v>
      </c>
      <c r="AO343" s="36">
        <f t="shared" si="1045"/>
        <v>6</v>
      </c>
      <c r="AP343" s="36">
        <f t="shared" si="1045"/>
        <v>125</v>
      </c>
      <c r="AQ343" s="36">
        <f t="shared" si="1045"/>
        <v>193</v>
      </c>
      <c r="AR343" s="36">
        <f t="shared" si="1045"/>
        <v>197</v>
      </c>
      <c r="AS343" s="36">
        <f t="shared" si="1045"/>
        <v>199</v>
      </c>
      <c r="AT343" s="35">
        <f t="shared" si="39"/>
        <v>6</v>
      </c>
      <c r="AU343" s="31"/>
      <c r="AV343" s="31"/>
      <c r="AW343" s="31"/>
      <c r="AX343" s="31"/>
      <c r="AY343" s="31"/>
      <c r="AZ343" s="31"/>
      <c r="BA343" s="31"/>
      <c r="BB343" s="31"/>
    </row>
    <row r="344" ht="13.5" customHeight="1">
      <c r="A344" s="27" t="s">
        <v>59</v>
      </c>
      <c r="B344" s="27" t="s">
        <v>61</v>
      </c>
      <c r="C344" s="28">
        <f>LOOKUP(A344,'single char incidentie'!$A$1:$A$26,'single char incidentie'!$E$1:$E$26)</f>
        <v>0.03451036129</v>
      </c>
      <c r="D344" s="28">
        <f>LOOKUP(B344,'single char incidentie'!$A$1:$A$26,'single char incidentie'!$D$1:$D$26)</f>
        <v>0.02155809446</v>
      </c>
      <c r="E344" s="29">
        <v>0.0746369283633711</v>
      </c>
      <c r="F344" s="30">
        <f t="shared" si="9"/>
        <v>0.0007463692836</v>
      </c>
      <c r="G344" s="31">
        <f t="shared" si="27"/>
        <v>1044916.997</v>
      </c>
      <c r="H344" s="31">
        <f t="shared" si="28"/>
        <v>301813.3225</v>
      </c>
      <c r="I344" s="31">
        <f t="shared" si="10"/>
        <v>10449.16997</v>
      </c>
      <c r="J344" s="32">
        <f t="shared" ref="J344:K344" si="1046">C344*$AH$5</f>
        <v>34.51036129</v>
      </c>
      <c r="K344" s="32">
        <f t="shared" si="1046"/>
        <v>21.55809446</v>
      </c>
      <c r="L344" s="32">
        <f t="shared" si="12"/>
        <v>0.7463692836</v>
      </c>
      <c r="M344" s="32">
        <f t="shared" si="13"/>
        <v>2.875863441</v>
      </c>
      <c r="N344" s="32">
        <f t="shared" si="14"/>
        <v>1.113237461</v>
      </c>
      <c r="O344" s="32">
        <f t="shared" si="15"/>
        <v>1.796507872</v>
      </c>
      <c r="P344" s="32">
        <f t="shared" si="16"/>
        <v>0.6954224021</v>
      </c>
      <c r="Q344" s="32">
        <f t="shared" si="17"/>
        <v>0.0621974403</v>
      </c>
      <c r="R344" s="32">
        <f t="shared" si="18"/>
        <v>0.0240764285</v>
      </c>
      <c r="S344" s="32">
        <f t="shared" si="19"/>
        <v>0.002006369042</v>
      </c>
      <c r="T344" s="33">
        <f t="shared" si="30"/>
        <v>0.9351128577</v>
      </c>
      <c r="U344" s="34">
        <f t="shared" ref="U344:AB344" si="1047">IF(AND(J344&gt;=$AH$7,J344&lt;=$AH$9),1,0)</f>
        <v>0</v>
      </c>
      <c r="V344" s="34">
        <f t="shared" si="1047"/>
        <v>0</v>
      </c>
      <c r="W344" s="34">
        <f t="shared" si="1047"/>
        <v>0</v>
      </c>
      <c r="X344" s="34">
        <f t="shared" si="1047"/>
        <v>1</v>
      </c>
      <c r="Y344" s="34">
        <f t="shared" si="1047"/>
        <v>1</v>
      </c>
      <c r="Z344" s="34">
        <f t="shared" si="1047"/>
        <v>1</v>
      </c>
      <c r="AA344" s="34">
        <f t="shared" si="1047"/>
        <v>0</v>
      </c>
      <c r="AB344" s="34">
        <f t="shared" si="1047"/>
        <v>0</v>
      </c>
      <c r="AC344" s="34">
        <f t="shared" si="21"/>
        <v>0</v>
      </c>
      <c r="AD344" s="34">
        <f t="shared" si="22"/>
        <v>1</v>
      </c>
      <c r="AE344" s="30">
        <f t="shared" si="23"/>
        <v>0.0007463692836</v>
      </c>
      <c r="AF344" s="35" t="str">
        <f t="shared" si="42"/>
        <v>F+M</v>
      </c>
      <c r="AG344" s="31"/>
      <c r="AH344" s="31"/>
      <c r="AI344" s="31"/>
      <c r="AJ344" s="36">
        <f t="shared" ref="AJ344:AS344" si="1048">INT(100*ABS(J344-($AH$7+$AH$9)/2))</f>
        <v>3251</v>
      </c>
      <c r="AK344" s="36">
        <f t="shared" si="1048"/>
        <v>1955</v>
      </c>
      <c r="AL344" s="36">
        <f t="shared" si="1048"/>
        <v>125</v>
      </c>
      <c r="AM344" s="36">
        <f t="shared" si="1048"/>
        <v>87</v>
      </c>
      <c r="AN344" s="36">
        <f t="shared" si="1048"/>
        <v>88</v>
      </c>
      <c r="AO344" s="36">
        <f t="shared" si="1048"/>
        <v>20</v>
      </c>
      <c r="AP344" s="36">
        <f t="shared" si="1048"/>
        <v>130</v>
      </c>
      <c r="AQ344" s="36">
        <f t="shared" si="1048"/>
        <v>193</v>
      </c>
      <c r="AR344" s="36">
        <f t="shared" si="1048"/>
        <v>197</v>
      </c>
      <c r="AS344" s="36">
        <f t="shared" si="1048"/>
        <v>199</v>
      </c>
      <c r="AT344" s="35">
        <f t="shared" si="39"/>
        <v>20</v>
      </c>
      <c r="AU344" s="31"/>
      <c r="AV344" s="31"/>
      <c r="AW344" s="31"/>
      <c r="AX344" s="31"/>
      <c r="AY344" s="31"/>
      <c r="AZ344" s="31"/>
      <c r="BA344" s="31"/>
      <c r="BB344" s="31"/>
    </row>
    <row r="345" ht="13.5" customHeight="1">
      <c r="A345" s="27" t="s">
        <v>53</v>
      </c>
      <c r="B345" s="27" t="s">
        <v>50</v>
      </c>
      <c r="C345" s="28">
        <f>LOOKUP(A345,'single char incidentie'!$A$1:$A$26,'single char incidentie'!$E$1:$E$26)</f>
        <v>0.04653756087</v>
      </c>
      <c r="D345" s="28">
        <f>LOOKUP(B345,'single char incidentie'!$A$1:$A$26,'single char incidentie'!$D$1:$D$26)</f>
        <v>0.01632596738</v>
      </c>
      <c r="E345" s="29">
        <v>0.07218332838536</v>
      </c>
      <c r="F345" s="30">
        <f t="shared" si="9"/>
        <v>0.0007218332839</v>
      </c>
      <c r="G345" s="31">
        <f t="shared" si="27"/>
        <v>1010566.597</v>
      </c>
      <c r="H345" s="31">
        <f t="shared" si="28"/>
        <v>228563.5433</v>
      </c>
      <c r="I345" s="31">
        <f t="shared" si="10"/>
        <v>10105.66597</v>
      </c>
      <c r="J345" s="32">
        <f t="shared" ref="J345:K345" si="1049">C345*$AH$5</f>
        <v>46.53756087</v>
      </c>
      <c r="K345" s="32">
        <f t="shared" si="1049"/>
        <v>16.32596738</v>
      </c>
      <c r="L345" s="32">
        <f t="shared" si="12"/>
        <v>0.7218332839</v>
      </c>
      <c r="M345" s="32">
        <f t="shared" si="13"/>
        <v>3.878130073</v>
      </c>
      <c r="N345" s="32">
        <f t="shared" si="14"/>
        <v>1.501211641</v>
      </c>
      <c r="O345" s="32">
        <f t="shared" si="15"/>
        <v>1.360497281</v>
      </c>
      <c r="P345" s="32">
        <f t="shared" si="16"/>
        <v>0.526644109</v>
      </c>
      <c r="Q345" s="32">
        <f t="shared" si="17"/>
        <v>0.06015277365</v>
      </c>
      <c r="R345" s="32">
        <f t="shared" si="18"/>
        <v>0.02328494464</v>
      </c>
      <c r="S345" s="32">
        <f t="shared" si="19"/>
        <v>0.001940412053</v>
      </c>
      <c r="T345" s="33">
        <f t="shared" si="30"/>
        <v>0.935834691</v>
      </c>
      <c r="U345" s="34">
        <f t="shared" ref="U345:AB345" si="1050">IF(AND(J345&gt;=$AH$7,J345&lt;=$AH$9),1,0)</f>
        <v>0</v>
      </c>
      <c r="V345" s="34">
        <f t="shared" si="1050"/>
        <v>0</v>
      </c>
      <c r="W345" s="34">
        <f t="shared" si="1050"/>
        <v>0</v>
      </c>
      <c r="X345" s="34">
        <f t="shared" si="1050"/>
        <v>0</v>
      </c>
      <c r="Y345" s="34">
        <f t="shared" si="1050"/>
        <v>1</v>
      </c>
      <c r="Z345" s="34">
        <f t="shared" si="1050"/>
        <v>1</v>
      </c>
      <c r="AA345" s="34">
        <f t="shared" si="1050"/>
        <v>0</v>
      </c>
      <c r="AB345" s="34">
        <f t="shared" si="1050"/>
        <v>0</v>
      </c>
      <c r="AC345" s="34">
        <f t="shared" si="21"/>
        <v>0</v>
      </c>
      <c r="AD345" s="34">
        <f t="shared" si="22"/>
        <v>1</v>
      </c>
      <c r="AE345" s="30">
        <f t="shared" si="23"/>
        <v>0.0007218332839</v>
      </c>
      <c r="AF345" s="35" t="str">
        <f t="shared" si="42"/>
        <v>V+D</v>
      </c>
      <c r="AG345" s="31"/>
      <c r="AH345" s="31"/>
      <c r="AI345" s="31"/>
      <c r="AJ345" s="36">
        <f t="shared" ref="AJ345:AS345" si="1051">INT(100*ABS(J345-($AH$7+$AH$9)/2))</f>
        <v>4453</v>
      </c>
      <c r="AK345" s="36">
        <f t="shared" si="1051"/>
        <v>1432</v>
      </c>
      <c r="AL345" s="36">
        <f t="shared" si="1051"/>
        <v>127</v>
      </c>
      <c r="AM345" s="36">
        <f t="shared" si="1051"/>
        <v>187</v>
      </c>
      <c r="AN345" s="36">
        <f t="shared" si="1051"/>
        <v>49</v>
      </c>
      <c r="AO345" s="36">
        <f t="shared" si="1051"/>
        <v>63</v>
      </c>
      <c r="AP345" s="36">
        <f t="shared" si="1051"/>
        <v>147</v>
      </c>
      <c r="AQ345" s="36">
        <f t="shared" si="1051"/>
        <v>193</v>
      </c>
      <c r="AR345" s="36">
        <f t="shared" si="1051"/>
        <v>197</v>
      </c>
      <c r="AS345" s="36">
        <f t="shared" si="1051"/>
        <v>199</v>
      </c>
      <c r="AT345" s="35">
        <f t="shared" si="39"/>
        <v>49</v>
      </c>
      <c r="AU345" s="31"/>
      <c r="AV345" s="31"/>
      <c r="AW345" s="31"/>
      <c r="AX345" s="31"/>
      <c r="AY345" s="31"/>
      <c r="AZ345" s="31"/>
      <c r="BA345" s="31"/>
      <c r="BB345" s="31"/>
    </row>
    <row r="346" ht="13.5" customHeight="1">
      <c r="A346" s="27" t="s">
        <v>42</v>
      </c>
      <c r="B346" s="27" t="s">
        <v>33</v>
      </c>
      <c r="C346" s="28">
        <f>LOOKUP(A346,'single char incidentie'!$A$1:$A$26,'single char incidentie'!$E$1:$E$26)</f>
        <v>0.03420499521</v>
      </c>
      <c r="D346" s="28">
        <f>LOOKUP(B346,'single char incidentie'!$A$1:$A$26,'single char incidentie'!$D$1:$D$26)</f>
        <v>0.02531121548</v>
      </c>
      <c r="E346" s="29">
        <v>0.0718235629926897</v>
      </c>
      <c r="F346" s="30">
        <f t="shared" si="9"/>
        <v>0.0007182356299</v>
      </c>
      <c r="G346" s="31">
        <f t="shared" si="27"/>
        <v>1005529.882</v>
      </c>
      <c r="H346" s="31">
        <f t="shared" si="28"/>
        <v>354357.0167</v>
      </c>
      <c r="I346" s="31">
        <f t="shared" si="10"/>
        <v>10055.29882</v>
      </c>
      <c r="J346" s="32">
        <f t="shared" ref="J346:K346" si="1052">C346*$AH$5</f>
        <v>34.20499521</v>
      </c>
      <c r="K346" s="32">
        <f t="shared" si="1052"/>
        <v>25.31121548</v>
      </c>
      <c r="L346" s="32">
        <f t="shared" si="12"/>
        <v>0.7182356299</v>
      </c>
      <c r="M346" s="32">
        <f t="shared" si="13"/>
        <v>2.850416267</v>
      </c>
      <c r="N346" s="32">
        <f t="shared" si="14"/>
        <v>1.103386942</v>
      </c>
      <c r="O346" s="32">
        <f t="shared" si="15"/>
        <v>2.109267957</v>
      </c>
      <c r="P346" s="32">
        <f t="shared" si="16"/>
        <v>0.8164908219</v>
      </c>
      <c r="Q346" s="32">
        <f t="shared" si="17"/>
        <v>0.05985296916</v>
      </c>
      <c r="R346" s="32">
        <f t="shared" si="18"/>
        <v>0.02316889129</v>
      </c>
      <c r="S346" s="32">
        <f t="shared" si="19"/>
        <v>0.001930740941</v>
      </c>
      <c r="T346" s="33">
        <f t="shared" si="30"/>
        <v>0.9365529266</v>
      </c>
      <c r="U346" s="34">
        <f t="shared" ref="U346:AB346" si="1053">IF(AND(J346&gt;=$AH$7,J346&lt;=$AH$9),1,0)</f>
        <v>0</v>
      </c>
      <c r="V346" s="34">
        <f t="shared" si="1053"/>
        <v>0</v>
      </c>
      <c r="W346" s="34">
        <f t="shared" si="1053"/>
        <v>0</v>
      </c>
      <c r="X346" s="34">
        <f t="shared" si="1053"/>
        <v>1</v>
      </c>
      <c r="Y346" s="34">
        <f t="shared" si="1053"/>
        <v>1</v>
      </c>
      <c r="Z346" s="34">
        <f t="shared" si="1053"/>
        <v>1</v>
      </c>
      <c r="AA346" s="34">
        <f t="shared" si="1053"/>
        <v>0</v>
      </c>
      <c r="AB346" s="34">
        <f t="shared" si="1053"/>
        <v>0</v>
      </c>
      <c r="AC346" s="34">
        <f t="shared" si="21"/>
        <v>0</v>
      </c>
      <c r="AD346" s="34">
        <f t="shared" si="22"/>
        <v>1</v>
      </c>
      <c r="AE346" s="30">
        <f t="shared" si="23"/>
        <v>0.0007182356299</v>
      </c>
      <c r="AF346" s="35" t="str">
        <f t="shared" si="42"/>
        <v>F+M</v>
      </c>
      <c r="AG346" s="31"/>
      <c r="AH346" s="31"/>
      <c r="AI346" s="31"/>
      <c r="AJ346" s="36">
        <f t="shared" ref="AJ346:AS346" si="1054">INT(100*ABS(J346-($AH$7+$AH$9)/2))</f>
        <v>3220</v>
      </c>
      <c r="AK346" s="36">
        <f t="shared" si="1054"/>
        <v>2331</v>
      </c>
      <c r="AL346" s="36">
        <f t="shared" si="1054"/>
        <v>128</v>
      </c>
      <c r="AM346" s="36">
        <f t="shared" si="1054"/>
        <v>85</v>
      </c>
      <c r="AN346" s="36">
        <f t="shared" si="1054"/>
        <v>89</v>
      </c>
      <c r="AO346" s="36">
        <f t="shared" si="1054"/>
        <v>10</v>
      </c>
      <c r="AP346" s="36">
        <f t="shared" si="1054"/>
        <v>118</v>
      </c>
      <c r="AQ346" s="36">
        <f t="shared" si="1054"/>
        <v>194</v>
      </c>
      <c r="AR346" s="36">
        <f t="shared" si="1054"/>
        <v>197</v>
      </c>
      <c r="AS346" s="36">
        <f t="shared" si="1054"/>
        <v>199</v>
      </c>
      <c r="AT346" s="35">
        <f t="shared" si="39"/>
        <v>10</v>
      </c>
      <c r="AU346" s="31"/>
      <c r="AV346" s="31"/>
      <c r="AW346" s="31"/>
      <c r="AX346" s="31"/>
      <c r="AY346" s="31"/>
      <c r="AZ346" s="31"/>
      <c r="BA346" s="31"/>
      <c r="BB346" s="31"/>
    </row>
    <row r="347" ht="13.5" customHeight="1">
      <c r="A347" s="27" t="s">
        <v>59</v>
      </c>
      <c r="B347" s="27" t="s">
        <v>60</v>
      </c>
      <c r="C347" s="28">
        <f>LOOKUP(A347,'single char incidentie'!$A$1:$A$26,'single char incidentie'!$E$1:$E$26)</f>
        <v>0.03451036129</v>
      </c>
      <c r="D347" s="28">
        <f>LOOKUP(B347,'single char incidentie'!$A$1:$A$26,'single char incidentie'!$D$1:$D$26)</f>
        <v>0.02015677301</v>
      </c>
      <c r="E347" s="29">
        <v>0.0715789225256739</v>
      </c>
      <c r="F347" s="30">
        <f t="shared" si="9"/>
        <v>0.0007157892253</v>
      </c>
      <c r="G347" s="31">
        <f t="shared" si="27"/>
        <v>1002104.915</v>
      </c>
      <c r="H347" s="31">
        <f t="shared" si="28"/>
        <v>282194.8221</v>
      </c>
      <c r="I347" s="31">
        <f t="shared" si="10"/>
        <v>10021.04915</v>
      </c>
      <c r="J347" s="32">
        <f t="shared" ref="J347:K347" si="1055">C347*$AH$5</f>
        <v>34.51036129</v>
      </c>
      <c r="K347" s="32">
        <f t="shared" si="1055"/>
        <v>20.15677301</v>
      </c>
      <c r="L347" s="32">
        <f t="shared" si="12"/>
        <v>0.7157892253</v>
      </c>
      <c r="M347" s="32">
        <f t="shared" si="13"/>
        <v>2.875863441</v>
      </c>
      <c r="N347" s="32">
        <f t="shared" si="14"/>
        <v>1.113237461</v>
      </c>
      <c r="O347" s="32">
        <f t="shared" si="15"/>
        <v>1.679731084</v>
      </c>
      <c r="P347" s="32">
        <f t="shared" si="16"/>
        <v>0.6502184841</v>
      </c>
      <c r="Q347" s="32">
        <f t="shared" si="17"/>
        <v>0.0596491021</v>
      </c>
      <c r="R347" s="32">
        <f t="shared" si="18"/>
        <v>0.02308997501</v>
      </c>
      <c r="S347" s="32">
        <f t="shared" si="19"/>
        <v>0.001924164584</v>
      </c>
      <c r="T347" s="33">
        <f t="shared" si="30"/>
        <v>0.9372687158</v>
      </c>
      <c r="U347" s="34">
        <f t="shared" ref="U347:AB347" si="1056">IF(AND(J347&gt;=$AH$7,J347&lt;=$AH$9),1,0)</f>
        <v>0</v>
      </c>
      <c r="V347" s="34">
        <f t="shared" si="1056"/>
        <v>0</v>
      </c>
      <c r="W347" s="34">
        <f t="shared" si="1056"/>
        <v>0</v>
      </c>
      <c r="X347" s="34">
        <f t="shared" si="1056"/>
        <v>1</v>
      </c>
      <c r="Y347" s="34">
        <f t="shared" si="1056"/>
        <v>1</v>
      </c>
      <c r="Z347" s="34">
        <f t="shared" si="1056"/>
        <v>1</v>
      </c>
      <c r="AA347" s="34">
        <f t="shared" si="1056"/>
        <v>0</v>
      </c>
      <c r="AB347" s="34">
        <f t="shared" si="1056"/>
        <v>0</v>
      </c>
      <c r="AC347" s="34">
        <f t="shared" si="21"/>
        <v>0</v>
      </c>
      <c r="AD347" s="34">
        <f t="shared" si="22"/>
        <v>1</v>
      </c>
      <c r="AE347" s="30">
        <f t="shared" si="23"/>
        <v>0.0007157892253</v>
      </c>
      <c r="AF347" s="35" t="str">
        <f t="shared" si="42"/>
        <v>F+M</v>
      </c>
      <c r="AG347" s="31"/>
      <c r="AH347" s="31"/>
      <c r="AI347" s="31"/>
      <c r="AJ347" s="36">
        <f t="shared" ref="AJ347:AS347" si="1057">INT(100*ABS(J347-($AH$7+$AH$9)/2))</f>
        <v>3251</v>
      </c>
      <c r="AK347" s="36">
        <f t="shared" si="1057"/>
        <v>1815</v>
      </c>
      <c r="AL347" s="36">
        <f t="shared" si="1057"/>
        <v>128</v>
      </c>
      <c r="AM347" s="36">
        <f t="shared" si="1057"/>
        <v>87</v>
      </c>
      <c r="AN347" s="36">
        <f t="shared" si="1057"/>
        <v>88</v>
      </c>
      <c r="AO347" s="36">
        <f t="shared" si="1057"/>
        <v>32</v>
      </c>
      <c r="AP347" s="36">
        <f t="shared" si="1057"/>
        <v>134</v>
      </c>
      <c r="AQ347" s="36">
        <f t="shared" si="1057"/>
        <v>194</v>
      </c>
      <c r="AR347" s="36">
        <f t="shared" si="1057"/>
        <v>197</v>
      </c>
      <c r="AS347" s="36">
        <f t="shared" si="1057"/>
        <v>199</v>
      </c>
      <c r="AT347" s="35">
        <f t="shared" si="39"/>
        <v>32</v>
      </c>
      <c r="AU347" s="31"/>
      <c r="AV347" s="31"/>
      <c r="AW347" s="31"/>
      <c r="AX347" s="31"/>
      <c r="AY347" s="31"/>
      <c r="AZ347" s="31"/>
      <c r="BA347" s="31"/>
      <c r="BB347" s="31"/>
    </row>
    <row r="348" ht="13.5" customHeight="1">
      <c r="A348" s="27" t="s">
        <v>36</v>
      </c>
      <c r="B348" s="27" t="s">
        <v>50</v>
      </c>
      <c r="C348" s="28">
        <f>LOOKUP(A348,'single char incidentie'!$A$1:$A$26,'single char incidentie'!$E$1:$E$26)</f>
        <v>0.05302836709</v>
      </c>
      <c r="D348" s="28">
        <f>LOOKUP(B348,'single char incidentie'!$A$1:$A$26,'single char incidentie'!$D$1:$D$26)</f>
        <v>0.01632596738</v>
      </c>
      <c r="E348" s="29">
        <v>0.0712623289801241</v>
      </c>
      <c r="F348" s="30">
        <f t="shared" si="9"/>
        <v>0.0007126232898</v>
      </c>
      <c r="G348" s="31">
        <f t="shared" si="27"/>
        <v>997672.6057</v>
      </c>
      <c r="H348" s="31">
        <f t="shared" si="28"/>
        <v>228563.5433</v>
      </c>
      <c r="I348" s="31">
        <f t="shared" si="10"/>
        <v>9976.726057</v>
      </c>
      <c r="J348" s="32">
        <f t="shared" ref="J348:K348" si="1058">C348*$AH$5</f>
        <v>53.02836709</v>
      </c>
      <c r="K348" s="32">
        <f t="shared" si="1058"/>
        <v>16.32596738</v>
      </c>
      <c r="L348" s="32">
        <f t="shared" si="12"/>
        <v>0.7126232898</v>
      </c>
      <c r="M348" s="32">
        <f t="shared" si="13"/>
        <v>4.419030591</v>
      </c>
      <c r="N348" s="32">
        <f t="shared" si="14"/>
        <v>1.710592487</v>
      </c>
      <c r="O348" s="32">
        <f t="shared" si="15"/>
        <v>1.360497281</v>
      </c>
      <c r="P348" s="32">
        <f t="shared" si="16"/>
        <v>0.526644109</v>
      </c>
      <c r="Q348" s="32">
        <f t="shared" si="17"/>
        <v>0.05938527415</v>
      </c>
      <c r="R348" s="32">
        <f t="shared" si="18"/>
        <v>0.02298784806</v>
      </c>
      <c r="S348" s="32">
        <f t="shared" si="19"/>
        <v>0.001915654005</v>
      </c>
      <c r="T348" s="33">
        <f t="shared" si="30"/>
        <v>0.9379813391</v>
      </c>
      <c r="U348" s="34">
        <f t="shared" ref="U348:AB348" si="1059">IF(AND(J348&gt;=$AH$7,J348&lt;=$AH$9),1,0)</f>
        <v>0</v>
      </c>
      <c r="V348" s="34">
        <f t="shared" si="1059"/>
        <v>0</v>
      </c>
      <c r="W348" s="34">
        <f t="shared" si="1059"/>
        <v>0</v>
      </c>
      <c r="X348" s="34">
        <f t="shared" si="1059"/>
        <v>0</v>
      </c>
      <c r="Y348" s="34">
        <f t="shared" si="1059"/>
        <v>1</v>
      </c>
      <c r="Z348" s="34">
        <f t="shared" si="1059"/>
        <v>1</v>
      </c>
      <c r="AA348" s="34">
        <f t="shared" si="1059"/>
        <v>0</v>
      </c>
      <c r="AB348" s="34">
        <f t="shared" si="1059"/>
        <v>0</v>
      </c>
      <c r="AC348" s="34">
        <f t="shared" si="21"/>
        <v>0</v>
      </c>
      <c r="AD348" s="34">
        <f t="shared" si="22"/>
        <v>1</v>
      </c>
      <c r="AE348" s="30">
        <f t="shared" si="23"/>
        <v>0.0007126232898</v>
      </c>
      <c r="AF348" s="35" t="str">
        <f t="shared" si="42"/>
        <v>V+D</v>
      </c>
      <c r="AG348" s="31"/>
      <c r="AH348" s="31"/>
      <c r="AI348" s="31"/>
      <c r="AJ348" s="36">
        <f t="shared" ref="AJ348:AS348" si="1060">INT(100*ABS(J348-($AH$7+$AH$9)/2))</f>
        <v>5102</v>
      </c>
      <c r="AK348" s="36">
        <f t="shared" si="1060"/>
        <v>1432</v>
      </c>
      <c r="AL348" s="36">
        <f t="shared" si="1060"/>
        <v>128</v>
      </c>
      <c r="AM348" s="36">
        <f t="shared" si="1060"/>
        <v>241</v>
      </c>
      <c r="AN348" s="36">
        <f t="shared" si="1060"/>
        <v>28</v>
      </c>
      <c r="AO348" s="36">
        <f t="shared" si="1060"/>
        <v>63</v>
      </c>
      <c r="AP348" s="36">
        <f t="shared" si="1060"/>
        <v>147</v>
      </c>
      <c r="AQ348" s="36">
        <f t="shared" si="1060"/>
        <v>194</v>
      </c>
      <c r="AR348" s="36">
        <f t="shared" si="1060"/>
        <v>197</v>
      </c>
      <c r="AS348" s="36">
        <f t="shared" si="1060"/>
        <v>199</v>
      </c>
      <c r="AT348" s="35">
        <f t="shared" si="39"/>
        <v>28</v>
      </c>
      <c r="AU348" s="31"/>
      <c r="AV348" s="31"/>
      <c r="AW348" s="31"/>
      <c r="AX348" s="31"/>
      <c r="AY348" s="31"/>
      <c r="AZ348" s="31"/>
      <c r="BA348" s="31"/>
      <c r="BB348" s="31"/>
    </row>
    <row r="349" ht="13.5" customHeight="1">
      <c r="A349" s="27" t="s">
        <v>64</v>
      </c>
      <c r="B349" s="27" t="s">
        <v>40</v>
      </c>
      <c r="C349" s="28">
        <f>LOOKUP(A349,'single char incidentie'!$A$1:$A$26,'single char incidentie'!$E$1:$E$26)</f>
        <v>0.008691730062</v>
      </c>
      <c r="D349" s="28">
        <f>LOOKUP(B349,'single char incidentie'!$A$1:$A$26,'single char incidentie'!$D$1:$D$26)</f>
        <v>0.0821403066</v>
      </c>
      <c r="E349" s="29">
        <v>0.0709601260502811</v>
      </c>
      <c r="F349" s="30">
        <f t="shared" si="9"/>
        <v>0.0007096012605</v>
      </c>
      <c r="G349" s="31">
        <f t="shared" si="27"/>
        <v>993441.7647</v>
      </c>
      <c r="H349" s="31">
        <f t="shared" si="28"/>
        <v>1149964.292</v>
      </c>
      <c r="I349" s="31">
        <f t="shared" si="10"/>
        <v>9934.417647</v>
      </c>
      <c r="J349" s="32">
        <f t="shared" ref="J349:K349" si="1061">C349*$AH$5</f>
        <v>8.691730062</v>
      </c>
      <c r="K349" s="32">
        <f t="shared" si="1061"/>
        <v>82.1403066</v>
      </c>
      <c r="L349" s="32">
        <f t="shared" si="12"/>
        <v>0.7096012605</v>
      </c>
      <c r="M349" s="32">
        <f t="shared" si="13"/>
        <v>0.7243108385</v>
      </c>
      <c r="N349" s="32">
        <f t="shared" si="14"/>
        <v>0.2803783891</v>
      </c>
      <c r="O349" s="32">
        <f t="shared" si="15"/>
        <v>6.84502555</v>
      </c>
      <c r="P349" s="32">
        <f t="shared" si="16"/>
        <v>2.64968731</v>
      </c>
      <c r="Q349" s="32">
        <f t="shared" si="17"/>
        <v>0.05913343838</v>
      </c>
      <c r="R349" s="32">
        <f t="shared" si="18"/>
        <v>0.02289036324</v>
      </c>
      <c r="S349" s="32">
        <f t="shared" si="19"/>
        <v>0.00190753027</v>
      </c>
      <c r="T349" s="33">
        <f t="shared" si="30"/>
        <v>0.9386909404</v>
      </c>
      <c r="U349" s="34">
        <f t="shared" ref="U349:AB349" si="1062">IF(AND(J349&gt;=$AH$7,J349&lt;=$AH$9),1,0)</f>
        <v>0</v>
      </c>
      <c r="V349" s="34">
        <f t="shared" si="1062"/>
        <v>0</v>
      </c>
      <c r="W349" s="34">
        <f t="shared" si="1062"/>
        <v>0</v>
      </c>
      <c r="X349" s="34">
        <f t="shared" si="1062"/>
        <v>0</v>
      </c>
      <c r="Y349" s="34">
        <f t="shared" si="1062"/>
        <v>0</v>
      </c>
      <c r="Z349" s="34">
        <f t="shared" si="1062"/>
        <v>0</v>
      </c>
      <c r="AA349" s="34">
        <f t="shared" si="1062"/>
        <v>1</v>
      </c>
      <c r="AB349" s="34">
        <f t="shared" si="1062"/>
        <v>0</v>
      </c>
      <c r="AC349" s="34">
        <f t="shared" si="21"/>
        <v>0</v>
      </c>
      <c r="AD349" s="34">
        <f t="shared" si="22"/>
        <v>1</v>
      </c>
      <c r="AE349" s="30">
        <f t="shared" si="23"/>
        <v>0.0007096012605</v>
      </c>
      <c r="AF349" s="35" t="str">
        <f t="shared" si="42"/>
        <v>F+D</v>
      </c>
      <c r="AG349" s="31"/>
      <c r="AH349" s="31"/>
      <c r="AI349" s="31"/>
      <c r="AJ349" s="36">
        <f t="shared" ref="AJ349:AS349" si="1063">INT(100*ABS(J349-($AH$7+$AH$9)/2))</f>
        <v>669</v>
      </c>
      <c r="AK349" s="36">
        <f t="shared" si="1063"/>
        <v>8014</v>
      </c>
      <c r="AL349" s="36">
        <f t="shared" si="1063"/>
        <v>129</v>
      </c>
      <c r="AM349" s="36">
        <f t="shared" si="1063"/>
        <v>127</v>
      </c>
      <c r="AN349" s="36">
        <f t="shared" si="1063"/>
        <v>171</v>
      </c>
      <c r="AO349" s="36">
        <f t="shared" si="1063"/>
        <v>484</v>
      </c>
      <c r="AP349" s="36">
        <f t="shared" si="1063"/>
        <v>64</v>
      </c>
      <c r="AQ349" s="36">
        <f t="shared" si="1063"/>
        <v>194</v>
      </c>
      <c r="AR349" s="36">
        <f t="shared" si="1063"/>
        <v>197</v>
      </c>
      <c r="AS349" s="36">
        <f t="shared" si="1063"/>
        <v>199</v>
      </c>
      <c r="AT349" s="35">
        <f t="shared" si="39"/>
        <v>64</v>
      </c>
      <c r="AU349" s="31"/>
      <c r="AV349" s="31"/>
      <c r="AW349" s="31"/>
      <c r="AX349" s="31"/>
      <c r="AY349" s="31"/>
      <c r="AZ349" s="31"/>
      <c r="BA349" s="31"/>
      <c r="BB349" s="31"/>
    </row>
    <row r="350" ht="13.5" customHeight="1">
      <c r="A350" s="27" t="s">
        <v>28</v>
      </c>
      <c r="B350" s="27" t="s">
        <v>61</v>
      </c>
      <c r="C350" s="28">
        <f>LOOKUP(A350,'single char incidentie'!$A$1:$A$26,'single char incidentie'!$E$1:$E$26)</f>
        <v>0.0311030688</v>
      </c>
      <c r="D350" s="28">
        <f>LOOKUP(B350,'single char incidentie'!$A$1:$A$26,'single char incidentie'!$D$1:$D$26)</f>
        <v>0.02155809446</v>
      </c>
      <c r="E350" s="29">
        <v>0.0707586574303858</v>
      </c>
      <c r="F350" s="30">
        <f t="shared" si="9"/>
        <v>0.0007075865743</v>
      </c>
      <c r="G350" s="31">
        <f t="shared" si="27"/>
        <v>990621.204</v>
      </c>
      <c r="H350" s="31">
        <f t="shared" si="28"/>
        <v>301813.3225</v>
      </c>
      <c r="I350" s="31">
        <f t="shared" si="10"/>
        <v>9906.21204</v>
      </c>
      <c r="J350" s="32">
        <f t="shared" ref="J350:K350" si="1064">C350*$AH$5</f>
        <v>31.1030688</v>
      </c>
      <c r="K350" s="32">
        <f t="shared" si="1064"/>
        <v>21.55809446</v>
      </c>
      <c r="L350" s="32">
        <f t="shared" si="12"/>
        <v>0.7075865743</v>
      </c>
      <c r="M350" s="32">
        <f t="shared" si="13"/>
        <v>2.5919224</v>
      </c>
      <c r="N350" s="32">
        <f t="shared" si="14"/>
        <v>1.0033248</v>
      </c>
      <c r="O350" s="32">
        <f t="shared" si="15"/>
        <v>1.796507872</v>
      </c>
      <c r="P350" s="32">
        <f t="shared" si="16"/>
        <v>0.6954224021</v>
      </c>
      <c r="Q350" s="32">
        <f t="shared" si="17"/>
        <v>0.05896554786</v>
      </c>
      <c r="R350" s="32">
        <f t="shared" si="18"/>
        <v>0.02282537336</v>
      </c>
      <c r="S350" s="32">
        <f t="shared" si="19"/>
        <v>0.001902114447</v>
      </c>
      <c r="T350" s="33">
        <f t="shared" si="30"/>
        <v>0.9393985269</v>
      </c>
      <c r="U350" s="34">
        <f t="shared" ref="U350:AB350" si="1065">IF(AND(J350&gt;=$AH$7,J350&lt;=$AH$9),1,0)</f>
        <v>0</v>
      </c>
      <c r="V350" s="34">
        <f t="shared" si="1065"/>
        <v>0</v>
      </c>
      <c r="W350" s="34">
        <f t="shared" si="1065"/>
        <v>0</v>
      </c>
      <c r="X350" s="34">
        <f t="shared" si="1065"/>
        <v>1</v>
      </c>
      <c r="Y350" s="34">
        <f t="shared" si="1065"/>
        <v>1</v>
      </c>
      <c r="Z350" s="34">
        <f t="shared" si="1065"/>
        <v>1</v>
      </c>
      <c r="AA350" s="34">
        <f t="shared" si="1065"/>
        <v>0</v>
      </c>
      <c r="AB350" s="34">
        <f t="shared" si="1065"/>
        <v>0</v>
      </c>
      <c r="AC350" s="34">
        <f t="shared" si="21"/>
        <v>0</v>
      </c>
      <c r="AD350" s="34">
        <f t="shared" si="22"/>
        <v>1</v>
      </c>
      <c r="AE350" s="30">
        <f t="shared" si="23"/>
        <v>0.0007075865743</v>
      </c>
      <c r="AF350" s="35" t="str">
        <f t="shared" si="42"/>
        <v>F+M</v>
      </c>
      <c r="AG350" s="31"/>
      <c r="AH350" s="31"/>
      <c r="AI350" s="31"/>
      <c r="AJ350" s="36">
        <f t="shared" ref="AJ350:AS350" si="1066">INT(100*ABS(J350-($AH$7+$AH$9)/2))</f>
        <v>2910</v>
      </c>
      <c r="AK350" s="36">
        <f t="shared" si="1066"/>
        <v>1955</v>
      </c>
      <c r="AL350" s="36">
        <f t="shared" si="1066"/>
        <v>129</v>
      </c>
      <c r="AM350" s="36">
        <f t="shared" si="1066"/>
        <v>59</v>
      </c>
      <c r="AN350" s="36">
        <f t="shared" si="1066"/>
        <v>99</v>
      </c>
      <c r="AO350" s="36">
        <f t="shared" si="1066"/>
        <v>20</v>
      </c>
      <c r="AP350" s="36">
        <f t="shared" si="1066"/>
        <v>130</v>
      </c>
      <c r="AQ350" s="36">
        <f t="shared" si="1066"/>
        <v>194</v>
      </c>
      <c r="AR350" s="36">
        <f t="shared" si="1066"/>
        <v>197</v>
      </c>
      <c r="AS350" s="36">
        <f t="shared" si="1066"/>
        <v>199</v>
      </c>
      <c r="AT350" s="35">
        <f t="shared" si="39"/>
        <v>20</v>
      </c>
      <c r="AU350" s="31"/>
      <c r="AV350" s="31"/>
      <c r="AW350" s="31"/>
      <c r="AX350" s="31"/>
      <c r="AY350" s="31"/>
      <c r="AZ350" s="31"/>
      <c r="BA350" s="31"/>
      <c r="BB350" s="31"/>
    </row>
    <row r="351" ht="13.5" customHeight="1">
      <c r="A351" s="27" t="s">
        <v>64</v>
      </c>
      <c r="B351" s="27" t="s">
        <v>36</v>
      </c>
      <c r="C351" s="28">
        <f>LOOKUP(A351,'single char incidentie'!$A$1:$A$26,'single char incidentie'!$E$1:$E$26)</f>
        <v>0.008691730062</v>
      </c>
      <c r="D351" s="28">
        <f>LOOKUP(B351,'single char incidentie'!$A$1:$A$26,'single char incidentie'!$D$1:$D$26)</f>
        <v>0.0879137728</v>
      </c>
      <c r="E351" s="29">
        <v>0.0702621811885008</v>
      </c>
      <c r="F351" s="30">
        <f t="shared" si="9"/>
        <v>0.0007026218119</v>
      </c>
      <c r="G351" s="31">
        <f t="shared" si="27"/>
        <v>983670.5366</v>
      </c>
      <c r="H351" s="31">
        <f t="shared" si="28"/>
        <v>1230792.819</v>
      </c>
      <c r="I351" s="31">
        <f t="shared" si="10"/>
        <v>9836.705366</v>
      </c>
      <c r="J351" s="32">
        <f t="shared" ref="J351:K351" si="1067">C351*$AH$5</f>
        <v>8.691730062</v>
      </c>
      <c r="K351" s="32">
        <f t="shared" si="1067"/>
        <v>87.9137728</v>
      </c>
      <c r="L351" s="32">
        <f t="shared" si="12"/>
        <v>0.7026218119</v>
      </c>
      <c r="M351" s="32">
        <f t="shared" si="13"/>
        <v>0.7243108385</v>
      </c>
      <c r="N351" s="32">
        <f t="shared" si="14"/>
        <v>0.2803783891</v>
      </c>
      <c r="O351" s="32">
        <f t="shared" si="15"/>
        <v>7.326147733</v>
      </c>
      <c r="P351" s="32">
        <f t="shared" si="16"/>
        <v>2.835928155</v>
      </c>
      <c r="Q351" s="32">
        <f t="shared" si="17"/>
        <v>0.05855181766</v>
      </c>
      <c r="R351" s="32">
        <f t="shared" si="18"/>
        <v>0.02266521974</v>
      </c>
      <c r="S351" s="32">
        <f t="shared" si="19"/>
        <v>0.001888768312</v>
      </c>
      <c r="T351" s="33">
        <f t="shared" si="30"/>
        <v>0.9401011488</v>
      </c>
      <c r="U351" s="34">
        <f t="shared" ref="U351:AB351" si="1068">IF(AND(J351&gt;=$AH$7,J351&lt;=$AH$9),1,0)</f>
        <v>0</v>
      </c>
      <c r="V351" s="34">
        <f t="shared" si="1068"/>
        <v>0</v>
      </c>
      <c r="W351" s="34">
        <f t="shared" si="1068"/>
        <v>0</v>
      </c>
      <c r="X351" s="34">
        <f t="shared" si="1068"/>
        <v>0</v>
      </c>
      <c r="Y351" s="34">
        <f t="shared" si="1068"/>
        <v>0</v>
      </c>
      <c r="Z351" s="34">
        <f t="shared" si="1068"/>
        <v>0</v>
      </c>
      <c r="AA351" s="34">
        <f t="shared" si="1068"/>
        <v>1</v>
      </c>
      <c r="AB351" s="34">
        <f t="shared" si="1068"/>
        <v>0</v>
      </c>
      <c r="AC351" s="34">
        <f t="shared" si="21"/>
        <v>0</v>
      </c>
      <c r="AD351" s="34">
        <f t="shared" si="22"/>
        <v>1</v>
      </c>
      <c r="AE351" s="30">
        <f t="shared" si="23"/>
        <v>0.0007026218119</v>
      </c>
      <c r="AF351" s="35" t="str">
        <f t="shared" si="42"/>
        <v>F+D</v>
      </c>
      <c r="AG351" s="31"/>
      <c r="AH351" s="31"/>
      <c r="AI351" s="31"/>
      <c r="AJ351" s="36">
        <f t="shared" ref="AJ351:AS351" si="1069">INT(100*ABS(J351-($AH$7+$AH$9)/2))</f>
        <v>669</v>
      </c>
      <c r="AK351" s="36">
        <f t="shared" si="1069"/>
        <v>8591</v>
      </c>
      <c r="AL351" s="36">
        <f t="shared" si="1069"/>
        <v>129</v>
      </c>
      <c r="AM351" s="36">
        <f t="shared" si="1069"/>
        <v>127</v>
      </c>
      <c r="AN351" s="36">
        <f t="shared" si="1069"/>
        <v>171</v>
      </c>
      <c r="AO351" s="36">
        <f t="shared" si="1069"/>
        <v>532</v>
      </c>
      <c r="AP351" s="36">
        <f t="shared" si="1069"/>
        <v>83</v>
      </c>
      <c r="AQ351" s="36">
        <f t="shared" si="1069"/>
        <v>194</v>
      </c>
      <c r="AR351" s="36">
        <f t="shared" si="1069"/>
        <v>197</v>
      </c>
      <c r="AS351" s="36">
        <f t="shared" si="1069"/>
        <v>199</v>
      </c>
      <c r="AT351" s="35">
        <f t="shared" si="39"/>
        <v>83</v>
      </c>
      <c r="AU351" s="31"/>
      <c r="AV351" s="31"/>
      <c r="AW351" s="31"/>
      <c r="AX351" s="31"/>
      <c r="AY351" s="31"/>
      <c r="AZ351" s="31"/>
      <c r="BA351" s="31"/>
      <c r="BB351" s="31"/>
    </row>
    <row r="352" ht="13.5" customHeight="1">
      <c r="A352" s="27" t="s">
        <v>42</v>
      </c>
      <c r="B352" s="27" t="s">
        <v>61</v>
      </c>
      <c r="C352" s="28">
        <f>LOOKUP(A352,'single char incidentie'!$A$1:$A$26,'single char incidentie'!$E$1:$E$26)</f>
        <v>0.03420499521</v>
      </c>
      <c r="D352" s="28">
        <f>LOOKUP(B352,'single char incidentie'!$A$1:$A$26,'single char incidentie'!$D$1:$D$26)</f>
        <v>0.02155809446</v>
      </c>
      <c r="E352" s="29">
        <v>0.0700679078764589</v>
      </c>
      <c r="F352" s="30">
        <f t="shared" si="9"/>
        <v>0.0007006790788</v>
      </c>
      <c r="G352" s="31">
        <f t="shared" si="27"/>
        <v>980950.7103</v>
      </c>
      <c r="H352" s="31">
        <f t="shared" si="28"/>
        <v>301813.3225</v>
      </c>
      <c r="I352" s="31">
        <f t="shared" si="10"/>
        <v>9809.507103</v>
      </c>
      <c r="J352" s="32">
        <f t="shared" ref="J352:K352" si="1070">C352*$AH$5</f>
        <v>34.20499521</v>
      </c>
      <c r="K352" s="32">
        <f t="shared" si="1070"/>
        <v>21.55809446</v>
      </c>
      <c r="L352" s="32">
        <f t="shared" si="12"/>
        <v>0.7006790788</v>
      </c>
      <c r="M352" s="32">
        <f t="shared" si="13"/>
        <v>2.850416267</v>
      </c>
      <c r="N352" s="32">
        <f t="shared" si="14"/>
        <v>1.103386942</v>
      </c>
      <c r="O352" s="32">
        <f t="shared" si="15"/>
        <v>1.796507872</v>
      </c>
      <c r="P352" s="32">
        <f t="shared" si="16"/>
        <v>0.6954224021</v>
      </c>
      <c r="Q352" s="32">
        <f t="shared" si="17"/>
        <v>0.05838992323</v>
      </c>
      <c r="R352" s="32">
        <f t="shared" si="18"/>
        <v>0.02260255093</v>
      </c>
      <c r="S352" s="32">
        <f t="shared" si="19"/>
        <v>0.001883545911</v>
      </c>
      <c r="T352" s="33">
        <f t="shared" si="30"/>
        <v>0.9408018278</v>
      </c>
      <c r="U352" s="34">
        <f t="shared" ref="U352:AB352" si="1071">IF(AND(J352&gt;=$AH$7,J352&lt;=$AH$9),1,0)</f>
        <v>0</v>
      </c>
      <c r="V352" s="34">
        <f t="shared" si="1071"/>
        <v>0</v>
      </c>
      <c r="W352" s="34">
        <f t="shared" si="1071"/>
        <v>0</v>
      </c>
      <c r="X352" s="34">
        <f t="shared" si="1071"/>
        <v>1</v>
      </c>
      <c r="Y352" s="34">
        <f t="shared" si="1071"/>
        <v>1</v>
      </c>
      <c r="Z352" s="34">
        <f t="shared" si="1071"/>
        <v>1</v>
      </c>
      <c r="AA352" s="34">
        <f t="shared" si="1071"/>
        <v>0</v>
      </c>
      <c r="AB352" s="34">
        <f t="shared" si="1071"/>
        <v>0</v>
      </c>
      <c r="AC352" s="34">
        <f t="shared" si="21"/>
        <v>0</v>
      </c>
      <c r="AD352" s="34">
        <f t="shared" si="22"/>
        <v>1</v>
      </c>
      <c r="AE352" s="30">
        <f t="shared" si="23"/>
        <v>0.0007006790788</v>
      </c>
      <c r="AF352" s="35" t="str">
        <f t="shared" si="42"/>
        <v>F+M</v>
      </c>
      <c r="AG352" s="31"/>
      <c r="AH352" s="31"/>
      <c r="AI352" s="31"/>
      <c r="AJ352" s="36">
        <f t="shared" ref="AJ352:AS352" si="1072">INT(100*ABS(J352-($AH$7+$AH$9)/2))</f>
        <v>3220</v>
      </c>
      <c r="AK352" s="36">
        <f t="shared" si="1072"/>
        <v>1955</v>
      </c>
      <c r="AL352" s="36">
        <f t="shared" si="1072"/>
        <v>129</v>
      </c>
      <c r="AM352" s="36">
        <f t="shared" si="1072"/>
        <v>85</v>
      </c>
      <c r="AN352" s="36">
        <f t="shared" si="1072"/>
        <v>89</v>
      </c>
      <c r="AO352" s="36">
        <f t="shared" si="1072"/>
        <v>20</v>
      </c>
      <c r="AP352" s="36">
        <f t="shared" si="1072"/>
        <v>130</v>
      </c>
      <c r="AQ352" s="36">
        <f t="shared" si="1072"/>
        <v>194</v>
      </c>
      <c r="AR352" s="36">
        <f t="shared" si="1072"/>
        <v>197</v>
      </c>
      <c r="AS352" s="36">
        <f t="shared" si="1072"/>
        <v>199</v>
      </c>
      <c r="AT352" s="35">
        <f t="shared" si="39"/>
        <v>20</v>
      </c>
      <c r="AU352" s="31"/>
      <c r="AV352" s="31"/>
      <c r="AW352" s="31"/>
      <c r="AX352" s="31"/>
      <c r="AY352" s="31"/>
      <c r="AZ352" s="31"/>
      <c r="BA352" s="31"/>
      <c r="BB352" s="31"/>
    </row>
    <row r="353" ht="13.5" customHeight="1">
      <c r="A353" s="27" t="s">
        <v>40</v>
      </c>
      <c r="B353" s="27" t="s">
        <v>27</v>
      </c>
      <c r="C353" s="28">
        <f>LOOKUP(A353,'single char incidentie'!$A$1:$A$26,'single char incidentie'!$E$1:$E$26)</f>
        <v>0.02231853074</v>
      </c>
      <c r="D353" s="28">
        <f>LOOKUP(B353,'single char incidentie'!$A$1:$A$26,'single char incidentie'!$D$1:$D$26)</f>
        <v>0.0294908523</v>
      </c>
      <c r="E353" s="29">
        <v>0.0697800955623227</v>
      </c>
      <c r="F353" s="30">
        <f t="shared" si="9"/>
        <v>0.0006978009556</v>
      </c>
      <c r="G353" s="31">
        <f t="shared" si="27"/>
        <v>976921.3379</v>
      </c>
      <c r="H353" s="31">
        <f t="shared" si="28"/>
        <v>412871.9321</v>
      </c>
      <c r="I353" s="31">
        <f t="shared" si="10"/>
        <v>9769.213379</v>
      </c>
      <c r="J353" s="32">
        <f t="shared" ref="J353:K353" si="1073">C353*$AH$5</f>
        <v>22.31853074</v>
      </c>
      <c r="K353" s="32">
        <f t="shared" si="1073"/>
        <v>29.4908523</v>
      </c>
      <c r="L353" s="32">
        <f t="shared" si="12"/>
        <v>0.6978009556</v>
      </c>
      <c r="M353" s="32">
        <f t="shared" si="13"/>
        <v>1.859877562</v>
      </c>
      <c r="N353" s="32">
        <f t="shared" si="14"/>
        <v>0.7199526045</v>
      </c>
      <c r="O353" s="32">
        <f t="shared" si="15"/>
        <v>2.457571025</v>
      </c>
      <c r="P353" s="32">
        <f t="shared" si="16"/>
        <v>0.951317816</v>
      </c>
      <c r="Q353" s="32">
        <f t="shared" si="17"/>
        <v>0.05815007964</v>
      </c>
      <c r="R353" s="32">
        <f t="shared" si="18"/>
        <v>0.02250970825</v>
      </c>
      <c r="S353" s="32">
        <f t="shared" si="19"/>
        <v>0.00187580902</v>
      </c>
      <c r="T353" s="33">
        <f t="shared" si="30"/>
        <v>0.9414996288</v>
      </c>
      <c r="U353" s="34">
        <f t="shared" ref="U353:AB353" si="1074">IF(AND(J353&gt;=$AH$7,J353&lt;=$AH$9),1,0)</f>
        <v>0</v>
      </c>
      <c r="V353" s="34">
        <f t="shared" si="1074"/>
        <v>0</v>
      </c>
      <c r="W353" s="34">
        <f t="shared" si="1074"/>
        <v>0</v>
      </c>
      <c r="X353" s="34">
        <f t="shared" si="1074"/>
        <v>1</v>
      </c>
      <c r="Y353" s="34">
        <f t="shared" si="1074"/>
        <v>0</v>
      </c>
      <c r="Z353" s="34">
        <f t="shared" si="1074"/>
        <v>1</v>
      </c>
      <c r="AA353" s="34">
        <f t="shared" si="1074"/>
        <v>0</v>
      </c>
      <c r="AB353" s="34">
        <f t="shared" si="1074"/>
        <v>0</v>
      </c>
      <c r="AC353" s="34">
        <f t="shared" si="21"/>
        <v>0</v>
      </c>
      <c r="AD353" s="34">
        <f t="shared" si="22"/>
        <v>1</v>
      </c>
      <c r="AE353" s="30">
        <f t="shared" si="23"/>
        <v>0.0006978009556</v>
      </c>
      <c r="AF353" s="35" t="str">
        <f t="shared" si="42"/>
        <v>V+M</v>
      </c>
      <c r="AG353" s="31"/>
      <c r="AH353" s="31"/>
      <c r="AI353" s="31"/>
      <c r="AJ353" s="36">
        <f t="shared" ref="AJ353:AS353" si="1075">INT(100*ABS(J353-($AH$7+$AH$9)/2))</f>
        <v>2031</v>
      </c>
      <c r="AK353" s="36">
        <f t="shared" si="1075"/>
        <v>2749</v>
      </c>
      <c r="AL353" s="36">
        <f t="shared" si="1075"/>
        <v>130</v>
      </c>
      <c r="AM353" s="36">
        <f t="shared" si="1075"/>
        <v>14</v>
      </c>
      <c r="AN353" s="36">
        <f t="shared" si="1075"/>
        <v>128</v>
      </c>
      <c r="AO353" s="36">
        <f t="shared" si="1075"/>
        <v>45</v>
      </c>
      <c r="AP353" s="36">
        <f t="shared" si="1075"/>
        <v>104</v>
      </c>
      <c r="AQ353" s="36">
        <f t="shared" si="1075"/>
        <v>194</v>
      </c>
      <c r="AR353" s="36">
        <f t="shared" si="1075"/>
        <v>197</v>
      </c>
      <c r="AS353" s="36">
        <f t="shared" si="1075"/>
        <v>199</v>
      </c>
      <c r="AT353" s="35">
        <f t="shared" si="39"/>
        <v>14</v>
      </c>
      <c r="AU353" s="31"/>
      <c r="AV353" s="31"/>
      <c r="AW353" s="31"/>
      <c r="AX353" s="31"/>
      <c r="AY353" s="31"/>
      <c r="AZ353" s="31"/>
      <c r="BA353" s="31"/>
      <c r="BB353" s="31"/>
    </row>
    <row r="354" ht="13.5" customHeight="1">
      <c r="A354" s="27" t="s">
        <v>58</v>
      </c>
      <c r="B354" s="27" t="s">
        <v>50</v>
      </c>
      <c r="C354" s="28">
        <f>LOOKUP(A354,'single char incidentie'!$A$1:$A$26,'single char incidentie'!$E$1:$E$26)</f>
        <v>0.03982593795</v>
      </c>
      <c r="D354" s="28">
        <f>LOOKUP(B354,'single char incidentie'!$A$1:$A$26,'single char incidentie'!$D$1:$D$26)</f>
        <v>0.01632596738</v>
      </c>
      <c r="E354" s="29">
        <v>0.0685712838429506</v>
      </c>
      <c r="F354" s="30">
        <f t="shared" si="9"/>
        <v>0.0006857128384</v>
      </c>
      <c r="G354" s="31">
        <f t="shared" si="27"/>
        <v>959997.9738</v>
      </c>
      <c r="H354" s="31">
        <f t="shared" si="28"/>
        <v>228563.5433</v>
      </c>
      <c r="I354" s="31">
        <f t="shared" si="10"/>
        <v>9599.979738</v>
      </c>
      <c r="J354" s="32">
        <f t="shared" ref="J354:K354" si="1076">C354*$AH$5</f>
        <v>39.82593795</v>
      </c>
      <c r="K354" s="32">
        <f t="shared" si="1076"/>
        <v>16.32596738</v>
      </c>
      <c r="L354" s="32">
        <f t="shared" si="12"/>
        <v>0.6857128384</v>
      </c>
      <c r="M354" s="32">
        <f t="shared" si="13"/>
        <v>3.318828162</v>
      </c>
      <c r="N354" s="32">
        <f t="shared" si="14"/>
        <v>1.284707676</v>
      </c>
      <c r="O354" s="32">
        <f t="shared" si="15"/>
        <v>1.360497281</v>
      </c>
      <c r="P354" s="32">
        <f t="shared" si="16"/>
        <v>0.526644109</v>
      </c>
      <c r="Q354" s="32">
        <f t="shared" si="17"/>
        <v>0.05714273654</v>
      </c>
      <c r="R354" s="32">
        <f t="shared" si="18"/>
        <v>0.02211976898</v>
      </c>
      <c r="S354" s="32">
        <f t="shared" si="19"/>
        <v>0.001843314082</v>
      </c>
      <c r="T354" s="33">
        <f t="shared" si="30"/>
        <v>0.9421853416</v>
      </c>
      <c r="U354" s="34">
        <f t="shared" ref="U354:AB354" si="1077">IF(AND(J354&gt;=$AH$7,J354&lt;=$AH$9),1,0)</f>
        <v>0</v>
      </c>
      <c r="V354" s="34">
        <f t="shared" si="1077"/>
        <v>0</v>
      </c>
      <c r="W354" s="34">
        <f t="shared" si="1077"/>
        <v>0</v>
      </c>
      <c r="X354" s="34">
        <f t="shared" si="1077"/>
        <v>0</v>
      </c>
      <c r="Y354" s="34">
        <f t="shared" si="1077"/>
        <v>1</v>
      </c>
      <c r="Z354" s="34">
        <f t="shared" si="1077"/>
        <v>1</v>
      </c>
      <c r="AA354" s="34">
        <f t="shared" si="1077"/>
        <v>0</v>
      </c>
      <c r="AB354" s="34">
        <f t="shared" si="1077"/>
        <v>0</v>
      </c>
      <c r="AC354" s="34">
        <f t="shared" si="21"/>
        <v>0</v>
      </c>
      <c r="AD354" s="34">
        <f t="shared" si="22"/>
        <v>1</v>
      </c>
      <c r="AE354" s="30">
        <f t="shared" si="23"/>
        <v>0.0006857128384</v>
      </c>
      <c r="AF354" s="35" t="str">
        <f t="shared" si="42"/>
        <v>F+M</v>
      </c>
      <c r="AG354" s="31"/>
      <c r="AH354" s="31"/>
      <c r="AI354" s="31"/>
      <c r="AJ354" s="36">
        <f t="shared" ref="AJ354:AS354" si="1078">INT(100*ABS(J354-($AH$7+$AH$9)/2))</f>
        <v>3782</v>
      </c>
      <c r="AK354" s="36">
        <f t="shared" si="1078"/>
        <v>1432</v>
      </c>
      <c r="AL354" s="36">
        <f t="shared" si="1078"/>
        <v>131</v>
      </c>
      <c r="AM354" s="36">
        <f t="shared" si="1078"/>
        <v>131</v>
      </c>
      <c r="AN354" s="36">
        <f t="shared" si="1078"/>
        <v>71</v>
      </c>
      <c r="AO354" s="36">
        <f t="shared" si="1078"/>
        <v>63</v>
      </c>
      <c r="AP354" s="36">
        <f t="shared" si="1078"/>
        <v>147</v>
      </c>
      <c r="AQ354" s="36">
        <f t="shared" si="1078"/>
        <v>194</v>
      </c>
      <c r="AR354" s="36">
        <f t="shared" si="1078"/>
        <v>197</v>
      </c>
      <c r="AS354" s="36">
        <f t="shared" si="1078"/>
        <v>199</v>
      </c>
      <c r="AT354" s="35">
        <f t="shared" si="39"/>
        <v>63</v>
      </c>
      <c r="AU354" s="31"/>
      <c r="AV354" s="31"/>
      <c r="AW354" s="31"/>
      <c r="AX354" s="31"/>
      <c r="AY354" s="31"/>
      <c r="AZ354" s="31"/>
      <c r="BA354" s="31"/>
      <c r="BB354" s="31"/>
    </row>
    <row r="355" ht="13.5" customHeight="1">
      <c r="A355" s="27" t="s">
        <v>11</v>
      </c>
      <c r="B355" s="27" t="s">
        <v>53</v>
      </c>
      <c r="C355" s="28">
        <f>LOOKUP(A355,'single char incidentie'!$A$1:$A$26,'single char incidentie'!$E$1:$E$26)</f>
        <v>0.02841657837</v>
      </c>
      <c r="D355" s="28">
        <f>LOOKUP(B355,'single char incidentie'!$A$1:$A$26,'single char incidentie'!$D$1:$D$26)</f>
        <v>0.02319662658</v>
      </c>
      <c r="E355" s="29">
        <v>0.06850652607227</v>
      </c>
      <c r="F355" s="30">
        <f t="shared" si="9"/>
        <v>0.0006850652607</v>
      </c>
      <c r="G355" s="31">
        <f t="shared" si="27"/>
        <v>959091.365</v>
      </c>
      <c r="H355" s="31">
        <f t="shared" si="28"/>
        <v>324752.7721</v>
      </c>
      <c r="I355" s="31">
        <f t="shared" si="10"/>
        <v>9590.91365</v>
      </c>
      <c r="J355" s="32">
        <f t="shared" ref="J355:K355" si="1079">C355*$AH$5</f>
        <v>28.41657837</v>
      </c>
      <c r="K355" s="32">
        <f t="shared" si="1079"/>
        <v>23.19662658</v>
      </c>
      <c r="L355" s="32">
        <f t="shared" si="12"/>
        <v>0.6850652607</v>
      </c>
      <c r="M355" s="32">
        <f t="shared" si="13"/>
        <v>2.368048197</v>
      </c>
      <c r="N355" s="32">
        <f t="shared" si="14"/>
        <v>0.9166638183</v>
      </c>
      <c r="O355" s="32">
        <f t="shared" si="15"/>
        <v>1.933052215</v>
      </c>
      <c r="P355" s="32">
        <f t="shared" si="16"/>
        <v>0.7482782768</v>
      </c>
      <c r="Q355" s="32">
        <f t="shared" si="17"/>
        <v>0.05708877173</v>
      </c>
      <c r="R355" s="32">
        <f t="shared" si="18"/>
        <v>0.02209887938</v>
      </c>
      <c r="S355" s="32">
        <f t="shared" si="19"/>
        <v>0.001841573282</v>
      </c>
      <c r="T355" s="33">
        <f t="shared" si="30"/>
        <v>0.9428704069</v>
      </c>
      <c r="U355" s="34">
        <f t="shared" ref="U355:AB355" si="1080">IF(AND(J355&gt;=$AH$7,J355&lt;=$AH$9),1,0)</f>
        <v>0</v>
      </c>
      <c r="V355" s="34">
        <f t="shared" si="1080"/>
        <v>0</v>
      </c>
      <c r="W355" s="34">
        <f t="shared" si="1080"/>
        <v>0</v>
      </c>
      <c r="X355" s="34">
        <f t="shared" si="1080"/>
        <v>1</v>
      </c>
      <c r="Y355" s="34">
        <f t="shared" si="1080"/>
        <v>0</v>
      </c>
      <c r="Z355" s="34">
        <f t="shared" si="1080"/>
        <v>1</v>
      </c>
      <c r="AA355" s="34">
        <f t="shared" si="1080"/>
        <v>0</v>
      </c>
      <c r="AB355" s="34">
        <f t="shared" si="1080"/>
        <v>0</v>
      </c>
      <c r="AC355" s="34">
        <f t="shared" si="21"/>
        <v>0</v>
      </c>
      <c r="AD355" s="34">
        <f t="shared" si="22"/>
        <v>1</v>
      </c>
      <c r="AE355" s="30">
        <f t="shared" si="23"/>
        <v>0.0006850652607</v>
      </c>
      <c r="AF355" s="35" t="str">
        <f t="shared" si="42"/>
        <v>F+M</v>
      </c>
      <c r="AG355" s="31"/>
      <c r="AH355" s="31"/>
      <c r="AI355" s="31"/>
      <c r="AJ355" s="36">
        <f t="shared" ref="AJ355:AS355" si="1081">INT(100*ABS(J355-($AH$7+$AH$9)/2))</f>
        <v>2641</v>
      </c>
      <c r="AK355" s="36">
        <f t="shared" si="1081"/>
        <v>2119</v>
      </c>
      <c r="AL355" s="36">
        <f t="shared" si="1081"/>
        <v>131</v>
      </c>
      <c r="AM355" s="36">
        <f t="shared" si="1081"/>
        <v>36</v>
      </c>
      <c r="AN355" s="36">
        <f t="shared" si="1081"/>
        <v>108</v>
      </c>
      <c r="AO355" s="36">
        <f t="shared" si="1081"/>
        <v>6</v>
      </c>
      <c r="AP355" s="36">
        <f t="shared" si="1081"/>
        <v>125</v>
      </c>
      <c r="AQ355" s="36">
        <f t="shared" si="1081"/>
        <v>194</v>
      </c>
      <c r="AR355" s="36">
        <f t="shared" si="1081"/>
        <v>197</v>
      </c>
      <c r="AS355" s="36">
        <f t="shared" si="1081"/>
        <v>199</v>
      </c>
      <c r="AT355" s="35">
        <f t="shared" si="39"/>
        <v>6</v>
      </c>
      <c r="AU355" s="31"/>
      <c r="AV355" s="31"/>
      <c r="AW355" s="31"/>
      <c r="AX355" s="31"/>
      <c r="AY355" s="31"/>
      <c r="AZ355" s="31"/>
      <c r="BA355" s="31"/>
      <c r="BB355" s="31"/>
    </row>
    <row r="356" ht="13.5" customHeight="1">
      <c r="A356" s="27" t="s">
        <v>62</v>
      </c>
      <c r="B356" s="27" t="s">
        <v>58</v>
      </c>
      <c r="C356" s="28">
        <f>LOOKUP(A356,'single char incidentie'!$A$1:$A$26,'single char incidentie'!$E$1:$E$26)</f>
        <v>0.01854000624</v>
      </c>
      <c r="D356" s="28">
        <f>LOOKUP(B356,'single char incidentie'!$A$1:$A$26,'single char incidentie'!$D$1:$D$26)</f>
        <v>0.0382052264</v>
      </c>
      <c r="E356" s="29">
        <v>0.0681611512953065</v>
      </c>
      <c r="F356" s="30">
        <f t="shared" si="9"/>
        <v>0.000681611513</v>
      </c>
      <c r="G356" s="31">
        <f t="shared" si="27"/>
        <v>954256.1181</v>
      </c>
      <c r="H356" s="31">
        <f t="shared" si="28"/>
        <v>534873.1696</v>
      </c>
      <c r="I356" s="31">
        <f t="shared" si="10"/>
        <v>9542.561181</v>
      </c>
      <c r="J356" s="32">
        <f t="shared" ref="J356:K356" si="1082">C356*$AH$5</f>
        <v>18.54000624</v>
      </c>
      <c r="K356" s="32">
        <f t="shared" si="1082"/>
        <v>38.2052264</v>
      </c>
      <c r="L356" s="32">
        <f t="shared" si="12"/>
        <v>0.681611513</v>
      </c>
      <c r="M356" s="32">
        <f t="shared" si="13"/>
        <v>1.54500052</v>
      </c>
      <c r="N356" s="32">
        <f t="shared" si="14"/>
        <v>0.5980647174</v>
      </c>
      <c r="O356" s="32">
        <f t="shared" si="15"/>
        <v>3.183768867</v>
      </c>
      <c r="P356" s="32">
        <f t="shared" si="16"/>
        <v>1.232426658</v>
      </c>
      <c r="Q356" s="32">
        <f t="shared" si="17"/>
        <v>0.05680095941</v>
      </c>
      <c r="R356" s="32">
        <f t="shared" si="18"/>
        <v>0.02198746816</v>
      </c>
      <c r="S356" s="32">
        <f t="shared" si="19"/>
        <v>0.001832289013</v>
      </c>
      <c r="T356" s="33">
        <f t="shared" si="30"/>
        <v>0.9435520184</v>
      </c>
      <c r="U356" s="34">
        <f t="shared" ref="U356:AB356" si="1083">IF(AND(J356&gt;=$AH$7,J356&lt;=$AH$9),1,0)</f>
        <v>0</v>
      </c>
      <c r="V356" s="34">
        <f t="shared" si="1083"/>
        <v>0</v>
      </c>
      <c r="W356" s="34">
        <f t="shared" si="1083"/>
        <v>0</v>
      </c>
      <c r="X356" s="34">
        <f t="shared" si="1083"/>
        <v>1</v>
      </c>
      <c r="Y356" s="34">
        <f t="shared" si="1083"/>
        <v>0</v>
      </c>
      <c r="Z356" s="34">
        <f t="shared" si="1083"/>
        <v>0</v>
      </c>
      <c r="AA356" s="34">
        <f t="shared" si="1083"/>
        <v>1</v>
      </c>
      <c r="AB356" s="34">
        <f t="shared" si="1083"/>
        <v>0</v>
      </c>
      <c r="AC356" s="34">
        <f t="shared" si="21"/>
        <v>0</v>
      </c>
      <c r="AD356" s="34">
        <f t="shared" si="22"/>
        <v>1</v>
      </c>
      <c r="AE356" s="30">
        <f t="shared" si="23"/>
        <v>0.000681611513</v>
      </c>
      <c r="AF356" s="35" t="str">
        <f t="shared" si="42"/>
        <v>V+M</v>
      </c>
      <c r="AG356" s="31"/>
      <c r="AH356" s="31"/>
      <c r="AI356" s="31"/>
      <c r="AJ356" s="36">
        <f t="shared" ref="AJ356:AS356" si="1084">INT(100*ABS(J356-($AH$7+$AH$9)/2))</f>
        <v>1654</v>
      </c>
      <c r="AK356" s="36">
        <f t="shared" si="1084"/>
        <v>3620</v>
      </c>
      <c r="AL356" s="36">
        <f t="shared" si="1084"/>
        <v>131</v>
      </c>
      <c r="AM356" s="36">
        <f t="shared" si="1084"/>
        <v>45</v>
      </c>
      <c r="AN356" s="36">
        <f t="shared" si="1084"/>
        <v>140</v>
      </c>
      <c r="AO356" s="36">
        <f t="shared" si="1084"/>
        <v>118</v>
      </c>
      <c r="AP356" s="36">
        <f t="shared" si="1084"/>
        <v>76</v>
      </c>
      <c r="AQ356" s="36">
        <f t="shared" si="1084"/>
        <v>194</v>
      </c>
      <c r="AR356" s="36">
        <f t="shared" si="1084"/>
        <v>197</v>
      </c>
      <c r="AS356" s="36">
        <f t="shared" si="1084"/>
        <v>199</v>
      </c>
      <c r="AT356" s="35">
        <f t="shared" si="39"/>
        <v>45</v>
      </c>
      <c r="AU356" s="31"/>
      <c r="AV356" s="31"/>
      <c r="AW356" s="31"/>
      <c r="AX356" s="31"/>
      <c r="AY356" s="31"/>
      <c r="AZ356" s="31"/>
      <c r="BA356" s="31"/>
      <c r="BB356" s="31"/>
    </row>
    <row r="357" ht="13.5" customHeight="1">
      <c r="A357" s="27" t="s">
        <v>10</v>
      </c>
      <c r="B357" s="27" t="s">
        <v>32</v>
      </c>
      <c r="C357" s="28">
        <f>LOOKUP(A357,'single char incidentie'!$A$1:$A$26,'single char incidentie'!$E$1:$E$26)</f>
        <v>0.006305122521</v>
      </c>
      <c r="D357" s="28">
        <f>LOOKUP(B357,'single char incidentie'!$A$1:$A$26,'single char incidentie'!$D$1:$D$26)</f>
        <v>0.094317711</v>
      </c>
      <c r="E357" s="29">
        <v>0.0665637929518506</v>
      </c>
      <c r="F357" s="30">
        <f t="shared" si="9"/>
        <v>0.0006656379295</v>
      </c>
      <c r="G357" s="31">
        <f t="shared" si="27"/>
        <v>931893.1013</v>
      </c>
      <c r="H357" s="31">
        <f t="shared" si="28"/>
        <v>1320447.954</v>
      </c>
      <c r="I357" s="31">
        <f t="shared" si="10"/>
        <v>9318.931013</v>
      </c>
      <c r="J357" s="32">
        <f t="shared" ref="J357:K357" si="1085">C357*$AH$5</f>
        <v>6.305122521</v>
      </c>
      <c r="K357" s="32">
        <f t="shared" si="1085"/>
        <v>94.317711</v>
      </c>
      <c r="L357" s="32">
        <f t="shared" si="12"/>
        <v>0.6656379295</v>
      </c>
      <c r="M357" s="32">
        <f t="shared" si="13"/>
        <v>0.5254268768</v>
      </c>
      <c r="N357" s="32">
        <f t="shared" si="14"/>
        <v>0.2033910491</v>
      </c>
      <c r="O357" s="32">
        <f t="shared" si="15"/>
        <v>7.85980925</v>
      </c>
      <c r="P357" s="32">
        <f t="shared" si="16"/>
        <v>3.042506807</v>
      </c>
      <c r="Q357" s="32">
        <f t="shared" si="17"/>
        <v>0.05546982746</v>
      </c>
      <c r="R357" s="32">
        <f t="shared" si="18"/>
        <v>0.02147219127</v>
      </c>
      <c r="S357" s="32">
        <f t="shared" si="19"/>
        <v>0.001789349273</v>
      </c>
      <c r="T357" s="33">
        <f t="shared" si="30"/>
        <v>0.9442176563</v>
      </c>
      <c r="U357" s="34">
        <f t="shared" ref="U357:AB357" si="1086">IF(AND(J357&gt;=$AH$7,J357&lt;=$AH$9),1,0)</f>
        <v>0</v>
      </c>
      <c r="V357" s="34">
        <f t="shared" si="1086"/>
        <v>0</v>
      </c>
      <c r="W357" s="34">
        <f t="shared" si="1086"/>
        <v>0</v>
      </c>
      <c r="X357" s="34">
        <f t="shared" si="1086"/>
        <v>0</v>
      </c>
      <c r="Y357" s="34">
        <f t="shared" si="1086"/>
        <v>0</v>
      </c>
      <c r="Z357" s="34">
        <f t="shared" si="1086"/>
        <v>0</v>
      </c>
      <c r="AA357" s="34">
        <f t="shared" si="1086"/>
        <v>0</v>
      </c>
      <c r="AB357" s="34">
        <f t="shared" si="1086"/>
        <v>0</v>
      </c>
      <c r="AC357" s="34">
        <f t="shared" si="21"/>
        <v>0</v>
      </c>
      <c r="AD357" s="34">
        <f t="shared" si="22"/>
        <v>0</v>
      </c>
      <c r="AE357" s="30">
        <f t="shared" si="23"/>
        <v>0</v>
      </c>
      <c r="AF357" s="35" t="str">
        <f t="shared" si="42"/>
        <v>F+D</v>
      </c>
      <c r="AG357" s="31"/>
      <c r="AH357" s="31"/>
      <c r="AI357" s="31"/>
      <c r="AJ357" s="36">
        <f t="shared" ref="AJ357:AS357" si="1087">INT(100*ABS(J357-($AH$7+$AH$9)/2))</f>
        <v>430</v>
      </c>
      <c r="AK357" s="36">
        <f t="shared" si="1087"/>
        <v>9231</v>
      </c>
      <c r="AL357" s="36">
        <f t="shared" si="1087"/>
        <v>133</v>
      </c>
      <c r="AM357" s="36">
        <f t="shared" si="1087"/>
        <v>147</v>
      </c>
      <c r="AN357" s="36">
        <f t="shared" si="1087"/>
        <v>179</v>
      </c>
      <c r="AO357" s="36">
        <f t="shared" si="1087"/>
        <v>585</v>
      </c>
      <c r="AP357" s="36">
        <f t="shared" si="1087"/>
        <v>104</v>
      </c>
      <c r="AQ357" s="36">
        <f t="shared" si="1087"/>
        <v>194</v>
      </c>
      <c r="AR357" s="36">
        <f t="shared" si="1087"/>
        <v>197</v>
      </c>
      <c r="AS357" s="36">
        <f t="shared" si="1087"/>
        <v>199</v>
      </c>
      <c r="AT357" s="35">
        <f t="shared" si="39"/>
        <v>104</v>
      </c>
      <c r="AU357" s="31"/>
      <c r="AV357" s="31"/>
      <c r="AW357" s="31"/>
      <c r="AX357" s="31"/>
      <c r="AY357" s="31"/>
      <c r="AZ357" s="31"/>
      <c r="BA357" s="31"/>
      <c r="BB357" s="31"/>
    </row>
    <row r="358" ht="13.5" customHeight="1">
      <c r="A358" s="27" t="s">
        <v>45</v>
      </c>
      <c r="B358" s="27" t="s">
        <v>63</v>
      </c>
      <c r="C358" s="28">
        <f>LOOKUP(A358,'single char incidentie'!$A$1:$A$26,'single char incidentie'!$E$1:$E$26)</f>
        <v>0.03844431043</v>
      </c>
      <c r="D358" s="28">
        <f>LOOKUP(B358,'single char incidentie'!$A$1:$A$26,'single char incidentie'!$D$1:$D$26)</f>
        <v>0.01647854269</v>
      </c>
      <c r="E358" s="29">
        <v>0.066038535478552</v>
      </c>
      <c r="F358" s="30">
        <f t="shared" si="9"/>
        <v>0.0006603853548</v>
      </c>
      <c r="G358" s="31">
        <f t="shared" si="27"/>
        <v>924539.4967</v>
      </c>
      <c r="H358" s="31">
        <f t="shared" si="28"/>
        <v>230699.5977</v>
      </c>
      <c r="I358" s="31">
        <f t="shared" si="10"/>
        <v>9245.394967</v>
      </c>
      <c r="J358" s="32">
        <f t="shared" ref="J358:K358" si="1088">C358*$AH$5</f>
        <v>38.44431043</v>
      </c>
      <c r="K358" s="32">
        <f t="shared" si="1088"/>
        <v>16.47854269</v>
      </c>
      <c r="L358" s="32">
        <f t="shared" si="12"/>
        <v>0.6603853548</v>
      </c>
      <c r="M358" s="32">
        <f t="shared" si="13"/>
        <v>3.203692536</v>
      </c>
      <c r="N358" s="32">
        <f t="shared" si="14"/>
        <v>1.240139046</v>
      </c>
      <c r="O358" s="32">
        <f t="shared" si="15"/>
        <v>1.373211891</v>
      </c>
      <c r="P358" s="32">
        <f t="shared" si="16"/>
        <v>0.5315658933</v>
      </c>
      <c r="Q358" s="32">
        <f t="shared" si="17"/>
        <v>0.0550321129</v>
      </c>
      <c r="R358" s="32">
        <f t="shared" si="18"/>
        <v>0.02130275338</v>
      </c>
      <c r="S358" s="32">
        <f t="shared" si="19"/>
        <v>0.001775229448</v>
      </c>
      <c r="T358" s="33">
        <f t="shared" si="30"/>
        <v>0.9448780417</v>
      </c>
      <c r="U358" s="34">
        <f t="shared" ref="U358:AB358" si="1089">IF(AND(J358&gt;=$AH$7,J358&lt;=$AH$9),1,0)</f>
        <v>0</v>
      </c>
      <c r="V358" s="34">
        <f t="shared" si="1089"/>
        <v>0</v>
      </c>
      <c r="W358" s="34">
        <f t="shared" si="1089"/>
        <v>0</v>
      </c>
      <c r="X358" s="34">
        <f t="shared" si="1089"/>
        <v>0</v>
      </c>
      <c r="Y358" s="34">
        <f t="shared" si="1089"/>
        <v>1</v>
      </c>
      <c r="Z358" s="34">
        <f t="shared" si="1089"/>
        <v>1</v>
      </c>
      <c r="AA358" s="34">
        <f t="shared" si="1089"/>
        <v>0</v>
      </c>
      <c r="AB358" s="34">
        <f t="shared" si="1089"/>
        <v>0</v>
      </c>
      <c r="AC358" s="34">
        <f t="shared" si="21"/>
        <v>0</v>
      </c>
      <c r="AD358" s="34">
        <f t="shared" si="22"/>
        <v>1</v>
      </c>
      <c r="AE358" s="30">
        <f t="shared" si="23"/>
        <v>0.0006603853548</v>
      </c>
      <c r="AF358" s="35" t="str">
        <f t="shared" si="42"/>
        <v>F+M</v>
      </c>
      <c r="AG358" s="31"/>
      <c r="AH358" s="31"/>
      <c r="AI358" s="31"/>
      <c r="AJ358" s="36">
        <f t="shared" ref="AJ358:AS358" si="1090">INT(100*ABS(J358-($AH$7+$AH$9)/2))</f>
        <v>3644</v>
      </c>
      <c r="AK358" s="36">
        <f t="shared" si="1090"/>
        <v>1447</v>
      </c>
      <c r="AL358" s="36">
        <f t="shared" si="1090"/>
        <v>133</v>
      </c>
      <c r="AM358" s="36">
        <f t="shared" si="1090"/>
        <v>120</v>
      </c>
      <c r="AN358" s="36">
        <f t="shared" si="1090"/>
        <v>75</v>
      </c>
      <c r="AO358" s="36">
        <f t="shared" si="1090"/>
        <v>62</v>
      </c>
      <c r="AP358" s="36">
        <f t="shared" si="1090"/>
        <v>146</v>
      </c>
      <c r="AQ358" s="36">
        <f t="shared" si="1090"/>
        <v>194</v>
      </c>
      <c r="AR358" s="36">
        <f t="shared" si="1090"/>
        <v>197</v>
      </c>
      <c r="AS358" s="36">
        <f t="shared" si="1090"/>
        <v>199</v>
      </c>
      <c r="AT358" s="35">
        <f t="shared" si="39"/>
        <v>62</v>
      </c>
      <c r="AU358" s="31"/>
      <c r="AV358" s="31"/>
      <c r="AW358" s="31"/>
      <c r="AX358" s="31"/>
      <c r="AY358" s="31"/>
      <c r="AZ358" s="31"/>
      <c r="BA358" s="31"/>
      <c r="BB358" s="31"/>
    </row>
    <row r="359" ht="13.5" customHeight="1">
      <c r="A359" s="27" t="s">
        <v>60</v>
      </c>
      <c r="B359" s="27" t="s">
        <v>53</v>
      </c>
      <c r="C359" s="28">
        <f>LOOKUP(A359,'single char incidentie'!$A$1:$A$26,'single char incidentie'!$E$1:$E$26)</f>
        <v>0.02641988628</v>
      </c>
      <c r="D359" s="28">
        <f>LOOKUP(B359,'single char incidentie'!$A$1:$A$26,'single char incidentie'!$D$1:$D$26)</f>
        <v>0.02319662658</v>
      </c>
      <c r="E359" s="29">
        <v>0.0652902234617979</v>
      </c>
      <c r="F359" s="30">
        <f t="shared" si="9"/>
        <v>0.0006529022346</v>
      </c>
      <c r="G359" s="31">
        <f t="shared" si="27"/>
        <v>914063.1285</v>
      </c>
      <c r="H359" s="31">
        <f t="shared" si="28"/>
        <v>324752.7721</v>
      </c>
      <c r="I359" s="31">
        <f t="shared" si="10"/>
        <v>9140.631285</v>
      </c>
      <c r="J359" s="32">
        <f t="shared" ref="J359:K359" si="1091">C359*$AH$5</f>
        <v>26.41988628</v>
      </c>
      <c r="K359" s="32">
        <f t="shared" si="1091"/>
        <v>23.19662658</v>
      </c>
      <c r="L359" s="32">
        <f t="shared" si="12"/>
        <v>0.6529022346</v>
      </c>
      <c r="M359" s="32">
        <f t="shared" si="13"/>
        <v>2.20165719</v>
      </c>
      <c r="N359" s="32">
        <f t="shared" si="14"/>
        <v>0.8522543963</v>
      </c>
      <c r="O359" s="32">
        <f t="shared" si="15"/>
        <v>1.933052215</v>
      </c>
      <c r="P359" s="32">
        <f t="shared" si="16"/>
        <v>0.7482782768</v>
      </c>
      <c r="Q359" s="32">
        <f t="shared" si="17"/>
        <v>0.05440851955</v>
      </c>
      <c r="R359" s="32">
        <f t="shared" si="18"/>
        <v>0.02106136241</v>
      </c>
      <c r="S359" s="32">
        <f t="shared" si="19"/>
        <v>0.001755113534</v>
      </c>
      <c r="T359" s="33">
        <f t="shared" si="30"/>
        <v>0.9455309439</v>
      </c>
      <c r="U359" s="34">
        <f t="shared" ref="U359:AB359" si="1092">IF(AND(J359&gt;=$AH$7,J359&lt;=$AH$9),1,0)</f>
        <v>0</v>
      </c>
      <c r="V359" s="34">
        <f t="shared" si="1092"/>
        <v>0</v>
      </c>
      <c r="W359" s="34">
        <f t="shared" si="1092"/>
        <v>0</v>
      </c>
      <c r="X359" s="34">
        <f t="shared" si="1092"/>
        <v>1</v>
      </c>
      <c r="Y359" s="34">
        <f t="shared" si="1092"/>
        <v>0</v>
      </c>
      <c r="Z359" s="34">
        <f t="shared" si="1092"/>
        <v>1</v>
      </c>
      <c r="AA359" s="34">
        <f t="shared" si="1092"/>
        <v>0</v>
      </c>
      <c r="AB359" s="34">
        <f t="shared" si="1092"/>
        <v>0</v>
      </c>
      <c r="AC359" s="34">
        <f t="shared" si="21"/>
        <v>0</v>
      </c>
      <c r="AD359" s="34">
        <f t="shared" si="22"/>
        <v>1</v>
      </c>
      <c r="AE359" s="30">
        <f t="shared" si="23"/>
        <v>0.0006529022346</v>
      </c>
      <c r="AF359" s="35" t="str">
        <f t="shared" si="42"/>
        <v>F+M</v>
      </c>
      <c r="AG359" s="31"/>
      <c r="AH359" s="31"/>
      <c r="AI359" s="31"/>
      <c r="AJ359" s="36">
        <f t="shared" ref="AJ359:AS359" si="1093">INT(100*ABS(J359-($AH$7+$AH$9)/2))</f>
        <v>2441</v>
      </c>
      <c r="AK359" s="36">
        <f t="shared" si="1093"/>
        <v>2119</v>
      </c>
      <c r="AL359" s="36">
        <f t="shared" si="1093"/>
        <v>134</v>
      </c>
      <c r="AM359" s="36">
        <f t="shared" si="1093"/>
        <v>20</v>
      </c>
      <c r="AN359" s="36">
        <f t="shared" si="1093"/>
        <v>114</v>
      </c>
      <c r="AO359" s="36">
        <f t="shared" si="1093"/>
        <v>6</v>
      </c>
      <c r="AP359" s="36">
        <f t="shared" si="1093"/>
        <v>125</v>
      </c>
      <c r="AQ359" s="36">
        <f t="shared" si="1093"/>
        <v>194</v>
      </c>
      <c r="AR359" s="36">
        <f t="shared" si="1093"/>
        <v>197</v>
      </c>
      <c r="AS359" s="36">
        <f t="shared" si="1093"/>
        <v>199</v>
      </c>
      <c r="AT359" s="35">
        <f t="shared" si="39"/>
        <v>6</v>
      </c>
      <c r="AU359" s="31"/>
      <c r="AV359" s="31"/>
      <c r="AW359" s="31"/>
      <c r="AX359" s="31"/>
      <c r="AY359" s="31"/>
      <c r="AZ359" s="31"/>
      <c r="BA359" s="31"/>
      <c r="BB359" s="31"/>
    </row>
    <row r="360" ht="13.5" customHeight="1">
      <c r="A360" s="27" t="s">
        <v>58</v>
      </c>
      <c r="B360" s="27" t="s">
        <v>63</v>
      </c>
      <c r="C360" s="28">
        <f>LOOKUP(A360,'single char incidentie'!$A$1:$A$26,'single char incidentie'!$E$1:$E$26)</f>
        <v>0.03982593795</v>
      </c>
      <c r="D360" s="28">
        <f>LOOKUP(B360,'single char incidentie'!$A$1:$A$26,'single char incidentie'!$D$1:$D$26)</f>
        <v>0.01647854269</v>
      </c>
      <c r="E360" s="29">
        <v>0.0652542469225309</v>
      </c>
      <c r="F360" s="30">
        <f t="shared" si="9"/>
        <v>0.0006525424692</v>
      </c>
      <c r="G360" s="31">
        <f t="shared" si="27"/>
        <v>913559.4569</v>
      </c>
      <c r="H360" s="31">
        <f t="shared" si="28"/>
        <v>230699.5977</v>
      </c>
      <c r="I360" s="31">
        <f t="shared" si="10"/>
        <v>9135.594569</v>
      </c>
      <c r="J360" s="32">
        <f t="shared" ref="J360:K360" si="1094">C360*$AH$5</f>
        <v>39.82593795</v>
      </c>
      <c r="K360" s="32">
        <f t="shared" si="1094"/>
        <v>16.47854269</v>
      </c>
      <c r="L360" s="32">
        <f t="shared" si="12"/>
        <v>0.6525424692</v>
      </c>
      <c r="M360" s="32">
        <f t="shared" si="13"/>
        <v>3.318828162</v>
      </c>
      <c r="N360" s="32">
        <f t="shared" si="14"/>
        <v>1.284707676</v>
      </c>
      <c r="O360" s="32">
        <f t="shared" si="15"/>
        <v>1.373211891</v>
      </c>
      <c r="P360" s="32">
        <f t="shared" si="16"/>
        <v>0.5315658933</v>
      </c>
      <c r="Q360" s="32">
        <f t="shared" si="17"/>
        <v>0.0543785391</v>
      </c>
      <c r="R360" s="32">
        <f t="shared" si="18"/>
        <v>0.02104975707</v>
      </c>
      <c r="S360" s="32">
        <f t="shared" si="19"/>
        <v>0.001754146423</v>
      </c>
      <c r="T360" s="33">
        <f t="shared" si="30"/>
        <v>0.9461834864</v>
      </c>
      <c r="U360" s="34">
        <f t="shared" ref="U360:AB360" si="1095">IF(AND(J360&gt;=$AH$7,J360&lt;=$AH$9),1,0)</f>
        <v>0</v>
      </c>
      <c r="V360" s="34">
        <f t="shared" si="1095"/>
        <v>0</v>
      </c>
      <c r="W360" s="34">
        <f t="shared" si="1095"/>
        <v>0</v>
      </c>
      <c r="X360" s="34">
        <f t="shared" si="1095"/>
        <v>0</v>
      </c>
      <c r="Y360" s="34">
        <f t="shared" si="1095"/>
        <v>1</v>
      </c>
      <c r="Z360" s="34">
        <f t="shared" si="1095"/>
        <v>1</v>
      </c>
      <c r="AA360" s="34">
        <f t="shared" si="1095"/>
        <v>0</v>
      </c>
      <c r="AB360" s="34">
        <f t="shared" si="1095"/>
        <v>0</v>
      </c>
      <c r="AC360" s="34">
        <f t="shared" si="21"/>
        <v>0</v>
      </c>
      <c r="AD360" s="34">
        <f t="shared" si="22"/>
        <v>1</v>
      </c>
      <c r="AE360" s="30">
        <f t="shared" si="23"/>
        <v>0.0006525424692</v>
      </c>
      <c r="AF360" s="35" t="str">
        <f t="shared" si="42"/>
        <v>F+M</v>
      </c>
      <c r="AG360" s="31"/>
      <c r="AH360" s="31"/>
      <c r="AI360" s="31"/>
      <c r="AJ360" s="36">
        <f t="shared" ref="AJ360:AS360" si="1096">INT(100*ABS(J360-($AH$7+$AH$9)/2))</f>
        <v>3782</v>
      </c>
      <c r="AK360" s="36">
        <f t="shared" si="1096"/>
        <v>1447</v>
      </c>
      <c r="AL360" s="36">
        <f t="shared" si="1096"/>
        <v>134</v>
      </c>
      <c r="AM360" s="36">
        <f t="shared" si="1096"/>
        <v>131</v>
      </c>
      <c r="AN360" s="36">
        <f t="shared" si="1096"/>
        <v>71</v>
      </c>
      <c r="AO360" s="36">
        <f t="shared" si="1096"/>
        <v>62</v>
      </c>
      <c r="AP360" s="36">
        <f t="shared" si="1096"/>
        <v>146</v>
      </c>
      <c r="AQ360" s="36">
        <f t="shared" si="1096"/>
        <v>194</v>
      </c>
      <c r="AR360" s="36">
        <f t="shared" si="1096"/>
        <v>197</v>
      </c>
      <c r="AS360" s="36">
        <f t="shared" si="1096"/>
        <v>199</v>
      </c>
      <c r="AT360" s="35">
        <f t="shared" si="39"/>
        <v>62</v>
      </c>
      <c r="AU360" s="31"/>
      <c r="AV360" s="31"/>
      <c r="AW360" s="31"/>
      <c r="AX360" s="31"/>
      <c r="AY360" s="31"/>
      <c r="AZ360" s="31"/>
      <c r="BA360" s="31"/>
      <c r="BB360" s="31"/>
    </row>
    <row r="361" ht="13.5" customHeight="1">
      <c r="A361" s="27" t="s">
        <v>36</v>
      </c>
      <c r="B361" s="27" t="s">
        <v>11</v>
      </c>
      <c r="C361" s="28">
        <f>LOOKUP(A361,'single char incidentie'!$A$1:$A$26,'single char incidentie'!$E$1:$E$26)</f>
        <v>0.05302836709</v>
      </c>
      <c r="D361" s="28">
        <f>LOOKUP(B361,'single char incidentie'!$A$1:$A$26,'single char incidentie'!$D$1:$D$26)</f>
        <v>0.01327316637</v>
      </c>
      <c r="E361" s="29">
        <v>0.0644915442900699</v>
      </c>
      <c r="F361" s="30">
        <f t="shared" si="9"/>
        <v>0.0006449154429</v>
      </c>
      <c r="G361" s="31">
        <f t="shared" si="27"/>
        <v>902881.6201</v>
      </c>
      <c r="H361" s="31">
        <f t="shared" si="28"/>
        <v>185824.3292</v>
      </c>
      <c r="I361" s="31">
        <f t="shared" si="10"/>
        <v>9028.816201</v>
      </c>
      <c r="J361" s="32">
        <f t="shared" ref="J361:K361" si="1097">C361*$AH$5</f>
        <v>53.02836709</v>
      </c>
      <c r="K361" s="32">
        <f t="shared" si="1097"/>
        <v>13.27316637</v>
      </c>
      <c r="L361" s="32">
        <f t="shared" si="12"/>
        <v>0.6449154429</v>
      </c>
      <c r="M361" s="32">
        <f t="shared" si="13"/>
        <v>4.419030591</v>
      </c>
      <c r="N361" s="32">
        <f t="shared" si="14"/>
        <v>1.710592487</v>
      </c>
      <c r="O361" s="32">
        <f t="shared" si="15"/>
        <v>1.106097198</v>
      </c>
      <c r="P361" s="32">
        <f t="shared" si="16"/>
        <v>0.4281666571</v>
      </c>
      <c r="Q361" s="32">
        <f t="shared" si="17"/>
        <v>0.05374295358</v>
      </c>
      <c r="R361" s="32">
        <f t="shared" si="18"/>
        <v>0.02080372396</v>
      </c>
      <c r="S361" s="32">
        <f t="shared" si="19"/>
        <v>0.001733643664</v>
      </c>
      <c r="T361" s="33">
        <f t="shared" si="30"/>
        <v>0.9468284018</v>
      </c>
      <c r="U361" s="34">
        <f t="shared" ref="U361:AB361" si="1098">IF(AND(J361&gt;=$AH$7,J361&lt;=$AH$9),1,0)</f>
        <v>0</v>
      </c>
      <c r="V361" s="34">
        <f t="shared" si="1098"/>
        <v>0</v>
      </c>
      <c r="W361" s="34">
        <f t="shared" si="1098"/>
        <v>0</v>
      </c>
      <c r="X361" s="34">
        <f t="shared" si="1098"/>
        <v>0</v>
      </c>
      <c r="Y361" s="34">
        <f t="shared" si="1098"/>
        <v>1</v>
      </c>
      <c r="Z361" s="34">
        <f t="shared" si="1098"/>
        <v>1</v>
      </c>
      <c r="AA361" s="34">
        <f t="shared" si="1098"/>
        <v>0</v>
      </c>
      <c r="AB361" s="34">
        <f t="shared" si="1098"/>
        <v>0</v>
      </c>
      <c r="AC361" s="34">
        <f t="shared" si="21"/>
        <v>0</v>
      </c>
      <c r="AD361" s="34">
        <f t="shared" si="22"/>
        <v>1</v>
      </c>
      <c r="AE361" s="30">
        <f t="shared" si="23"/>
        <v>0.0006449154429</v>
      </c>
      <c r="AF361" s="35" t="str">
        <f t="shared" si="42"/>
        <v>V+D</v>
      </c>
      <c r="AG361" s="31"/>
      <c r="AH361" s="31"/>
      <c r="AI361" s="31"/>
      <c r="AJ361" s="36">
        <f t="shared" ref="AJ361:AS361" si="1099">INT(100*ABS(J361-($AH$7+$AH$9)/2))</f>
        <v>5102</v>
      </c>
      <c r="AK361" s="36">
        <f t="shared" si="1099"/>
        <v>1127</v>
      </c>
      <c r="AL361" s="36">
        <f t="shared" si="1099"/>
        <v>135</v>
      </c>
      <c r="AM361" s="36">
        <f t="shared" si="1099"/>
        <v>241</v>
      </c>
      <c r="AN361" s="36">
        <f t="shared" si="1099"/>
        <v>28</v>
      </c>
      <c r="AO361" s="36">
        <f t="shared" si="1099"/>
        <v>89</v>
      </c>
      <c r="AP361" s="36">
        <f t="shared" si="1099"/>
        <v>157</v>
      </c>
      <c r="AQ361" s="36">
        <f t="shared" si="1099"/>
        <v>194</v>
      </c>
      <c r="AR361" s="36">
        <f t="shared" si="1099"/>
        <v>197</v>
      </c>
      <c r="AS361" s="36">
        <f t="shared" si="1099"/>
        <v>199</v>
      </c>
      <c r="AT361" s="35">
        <f t="shared" si="39"/>
        <v>28</v>
      </c>
      <c r="AU361" s="31"/>
      <c r="AV361" s="31"/>
      <c r="AW361" s="31"/>
      <c r="AX361" s="31"/>
      <c r="AY361" s="31"/>
      <c r="AZ361" s="31"/>
      <c r="BA361" s="31"/>
      <c r="BB361" s="31"/>
    </row>
    <row r="362" ht="13.5" customHeight="1">
      <c r="A362" s="27" t="s">
        <v>42</v>
      </c>
      <c r="B362" s="27" t="s">
        <v>60</v>
      </c>
      <c r="C362" s="28">
        <f>LOOKUP(A362,'single char incidentie'!$A$1:$A$26,'single char incidentie'!$E$1:$E$26)</f>
        <v>0.03420499521</v>
      </c>
      <c r="D362" s="28">
        <f>LOOKUP(B362,'single char incidentie'!$A$1:$A$26,'single char incidentie'!$D$1:$D$26)</f>
        <v>0.02015677301</v>
      </c>
      <c r="E362" s="29">
        <v>0.0644411771350961</v>
      </c>
      <c r="F362" s="30">
        <f t="shared" si="9"/>
        <v>0.0006444117714</v>
      </c>
      <c r="G362" s="31">
        <f t="shared" si="27"/>
        <v>902176.4799</v>
      </c>
      <c r="H362" s="31">
        <f t="shared" si="28"/>
        <v>282194.8221</v>
      </c>
      <c r="I362" s="31">
        <f t="shared" si="10"/>
        <v>9021.764799</v>
      </c>
      <c r="J362" s="32">
        <f t="shared" ref="J362:K362" si="1100">C362*$AH$5</f>
        <v>34.20499521</v>
      </c>
      <c r="K362" s="32">
        <f t="shared" si="1100"/>
        <v>20.15677301</v>
      </c>
      <c r="L362" s="32">
        <f t="shared" si="12"/>
        <v>0.6444117714</v>
      </c>
      <c r="M362" s="32">
        <f t="shared" si="13"/>
        <v>2.850416267</v>
      </c>
      <c r="N362" s="32">
        <f t="shared" si="14"/>
        <v>1.103386942</v>
      </c>
      <c r="O362" s="32">
        <f t="shared" si="15"/>
        <v>1.679731084</v>
      </c>
      <c r="P362" s="32">
        <f t="shared" si="16"/>
        <v>0.6502184841</v>
      </c>
      <c r="Q362" s="32">
        <f t="shared" si="17"/>
        <v>0.05370098095</v>
      </c>
      <c r="R362" s="32">
        <f t="shared" si="18"/>
        <v>0.0207874765</v>
      </c>
      <c r="S362" s="32">
        <f t="shared" si="19"/>
        <v>0.001732289708</v>
      </c>
      <c r="T362" s="33">
        <f t="shared" si="30"/>
        <v>0.9474728136</v>
      </c>
      <c r="U362" s="34">
        <f t="shared" ref="U362:AB362" si="1101">IF(AND(J362&gt;=$AH$7,J362&lt;=$AH$9),1,0)</f>
        <v>0</v>
      </c>
      <c r="V362" s="34">
        <f t="shared" si="1101"/>
        <v>0</v>
      </c>
      <c r="W362" s="34">
        <f t="shared" si="1101"/>
        <v>0</v>
      </c>
      <c r="X362" s="34">
        <f t="shared" si="1101"/>
        <v>1</v>
      </c>
      <c r="Y362" s="34">
        <f t="shared" si="1101"/>
        <v>1</v>
      </c>
      <c r="Z362" s="34">
        <f t="shared" si="1101"/>
        <v>1</v>
      </c>
      <c r="AA362" s="34">
        <f t="shared" si="1101"/>
        <v>0</v>
      </c>
      <c r="AB362" s="34">
        <f t="shared" si="1101"/>
        <v>0</v>
      </c>
      <c r="AC362" s="34">
        <f t="shared" si="21"/>
        <v>0</v>
      </c>
      <c r="AD362" s="34">
        <f t="shared" si="22"/>
        <v>1</v>
      </c>
      <c r="AE362" s="30">
        <f t="shared" si="23"/>
        <v>0.0006444117714</v>
      </c>
      <c r="AF362" s="35" t="str">
        <f t="shared" si="42"/>
        <v>F+M</v>
      </c>
      <c r="AG362" s="31"/>
      <c r="AH362" s="31"/>
      <c r="AI362" s="31"/>
      <c r="AJ362" s="36">
        <f t="shared" ref="AJ362:AS362" si="1102">INT(100*ABS(J362-($AH$7+$AH$9)/2))</f>
        <v>3220</v>
      </c>
      <c r="AK362" s="36">
        <f t="shared" si="1102"/>
        <v>1815</v>
      </c>
      <c r="AL362" s="36">
        <f t="shared" si="1102"/>
        <v>135</v>
      </c>
      <c r="AM362" s="36">
        <f t="shared" si="1102"/>
        <v>85</v>
      </c>
      <c r="AN362" s="36">
        <f t="shared" si="1102"/>
        <v>89</v>
      </c>
      <c r="AO362" s="36">
        <f t="shared" si="1102"/>
        <v>32</v>
      </c>
      <c r="AP362" s="36">
        <f t="shared" si="1102"/>
        <v>134</v>
      </c>
      <c r="AQ362" s="36">
        <f t="shared" si="1102"/>
        <v>194</v>
      </c>
      <c r="AR362" s="36">
        <f t="shared" si="1102"/>
        <v>197</v>
      </c>
      <c r="AS362" s="36">
        <f t="shared" si="1102"/>
        <v>199</v>
      </c>
      <c r="AT362" s="35">
        <f t="shared" si="39"/>
        <v>32</v>
      </c>
      <c r="AU362" s="31"/>
      <c r="AV362" s="31"/>
      <c r="AW362" s="31"/>
      <c r="AX362" s="31"/>
      <c r="AY362" s="31"/>
      <c r="AZ362" s="31"/>
      <c r="BA362" s="31"/>
      <c r="BB362" s="31"/>
    </row>
    <row r="363" ht="13.5" customHeight="1">
      <c r="A363" s="27" t="s">
        <v>40</v>
      </c>
      <c r="B363" s="27" t="s">
        <v>59</v>
      </c>
      <c r="C363" s="28">
        <f>LOOKUP(A363,'single char incidentie'!$A$1:$A$26,'single char incidentie'!$E$1:$E$26)</f>
        <v>0.02231853074</v>
      </c>
      <c r="D363" s="28">
        <f>LOOKUP(B363,'single char incidentie'!$A$1:$A$26,'single char incidentie'!$D$1:$D$26)</f>
        <v>0.02732106643</v>
      </c>
      <c r="E363" s="29">
        <v>0.0638799431225305</v>
      </c>
      <c r="F363" s="30">
        <f t="shared" si="9"/>
        <v>0.0006387994312</v>
      </c>
      <c r="G363" s="31">
        <f t="shared" si="27"/>
        <v>894319.2037</v>
      </c>
      <c r="H363" s="31">
        <f t="shared" si="28"/>
        <v>382494.9301</v>
      </c>
      <c r="I363" s="31">
        <f t="shared" si="10"/>
        <v>8943.192037</v>
      </c>
      <c r="J363" s="32">
        <f t="shared" ref="J363:K363" si="1103">C363*$AH$5</f>
        <v>22.31853074</v>
      </c>
      <c r="K363" s="32">
        <f t="shared" si="1103"/>
        <v>27.32106643</v>
      </c>
      <c r="L363" s="32">
        <f t="shared" si="12"/>
        <v>0.6387994312</v>
      </c>
      <c r="M363" s="32">
        <f t="shared" si="13"/>
        <v>1.859877562</v>
      </c>
      <c r="N363" s="32">
        <f t="shared" si="14"/>
        <v>0.7199526045</v>
      </c>
      <c r="O363" s="32">
        <f t="shared" si="15"/>
        <v>2.276755536</v>
      </c>
      <c r="P363" s="32">
        <f t="shared" si="16"/>
        <v>0.8813247236</v>
      </c>
      <c r="Q363" s="32">
        <f t="shared" si="17"/>
        <v>0.05323328594</v>
      </c>
      <c r="R363" s="32">
        <f t="shared" si="18"/>
        <v>0.02060643327</v>
      </c>
      <c r="S363" s="32">
        <f t="shared" si="19"/>
        <v>0.001717202772</v>
      </c>
      <c r="T363" s="33">
        <f t="shared" si="30"/>
        <v>0.948111613</v>
      </c>
      <c r="U363" s="34">
        <f t="shared" ref="U363:AB363" si="1104">IF(AND(J363&gt;=$AH$7,J363&lt;=$AH$9),1,0)</f>
        <v>0</v>
      </c>
      <c r="V363" s="34">
        <f t="shared" si="1104"/>
        <v>0</v>
      </c>
      <c r="W363" s="34">
        <f t="shared" si="1104"/>
        <v>0</v>
      </c>
      <c r="X363" s="34">
        <f t="shared" si="1104"/>
        <v>1</v>
      </c>
      <c r="Y363" s="34">
        <f t="shared" si="1104"/>
        <v>0</v>
      </c>
      <c r="Z363" s="34">
        <f t="shared" si="1104"/>
        <v>1</v>
      </c>
      <c r="AA363" s="34">
        <f t="shared" si="1104"/>
        <v>0</v>
      </c>
      <c r="AB363" s="34">
        <f t="shared" si="1104"/>
        <v>0</v>
      </c>
      <c r="AC363" s="34">
        <f t="shared" si="21"/>
        <v>0</v>
      </c>
      <c r="AD363" s="34">
        <f t="shared" si="22"/>
        <v>1</v>
      </c>
      <c r="AE363" s="30">
        <f t="shared" si="23"/>
        <v>0.0006387994312</v>
      </c>
      <c r="AF363" s="35" t="str">
        <f t="shared" si="42"/>
        <v>V+M</v>
      </c>
      <c r="AG363" s="31"/>
      <c r="AH363" s="31"/>
      <c r="AI363" s="31"/>
      <c r="AJ363" s="36">
        <f t="shared" ref="AJ363:AS363" si="1105">INT(100*ABS(J363-($AH$7+$AH$9)/2))</f>
        <v>2031</v>
      </c>
      <c r="AK363" s="36">
        <f t="shared" si="1105"/>
        <v>2532</v>
      </c>
      <c r="AL363" s="36">
        <f t="shared" si="1105"/>
        <v>136</v>
      </c>
      <c r="AM363" s="36">
        <f t="shared" si="1105"/>
        <v>14</v>
      </c>
      <c r="AN363" s="36">
        <f t="shared" si="1105"/>
        <v>128</v>
      </c>
      <c r="AO363" s="36">
        <f t="shared" si="1105"/>
        <v>27</v>
      </c>
      <c r="AP363" s="36">
        <f t="shared" si="1105"/>
        <v>111</v>
      </c>
      <c r="AQ363" s="36">
        <f t="shared" si="1105"/>
        <v>194</v>
      </c>
      <c r="AR363" s="36">
        <f t="shared" si="1105"/>
        <v>197</v>
      </c>
      <c r="AS363" s="36">
        <f t="shared" si="1105"/>
        <v>199</v>
      </c>
      <c r="AT363" s="35">
        <f t="shared" si="39"/>
        <v>14</v>
      </c>
      <c r="AU363" s="31"/>
      <c r="AV363" s="31"/>
      <c r="AW363" s="31"/>
      <c r="AX363" s="31"/>
      <c r="AY363" s="31"/>
      <c r="AZ363" s="31"/>
      <c r="BA363" s="31"/>
      <c r="BB363" s="31"/>
    </row>
    <row r="364" ht="13.5" customHeight="1">
      <c r="A364" s="27" t="s">
        <v>28</v>
      </c>
      <c r="B364" s="27" t="s">
        <v>60</v>
      </c>
      <c r="C364" s="28">
        <f>LOOKUP(A364,'single char incidentie'!$A$1:$A$26,'single char incidentie'!$E$1:$E$26)</f>
        <v>0.0311030688</v>
      </c>
      <c r="D364" s="28">
        <f>LOOKUP(B364,'single char incidentie'!$A$1:$A$26,'single char incidentie'!$D$1:$D$26)</f>
        <v>0.02015677301</v>
      </c>
      <c r="E364" s="29">
        <v>0.0636137167319545</v>
      </c>
      <c r="F364" s="30">
        <f t="shared" si="9"/>
        <v>0.0006361371673</v>
      </c>
      <c r="G364" s="31">
        <f t="shared" si="27"/>
        <v>890592.0342</v>
      </c>
      <c r="H364" s="31">
        <f t="shared" si="28"/>
        <v>282194.8221</v>
      </c>
      <c r="I364" s="31">
        <f t="shared" si="10"/>
        <v>8905.920342</v>
      </c>
      <c r="J364" s="32">
        <f t="shared" ref="J364:K364" si="1106">C364*$AH$5</f>
        <v>31.1030688</v>
      </c>
      <c r="K364" s="32">
        <f t="shared" si="1106"/>
        <v>20.15677301</v>
      </c>
      <c r="L364" s="32">
        <f t="shared" si="12"/>
        <v>0.6361371673</v>
      </c>
      <c r="M364" s="32">
        <f t="shared" si="13"/>
        <v>2.5919224</v>
      </c>
      <c r="N364" s="32">
        <f t="shared" si="14"/>
        <v>1.0033248</v>
      </c>
      <c r="O364" s="32">
        <f t="shared" si="15"/>
        <v>1.679731084</v>
      </c>
      <c r="P364" s="32">
        <f t="shared" si="16"/>
        <v>0.6502184841</v>
      </c>
      <c r="Q364" s="32">
        <f t="shared" si="17"/>
        <v>0.05301143061</v>
      </c>
      <c r="R364" s="32">
        <f t="shared" si="18"/>
        <v>0.02052055378</v>
      </c>
      <c r="S364" s="32">
        <f t="shared" si="19"/>
        <v>0.001710046149</v>
      </c>
      <c r="T364" s="33">
        <f t="shared" si="30"/>
        <v>0.9487477502</v>
      </c>
      <c r="U364" s="34">
        <f t="shared" ref="U364:AB364" si="1107">IF(AND(J364&gt;=$AH$7,J364&lt;=$AH$9),1,0)</f>
        <v>0</v>
      </c>
      <c r="V364" s="34">
        <f t="shared" si="1107"/>
        <v>0</v>
      </c>
      <c r="W364" s="34">
        <f t="shared" si="1107"/>
        <v>0</v>
      </c>
      <c r="X364" s="34">
        <f t="shared" si="1107"/>
        <v>1</v>
      </c>
      <c r="Y364" s="34">
        <f t="shared" si="1107"/>
        <v>1</v>
      </c>
      <c r="Z364" s="34">
        <f t="shared" si="1107"/>
        <v>1</v>
      </c>
      <c r="AA364" s="34">
        <f t="shared" si="1107"/>
        <v>0</v>
      </c>
      <c r="AB364" s="34">
        <f t="shared" si="1107"/>
        <v>0</v>
      </c>
      <c r="AC364" s="34">
        <f t="shared" si="21"/>
        <v>0</v>
      </c>
      <c r="AD364" s="34">
        <f t="shared" si="22"/>
        <v>1</v>
      </c>
      <c r="AE364" s="30">
        <f t="shared" si="23"/>
        <v>0.0006361371673</v>
      </c>
      <c r="AF364" s="35" t="str">
        <f t="shared" si="42"/>
        <v>F+M</v>
      </c>
      <c r="AG364" s="31"/>
      <c r="AH364" s="31"/>
      <c r="AI364" s="31"/>
      <c r="AJ364" s="36">
        <f t="shared" ref="AJ364:AS364" si="1108">INT(100*ABS(J364-($AH$7+$AH$9)/2))</f>
        <v>2910</v>
      </c>
      <c r="AK364" s="36">
        <f t="shared" si="1108"/>
        <v>1815</v>
      </c>
      <c r="AL364" s="36">
        <f t="shared" si="1108"/>
        <v>136</v>
      </c>
      <c r="AM364" s="36">
        <f t="shared" si="1108"/>
        <v>59</v>
      </c>
      <c r="AN364" s="36">
        <f t="shared" si="1108"/>
        <v>99</v>
      </c>
      <c r="AO364" s="36">
        <f t="shared" si="1108"/>
        <v>32</v>
      </c>
      <c r="AP364" s="36">
        <f t="shared" si="1108"/>
        <v>134</v>
      </c>
      <c r="AQ364" s="36">
        <f t="shared" si="1108"/>
        <v>194</v>
      </c>
      <c r="AR364" s="36">
        <f t="shared" si="1108"/>
        <v>197</v>
      </c>
      <c r="AS364" s="36">
        <f t="shared" si="1108"/>
        <v>199</v>
      </c>
      <c r="AT364" s="35">
        <f t="shared" si="39"/>
        <v>32</v>
      </c>
      <c r="AU364" s="31"/>
      <c r="AV364" s="31"/>
      <c r="AW364" s="31"/>
      <c r="AX364" s="31"/>
      <c r="AY364" s="31"/>
      <c r="AZ364" s="31"/>
      <c r="BA364" s="31"/>
      <c r="BB364" s="31"/>
    </row>
    <row r="365" ht="13.5" customHeight="1">
      <c r="A365" s="27" t="s">
        <v>62</v>
      </c>
      <c r="B365" s="27" t="s">
        <v>33</v>
      </c>
      <c r="C365" s="28">
        <f>LOOKUP(A365,'single char incidentie'!$A$1:$A$26,'single char incidentie'!$E$1:$E$26)</f>
        <v>0.01854000624</v>
      </c>
      <c r="D365" s="28">
        <f>LOOKUP(B365,'single char incidentie'!$A$1:$A$26,'single char incidentie'!$D$1:$D$26)</f>
        <v>0.02531121548</v>
      </c>
      <c r="E365" s="29">
        <v>0.0636065214241011</v>
      </c>
      <c r="F365" s="30">
        <f t="shared" si="9"/>
        <v>0.0006360652142</v>
      </c>
      <c r="G365" s="31">
        <f t="shared" si="27"/>
        <v>890491.2999</v>
      </c>
      <c r="H365" s="31">
        <f t="shared" si="28"/>
        <v>354357.0167</v>
      </c>
      <c r="I365" s="31">
        <f t="shared" si="10"/>
        <v>8904.912999</v>
      </c>
      <c r="J365" s="32">
        <f t="shared" ref="J365:K365" si="1109">C365*$AH$5</f>
        <v>18.54000624</v>
      </c>
      <c r="K365" s="32">
        <f t="shared" si="1109"/>
        <v>25.31121548</v>
      </c>
      <c r="L365" s="32">
        <f t="shared" si="12"/>
        <v>0.6360652142</v>
      </c>
      <c r="M365" s="32">
        <f t="shared" si="13"/>
        <v>1.54500052</v>
      </c>
      <c r="N365" s="32">
        <f t="shared" si="14"/>
        <v>0.5980647174</v>
      </c>
      <c r="O365" s="32">
        <f t="shared" si="15"/>
        <v>2.109267957</v>
      </c>
      <c r="P365" s="32">
        <f t="shared" si="16"/>
        <v>0.8164908219</v>
      </c>
      <c r="Q365" s="32">
        <f t="shared" si="17"/>
        <v>0.05300543452</v>
      </c>
      <c r="R365" s="32">
        <f t="shared" si="18"/>
        <v>0.02051823272</v>
      </c>
      <c r="S365" s="32">
        <f t="shared" si="19"/>
        <v>0.001709852726</v>
      </c>
      <c r="T365" s="33">
        <f t="shared" si="30"/>
        <v>0.9493838154</v>
      </c>
      <c r="U365" s="34">
        <f t="shared" ref="U365:AB365" si="1110">IF(AND(J365&gt;=$AH$7,J365&lt;=$AH$9),1,0)</f>
        <v>0</v>
      </c>
      <c r="V365" s="34">
        <f t="shared" si="1110"/>
        <v>0</v>
      </c>
      <c r="W365" s="34">
        <f t="shared" si="1110"/>
        <v>0</v>
      </c>
      <c r="X365" s="34">
        <f t="shared" si="1110"/>
        <v>1</v>
      </c>
      <c r="Y365" s="34">
        <f t="shared" si="1110"/>
        <v>0</v>
      </c>
      <c r="Z365" s="34">
        <f t="shared" si="1110"/>
        <v>1</v>
      </c>
      <c r="AA365" s="34">
        <f t="shared" si="1110"/>
        <v>0</v>
      </c>
      <c r="AB365" s="34">
        <f t="shared" si="1110"/>
        <v>0</v>
      </c>
      <c r="AC365" s="34">
        <f t="shared" si="21"/>
        <v>0</v>
      </c>
      <c r="AD365" s="34">
        <f t="shared" si="22"/>
        <v>1</v>
      </c>
      <c r="AE365" s="30">
        <f t="shared" si="23"/>
        <v>0.0006360652142</v>
      </c>
      <c r="AF365" s="35" t="str">
        <f t="shared" si="42"/>
        <v>F+M</v>
      </c>
      <c r="AG365" s="31"/>
      <c r="AH365" s="31"/>
      <c r="AI365" s="31"/>
      <c r="AJ365" s="36">
        <f t="shared" ref="AJ365:AS365" si="1111">INT(100*ABS(J365-($AH$7+$AH$9)/2))</f>
        <v>1654</v>
      </c>
      <c r="AK365" s="36">
        <f t="shared" si="1111"/>
        <v>2331</v>
      </c>
      <c r="AL365" s="36">
        <f t="shared" si="1111"/>
        <v>136</v>
      </c>
      <c r="AM365" s="36">
        <f t="shared" si="1111"/>
        <v>45</v>
      </c>
      <c r="AN365" s="36">
        <f t="shared" si="1111"/>
        <v>140</v>
      </c>
      <c r="AO365" s="36">
        <f t="shared" si="1111"/>
        <v>10</v>
      </c>
      <c r="AP365" s="36">
        <f t="shared" si="1111"/>
        <v>118</v>
      </c>
      <c r="AQ365" s="36">
        <f t="shared" si="1111"/>
        <v>194</v>
      </c>
      <c r="AR365" s="36">
        <f t="shared" si="1111"/>
        <v>197</v>
      </c>
      <c r="AS365" s="36">
        <f t="shared" si="1111"/>
        <v>199</v>
      </c>
      <c r="AT365" s="35">
        <f t="shared" si="39"/>
        <v>10</v>
      </c>
      <c r="AU365" s="31"/>
      <c r="AV365" s="31"/>
      <c r="AW365" s="31"/>
      <c r="AX365" s="31"/>
      <c r="AY365" s="31"/>
      <c r="AZ365" s="31"/>
      <c r="BA365" s="31"/>
      <c r="BB365" s="31"/>
    </row>
    <row r="366" ht="13.5" customHeight="1">
      <c r="A366" s="27" t="s">
        <v>45</v>
      </c>
      <c r="B366" s="27" t="s">
        <v>50</v>
      </c>
      <c r="C366" s="28">
        <f>LOOKUP(A366,'single char incidentie'!$A$1:$A$26,'single char incidentie'!$E$1:$E$26)</f>
        <v>0.03844431043</v>
      </c>
      <c r="D366" s="28">
        <f>LOOKUP(B366,'single char incidentie'!$A$1:$A$26,'single char incidentie'!$D$1:$D$26)</f>
        <v>0.01632596738</v>
      </c>
      <c r="E366" s="29">
        <v>0.0635561542691273</v>
      </c>
      <c r="F366" s="30">
        <f t="shared" si="9"/>
        <v>0.0006355615427</v>
      </c>
      <c r="G366" s="31">
        <f t="shared" si="27"/>
        <v>889786.1598</v>
      </c>
      <c r="H366" s="31">
        <f t="shared" si="28"/>
        <v>228563.5433</v>
      </c>
      <c r="I366" s="31">
        <f t="shared" si="10"/>
        <v>8897.861598</v>
      </c>
      <c r="J366" s="32">
        <f t="shared" ref="J366:K366" si="1112">C366*$AH$5</f>
        <v>38.44431043</v>
      </c>
      <c r="K366" s="32">
        <f t="shared" si="1112"/>
        <v>16.32596738</v>
      </c>
      <c r="L366" s="32">
        <f t="shared" si="12"/>
        <v>0.6355615427</v>
      </c>
      <c r="M366" s="32">
        <f t="shared" si="13"/>
        <v>3.203692536</v>
      </c>
      <c r="N366" s="32">
        <f t="shared" si="14"/>
        <v>1.240139046</v>
      </c>
      <c r="O366" s="32">
        <f t="shared" si="15"/>
        <v>1.360497281</v>
      </c>
      <c r="P366" s="32">
        <f t="shared" si="16"/>
        <v>0.526644109</v>
      </c>
      <c r="Q366" s="32">
        <f t="shared" si="17"/>
        <v>0.05296346189</v>
      </c>
      <c r="R366" s="32">
        <f t="shared" si="18"/>
        <v>0.02050198525</v>
      </c>
      <c r="S366" s="32">
        <f t="shared" si="19"/>
        <v>0.001708498771</v>
      </c>
      <c r="T366" s="33">
        <f t="shared" si="30"/>
        <v>0.950019377</v>
      </c>
      <c r="U366" s="34">
        <f t="shared" ref="U366:AB366" si="1113">IF(AND(J366&gt;=$AH$7,J366&lt;=$AH$9),1,0)</f>
        <v>0</v>
      </c>
      <c r="V366" s="34">
        <f t="shared" si="1113"/>
        <v>0</v>
      </c>
      <c r="W366" s="34">
        <f t="shared" si="1113"/>
        <v>0</v>
      </c>
      <c r="X366" s="34">
        <f t="shared" si="1113"/>
        <v>0</v>
      </c>
      <c r="Y366" s="34">
        <f t="shared" si="1113"/>
        <v>1</v>
      </c>
      <c r="Z366" s="34">
        <f t="shared" si="1113"/>
        <v>1</v>
      </c>
      <c r="AA366" s="34">
        <f t="shared" si="1113"/>
        <v>0</v>
      </c>
      <c r="AB366" s="34">
        <f t="shared" si="1113"/>
        <v>0</v>
      </c>
      <c r="AC366" s="34">
        <f t="shared" si="21"/>
        <v>0</v>
      </c>
      <c r="AD366" s="34">
        <f t="shared" si="22"/>
        <v>1</v>
      </c>
      <c r="AE366" s="30">
        <f t="shared" si="23"/>
        <v>0.0006355615427</v>
      </c>
      <c r="AF366" s="35" t="str">
        <f t="shared" si="42"/>
        <v>F+M</v>
      </c>
      <c r="AG366" s="31"/>
      <c r="AH366" s="31"/>
      <c r="AI366" s="31"/>
      <c r="AJ366" s="36">
        <f t="shared" ref="AJ366:AS366" si="1114">INT(100*ABS(J366-($AH$7+$AH$9)/2))</f>
        <v>3644</v>
      </c>
      <c r="AK366" s="36">
        <f t="shared" si="1114"/>
        <v>1432</v>
      </c>
      <c r="AL366" s="36">
        <f t="shared" si="1114"/>
        <v>136</v>
      </c>
      <c r="AM366" s="36">
        <f t="shared" si="1114"/>
        <v>120</v>
      </c>
      <c r="AN366" s="36">
        <f t="shared" si="1114"/>
        <v>75</v>
      </c>
      <c r="AO366" s="36">
        <f t="shared" si="1114"/>
        <v>63</v>
      </c>
      <c r="AP366" s="36">
        <f t="shared" si="1114"/>
        <v>147</v>
      </c>
      <c r="AQ366" s="36">
        <f t="shared" si="1114"/>
        <v>194</v>
      </c>
      <c r="AR366" s="36">
        <f t="shared" si="1114"/>
        <v>197</v>
      </c>
      <c r="AS366" s="36">
        <f t="shared" si="1114"/>
        <v>199</v>
      </c>
      <c r="AT366" s="35">
        <f t="shared" si="39"/>
        <v>63</v>
      </c>
      <c r="AU366" s="31"/>
      <c r="AV366" s="31"/>
      <c r="AW366" s="31"/>
      <c r="AX366" s="31"/>
      <c r="AY366" s="31"/>
      <c r="AZ366" s="31"/>
      <c r="BA366" s="31"/>
      <c r="BB366" s="31"/>
    </row>
    <row r="367" ht="13.5" customHeight="1">
      <c r="A367" s="27" t="s">
        <v>55</v>
      </c>
      <c r="B367" s="27" t="s">
        <v>63</v>
      </c>
      <c r="C367" s="28">
        <f>LOOKUP(A367,'single char incidentie'!$A$1:$A$26,'single char incidentie'!$E$1:$E$26)</f>
        <v>0.04208913995</v>
      </c>
      <c r="D367" s="28">
        <f>LOOKUP(B367,'single char incidentie'!$A$1:$A$26,'single char incidentie'!$D$1:$D$26)</f>
        <v>0.01647854269</v>
      </c>
      <c r="E367" s="29">
        <v>0.0631532170293366</v>
      </c>
      <c r="F367" s="30">
        <f t="shared" si="9"/>
        <v>0.0006315321703</v>
      </c>
      <c r="G367" s="31">
        <f t="shared" si="27"/>
        <v>884145.0384</v>
      </c>
      <c r="H367" s="31">
        <f t="shared" si="28"/>
        <v>230699.5977</v>
      </c>
      <c r="I367" s="31">
        <f t="shared" si="10"/>
        <v>8841.450384</v>
      </c>
      <c r="J367" s="32">
        <f t="shared" ref="J367:K367" si="1115">C367*$AH$5</f>
        <v>42.08913995</v>
      </c>
      <c r="K367" s="32">
        <f t="shared" si="1115"/>
        <v>16.47854269</v>
      </c>
      <c r="L367" s="32">
        <f t="shared" si="12"/>
        <v>0.6315321703</v>
      </c>
      <c r="M367" s="32">
        <f t="shared" si="13"/>
        <v>3.50742833</v>
      </c>
      <c r="N367" s="32">
        <f t="shared" si="14"/>
        <v>1.357714192</v>
      </c>
      <c r="O367" s="32">
        <f t="shared" si="15"/>
        <v>1.373211891</v>
      </c>
      <c r="P367" s="32">
        <f t="shared" si="16"/>
        <v>0.5315658933</v>
      </c>
      <c r="Q367" s="32">
        <f t="shared" si="17"/>
        <v>0.05262768086</v>
      </c>
      <c r="R367" s="32">
        <f t="shared" si="18"/>
        <v>0.02037200549</v>
      </c>
      <c r="S367" s="32">
        <f t="shared" si="19"/>
        <v>0.001697667124</v>
      </c>
      <c r="T367" s="33">
        <f t="shared" si="30"/>
        <v>0.9506509091</v>
      </c>
      <c r="U367" s="34">
        <f t="shared" ref="U367:AB367" si="1116">IF(AND(J367&gt;=$AH$7,J367&lt;=$AH$9),1,0)</f>
        <v>0</v>
      </c>
      <c r="V367" s="34">
        <f t="shared" si="1116"/>
        <v>0</v>
      </c>
      <c r="W367" s="34">
        <f t="shared" si="1116"/>
        <v>0</v>
      </c>
      <c r="X367" s="34">
        <f t="shared" si="1116"/>
        <v>0</v>
      </c>
      <c r="Y367" s="34">
        <f t="shared" si="1116"/>
        <v>1</v>
      </c>
      <c r="Z367" s="34">
        <f t="shared" si="1116"/>
        <v>1</v>
      </c>
      <c r="AA367" s="34">
        <f t="shared" si="1116"/>
        <v>0</v>
      </c>
      <c r="AB367" s="34">
        <f t="shared" si="1116"/>
        <v>0</v>
      </c>
      <c r="AC367" s="34">
        <f t="shared" si="21"/>
        <v>0</v>
      </c>
      <c r="AD367" s="34">
        <f t="shared" si="22"/>
        <v>1</v>
      </c>
      <c r="AE367" s="30">
        <f t="shared" si="23"/>
        <v>0.0006315321703</v>
      </c>
      <c r="AF367" s="35" t="str">
        <f t="shared" si="42"/>
        <v>F+M</v>
      </c>
      <c r="AG367" s="31"/>
      <c r="AH367" s="31"/>
      <c r="AI367" s="31"/>
      <c r="AJ367" s="36">
        <f t="shared" ref="AJ367:AS367" si="1117">INT(100*ABS(J367-($AH$7+$AH$9)/2))</f>
        <v>4008</v>
      </c>
      <c r="AK367" s="36">
        <f t="shared" si="1117"/>
        <v>1447</v>
      </c>
      <c r="AL367" s="36">
        <f t="shared" si="1117"/>
        <v>136</v>
      </c>
      <c r="AM367" s="36">
        <f t="shared" si="1117"/>
        <v>150</v>
      </c>
      <c r="AN367" s="36">
        <f t="shared" si="1117"/>
        <v>64</v>
      </c>
      <c r="AO367" s="36">
        <f t="shared" si="1117"/>
        <v>62</v>
      </c>
      <c r="AP367" s="36">
        <f t="shared" si="1117"/>
        <v>146</v>
      </c>
      <c r="AQ367" s="36">
        <f t="shared" si="1117"/>
        <v>194</v>
      </c>
      <c r="AR367" s="36">
        <f t="shared" si="1117"/>
        <v>197</v>
      </c>
      <c r="AS367" s="36">
        <f t="shared" si="1117"/>
        <v>199</v>
      </c>
      <c r="AT367" s="35">
        <f t="shared" si="39"/>
        <v>62</v>
      </c>
      <c r="AU367" s="31"/>
      <c r="AV367" s="31"/>
      <c r="AW367" s="31"/>
      <c r="AX367" s="31"/>
      <c r="AY367" s="31"/>
      <c r="AZ367" s="31"/>
      <c r="BA367" s="31"/>
      <c r="BB367" s="31"/>
    </row>
    <row r="368" ht="13.5" customHeight="1">
      <c r="A368" s="27" t="s">
        <v>48</v>
      </c>
      <c r="B368" s="27" t="s">
        <v>11</v>
      </c>
      <c r="C368" s="28">
        <f>LOOKUP(A368,'single char incidentie'!$A$1:$A$26,'single char incidentie'!$E$1:$E$26)</f>
        <v>0.04448359996</v>
      </c>
      <c r="D368" s="28">
        <f>LOOKUP(B368,'single char incidentie'!$A$1:$A$26,'single char incidentie'!$D$1:$D$26)</f>
        <v>0.01327316637</v>
      </c>
      <c r="E368" s="29">
        <v>0.0629013812544674</v>
      </c>
      <c r="F368" s="30">
        <f t="shared" si="9"/>
        <v>0.0006290138125</v>
      </c>
      <c r="G368" s="31">
        <f t="shared" si="27"/>
        <v>880619.3376</v>
      </c>
      <c r="H368" s="31">
        <f t="shared" si="28"/>
        <v>185824.3292</v>
      </c>
      <c r="I368" s="31">
        <f t="shared" si="10"/>
        <v>8806.193376</v>
      </c>
      <c r="J368" s="32">
        <f t="shared" ref="J368:K368" si="1118">C368*$AH$5</f>
        <v>44.48359996</v>
      </c>
      <c r="K368" s="32">
        <f t="shared" si="1118"/>
        <v>13.27316637</v>
      </c>
      <c r="L368" s="32">
        <f t="shared" si="12"/>
        <v>0.6290138125</v>
      </c>
      <c r="M368" s="32">
        <f t="shared" si="13"/>
        <v>3.706966663</v>
      </c>
      <c r="N368" s="32">
        <f t="shared" si="14"/>
        <v>1.434954837</v>
      </c>
      <c r="O368" s="32">
        <f t="shared" si="15"/>
        <v>1.106097198</v>
      </c>
      <c r="P368" s="32">
        <f t="shared" si="16"/>
        <v>0.4281666571</v>
      </c>
      <c r="Q368" s="32">
        <f t="shared" si="17"/>
        <v>0.05241781771</v>
      </c>
      <c r="R368" s="32">
        <f t="shared" si="18"/>
        <v>0.02029076815</v>
      </c>
      <c r="S368" s="32">
        <f t="shared" si="19"/>
        <v>0.001690897346</v>
      </c>
      <c r="T368" s="33">
        <f t="shared" si="30"/>
        <v>0.9512799229</v>
      </c>
      <c r="U368" s="34">
        <f t="shared" ref="U368:AB368" si="1119">IF(AND(J368&gt;=$AH$7,J368&lt;=$AH$9),1,0)</f>
        <v>0</v>
      </c>
      <c r="V368" s="34">
        <f t="shared" si="1119"/>
        <v>0</v>
      </c>
      <c r="W368" s="34">
        <f t="shared" si="1119"/>
        <v>0</v>
      </c>
      <c r="X368" s="34">
        <f t="shared" si="1119"/>
        <v>0</v>
      </c>
      <c r="Y368" s="34">
        <f t="shared" si="1119"/>
        <v>1</v>
      </c>
      <c r="Z368" s="34">
        <f t="shared" si="1119"/>
        <v>1</v>
      </c>
      <c r="AA368" s="34">
        <f t="shared" si="1119"/>
        <v>0</v>
      </c>
      <c r="AB368" s="34">
        <f t="shared" si="1119"/>
        <v>0</v>
      </c>
      <c r="AC368" s="34">
        <f t="shared" si="21"/>
        <v>0</v>
      </c>
      <c r="AD368" s="34">
        <f t="shared" si="22"/>
        <v>1</v>
      </c>
      <c r="AE368" s="30">
        <f t="shared" si="23"/>
        <v>0.0006290138125</v>
      </c>
      <c r="AF368" s="35" t="str">
        <f t="shared" si="42"/>
        <v>V+D</v>
      </c>
      <c r="AG368" s="31"/>
      <c r="AH368" s="31"/>
      <c r="AI368" s="31"/>
      <c r="AJ368" s="36">
        <f t="shared" ref="AJ368:AS368" si="1120">INT(100*ABS(J368-($AH$7+$AH$9)/2))</f>
        <v>4248</v>
      </c>
      <c r="AK368" s="36">
        <f t="shared" si="1120"/>
        <v>1127</v>
      </c>
      <c r="AL368" s="36">
        <f t="shared" si="1120"/>
        <v>137</v>
      </c>
      <c r="AM368" s="36">
        <f t="shared" si="1120"/>
        <v>170</v>
      </c>
      <c r="AN368" s="36">
        <f t="shared" si="1120"/>
        <v>56</v>
      </c>
      <c r="AO368" s="36">
        <f t="shared" si="1120"/>
        <v>89</v>
      </c>
      <c r="AP368" s="36">
        <f t="shared" si="1120"/>
        <v>157</v>
      </c>
      <c r="AQ368" s="36">
        <f t="shared" si="1120"/>
        <v>194</v>
      </c>
      <c r="AR368" s="36">
        <f t="shared" si="1120"/>
        <v>197</v>
      </c>
      <c r="AS368" s="36">
        <f t="shared" si="1120"/>
        <v>199</v>
      </c>
      <c r="AT368" s="35">
        <f t="shared" si="39"/>
        <v>56</v>
      </c>
      <c r="AU368" s="31"/>
      <c r="AV368" s="31"/>
      <c r="AW368" s="31"/>
      <c r="AX368" s="31"/>
      <c r="AY368" s="31"/>
      <c r="AZ368" s="31"/>
      <c r="BA368" s="31"/>
      <c r="BB368" s="31"/>
    </row>
    <row r="369" ht="13.5" customHeight="1">
      <c r="A369" s="27" t="s">
        <v>53</v>
      </c>
      <c r="B369" s="27" t="s">
        <v>11</v>
      </c>
      <c r="C369" s="28">
        <f>LOOKUP(A369,'single char incidentie'!$A$1:$A$26,'single char incidentie'!$E$1:$E$26)</f>
        <v>0.04653756087</v>
      </c>
      <c r="D369" s="28">
        <f>LOOKUP(B369,'single char incidentie'!$A$1:$A$26,'single char incidentie'!$D$1:$D$26)</f>
        <v>0.01327316637</v>
      </c>
      <c r="E369" s="29">
        <v>0.0623545378576086</v>
      </c>
      <c r="F369" s="30">
        <f t="shared" si="9"/>
        <v>0.0006235453786</v>
      </c>
      <c r="G369" s="31">
        <f t="shared" si="27"/>
        <v>872963.53</v>
      </c>
      <c r="H369" s="31">
        <f t="shared" si="28"/>
        <v>185824.3292</v>
      </c>
      <c r="I369" s="31">
        <f t="shared" si="10"/>
        <v>8729.6353</v>
      </c>
      <c r="J369" s="32">
        <f t="shared" ref="J369:K369" si="1121">C369*$AH$5</f>
        <v>46.53756087</v>
      </c>
      <c r="K369" s="32">
        <f t="shared" si="1121"/>
        <v>13.27316637</v>
      </c>
      <c r="L369" s="32">
        <f t="shared" si="12"/>
        <v>0.6235453786</v>
      </c>
      <c r="M369" s="32">
        <f t="shared" si="13"/>
        <v>3.878130073</v>
      </c>
      <c r="N369" s="32">
        <f t="shared" si="14"/>
        <v>1.501211641</v>
      </c>
      <c r="O369" s="32">
        <f t="shared" si="15"/>
        <v>1.106097198</v>
      </c>
      <c r="P369" s="32">
        <f t="shared" si="16"/>
        <v>0.4281666571</v>
      </c>
      <c r="Q369" s="32">
        <f t="shared" si="17"/>
        <v>0.05196211488</v>
      </c>
      <c r="R369" s="32">
        <f t="shared" si="18"/>
        <v>0.02011436705</v>
      </c>
      <c r="S369" s="32">
        <f t="shared" si="19"/>
        <v>0.001676197254</v>
      </c>
      <c r="T369" s="33">
        <f t="shared" si="30"/>
        <v>0.9519034683</v>
      </c>
      <c r="U369" s="34">
        <f t="shared" ref="U369:AB369" si="1122">IF(AND(J369&gt;=$AH$7,J369&lt;=$AH$9),1,0)</f>
        <v>0</v>
      </c>
      <c r="V369" s="34">
        <f t="shared" si="1122"/>
        <v>0</v>
      </c>
      <c r="W369" s="34">
        <f t="shared" si="1122"/>
        <v>0</v>
      </c>
      <c r="X369" s="34">
        <f t="shared" si="1122"/>
        <v>0</v>
      </c>
      <c r="Y369" s="34">
        <f t="shared" si="1122"/>
        <v>1</v>
      </c>
      <c r="Z369" s="34">
        <f t="shared" si="1122"/>
        <v>1</v>
      </c>
      <c r="AA369" s="34">
        <f t="shared" si="1122"/>
        <v>0</v>
      </c>
      <c r="AB369" s="34">
        <f t="shared" si="1122"/>
        <v>0</v>
      </c>
      <c r="AC369" s="34">
        <f t="shared" si="21"/>
        <v>0</v>
      </c>
      <c r="AD369" s="34">
        <f t="shared" si="22"/>
        <v>1</v>
      </c>
      <c r="AE369" s="30">
        <f t="shared" si="23"/>
        <v>0.0006235453786</v>
      </c>
      <c r="AF369" s="35" t="str">
        <f t="shared" si="42"/>
        <v>V+D</v>
      </c>
      <c r="AG369" s="31"/>
      <c r="AH369" s="31"/>
      <c r="AI369" s="31"/>
      <c r="AJ369" s="36">
        <f t="shared" ref="AJ369:AS369" si="1123">INT(100*ABS(J369-($AH$7+$AH$9)/2))</f>
        <v>4453</v>
      </c>
      <c r="AK369" s="36">
        <f t="shared" si="1123"/>
        <v>1127</v>
      </c>
      <c r="AL369" s="36">
        <f t="shared" si="1123"/>
        <v>137</v>
      </c>
      <c r="AM369" s="36">
        <f t="shared" si="1123"/>
        <v>187</v>
      </c>
      <c r="AN369" s="36">
        <f t="shared" si="1123"/>
        <v>49</v>
      </c>
      <c r="AO369" s="36">
        <f t="shared" si="1123"/>
        <v>89</v>
      </c>
      <c r="AP369" s="36">
        <f t="shared" si="1123"/>
        <v>157</v>
      </c>
      <c r="AQ369" s="36">
        <f t="shared" si="1123"/>
        <v>194</v>
      </c>
      <c r="AR369" s="36">
        <f t="shared" si="1123"/>
        <v>197</v>
      </c>
      <c r="AS369" s="36">
        <f t="shared" si="1123"/>
        <v>199</v>
      </c>
      <c r="AT369" s="35">
        <f t="shared" si="39"/>
        <v>49</v>
      </c>
      <c r="AU369" s="31"/>
      <c r="AV369" s="31"/>
      <c r="AW369" s="31"/>
      <c r="AX369" s="31"/>
      <c r="AY369" s="31"/>
      <c r="AZ369" s="31"/>
      <c r="BA369" s="31"/>
      <c r="BB369" s="31"/>
    </row>
    <row r="370" ht="13.5" customHeight="1">
      <c r="A370" s="27" t="s">
        <v>11</v>
      </c>
      <c r="B370" s="27" t="s">
        <v>61</v>
      </c>
      <c r="C370" s="28">
        <f>LOOKUP(A370,'single char incidentie'!$A$1:$A$26,'single char incidentie'!$E$1:$E$26)</f>
        <v>0.02841657837</v>
      </c>
      <c r="D370" s="28">
        <f>LOOKUP(B370,'single char incidentie'!$A$1:$A$26,'single char incidentie'!$D$1:$D$26)</f>
        <v>0.02155809446</v>
      </c>
      <c r="E370" s="29">
        <v>0.0619084287706975</v>
      </c>
      <c r="F370" s="30">
        <f t="shared" si="9"/>
        <v>0.0006190842877</v>
      </c>
      <c r="G370" s="31">
        <f t="shared" si="27"/>
        <v>866718.0028</v>
      </c>
      <c r="H370" s="31">
        <f t="shared" si="28"/>
        <v>301813.3225</v>
      </c>
      <c r="I370" s="31">
        <f t="shared" si="10"/>
        <v>8667.180028</v>
      </c>
      <c r="J370" s="32">
        <f t="shared" ref="J370:K370" si="1124">C370*$AH$5</f>
        <v>28.41657837</v>
      </c>
      <c r="K370" s="32">
        <f t="shared" si="1124"/>
        <v>21.55809446</v>
      </c>
      <c r="L370" s="32">
        <f t="shared" si="12"/>
        <v>0.6190842877</v>
      </c>
      <c r="M370" s="32">
        <f t="shared" si="13"/>
        <v>2.368048197</v>
      </c>
      <c r="N370" s="32">
        <f t="shared" si="14"/>
        <v>0.9166638183</v>
      </c>
      <c r="O370" s="32">
        <f t="shared" si="15"/>
        <v>1.796507872</v>
      </c>
      <c r="P370" s="32">
        <f t="shared" si="16"/>
        <v>0.6954224021</v>
      </c>
      <c r="Q370" s="32">
        <f t="shared" si="17"/>
        <v>0.05159035731</v>
      </c>
      <c r="R370" s="32">
        <f t="shared" si="18"/>
        <v>0.01997046089</v>
      </c>
      <c r="S370" s="32">
        <f t="shared" si="19"/>
        <v>0.001664205074</v>
      </c>
      <c r="T370" s="33">
        <f t="shared" si="30"/>
        <v>0.9525225526</v>
      </c>
      <c r="U370" s="34">
        <f t="shared" ref="U370:AB370" si="1125">IF(AND(J370&gt;=$AH$7,J370&lt;=$AH$9),1,0)</f>
        <v>0</v>
      </c>
      <c r="V370" s="34">
        <f t="shared" si="1125"/>
        <v>0</v>
      </c>
      <c r="W370" s="34">
        <f t="shared" si="1125"/>
        <v>0</v>
      </c>
      <c r="X370" s="34">
        <f t="shared" si="1125"/>
        <v>1</v>
      </c>
      <c r="Y370" s="34">
        <f t="shared" si="1125"/>
        <v>0</v>
      </c>
      <c r="Z370" s="34">
        <f t="shared" si="1125"/>
        <v>1</v>
      </c>
      <c r="AA370" s="34">
        <f t="shared" si="1125"/>
        <v>0</v>
      </c>
      <c r="AB370" s="34">
        <f t="shared" si="1125"/>
        <v>0</v>
      </c>
      <c r="AC370" s="34">
        <f t="shared" si="21"/>
        <v>0</v>
      </c>
      <c r="AD370" s="34">
        <f t="shared" si="22"/>
        <v>1</v>
      </c>
      <c r="AE370" s="30">
        <f t="shared" si="23"/>
        <v>0.0006190842877</v>
      </c>
      <c r="AF370" s="35" t="str">
        <f t="shared" si="42"/>
        <v>F+M</v>
      </c>
      <c r="AG370" s="31"/>
      <c r="AH370" s="31"/>
      <c r="AI370" s="31"/>
      <c r="AJ370" s="36">
        <f t="shared" ref="AJ370:AS370" si="1126">INT(100*ABS(J370-($AH$7+$AH$9)/2))</f>
        <v>2641</v>
      </c>
      <c r="AK370" s="36">
        <f t="shared" si="1126"/>
        <v>1955</v>
      </c>
      <c r="AL370" s="36">
        <f t="shared" si="1126"/>
        <v>138</v>
      </c>
      <c r="AM370" s="36">
        <f t="shared" si="1126"/>
        <v>36</v>
      </c>
      <c r="AN370" s="36">
        <f t="shared" si="1126"/>
        <v>108</v>
      </c>
      <c r="AO370" s="36">
        <f t="shared" si="1126"/>
        <v>20</v>
      </c>
      <c r="AP370" s="36">
        <f t="shared" si="1126"/>
        <v>130</v>
      </c>
      <c r="AQ370" s="36">
        <f t="shared" si="1126"/>
        <v>194</v>
      </c>
      <c r="AR370" s="36">
        <f t="shared" si="1126"/>
        <v>198</v>
      </c>
      <c r="AS370" s="36">
        <f t="shared" si="1126"/>
        <v>199</v>
      </c>
      <c r="AT370" s="35">
        <f t="shared" si="39"/>
        <v>20</v>
      </c>
      <c r="AU370" s="31"/>
      <c r="AV370" s="31"/>
      <c r="AW370" s="31"/>
      <c r="AX370" s="31"/>
      <c r="AY370" s="31"/>
      <c r="AZ370" s="31"/>
      <c r="BA370" s="31"/>
      <c r="BB370" s="31"/>
    </row>
    <row r="371" ht="13.5" customHeight="1">
      <c r="A371" s="27" t="s">
        <v>50</v>
      </c>
      <c r="B371" s="27" t="s">
        <v>11</v>
      </c>
      <c r="C371" s="28">
        <f>LOOKUP(A371,'single char incidentie'!$A$1:$A$26,'single char incidentie'!$E$1:$E$26)</f>
        <v>0.05131646222</v>
      </c>
      <c r="D371" s="28">
        <f>LOOKUP(B371,'single char incidentie'!$A$1:$A$26,'single char incidentie'!$D$1:$D$26)</f>
        <v>0.01327316637</v>
      </c>
      <c r="E371" s="29">
        <v>0.0618148897686032</v>
      </c>
      <c r="F371" s="30">
        <f t="shared" si="9"/>
        <v>0.0006181488977</v>
      </c>
      <c r="G371" s="31">
        <f t="shared" si="27"/>
        <v>865408.4568</v>
      </c>
      <c r="H371" s="31">
        <f t="shared" si="28"/>
        <v>185824.3292</v>
      </c>
      <c r="I371" s="31">
        <f t="shared" si="10"/>
        <v>8654.084568</v>
      </c>
      <c r="J371" s="32">
        <f t="shared" ref="J371:K371" si="1127">C371*$AH$5</f>
        <v>51.31646222</v>
      </c>
      <c r="K371" s="32">
        <f t="shared" si="1127"/>
        <v>13.27316637</v>
      </c>
      <c r="L371" s="32">
        <f t="shared" si="12"/>
        <v>0.6181488977</v>
      </c>
      <c r="M371" s="32">
        <f t="shared" si="13"/>
        <v>4.276371852</v>
      </c>
      <c r="N371" s="32">
        <f t="shared" si="14"/>
        <v>1.655369749</v>
      </c>
      <c r="O371" s="32">
        <f t="shared" si="15"/>
        <v>1.106097198</v>
      </c>
      <c r="P371" s="32">
        <f t="shared" si="16"/>
        <v>0.4281666571</v>
      </c>
      <c r="Q371" s="32">
        <f t="shared" si="17"/>
        <v>0.05151240814</v>
      </c>
      <c r="R371" s="32">
        <f t="shared" si="18"/>
        <v>0.01994028702</v>
      </c>
      <c r="S371" s="32">
        <f t="shared" si="19"/>
        <v>0.001661690585</v>
      </c>
      <c r="T371" s="33">
        <f t="shared" si="30"/>
        <v>0.9531407015</v>
      </c>
      <c r="U371" s="34">
        <f t="shared" ref="U371:AB371" si="1128">IF(AND(J371&gt;=$AH$7,J371&lt;=$AH$9),1,0)</f>
        <v>0</v>
      </c>
      <c r="V371" s="34">
        <f t="shared" si="1128"/>
        <v>0</v>
      </c>
      <c r="W371" s="34">
        <f t="shared" si="1128"/>
        <v>0</v>
      </c>
      <c r="X371" s="34">
        <f t="shared" si="1128"/>
        <v>0</v>
      </c>
      <c r="Y371" s="34">
        <f t="shared" si="1128"/>
        <v>1</v>
      </c>
      <c r="Z371" s="34">
        <f t="shared" si="1128"/>
        <v>1</v>
      </c>
      <c r="AA371" s="34">
        <f t="shared" si="1128"/>
        <v>0</v>
      </c>
      <c r="AB371" s="34">
        <f t="shared" si="1128"/>
        <v>0</v>
      </c>
      <c r="AC371" s="34">
        <f t="shared" si="21"/>
        <v>0</v>
      </c>
      <c r="AD371" s="34">
        <f t="shared" si="22"/>
        <v>1</v>
      </c>
      <c r="AE371" s="30">
        <f t="shared" si="23"/>
        <v>0.0006181488977</v>
      </c>
      <c r="AF371" s="35" t="str">
        <f t="shared" si="42"/>
        <v>V+D</v>
      </c>
      <c r="AG371" s="31"/>
      <c r="AH371" s="31"/>
      <c r="AI371" s="31"/>
      <c r="AJ371" s="36">
        <f t="shared" ref="AJ371:AS371" si="1129">INT(100*ABS(J371-($AH$7+$AH$9)/2))</f>
        <v>4931</v>
      </c>
      <c r="AK371" s="36">
        <f t="shared" si="1129"/>
        <v>1127</v>
      </c>
      <c r="AL371" s="36">
        <f t="shared" si="1129"/>
        <v>138</v>
      </c>
      <c r="AM371" s="36">
        <f t="shared" si="1129"/>
        <v>227</v>
      </c>
      <c r="AN371" s="36">
        <f t="shared" si="1129"/>
        <v>34</v>
      </c>
      <c r="AO371" s="36">
        <f t="shared" si="1129"/>
        <v>89</v>
      </c>
      <c r="AP371" s="36">
        <f t="shared" si="1129"/>
        <v>157</v>
      </c>
      <c r="AQ371" s="36">
        <f t="shared" si="1129"/>
        <v>194</v>
      </c>
      <c r="AR371" s="36">
        <f t="shared" si="1129"/>
        <v>198</v>
      </c>
      <c r="AS371" s="36">
        <f t="shared" si="1129"/>
        <v>199</v>
      </c>
      <c r="AT371" s="35">
        <f t="shared" si="39"/>
        <v>34</v>
      </c>
      <c r="AU371" s="31"/>
      <c r="AV371" s="31"/>
      <c r="AW371" s="31"/>
      <c r="AX371" s="31"/>
      <c r="AY371" s="31"/>
      <c r="AZ371" s="31"/>
      <c r="BA371" s="31"/>
      <c r="BB371" s="31"/>
    </row>
    <row r="372" ht="13.5" customHeight="1">
      <c r="A372" s="27" t="s">
        <v>40</v>
      </c>
      <c r="B372" s="27" t="s">
        <v>33</v>
      </c>
      <c r="C372" s="28">
        <f>LOOKUP(A372,'single char incidentie'!$A$1:$A$26,'single char incidentie'!$E$1:$E$26)</f>
        <v>0.02231853074</v>
      </c>
      <c r="D372" s="28">
        <f>LOOKUP(B372,'single char incidentie'!$A$1:$A$26,'single char incidentie'!$D$1:$D$26)</f>
        <v>0.02531121548</v>
      </c>
      <c r="E372" s="29">
        <v>0.0609298669026344</v>
      </c>
      <c r="F372" s="30">
        <f t="shared" si="9"/>
        <v>0.000609298669</v>
      </c>
      <c r="G372" s="31">
        <f t="shared" si="27"/>
        <v>853018.1366</v>
      </c>
      <c r="H372" s="31">
        <f t="shared" si="28"/>
        <v>354357.0167</v>
      </c>
      <c r="I372" s="31">
        <f t="shared" si="10"/>
        <v>8530.181366</v>
      </c>
      <c r="J372" s="32">
        <f t="shared" ref="J372:K372" si="1130">C372*$AH$5</f>
        <v>22.31853074</v>
      </c>
      <c r="K372" s="32">
        <f t="shared" si="1130"/>
        <v>25.31121548</v>
      </c>
      <c r="L372" s="32">
        <f t="shared" si="12"/>
        <v>0.609298669</v>
      </c>
      <c r="M372" s="32">
        <f t="shared" si="13"/>
        <v>1.859877562</v>
      </c>
      <c r="N372" s="32">
        <f t="shared" si="14"/>
        <v>0.7199526045</v>
      </c>
      <c r="O372" s="32">
        <f t="shared" si="15"/>
        <v>2.109267957</v>
      </c>
      <c r="P372" s="32">
        <f t="shared" si="16"/>
        <v>0.8164908219</v>
      </c>
      <c r="Q372" s="32">
        <f t="shared" si="17"/>
        <v>0.05077488909</v>
      </c>
      <c r="R372" s="32">
        <f t="shared" si="18"/>
        <v>0.01965479578</v>
      </c>
      <c r="S372" s="32">
        <f t="shared" si="19"/>
        <v>0.001637899648</v>
      </c>
      <c r="T372" s="33">
        <f t="shared" si="30"/>
        <v>0.9537500002</v>
      </c>
      <c r="U372" s="34">
        <f t="shared" ref="U372:AB372" si="1131">IF(AND(J372&gt;=$AH$7,J372&lt;=$AH$9),1,0)</f>
        <v>0</v>
      </c>
      <c r="V372" s="34">
        <f t="shared" si="1131"/>
        <v>0</v>
      </c>
      <c r="W372" s="34">
        <f t="shared" si="1131"/>
        <v>0</v>
      </c>
      <c r="X372" s="34">
        <f t="shared" si="1131"/>
        <v>1</v>
      </c>
      <c r="Y372" s="34">
        <f t="shared" si="1131"/>
        <v>0</v>
      </c>
      <c r="Z372" s="34">
        <f t="shared" si="1131"/>
        <v>1</v>
      </c>
      <c r="AA372" s="34">
        <f t="shared" si="1131"/>
        <v>0</v>
      </c>
      <c r="AB372" s="34">
        <f t="shared" si="1131"/>
        <v>0</v>
      </c>
      <c r="AC372" s="34">
        <f t="shared" si="21"/>
        <v>0</v>
      </c>
      <c r="AD372" s="34">
        <f t="shared" si="22"/>
        <v>1</v>
      </c>
      <c r="AE372" s="30">
        <f t="shared" si="23"/>
        <v>0.000609298669</v>
      </c>
      <c r="AF372" s="35" t="str">
        <f t="shared" si="42"/>
        <v>F+M</v>
      </c>
      <c r="AG372" s="31"/>
      <c r="AH372" s="31"/>
      <c r="AI372" s="31"/>
      <c r="AJ372" s="36">
        <f t="shared" ref="AJ372:AS372" si="1132">INT(100*ABS(J372-($AH$7+$AH$9)/2))</f>
        <v>2031</v>
      </c>
      <c r="AK372" s="36">
        <f t="shared" si="1132"/>
        <v>2331</v>
      </c>
      <c r="AL372" s="36">
        <f t="shared" si="1132"/>
        <v>139</v>
      </c>
      <c r="AM372" s="36">
        <f t="shared" si="1132"/>
        <v>14</v>
      </c>
      <c r="AN372" s="36">
        <f t="shared" si="1132"/>
        <v>128</v>
      </c>
      <c r="AO372" s="36">
        <f t="shared" si="1132"/>
        <v>10</v>
      </c>
      <c r="AP372" s="36">
        <f t="shared" si="1132"/>
        <v>118</v>
      </c>
      <c r="AQ372" s="36">
        <f t="shared" si="1132"/>
        <v>194</v>
      </c>
      <c r="AR372" s="36">
        <f t="shared" si="1132"/>
        <v>198</v>
      </c>
      <c r="AS372" s="36">
        <f t="shared" si="1132"/>
        <v>199</v>
      </c>
      <c r="AT372" s="35">
        <f t="shared" si="39"/>
        <v>10</v>
      </c>
      <c r="AU372" s="31"/>
      <c r="AV372" s="31"/>
      <c r="AW372" s="31"/>
      <c r="AX372" s="31"/>
      <c r="AY372" s="31"/>
      <c r="AZ372" s="31"/>
      <c r="BA372" s="31"/>
      <c r="BB372" s="31"/>
    </row>
    <row r="373" ht="13.5" customHeight="1">
      <c r="A373" s="27" t="s">
        <v>60</v>
      </c>
      <c r="B373" s="27" t="s">
        <v>61</v>
      </c>
      <c r="C373" s="28">
        <f>LOOKUP(A373,'single char incidentie'!$A$1:$A$26,'single char incidentie'!$E$1:$E$26)</f>
        <v>0.02641988628</v>
      </c>
      <c r="D373" s="28">
        <f>LOOKUP(B373,'single char incidentie'!$A$1:$A$26,'single char incidentie'!$D$1:$D$26)</f>
        <v>0.02155809446</v>
      </c>
      <c r="E373" s="29">
        <v>0.0607212029748856</v>
      </c>
      <c r="F373" s="30">
        <f t="shared" si="9"/>
        <v>0.0006072120297</v>
      </c>
      <c r="G373" s="31">
        <f t="shared" si="27"/>
        <v>850096.8416</v>
      </c>
      <c r="H373" s="31">
        <f t="shared" si="28"/>
        <v>301813.3225</v>
      </c>
      <c r="I373" s="31">
        <f t="shared" si="10"/>
        <v>8500.968416</v>
      </c>
      <c r="J373" s="32">
        <f t="shared" ref="J373:K373" si="1133">C373*$AH$5</f>
        <v>26.41988628</v>
      </c>
      <c r="K373" s="32">
        <f t="shared" si="1133"/>
        <v>21.55809446</v>
      </c>
      <c r="L373" s="32">
        <f t="shared" si="12"/>
        <v>0.6072120297</v>
      </c>
      <c r="M373" s="32">
        <f t="shared" si="13"/>
        <v>2.20165719</v>
      </c>
      <c r="N373" s="32">
        <f t="shared" si="14"/>
        <v>0.8522543963</v>
      </c>
      <c r="O373" s="32">
        <f t="shared" si="15"/>
        <v>1.796507872</v>
      </c>
      <c r="P373" s="32">
        <f t="shared" si="16"/>
        <v>0.6954224021</v>
      </c>
      <c r="Q373" s="32">
        <f t="shared" si="17"/>
        <v>0.05060100248</v>
      </c>
      <c r="R373" s="32">
        <f t="shared" si="18"/>
        <v>0.01958748483</v>
      </c>
      <c r="S373" s="32">
        <f t="shared" si="19"/>
        <v>0.001632290403</v>
      </c>
      <c r="T373" s="33">
        <f t="shared" si="30"/>
        <v>0.9543572122</v>
      </c>
      <c r="U373" s="34">
        <f t="shared" ref="U373:AB373" si="1134">IF(AND(J373&gt;=$AH$7,J373&lt;=$AH$9),1,0)</f>
        <v>0</v>
      </c>
      <c r="V373" s="34">
        <f t="shared" si="1134"/>
        <v>0</v>
      </c>
      <c r="W373" s="34">
        <f t="shared" si="1134"/>
        <v>0</v>
      </c>
      <c r="X373" s="34">
        <f t="shared" si="1134"/>
        <v>1</v>
      </c>
      <c r="Y373" s="34">
        <f t="shared" si="1134"/>
        <v>0</v>
      </c>
      <c r="Z373" s="34">
        <f t="shared" si="1134"/>
        <v>1</v>
      </c>
      <c r="AA373" s="34">
        <f t="shared" si="1134"/>
        <v>0</v>
      </c>
      <c r="AB373" s="34">
        <f t="shared" si="1134"/>
        <v>0</v>
      </c>
      <c r="AC373" s="34">
        <f t="shared" si="21"/>
        <v>0</v>
      </c>
      <c r="AD373" s="34">
        <f t="shared" si="22"/>
        <v>1</v>
      </c>
      <c r="AE373" s="30">
        <f t="shared" si="23"/>
        <v>0.0006072120297</v>
      </c>
      <c r="AF373" s="35" t="str">
        <f t="shared" si="42"/>
        <v>V+M</v>
      </c>
      <c r="AG373" s="31"/>
      <c r="AH373" s="31"/>
      <c r="AI373" s="31"/>
      <c r="AJ373" s="36">
        <f t="shared" ref="AJ373:AS373" si="1135">INT(100*ABS(J373-($AH$7+$AH$9)/2))</f>
        <v>2441</v>
      </c>
      <c r="AK373" s="36">
        <f t="shared" si="1135"/>
        <v>1955</v>
      </c>
      <c r="AL373" s="36">
        <f t="shared" si="1135"/>
        <v>139</v>
      </c>
      <c r="AM373" s="36">
        <f t="shared" si="1135"/>
        <v>20</v>
      </c>
      <c r="AN373" s="36">
        <f t="shared" si="1135"/>
        <v>114</v>
      </c>
      <c r="AO373" s="36">
        <f t="shared" si="1135"/>
        <v>20</v>
      </c>
      <c r="AP373" s="36">
        <f t="shared" si="1135"/>
        <v>130</v>
      </c>
      <c r="AQ373" s="36">
        <f t="shared" si="1135"/>
        <v>194</v>
      </c>
      <c r="AR373" s="36">
        <f t="shared" si="1135"/>
        <v>198</v>
      </c>
      <c r="AS373" s="36">
        <f t="shared" si="1135"/>
        <v>199</v>
      </c>
      <c r="AT373" s="35">
        <f t="shared" si="39"/>
        <v>20</v>
      </c>
      <c r="AU373" s="31"/>
      <c r="AV373" s="31"/>
      <c r="AW373" s="31"/>
      <c r="AX373" s="31"/>
      <c r="AY373" s="31"/>
      <c r="AZ373" s="31"/>
      <c r="BA373" s="31"/>
      <c r="BB373" s="31"/>
    </row>
    <row r="374" ht="13.5" customHeight="1">
      <c r="A374" s="27" t="s">
        <v>59</v>
      </c>
      <c r="B374" s="27" t="s">
        <v>63</v>
      </c>
      <c r="C374" s="28">
        <f>LOOKUP(A374,'single char incidentie'!$A$1:$A$26,'single char incidentie'!$E$1:$E$26)</f>
        <v>0.03451036129</v>
      </c>
      <c r="D374" s="28">
        <f>LOOKUP(B374,'single char incidentie'!$A$1:$A$26,'single char incidentie'!$D$1:$D$26)</f>
        <v>0.01647854269</v>
      </c>
      <c r="E374" s="29">
        <v>0.060318265735095</v>
      </c>
      <c r="F374" s="30">
        <f t="shared" si="9"/>
        <v>0.0006031826574</v>
      </c>
      <c r="G374" s="31">
        <f t="shared" si="27"/>
        <v>844455.7203</v>
      </c>
      <c r="H374" s="31">
        <f t="shared" si="28"/>
        <v>230699.5977</v>
      </c>
      <c r="I374" s="31">
        <f t="shared" si="10"/>
        <v>8444.557203</v>
      </c>
      <c r="J374" s="32">
        <f t="shared" ref="J374:K374" si="1136">C374*$AH$5</f>
        <v>34.51036129</v>
      </c>
      <c r="K374" s="32">
        <f t="shared" si="1136"/>
        <v>16.47854269</v>
      </c>
      <c r="L374" s="32">
        <f t="shared" si="12"/>
        <v>0.6031826574</v>
      </c>
      <c r="M374" s="32">
        <f t="shared" si="13"/>
        <v>2.875863441</v>
      </c>
      <c r="N374" s="32">
        <f t="shared" si="14"/>
        <v>1.113237461</v>
      </c>
      <c r="O374" s="32">
        <f t="shared" si="15"/>
        <v>1.373211891</v>
      </c>
      <c r="P374" s="32">
        <f t="shared" si="16"/>
        <v>0.5315658933</v>
      </c>
      <c r="Q374" s="32">
        <f t="shared" si="17"/>
        <v>0.05026522145</v>
      </c>
      <c r="R374" s="32">
        <f t="shared" si="18"/>
        <v>0.01945750508</v>
      </c>
      <c r="S374" s="32">
        <f t="shared" si="19"/>
        <v>0.001621458756</v>
      </c>
      <c r="T374" s="33">
        <f t="shared" si="30"/>
        <v>0.9549603949</v>
      </c>
      <c r="U374" s="34">
        <f t="shared" ref="U374:AB374" si="1137">IF(AND(J374&gt;=$AH$7,J374&lt;=$AH$9),1,0)</f>
        <v>0</v>
      </c>
      <c r="V374" s="34">
        <f t="shared" si="1137"/>
        <v>0</v>
      </c>
      <c r="W374" s="34">
        <f t="shared" si="1137"/>
        <v>0</v>
      </c>
      <c r="X374" s="34">
        <f t="shared" si="1137"/>
        <v>1</v>
      </c>
      <c r="Y374" s="34">
        <f t="shared" si="1137"/>
        <v>1</v>
      </c>
      <c r="Z374" s="34">
        <f t="shared" si="1137"/>
        <v>1</v>
      </c>
      <c r="AA374" s="34">
        <f t="shared" si="1137"/>
        <v>0</v>
      </c>
      <c r="AB374" s="34">
        <f t="shared" si="1137"/>
        <v>0</v>
      </c>
      <c r="AC374" s="34">
        <f t="shared" si="21"/>
        <v>0</v>
      </c>
      <c r="AD374" s="34">
        <f t="shared" si="22"/>
        <v>1</v>
      </c>
      <c r="AE374" s="30">
        <f t="shared" si="23"/>
        <v>0.0006031826574</v>
      </c>
      <c r="AF374" s="35" t="str">
        <f t="shared" si="42"/>
        <v>F+M</v>
      </c>
      <c r="AG374" s="31"/>
      <c r="AH374" s="31"/>
      <c r="AI374" s="31"/>
      <c r="AJ374" s="36">
        <f t="shared" ref="AJ374:AS374" si="1138">INT(100*ABS(J374-($AH$7+$AH$9)/2))</f>
        <v>3251</v>
      </c>
      <c r="AK374" s="36">
        <f t="shared" si="1138"/>
        <v>1447</v>
      </c>
      <c r="AL374" s="36">
        <f t="shared" si="1138"/>
        <v>139</v>
      </c>
      <c r="AM374" s="36">
        <f t="shared" si="1138"/>
        <v>87</v>
      </c>
      <c r="AN374" s="36">
        <f t="shared" si="1138"/>
        <v>88</v>
      </c>
      <c r="AO374" s="36">
        <f t="shared" si="1138"/>
        <v>62</v>
      </c>
      <c r="AP374" s="36">
        <f t="shared" si="1138"/>
        <v>146</v>
      </c>
      <c r="AQ374" s="36">
        <f t="shared" si="1138"/>
        <v>194</v>
      </c>
      <c r="AR374" s="36">
        <f t="shared" si="1138"/>
        <v>198</v>
      </c>
      <c r="AS374" s="36">
        <f t="shared" si="1138"/>
        <v>199</v>
      </c>
      <c r="AT374" s="35">
        <f t="shared" si="39"/>
        <v>62</v>
      </c>
      <c r="AU374" s="31"/>
      <c r="AV374" s="31"/>
      <c r="AW374" s="31"/>
      <c r="AX374" s="31"/>
      <c r="AY374" s="31"/>
      <c r="AZ374" s="31"/>
      <c r="BA374" s="31"/>
      <c r="BB374" s="31"/>
    </row>
    <row r="375" ht="13.5" customHeight="1">
      <c r="A375" s="27" t="s">
        <v>62</v>
      </c>
      <c r="B375" s="27" t="s">
        <v>27</v>
      </c>
      <c r="C375" s="28">
        <f>LOOKUP(A375,'single char incidentie'!$A$1:$A$26,'single char incidentie'!$E$1:$E$26)</f>
        <v>0.01854000624</v>
      </c>
      <c r="D375" s="28">
        <f>LOOKUP(B375,'single char incidentie'!$A$1:$A$26,'single char incidentie'!$D$1:$D$26)</f>
        <v>0.0294908523</v>
      </c>
      <c r="E375" s="29">
        <v>0.0575049003644136</v>
      </c>
      <c r="F375" s="30">
        <f t="shared" si="9"/>
        <v>0.0005750490036</v>
      </c>
      <c r="G375" s="31">
        <f t="shared" si="27"/>
        <v>805068.6051</v>
      </c>
      <c r="H375" s="31">
        <f t="shared" si="28"/>
        <v>412871.9321</v>
      </c>
      <c r="I375" s="31">
        <f t="shared" si="10"/>
        <v>8050.686051</v>
      </c>
      <c r="J375" s="32">
        <f t="shared" ref="J375:K375" si="1139">C375*$AH$5</f>
        <v>18.54000624</v>
      </c>
      <c r="K375" s="32">
        <f t="shared" si="1139"/>
        <v>29.4908523</v>
      </c>
      <c r="L375" s="32">
        <f t="shared" si="12"/>
        <v>0.5750490036</v>
      </c>
      <c r="M375" s="32">
        <f t="shared" si="13"/>
        <v>1.54500052</v>
      </c>
      <c r="N375" s="32">
        <f t="shared" si="14"/>
        <v>0.5980647174</v>
      </c>
      <c r="O375" s="32">
        <f t="shared" si="15"/>
        <v>2.457571025</v>
      </c>
      <c r="P375" s="32">
        <f t="shared" si="16"/>
        <v>0.951317816</v>
      </c>
      <c r="Q375" s="32">
        <f t="shared" si="17"/>
        <v>0.0479207503</v>
      </c>
      <c r="R375" s="32">
        <f t="shared" si="18"/>
        <v>0.01854996786</v>
      </c>
      <c r="S375" s="32">
        <f t="shared" si="19"/>
        <v>0.001545830655</v>
      </c>
      <c r="T375" s="33">
        <f t="shared" si="30"/>
        <v>0.9555354439</v>
      </c>
      <c r="U375" s="34">
        <f t="shared" ref="U375:AB375" si="1140">IF(AND(J375&gt;=$AH$7,J375&lt;=$AH$9),1,0)</f>
        <v>0</v>
      </c>
      <c r="V375" s="34">
        <f t="shared" si="1140"/>
        <v>0</v>
      </c>
      <c r="W375" s="34">
        <f t="shared" si="1140"/>
        <v>0</v>
      </c>
      <c r="X375" s="34">
        <f t="shared" si="1140"/>
        <v>1</v>
      </c>
      <c r="Y375" s="34">
        <f t="shared" si="1140"/>
        <v>0</v>
      </c>
      <c r="Z375" s="34">
        <f t="shared" si="1140"/>
        <v>1</v>
      </c>
      <c r="AA375" s="34">
        <f t="shared" si="1140"/>
        <v>0</v>
      </c>
      <c r="AB375" s="34">
        <f t="shared" si="1140"/>
        <v>0</v>
      </c>
      <c r="AC375" s="34">
        <f t="shared" si="21"/>
        <v>0</v>
      </c>
      <c r="AD375" s="34">
        <f t="shared" si="22"/>
        <v>1</v>
      </c>
      <c r="AE375" s="30">
        <f t="shared" si="23"/>
        <v>0.0005750490036</v>
      </c>
      <c r="AF375" s="35" t="str">
        <f t="shared" si="42"/>
        <v>V+M</v>
      </c>
      <c r="AG375" s="31"/>
      <c r="AH375" s="31"/>
      <c r="AI375" s="31"/>
      <c r="AJ375" s="36">
        <f t="shared" ref="AJ375:AS375" si="1141">INT(100*ABS(J375-($AH$7+$AH$9)/2))</f>
        <v>1654</v>
      </c>
      <c r="AK375" s="36">
        <f t="shared" si="1141"/>
        <v>2749</v>
      </c>
      <c r="AL375" s="36">
        <f t="shared" si="1141"/>
        <v>142</v>
      </c>
      <c r="AM375" s="36">
        <f t="shared" si="1141"/>
        <v>45</v>
      </c>
      <c r="AN375" s="36">
        <f t="shared" si="1141"/>
        <v>140</v>
      </c>
      <c r="AO375" s="36">
        <f t="shared" si="1141"/>
        <v>45</v>
      </c>
      <c r="AP375" s="36">
        <f t="shared" si="1141"/>
        <v>104</v>
      </c>
      <c r="AQ375" s="36">
        <f t="shared" si="1141"/>
        <v>195</v>
      </c>
      <c r="AR375" s="36">
        <f t="shared" si="1141"/>
        <v>198</v>
      </c>
      <c r="AS375" s="36">
        <f t="shared" si="1141"/>
        <v>199</v>
      </c>
      <c r="AT375" s="35">
        <f t="shared" si="39"/>
        <v>45</v>
      </c>
      <c r="AU375" s="31"/>
      <c r="AV375" s="31"/>
      <c r="AW375" s="31"/>
      <c r="AX375" s="31"/>
      <c r="AY375" s="31"/>
      <c r="AZ375" s="31"/>
      <c r="BA375" s="31"/>
      <c r="BB375" s="31"/>
    </row>
    <row r="376" ht="13.5" customHeight="1">
      <c r="A376" s="27" t="s">
        <v>10</v>
      </c>
      <c r="B376" s="27" t="s">
        <v>36</v>
      </c>
      <c r="C376" s="28">
        <f>LOOKUP(A376,'single char incidentie'!$A$1:$A$26,'single char incidentie'!$E$1:$E$26)</f>
        <v>0.006305122521</v>
      </c>
      <c r="D376" s="28">
        <f>LOOKUP(B376,'single char incidentie'!$A$1:$A$26,'single char incidentie'!$D$1:$D$26)</f>
        <v>0.0879137728</v>
      </c>
      <c r="E376" s="29">
        <v>0.0571451349717433</v>
      </c>
      <c r="F376" s="30">
        <f t="shared" si="9"/>
        <v>0.0005714513497</v>
      </c>
      <c r="G376" s="31">
        <f t="shared" si="27"/>
        <v>800031.8896</v>
      </c>
      <c r="H376" s="31">
        <f t="shared" si="28"/>
        <v>1230792.819</v>
      </c>
      <c r="I376" s="31">
        <f t="shared" si="10"/>
        <v>8000.318896</v>
      </c>
      <c r="J376" s="32">
        <f t="shared" ref="J376:K376" si="1142">C376*$AH$5</f>
        <v>6.305122521</v>
      </c>
      <c r="K376" s="32">
        <f t="shared" si="1142"/>
        <v>87.9137728</v>
      </c>
      <c r="L376" s="32">
        <f t="shared" si="12"/>
        <v>0.5714513497</v>
      </c>
      <c r="M376" s="32">
        <f t="shared" si="13"/>
        <v>0.5254268768</v>
      </c>
      <c r="N376" s="32">
        <f t="shared" si="14"/>
        <v>0.2033910491</v>
      </c>
      <c r="O376" s="32">
        <f t="shared" si="15"/>
        <v>7.326147733</v>
      </c>
      <c r="P376" s="32">
        <f t="shared" si="16"/>
        <v>2.835928155</v>
      </c>
      <c r="Q376" s="32">
        <f t="shared" si="17"/>
        <v>0.04762094581</v>
      </c>
      <c r="R376" s="32">
        <f t="shared" si="18"/>
        <v>0.01843391451</v>
      </c>
      <c r="S376" s="32">
        <f t="shared" si="19"/>
        <v>0.001536159542</v>
      </c>
      <c r="T376" s="33">
        <f t="shared" si="30"/>
        <v>0.9561068952</v>
      </c>
      <c r="U376" s="34">
        <f t="shared" ref="U376:AB376" si="1143">IF(AND(J376&gt;=$AH$7,J376&lt;=$AH$9),1,0)</f>
        <v>0</v>
      </c>
      <c r="V376" s="34">
        <f t="shared" si="1143"/>
        <v>0</v>
      </c>
      <c r="W376" s="34">
        <f t="shared" si="1143"/>
        <v>0</v>
      </c>
      <c r="X376" s="34">
        <f t="shared" si="1143"/>
        <v>0</v>
      </c>
      <c r="Y376" s="34">
        <f t="shared" si="1143"/>
        <v>0</v>
      </c>
      <c r="Z376" s="34">
        <f t="shared" si="1143"/>
        <v>0</v>
      </c>
      <c r="AA376" s="34">
        <f t="shared" si="1143"/>
        <v>1</v>
      </c>
      <c r="AB376" s="34">
        <f t="shared" si="1143"/>
        <v>0</v>
      </c>
      <c r="AC376" s="34">
        <f t="shared" si="21"/>
        <v>0</v>
      </c>
      <c r="AD376" s="34">
        <f t="shared" si="22"/>
        <v>1</v>
      </c>
      <c r="AE376" s="30">
        <f t="shared" si="23"/>
        <v>0.0005714513497</v>
      </c>
      <c r="AF376" s="35" t="str">
        <f t="shared" si="42"/>
        <v>F+D</v>
      </c>
      <c r="AG376" s="31"/>
      <c r="AH376" s="31"/>
      <c r="AI376" s="31"/>
      <c r="AJ376" s="36">
        <f t="shared" ref="AJ376:AS376" si="1144">INT(100*ABS(J376-($AH$7+$AH$9)/2))</f>
        <v>430</v>
      </c>
      <c r="AK376" s="36">
        <f t="shared" si="1144"/>
        <v>8591</v>
      </c>
      <c r="AL376" s="36">
        <f t="shared" si="1144"/>
        <v>142</v>
      </c>
      <c r="AM376" s="36">
        <f t="shared" si="1144"/>
        <v>147</v>
      </c>
      <c r="AN376" s="36">
        <f t="shared" si="1144"/>
        <v>179</v>
      </c>
      <c r="AO376" s="36">
        <f t="shared" si="1144"/>
        <v>532</v>
      </c>
      <c r="AP376" s="36">
        <f t="shared" si="1144"/>
        <v>83</v>
      </c>
      <c r="AQ376" s="36">
        <f t="shared" si="1144"/>
        <v>195</v>
      </c>
      <c r="AR376" s="36">
        <f t="shared" si="1144"/>
        <v>198</v>
      </c>
      <c r="AS376" s="36">
        <f t="shared" si="1144"/>
        <v>199</v>
      </c>
      <c r="AT376" s="35">
        <f t="shared" si="39"/>
        <v>83</v>
      </c>
      <c r="AU376" s="31"/>
      <c r="AV376" s="31"/>
      <c r="AW376" s="31"/>
      <c r="AX376" s="31"/>
      <c r="AY376" s="31"/>
      <c r="AZ376" s="31"/>
      <c r="BA376" s="31"/>
      <c r="BB376" s="31"/>
    </row>
    <row r="377" ht="13.5" customHeight="1">
      <c r="A377" s="27" t="s">
        <v>11</v>
      </c>
      <c r="B377" s="27" t="s">
        <v>60</v>
      </c>
      <c r="C377" s="28">
        <f>LOOKUP(A377,'single char incidentie'!$A$1:$A$26,'single char incidentie'!$E$1:$E$26)</f>
        <v>0.02841657837</v>
      </c>
      <c r="D377" s="28">
        <f>LOOKUP(B377,'single char incidentie'!$A$1:$A$26,'single char incidentie'!$D$1:$D$26)</f>
        <v>0.02015677301</v>
      </c>
      <c r="E377" s="29">
        <v>0.0570803772010627</v>
      </c>
      <c r="F377" s="30">
        <f t="shared" si="9"/>
        <v>0.000570803772</v>
      </c>
      <c r="G377" s="31">
        <f t="shared" si="27"/>
        <v>799125.2808</v>
      </c>
      <c r="H377" s="31">
        <f t="shared" si="28"/>
        <v>282194.8221</v>
      </c>
      <c r="I377" s="31">
        <f t="shared" si="10"/>
        <v>7991.252808</v>
      </c>
      <c r="J377" s="32">
        <f t="shared" ref="J377:K377" si="1145">C377*$AH$5</f>
        <v>28.41657837</v>
      </c>
      <c r="K377" s="32">
        <f t="shared" si="1145"/>
        <v>20.15677301</v>
      </c>
      <c r="L377" s="32">
        <f t="shared" si="12"/>
        <v>0.570803772</v>
      </c>
      <c r="M377" s="32">
        <f t="shared" si="13"/>
        <v>2.368048197</v>
      </c>
      <c r="N377" s="32">
        <f t="shared" si="14"/>
        <v>0.9166638183</v>
      </c>
      <c r="O377" s="32">
        <f t="shared" si="15"/>
        <v>1.679731084</v>
      </c>
      <c r="P377" s="32">
        <f t="shared" si="16"/>
        <v>0.6502184841</v>
      </c>
      <c r="Q377" s="32">
        <f t="shared" si="17"/>
        <v>0.047566981</v>
      </c>
      <c r="R377" s="32">
        <f t="shared" si="18"/>
        <v>0.0184130249</v>
      </c>
      <c r="S377" s="32">
        <f t="shared" si="19"/>
        <v>0.001534418742</v>
      </c>
      <c r="T377" s="33">
        <f t="shared" si="30"/>
        <v>0.956677699</v>
      </c>
      <c r="U377" s="34">
        <f t="shared" ref="U377:AB377" si="1146">IF(AND(J377&gt;=$AH$7,J377&lt;=$AH$9),1,0)</f>
        <v>0</v>
      </c>
      <c r="V377" s="34">
        <f t="shared" si="1146"/>
        <v>0</v>
      </c>
      <c r="W377" s="34">
        <f t="shared" si="1146"/>
        <v>0</v>
      </c>
      <c r="X377" s="34">
        <f t="shared" si="1146"/>
        <v>1</v>
      </c>
      <c r="Y377" s="34">
        <f t="shared" si="1146"/>
        <v>0</v>
      </c>
      <c r="Z377" s="34">
        <f t="shared" si="1146"/>
        <v>1</v>
      </c>
      <c r="AA377" s="34">
        <f t="shared" si="1146"/>
        <v>0</v>
      </c>
      <c r="AB377" s="34">
        <f t="shared" si="1146"/>
        <v>0</v>
      </c>
      <c r="AC377" s="34">
        <f t="shared" si="21"/>
        <v>0</v>
      </c>
      <c r="AD377" s="34">
        <f t="shared" si="22"/>
        <v>1</v>
      </c>
      <c r="AE377" s="30">
        <f t="shared" si="23"/>
        <v>0.000570803772</v>
      </c>
      <c r="AF377" s="35" t="str">
        <f t="shared" si="42"/>
        <v>F+M</v>
      </c>
      <c r="AG377" s="31"/>
      <c r="AH377" s="31"/>
      <c r="AI377" s="31"/>
      <c r="AJ377" s="36">
        <f t="shared" ref="AJ377:AS377" si="1147">INT(100*ABS(J377-($AH$7+$AH$9)/2))</f>
        <v>2641</v>
      </c>
      <c r="AK377" s="36">
        <f t="shared" si="1147"/>
        <v>1815</v>
      </c>
      <c r="AL377" s="36">
        <f t="shared" si="1147"/>
        <v>142</v>
      </c>
      <c r="AM377" s="36">
        <f t="shared" si="1147"/>
        <v>36</v>
      </c>
      <c r="AN377" s="36">
        <f t="shared" si="1147"/>
        <v>108</v>
      </c>
      <c r="AO377" s="36">
        <f t="shared" si="1147"/>
        <v>32</v>
      </c>
      <c r="AP377" s="36">
        <f t="shared" si="1147"/>
        <v>134</v>
      </c>
      <c r="AQ377" s="36">
        <f t="shared" si="1147"/>
        <v>195</v>
      </c>
      <c r="AR377" s="36">
        <f t="shared" si="1147"/>
        <v>198</v>
      </c>
      <c r="AS377" s="36">
        <f t="shared" si="1147"/>
        <v>199</v>
      </c>
      <c r="AT377" s="35">
        <f t="shared" si="39"/>
        <v>32</v>
      </c>
      <c r="AU377" s="31"/>
      <c r="AV377" s="31"/>
      <c r="AW377" s="31"/>
      <c r="AX377" s="31"/>
      <c r="AY377" s="31"/>
      <c r="AZ377" s="31"/>
      <c r="BA377" s="31"/>
      <c r="BB377" s="31"/>
    </row>
    <row r="378" ht="13.5" customHeight="1">
      <c r="A378" s="27" t="s">
        <v>60</v>
      </c>
      <c r="B378" s="27" t="s">
        <v>60</v>
      </c>
      <c r="C378" s="28">
        <f>LOOKUP(A378,'single char incidentie'!$A$1:$A$26,'single char incidentie'!$E$1:$E$26)</f>
        <v>0.02641988628</v>
      </c>
      <c r="D378" s="28">
        <f>LOOKUP(B378,'single char incidentie'!$A$1:$A$26,'single char incidentie'!$D$1:$D$26)</f>
        <v>0.02015677301</v>
      </c>
      <c r="E378" s="29">
        <v>0.0560658387937325</v>
      </c>
      <c r="F378" s="30">
        <f t="shared" si="9"/>
        <v>0.0005606583879</v>
      </c>
      <c r="G378" s="31">
        <f t="shared" si="27"/>
        <v>784921.7431</v>
      </c>
      <c r="H378" s="31">
        <f t="shared" si="28"/>
        <v>282194.8221</v>
      </c>
      <c r="I378" s="31">
        <f t="shared" si="10"/>
        <v>7849.217431</v>
      </c>
      <c r="J378" s="32">
        <f t="shared" ref="J378:K378" si="1148">C378*$AH$5</f>
        <v>26.41988628</v>
      </c>
      <c r="K378" s="32">
        <f t="shared" si="1148"/>
        <v>20.15677301</v>
      </c>
      <c r="L378" s="32">
        <f t="shared" si="12"/>
        <v>0.5606583879</v>
      </c>
      <c r="M378" s="32">
        <f t="shared" si="13"/>
        <v>2.20165719</v>
      </c>
      <c r="N378" s="32">
        <f t="shared" si="14"/>
        <v>0.8522543963</v>
      </c>
      <c r="O378" s="32">
        <f t="shared" si="15"/>
        <v>1.679731084</v>
      </c>
      <c r="P378" s="32">
        <f t="shared" si="16"/>
        <v>0.6502184841</v>
      </c>
      <c r="Q378" s="32">
        <f t="shared" si="17"/>
        <v>0.04672153233</v>
      </c>
      <c r="R378" s="32">
        <f t="shared" si="18"/>
        <v>0.01808575445</v>
      </c>
      <c r="S378" s="32">
        <f t="shared" si="19"/>
        <v>0.001507146204</v>
      </c>
      <c r="T378" s="33">
        <f t="shared" si="30"/>
        <v>0.9572383574</v>
      </c>
      <c r="U378" s="34">
        <f t="shared" ref="U378:AB378" si="1149">IF(AND(J378&gt;=$AH$7,J378&lt;=$AH$9),1,0)</f>
        <v>0</v>
      </c>
      <c r="V378" s="34">
        <f t="shared" si="1149"/>
        <v>0</v>
      </c>
      <c r="W378" s="34">
        <f t="shared" si="1149"/>
        <v>0</v>
      </c>
      <c r="X378" s="34">
        <f t="shared" si="1149"/>
        <v>1</v>
      </c>
      <c r="Y378" s="34">
        <f t="shared" si="1149"/>
        <v>0</v>
      </c>
      <c r="Z378" s="34">
        <f t="shared" si="1149"/>
        <v>1</v>
      </c>
      <c r="AA378" s="34">
        <f t="shared" si="1149"/>
        <v>0</v>
      </c>
      <c r="AB378" s="34">
        <f t="shared" si="1149"/>
        <v>0</v>
      </c>
      <c r="AC378" s="34">
        <f t="shared" si="21"/>
        <v>0</v>
      </c>
      <c r="AD378" s="34">
        <f t="shared" si="22"/>
        <v>1</v>
      </c>
      <c r="AE378" s="30">
        <f t="shared" si="23"/>
        <v>0.0005606583879</v>
      </c>
      <c r="AF378" s="35" t="str">
        <f t="shared" si="42"/>
        <v>V+M</v>
      </c>
      <c r="AG378" s="31"/>
      <c r="AH378" s="31"/>
      <c r="AI378" s="31"/>
      <c r="AJ378" s="36">
        <f t="shared" ref="AJ378:AS378" si="1150">INT(100*ABS(J378-($AH$7+$AH$9)/2))</f>
        <v>2441</v>
      </c>
      <c r="AK378" s="36">
        <f t="shared" si="1150"/>
        <v>1815</v>
      </c>
      <c r="AL378" s="36">
        <f t="shared" si="1150"/>
        <v>143</v>
      </c>
      <c r="AM378" s="36">
        <f t="shared" si="1150"/>
        <v>20</v>
      </c>
      <c r="AN378" s="36">
        <f t="shared" si="1150"/>
        <v>114</v>
      </c>
      <c r="AO378" s="36">
        <f t="shared" si="1150"/>
        <v>32</v>
      </c>
      <c r="AP378" s="36">
        <f t="shared" si="1150"/>
        <v>134</v>
      </c>
      <c r="AQ378" s="36">
        <f t="shared" si="1150"/>
        <v>195</v>
      </c>
      <c r="AR378" s="36">
        <f t="shared" si="1150"/>
        <v>198</v>
      </c>
      <c r="AS378" s="36">
        <f t="shared" si="1150"/>
        <v>199</v>
      </c>
      <c r="AT378" s="35">
        <f t="shared" si="39"/>
        <v>20</v>
      </c>
      <c r="AU378" s="31"/>
      <c r="AV378" s="31"/>
      <c r="AW378" s="31"/>
      <c r="AX378" s="31"/>
      <c r="AY378" s="31"/>
      <c r="AZ378" s="31"/>
      <c r="BA378" s="31"/>
      <c r="BB378" s="31"/>
    </row>
    <row r="379" ht="13.5" customHeight="1">
      <c r="A379" s="27" t="s">
        <v>55</v>
      </c>
      <c r="B379" s="27" t="s">
        <v>50</v>
      </c>
      <c r="C379" s="28">
        <f>LOOKUP(A379,'single char incidentie'!$A$1:$A$26,'single char incidentie'!$E$1:$E$26)</f>
        <v>0.04208913995</v>
      </c>
      <c r="D379" s="28">
        <f>LOOKUP(B379,'single char incidentie'!$A$1:$A$26,'single char incidentie'!$D$1:$D$26)</f>
        <v>0.01632596738</v>
      </c>
      <c r="E379" s="29">
        <v>0.0558283936345702</v>
      </c>
      <c r="F379" s="30">
        <f t="shared" si="9"/>
        <v>0.0005582839363</v>
      </c>
      <c r="G379" s="31">
        <f t="shared" si="27"/>
        <v>781597.5109</v>
      </c>
      <c r="H379" s="31">
        <f t="shared" si="28"/>
        <v>228563.5433</v>
      </c>
      <c r="I379" s="31">
        <f t="shared" si="10"/>
        <v>7815.975109</v>
      </c>
      <c r="J379" s="32">
        <f t="shared" ref="J379:K379" si="1151">C379*$AH$5</f>
        <v>42.08913995</v>
      </c>
      <c r="K379" s="32">
        <f t="shared" si="1151"/>
        <v>16.32596738</v>
      </c>
      <c r="L379" s="32">
        <f t="shared" si="12"/>
        <v>0.5582839363</v>
      </c>
      <c r="M379" s="32">
        <f t="shared" si="13"/>
        <v>3.50742833</v>
      </c>
      <c r="N379" s="32">
        <f t="shared" si="14"/>
        <v>1.357714192</v>
      </c>
      <c r="O379" s="32">
        <f t="shared" si="15"/>
        <v>1.360497281</v>
      </c>
      <c r="P379" s="32">
        <f t="shared" si="16"/>
        <v>0.526644109</v>
      </c>
      <c r="Q379" s="32">
        <f t="shared" si="17"/>
        <v>0.04652366136</v>
      </c>
      <c r="R379" s="32">
        <f t="shared" si="18"/>
        <v>0.01800915924</v>
      </c>
      <c r="S379" s="32">
        <f t="shared" si="19"/>
        <v>0.00150076327</v>
      </c>
      <c r="T379" s="33">
        <f t="shared" si="30"/>
        <v>0.9577966413</v>
      </c>
      <c r="U379" s="34">
        <f t="shared" ref="U379:AB379" si="1152">IF(AND(J379&gt;=$AH$7,J379&lt;=$AH$9),1,0)</f>
        <v>0</v>
      </c>
      <c r="V379" s="34">
        <f t="shared" si="1152"/>
        <v>0</v>
      </c>
      <c r="W379" s="34">
        <f t="shared" si="1152"/>
        <v>0</v>
      </c>
      <c r="X379" s="34">
        <f t="shared" si="1152"/>
        <v>0</v>
      </c>
      <c r="Y379" s="34">
        <f t="shared" si="1152"/>
        <v>1</v>
      </c>
      <c r="Z379" s="34">
        <f t="shared" si="1152"/>
        <v>1</v>
      </c>
      <c r="AA379" s="34">
        <f t="shared" si="1152"/>
        <v>0</v>
      </c>
      <c r="AB379" s="34">
        <f t="shared" si="1152"/>
        <v>0</v>
      </c>
      <c r="AC379" s="34">
        <f t="shared" si="21"/>
        <v>0</v>
      </c>
      <c r="AD379" s="34">
        <f t="shared" si="22"/>
        <v>1</v>
      </c>
      <c r="AE379" s="30">
        <f t="shared" si="23"/>
        <v>0.0005582839363</v>
      </c>
      <c r="AF379" s="35" t="str">
        <f t="shared" si="42"/>
        <v>F+M</v>
      </c>
      <c r="AG379" s="31"/>
      <c r="AH379" s="31"/>
      <c r="AI379" s="31"/>
      <c r="AJ379" s="36">
        <f t="shared" ref="AJ379:AS379" si="1153">INT(100*ABS(J379-($AH$7+$AH$9)/2))</f>
        <v>4008</v>
      </c>
      <c r="AK379" s="36">
        <f t="shared" si="1153"/>
        <v>1432</v>
      </c>
      <c r="AL379" s="36">
        <f t="shared" si="1153"/>
        <v>144</v>
      </c>
      <c r="AM379" s="36">
        <f t="shared" si="1153"/>
        <v>150</v>
      </c>
      <c r="AN379" s="36">
        <f t="shared" si="1153"/>
        <v>64</v>
      </c>
      <c r="AO379" s="36">
        <f t="shared" si="1153"/>
        <v>63</v>
      </c>
      <c r="AP379" s="36">
        <f t="shared" si="1153"/>
        <v>147</v>
      </c>
      <c r="AQ379" s="36">
        <f t="shared" si="1153"/>
        <v>195</v>
      </c>
      <c r="AR379" s="36">
        <f t="shared" si="1153"/>
        <v>198</v>
      </c>
      <c r="AS379" s="36">
        <f t="shared" si="1153"/>
        <v>199</v>
      </c>
      <c r="AT379" s="35">
        <f t="shared" si="39"/>
        <v>63</v>
      </c>
      <c r="AU379" s="31"/>
      <c r="AV379" s="31"/>
      <c r="AW379" s="31"/>
      <c r="AX379" s="31"/>
      <c r="AY379" s="31"/>
      <c r="AZ379" s="31"/>
      <c r="BA379" s="31"/>
      <c r="BB379" s="31"/>
    </row>
    <row r="380" ht="13.5" customHeight="1">
      <c r="A380" s="27" t="s">
        <v>10</v>
      </c>
      <c r="B380" s="27" t="s">
        <v>40</v>
      </c>
      <c r="C380" s="28">
        <f>LOOKUP(A380,'single char incidentie'!$A$1:$A$26,'single char incidentie'!$E$1:$E$26)</f>
        <v>0.006305122521</v>
      </c>
      <c r="D380" s="28">
        <f>LOOKUP(B380,'single char incidentie'!$A$1:$A$26,'single char incidentie'!$D$1:$D$26)</f>
        <v>0.0821403066</v>
      </c>
      <c r="E380" s="29">
        <v>0.0548858083057741</v>
      </c>
      <c r="F380" s="30">
        <f t="shared" si="9"/>
        <v>0.0005488580831</v>
      </c>
      <c r="G380" s="31">
        <f t="shared" si="27"/>
        <v>768401.3163</v>
      </c>
      <c r="H380" s="31">
        <f t="shared" si="28"/>
        <v>1149964.292</v>
      </c>
      <c r="I380" s="31">
        <f t="shared" si="10"/>
        <v>7684.013163</v>
      </c>
      <c r="J380" s="32">
        <f t="shared" ref="J380:K380" si="1154">C380*$AH$5</f>
        <v>6.305122521</v>
      </c>
      <c r="K380" s="32">
        <f t="shared" si="1154"/>
        <v>82.1403066</v>
      </c>
      <c r="L380" s="32">
        <f t="shared" si="12"/>
        <v>0.5488580831</v>
      </c>
      <c r="M380" s="32">
        <f t="shared" si="13"/>
        <v>0.5254268768</v>
      </c>
      <c r="N380" s="32">
        <f t="shared" si="14"/>
        <v>0.2033910491</v>
      </c>
      <c r="O380" s="32">
        <f t="shared" si="15"/>
        <v>6.84502555</v>
      </c>
      <c r="P380" s="32">
        <f t="shared" si="16"/>
        <v>2.64968731</v>
      </c>
      <c r="Q380" s="32">
        <f t="shared" si="17"/>
        <v>0.04573817359</v>
      </c>
      <c r="R380" s="32">
        <f t="shared" si="18"/>
        <v>0.01770509945</v>
      </c>
      <c r="S380" s="32">
        <f t="shared" si="19"/>
        <v>0.001475424954</v>
      </c>
      <c r="T380" s="33">
        <f t="shared" si="30"/>
        <v>0.9583454994</v>
      </c>
      <c r="U380" s="34">
        <f t="shared" ref="U380:AB380" si="1155">IF(AND(J380&gt;=$AH$7,J380&lt;=$AH$9),1,0)</f>
        <v>0</v>
      </c>
      <c r="V380" s="34">
        <f t="shared" si="1155"/>
        <v>0</v>
      </c>
      <c r="W380" s="34">
        <f t="shared" si="1155"/>
        <v>0</v>
      </c>
      <c r="X380" s="34">
        <f t="shared" si="1155"/>
        <v>0</v>
      </c>
      <c r="Y380" s="34">
        <f t="shared" si="1155"/>
        <v>0</v>
      </c>
      <c r="Z380" s="34">
        <f t="shared" si="1155"/>
        <v>0</v>
      </c>
      <c r="AA380" s="34">
        <f t="shared" si="1155"/>
        <v>1</v>
      </c>
      <c r="AB380" s="34">
        <f t="shared" si="1155"/>
        <v>0</v>
      </c>
      <c r="AC380" s="34">
        <f t="shared" si="21"/>
        <v>0</v>
      </c>
      <c r="AD380" s="34">
        <f t="shared" si="22"/>
        <v>1</v>
      </c>
      <c r="AE380" s="30">
        <f t="shared" si="23"/>
        <v>0.0005488580831</v>
      </c>
      <c r="AF380" s="35" t="str">
        <f t="shared" si="42"/>
        <v>F+D</v>
      </c>
      <c r="AG380" s="31"/>
      <c r="AH380" s="31"/>
      <c r="AI380" s="31"/>
      <c r="AJ380" s="36">
        <f t="shared" ref="AJ380:AS380" si="1156">INT(100*ABS(J380-($AH$7+$AH$9)/2))</f>
        <v>430</v>
      </c>
      <c r="AK380" s="36">
        <f t="shared" si="1156"/>
        <v>8014</v>
      </c>
      <c r="AL380" s="36">
        <f t="shared" si="1156"/>
        <v>145</v>
      </c>
      <c r="AM380" s="36">
        <f t="shared" si="1156"/>
        <v>147</v>
      </c>
      <c r="AN380" s="36">
        <f t="shared" si="1156"/>
        <v>179</v>
      </c>
      <c r="AO380" s="36">
        <f t="shared" si="1156"/>
        <v>484</v>
      </c>
      <c r="AP380" s="36">
        <f t="shared" si="1156"/>
        <v>64</v>
      </c>
      <c r="AQ380" s="36">
        <f t="shared" si="1156"/>
        <v>195</v>
      </c>
      <c r="AR380" s="36">
        <f t="shared" si="1156"/>
        <v>198</v>
      </c>
      <c r="AS380" s="36">
        <f t="shared" si="1156"/>
        <v>199</v>
      </c>
      <c r="AT380" s="35">
        <f t="shared" si="39"/>
        <v>64</v>
      </c>
      <c r="AU380" s="31"/>
      <c r="AV380" s="31"/>
      <c r="AW380" s="31"/>
      <c r="AX380" s="31"/>
      <c r="AY380" s="31"/>
      <c r="AZ380" s="31"/>
      <c r="BA380" s="31"/>
      <c r="BB380" s="31"/>
    </row>
    <row r="381" ht="13.5" customHeight="1">
      <c r="A381" s="27" t="s">
        <v>42</v>
      </c>
      <c r="B381" s="27" t="s">
        <v>63</v>
      </c>
      <c r="C381" s="28">
        <f>LOOKUP(A381,'single char incidentie'!$A$1:$A$26,'single char incidentie'!$E$1:$E$26)</f>
        <v>0.03420499521</v>
      </c>
      <c r="D381" s="28">
        <f>LOOKUP(B381,'single char incidentie'!$A$1:$A$26,'single char incidentie'!$D$1:$D$26)</f>
        <v>0.01647854269</v>
      </c>
      <c r="E381" s="29">
        <v>0.0545692147602243</v>
      </c>
      <c r="F381" s="30">
        <f t="shared" si="9"/>
        <v>0.0005456921476</v>
      </c>
      <c r="G381" s="31">
        <f t="shared" si="27"/>
        <v>763969.0066</v>
      </c>
      <c r="H381" s="31">
        <f t="shared" si="28"/>
        <v>230699.5977</v>
      </c>
      <c r="I381" s="31">
        <f t="shared" si="10"/>
        <v>7639.690066</v>
      </c>
      <c r="J381" s="32">
        <f t="shared" ref="J381:K381" si="1157">C381*$AH$5</f>
        <v>34.20499521</v>
      </c>
      <c r="K381" s="32">
        <f t="shared" si="1157"/>
        <v>16.47854269</v>
      </c>
      <c r="L381" s="32">
        <f t="shared" si="12"/>
        <v>0.5456921476</v>
      </c>
      <c r="M381" s="32">
        <f t="shared" si="13"/>
        <v>2.850416267</v>
      </c>
      <c r="N381" s="32">
        <f t="shared" si="14"/>
        <v>1.103386942</v>
      </c>
      <c r="O381" s="32">
        <f t="shared" si="15"/>
        <v>1.373211891</v>
      </c>
      <c r="P381" s="32">
        <f t="shared" si="16"/>
        <v>0.5315658933</v>
      </c>
      <c r="Q381" s="32">
        <f t="shared" si="17"/>
        <v>0.04547434563</v>
      </c>
      <c r="R381" s="32">
        <f t="shared" si="18"/>
        <v>0.0176029725</v>
      </c>
      <c r="S381" s="32">
        <f t="shared" si="19"/>
        <v>0.001466914375</v>
      </c>
      <c r="T381" s="33">
        <f t="shared" si="30"/>
        <v>0.9588911915</v>
      </c>
      <c r="U381" s="34">
        <f t="shared" ref="U381:AB381" si="1158">IF(AND(J381&gt;=$AH$7,J381&lt;=$AH$9),1,0)</f>
        <v>0</v>
      </c>
      <c r="V381" s="34">
        <f t="shared" si="1158"/>
        <v>0</v>
      </c>
      <c r="W381" s="34">
        <f t="shared" si="1158"/>
        <v>0</v>
      </c>
      <c r="X381" s="34">
        <f t="shared" si="1158"/>
        <v>1</v>
      </c>
      <c r="Y381" s="34">
        <f t="shared" si="1158"/>
        <v>1</v>
      </c>
      <c r="Z381" s="34">
        <f t="shared" si="1158"/>
        <v>1</v>
      </c>
      <c r="AA381" s="34">
        <f t="shared" si="1158"/>
        <v>0</v>
      </c>
      <c r="AB381" s="34">
        <f t="shared" si="1158"/>
        <v>0</v>
      </c>
      <c r="AC381" s="34">
        <f t="shared" si="21"/>
        <v>0</v>
      </c>
      <c r="AD381" s="34">
        <f t="shared" si="22"/>
        <v>1</v>
      </c>
      <c r="AE381" s="30">
        <f t="shared" si="23"/>
        <v>0.0005456921476</v>
      </c>
      <c r="AF381" s="35" t="str">
        <f t="shared" si="42"/>
        <v>F+M</v>
      </c>
      <c r="AG381" s="31"/>
      <c r="AH381" s="31"/>
      <c r="AI381" s="31"/>
      <c r="AJ381" s="36">
        <f t="shared" ref="AJ381:AS381" si="1159">INT(100*ABS(J381-($AH$7+$AH$9)/2))</f>
        <v>3220</v>
      </c>
      <c r="AK381" s="36">
        <f t="shared" si="1159"/>
        <v>1447</v>
      </c>
      <c r="AL381" s="36">
        <f t="shared" si="1159"/>
        <v>145</v>
      </c>
      <c r="AM381" s="36">
        <f t="shared" si="1159"/>
        <v>85</v>
      </c>
      <c r="AN381" s="36">
        <f t="shared" si="1159"/>
        <v>89</v>
      </c>
      <c r="AO381" s="36">
        <f t="shared" si="1159"/>
        <v>62</v>
      </c>
      <c r="AP381" s="36">
        <f t="shared" si="1159"/>
        <v>146</v>
      </c>
      <c r="AQ381" s="36">
        <f t="shared" si="1159"/>
        <v>195</v>
      </c>
      <c r="AR381" s="36">
        <f t="shared" si="1159"/>
        <v>198</v>
      </c>
      <c r="AS381" s="36">
        <f t="shared" si="1159"/>
        <v>199</v>
      </c>
      <c r="AT381" s="35">
        <f t="shared" si="39"/>
        <v>62</v>
      </c>
      <c r="AU381" s="31"/>
      <c r="AV381" s="31"/>
      <c r="AW381" s="31"/>
      <c r="AX381" s="31"/>
      <c r="AY381" s="31"/>
      <c r="AZ381" s="31"/>
      <c r="BA381" s="31"/>
      <c r="BB381" s="31"/>
    </row>
    <row r="382" ht="13.5" customHeight="1">
      <c r="A382" s="27" t="s">
        <v>61</v>
      </c>
      <c r="B382" s="27" t="s">
        <v>28</v>
      </c>
      <c r="C382" s="28">
        <f>LOOKUP(A382,'single char incidentie'!$A$1:$A$26,'single char incidentie'!$E$1:$E$26)</f>
        <v>0.0043910167</v>
      </c>
      <c r="D382" s="28">
        <f>LOOKUP(B382,'single char incidentie'!$A$1:$A$26,'single char incidentie'!$D$1:$D$26)</f>
        <v>0.1270833106</v>
      </c>
      <c r="E382" s="29">
        <v>0.0535474810450408</v>
      </c>
      <c r="F382" s="30">
        <f t="shared" si="9"/>
        <v>0.0005354748105</v>
      </c>
      <c r="G382" s="31">
        <f t="shared" si="27"/>
        <v>749664.7346</v>
      </c>
      <c r="H382" s="31">
        <f t="shared" si="28"/>
        <v>1779166.349</v>
      </c>
      <c r="I382" s="31">
        <f t="shared" si="10"/>
        <v>7496.647346</v>
      </c>
      <c r="J382" s="32">
        <f t="shared" ref="J382:K382" si="1160">C382*$AH$5</f>
        <v>4.3910167</v>
      </c>
      <c r="K382" s="32">
        <f t="shared" si="1160"/>
        <v>127.0833106</v>
      </c>
      <c r="L382" s="32">
        <f t="shared" si="12"/>
        <v>0.5354748105</v>
      </c>
      <c r="M382" s="32">
        <f t="shared" si="13"/>
        <v>0.3659180583</v>
      </c>
      <c r="N382" s="32">
        <f t="shared" si="14"/>
        <v>0.1416457</v>
      </c>
      <c r="O382" s="32">
        <f t="shared" si="15"/>
        <v>10.59027588</v>
      </c>
      <c r="P382" s="32">
        <f t="shared" si="16"/>
        <v>4.099461633</v>
      </c>
      <c r="Q382" s="32">
        <f t="shared" si="17"/>
        <v>0.04462290087</v>
      </c>
      <c r="R382" s="32">
        <f t="shared" si="18"/>
        <v>0.01727338098</v>
      </c>
      <c r="S382" s="32">
        <f t="shared" si="19"/>
        <v>0.001439448415</v>
      </c>
      <c r="T382" s="33">
        <f t="shared" si="30"/>
        <v>0.9594266664</v>
      </c>
      <c r="U382" s="34">
        <f t="shared" ref="U382:AB382" si="1161">IF(AND(J382&gt;=$AH$7,J382&lt;=$AH$9),1,0)</f>
        <v>0</v>
      </c>
      <c r="V382" s="34">
        <f t="shared" si="1161"/>
        <v>0</v>
      </c>
      <c r="W382" s="34">
        <f t="shared" si="1161"/>
        <v>0</v>
      </c>
      <c r="X382" s="34">
        <f t="shared" si="1161"/>
        <v>0</v>
      </c>
      <c r="Y382" s="34">
        <f t="shared" si="1161"/>
        <v>0</v>
      </c>
      <c r="Z382" s="34">
        <f t="shared" si="1161"/>
        <v>0</v>
      </c>
      <c r="AA382" s="34">
        <f t="shared" si="1161"/>
        <v>0</v>
      </c>
      <c r="AB382" s="34">
        <f t="shared" si="1161"/>
        <v>0</v>
      </c>
      <c r="AC382" s="34">
        <f t="shared" si="21"/>
        <v>0</v>
      </c>
      <c r="AD382" s="34">
        <f t="shared" si="22"/>
        <v>0</v>
      </c>
      <c r="AE382" s="30">
        <f t="shared" si="23"/>
        <v>0</v>
      </c>
      <c r="AF382" s="35" t="str">
        <f t="shared" si="42"/>
        <v>V+F</v>
      </c>
      <c r="AG382" s="31"/>
      <c r="AH382" s="31"/>
      <c r="AI382" s="31"/>
      <c r="AJ382" s="36">
        <f t="shared" ref="AJ382:AS382" si="1162">INT(100*ABS(J382-($AH$7+$AH$9)/2))</f>
        <v>239</v>
      </c>
      <c r="AK382" s="36">
        <f t="shared" si="1162"/>
        <v>12508</v>
      </c>
      <c r="AL382" s="36">
        <f t="shared" si="1162"/>
        <v>146</v>
      </c>
      <c r="AM382" s="36">
        <f t="shared" si="1162"/>
        <v>163</v>
      </c>
      <c r="AN382" s="36">
        <f t="shared" si="1162"/>
        <v>185</v>
      </c>
      <c r="AO382" s="36">
        <f t="shared" si="1162"/>
        <v>859</v>
      </c>
      <c r="AP382" s="36">
        <f t="shared" si="1162"/>
        <v>209</v>
      </c>
      <c r="AQ382" s="36">
        <f t="shared" si="1162"/>
        <v>195</v>
      </c>
      <c r="AR382" s="36">
        <f t="shared" si="1162"/>
        <v>198</v>
      </c>
      <c r="AS382" s="36">
        <f t="shared" si="1162"/>
        <v>199</v>
      </c>
      <c r="AT382" s="35">
        <f t="shared" si="39"/>
        <v>146</v>
      </c>
      <c r="AU382" s="31"/>
      <c r="AV382" s="31"/>
      <c r="AW382" s="31"/>
      <c r="AX382" s="31"/>
      <c r="AY382" s="31"/>
      <c r="AZ382" s="31"/>
      <c r="BA382" s="31"/>
      <c r="BB382" s="31"/>
    </row>
    <row r="383" ht="13.5" customHeight="1">
      <c r="A383" s="27" t="s">
        <v>64</v>
      </c>
      <c r="B383" s="27" t="s">
        <v>10</v>
      </c>
      <c r="C383" s="28">
        <f>LOOKUP(A383,'single char incidentie'!$A$1:$A$26,'single char incidentie'!$E$1:$E$26)</f>
        <v>0.008691730062</v>
      </c>
      <c r="D383" s="28">
        <f>LOOKUP(B383,'single char incidentie'!$A$1:$A$26,'single char incidentie'!$D$1:$D$26)</f>
        <v>0.07130889039</v>
      </c>
      <c r="E383" s="29">
        <v>0.0531661297288103</v>
      </c>
      <c r="F383" s="30">
        <f t="shared" si="9"/>
        <v>0.0005316612973</v>
      </c>
      <c r="G383" s="31">
        <f t="shared" si="27"/>
        <v>744325.8162</v>
      </c>
      <c r="H383" s="31">
        <f t="shared" si="28"/>
        <v>998324.4655</v>
      </c>
      <c r="I383" s="31">
        <f t="shared" si="10"/>
        <v>7443.258162</v>
      </c>
      <c r="J383" s="32">
        <f t="shared" ref="J383:K383" si="1163">C383*$AH$5</f>
        <v>8.691730062</v>
      </c>
      <c r="K383" s="32">
        <f t="shared" si="1163"/>
        <v>71.30889039</v>
      </c>
      <c r="L383" s="32">
        <f t="shared" si="12"/>
        <v>0.5316612973</v>
      </c>
      <c r="M383" s="32">
        <f t="shared" si="13"/>
        <v>0.7243108385</v>
      </c>
      <c r="N383" s="32">
        <f t="shared" si="14"/>
        <v>0.2803783891</v>
      </c>
      <c r="O383" s="32">
        <f t="shared" si="15"/>
        <v>5.942407533</v>
      </c>
      <c r="P383" s="32">
        <f t="shared" si="16"/>
        <v>2.300286787</v>
      </c>
      <c r="Q383" s="32">
        <f t="shared" si="17"/>
        <v>0.04430510811</v>
      </c>
      <c r="R383" s="32">
        <f t="shared" si="18"/>
        <v>0.01715036443</v>
      </c>
      <c r="S383" s="32">
        <f t="shared" si="19"/>
        <v>0.001429197036</v>
      </c>
      <c r="T383" s="33">
        <f t="shared" si="30"/>
        <v>0.9599583277</v>
      </c>
      <c r="U383" s="34">
        <f t="shared" ref="U383:AB383" si="1164">IF(AND(J383&gt;=$AH$7,J383&lt;=$AH$9),1,0)</f>
        <v>0</v>
      </c>
      <c r="V383" s="34">
        <f t="shared" si="1164"/>
        <v>0</v>
      </c>
      <c r="W383" s="34">
        <f t="shared" si="1164"/>
        <v>0</v>
      </c>
      <c r="X383" s="34">
        <f t="shared" si="1164"/>
        <v>0</v>
      </c>
      <c r="Y383" s="34">
        <f t="shared" si="1164"/>
        <v>0</v>
      </c>
      <c r="Z383" s="34">
        <f t="shared" si="1164"/>
        <v>0</v>
      </c>
      <c r="AA383" s="34">
        <f t="shared" si="1164"/>
        <v>1</v>
      </c>
      <c r="AB383" s="34">
        <f t="shared" si="1164"/>
        <v>0</v>
      </c>
      <c r="AC383" s="34">
        <f t="shared" si="21"/>
        <v>0</v>
      </c>
      <c r="AD383" s="34">
        <f t="shared" si="22"/>
        <v>1</v>
      </c>
      <c r="AE383" s="30">
        <f t="shared" si="23"/>
        <v>0.0005316612973</v>
      </c>
      <c r="AF383" s="35" t="str">
        <f t="shared" si="42"/>
        <v>F+D</v>
      </c>
      <c r="AG383" s="31"/>
      <c r="AH383" s="31"/>
      <c r="AI383" s="31"/>
      <c r="AJ383" s="36">
        <f t="shared" ref="AJ383:AS383" si="1165">INT(100*ABS(J383-($AH$7+$AH$9)/2))</f>
        <v>669</v>
      </c>
      <c r="AK383" s="36">
        <f t="shared" si="1165"/>
        <v>6930</v>
      </c>
      <c r="AL383" s="36">
        <f t="shared" si="1165"/>
        <v>146</v>
      </c>
      <c r="AM383" s="36">
        <f t="shared" si="1165"/>
        <v>127</v>
      </c>
      <c r="AN383" s="36">
        <f t="shared" si="1165"/>
        <v>171</v>
      </c>
      <c r="AO383" s="36">
        <f t="shared" si="1165"/>
        <v>394</v>
      </c>
      <c r="AP383" s="36">
        <f t="shared" si="1165"/>
        <v>30</v>
      </c>
      <c r="AQ383" s="36">
        <f t="shared" si="1165"/>
        <v>195</v>
      </c>
      <c r="AR383" s="36">
        <f t="shared" si="1165"/>
        <v>198</v>
      </c>
      <c r="AS383" s="36">
        <f t="shared" si="1165"/>
        <v>199</v>
      </c>
      <c r="AT383" s="35">
        <f t="shared" si="39"/>
        <v>30</v>
      </c>
      <c r="AU383" s="31"/>
      <c r="AV383" s="31"/>
      <c r="AW383" s="31"/>
      <c r="AX383" s="31"/>
      <c r="AY383" s="31"/>
      <c r="AZ383" s="31"/>
      <c r="BA383" s="31"/>
      <c r="BB383" s="31"/>
    </row>
    <row r="384" ht="13.5" customHeight="1">
      <c r="A384" s="27" t="s">
        <v>62</v>
      </c>
      <c r="B384" s="27" t="s">
        <v>59</v>
      </c>
      <c r="C384" s="28">
        <f>LOOKUP(A384,'single char incidentie'!$A$1:$A$26,'single char incidentie'!$E$1:$E$26)</f>
        <v>0.01854000624</v>
      </c>
      <c r="D384" s="28">
        <f>LOOKUP(B384,'single char incidentie'!$A$1:$A$26,'single char incidentie'!$D$1:$D$26)</f>
        <v>0.02732106643</v>
      </c>
      <c r="E384" s="29">
        <v>0.0527272159497526</v>
      </c>
      <c r="F384" s="30">
        <f t="shared" si="9"/>
        <v>0.0005272721595</v>
      </c>
      <c r="G384" s="31">
        <f t="shared" si="27"/>
        <v>738181.0233</v>
      </c>
      <c r="H384" s="31">
        <f t="shared" si="28"/>
        <v>382494.9301</v>
      </c>
      <c r="I384" s="31">
        <f t="shared" si="10"/>
        <v>7381.810233</v>
      </c>
      <c r="J384" s="32">
        <f t="shared" ref="J384:K384" si="1166">C384*$AH$5</f>
        <v>18.54000624</v>
      </c>
      <c r="K384" s="32">
        <f t="shared" si="1166"/>
        <v>27.32106643</v>
      </c>
      <c r="L384" s="32">
        <f t="shared" si="12"/>
        <v>0.5272721595</v>
      </c>
      <c r="M384" s="32">
        <f t="shared" si="13"/>
        <v>1.54500052</v>
      </c>
      <c r="N384" s="32">
        <f t="shared" si="14"/>
        <v>0.5980647174</v>
      </c>
      <c r="O384" s="32">
        <f t="shared" si="15"/>
        <v>2.276755536</v>
      </c>
      <c r="P384" s="32">
        <f t="shared" si="16"/>
        <v>0.8813247236</v>
      </c>
      <c r="Q384" s="32">
        <f t="shared" si="17"/>
        <v>0.04393934662</v>
      </c>
      <c r="R384" s="32">
        <f t="shared" si="18"/>
        <v>0.01700877934</v>
      </c>
      <c r="S384" s="32">
        <f t="shared" si="19"/>
        <v>0.001417398278</v>
      </c>
      <c r="T384" s="33">
        <f t="shared" si="30"/>
        <v>0.9604855998</v>
      </c>
      <c r="U384" s="34">
        <f t="shared" ref="U384:AB384" si="1167">IF(AND(J384&gt;=$AH$7,J384&lt;=$AH$9),1,0)</f>
        <v>0</v>
      </c>
      <c r="V384" s="34">
        <f t="shared" si="1167"/>
        <v>0</v>
      </c>
      <c r="W384" s="34">
        <f t="shared" si="1167"/>
        <v>0</v>
      </c>
      <c r="X384" s="34">
        <f t="shared" si="1167"/>
        <v>1</v>
      </c>
      <c r="Y384" s="34">
        <f t="shared" si="1167"/>
        <v>0</v>
      </c>
      <c r="Z384" s="34">
        <f t="shared" si="1167"/>
        <v>1</v>
      </c>
      <c r="AA384" s="34">
        <f t="shared" si="1167"/>
        <v>0</v>
      </c>
      <c r="AB384" s="34">
        <f t="shared" si="1167"/>
        <v>0</v>
      </c>
      <c r="AC384" s="34">
        <f t="shared" si="21"/>
        <v>0</v>
      </c>
      <c r="AD384" s="34">
        <f t="shared" si="22"/>
        <v>1</v>
      </c>
      <c r="AE384" s="30">
        <f t="shared" si="23"/>
        <v>0.0005272721595</v>
      </c>
      <c r="AF384" s="35" t="str">
        <f t="shared" si="42"/>
        <v>F+M</v>
      </c>
      <c r="AG384" s="31"/>
      <c r="AH384" s="31"/>
      <c r="AI384" s="31"/>
      <c r="AJ384" s="36">
        <f t="shared" ref="AJ384:AS384" si="1168">INT(100*ABS(J384-($AH$7+$AH$9)/2))</f>
        <v>1654</v>
      </c>
      <c r="AK384" s="36">
        <f t="shared" si="1168"/>
        <v>2532</v>
      </c>
      <c r="AL384" s="36">
        <f t="shared" si="1168"/>
        <v>147</v>
      </c>
      <c r="AM384" s="36">
        <f t="shared" si="1168"/>
        <v>45</v>
      </c>
      <c r="AN384" s="36">
        <f t="shared" si="1168"/>
        <v>140</v>
      </c>
      <c r="AO384" s="36">
        <f t="shared" si="1168"/>
        <v>27</v>
      </c>
      <c r="AP384" s="36">
        <f t="shared" si="1168"/>
        <v>111</v>
      </c>
      <c r="AQ384" s="36">
        <f t="shared" si="1168"/>
        <v>195</v>
      </c>
      <c r="AR384" s="36">
        <f t="shared" si="1168"/>
        <v>198</v>
      </c>
      <c r="AS384" s="36">
        <f t="shared" si="1168"/>
        <v>199</v>
      </c>
      <c r="AT384" s="35">
        <f t="shared" si="39"/>
        <v>27</v>
      </c>
      <c r="AU384" s="31"/>
      <c r="AV384" s="31"/>
      <c r="AW384" s="31"/>
      <c r="AX384" s="31"/>
      <c r="AY384" s="31"/>
      <c r="AZ384" s="31"/>
      <c r="BA384" s="31"/>
      <c r="BB384" s="31"/>
    </row>
    <row r="385" ht="13.5" customHeight="1">
      <c r="A385" s="27" t="s">
        <v>59</v>
      </c>
      <c r="B385" s="27" t="s">
        <v>50</v>
      </c>
      <c r="C385" s="28">
        <f>LOOKUP(A385,'single char incidentie'!$A$1:$A$26,'single char incidentie'!$E$1:$E$26)</f>
        <v>0.03451036129</v>
      </c>
      <c r="D385" s="28">
        <f>LOOKUP(B385,'single char incidentie'!$A$1:$A$26,'single char incidentie'!$D$1:$D$26)</f>
        <v>0.01632596738</v>
      </c>
      <c r="E385" s="29">
        <v>0.0525761144848311</v>
      </c>
      <c r="F385" s="30">
        <f t="shared" si="9"/>
        <v>0.0005257611448</v>
      </c>
      <c r="G385" s="31">
        <f t="shared" si="27"/>
        <v>736065.6028</v>
      </c>
      <c r="H385" s="31">
        <f t="shared" si="28"/>
        <v>228563.5433</v>
      </c>
      <c r="I385" s="31">
        <f t="shared" si="10"/>
        <v>7360.656028</v>
      </c>
      <c r="J385" s="32">
        <f t="shared" ref="J385:K385" si="1169">C385*$AH$5</f>
        <v>34.51036129</v>
      </c>
      <c r="K385" s="32">
        <f t="shared" si="1169"/>
        <v>16.32596738</v>
      </c>
      <c r="L385" s="32">
        <f t="shared" si="12"/>
        <v>0.5257611448</v>
      </c>
      <c r="M385" s="32">
        <f t="shared" si="13"/>
        <v>2.875863441</v>
      </c>
      <c r="N385" s="32">
        <f t="shared" si="14"/>
        <v>1.113237461</v>
      </c>
      <c r="O385" s="32">
        <f t="shared" si="15"/>
        <v>1.360497281</v>
      </c>
      <c r="P385" s="32">
        <f t="shared" si="16"/>
        <v>0.526644109</v>
      </c>
      <c r="Q385" s="32">
        <f t="shared" si="17"/>
        <v>0.04381342874</v>
      </c>
      <c r="R385" s="32">
        <f t="shared" si="18"/>
        <v>0.01696003693</v>
      </c>
      <c r="S385" s="32">
        <f t="shared" si="19"/>
        <v>0.001413336411</v>
      </c>
      <c r="T385" s="33">
        <f t="shared" si="30"/>
        <v>0.961011361</v>
      </c>
      <c r="U385" s="34">
        <f t="shared" ref="U385:AB385" si="1170">IF(AND(J385&gt;=$AH$7,J385&lt;=$AH$9),1,0)</f>
        <v>0</v>
      </c>
      <c r="V385" s="34">
        <f t="shared" si="1170"/>
        <v>0</v>
      </c>
      <c r="W385" s="34">
        <f t="shared" si="1170"/>
        <v>0</v>
      </c>
      <c r="X385" s="34">
        <f t="shared" si="1170"/>
        <v>1</v>
      </c>
      <c r="Y385" s="34">
        <f t="shared" si="1170"/>
        <v>1</v>
      </c>
      <c r="Z385" s="34">
        <f t="shared" si="1170"/>
        <v>1</v>
      </c>
      <c r="AA385" s="34">
        <f t="shared" si="1170"/>
        <v>0</v>
      </c>
      <c r="AB385" s="34">
        <f t="shared" si="1170"/>
        <v>0</v>
      </c>
      <c r="AC385" s="34">
        <f t="shared" si="21"/>
        <v>0</v>
      </c>
      <c r="AD385" s="34">
        <f t="shared" si="22"/>
        <v>1</v>
      </c>
      <c r="AE385" s="30">
        <f t="shared" si="23"/>
        <v>0.0005257611448</v>
      </c>
      <c r="AF385" s="35" t="str">
        <f t="shared" si="42"/>
        <v>F+M</v>
      </c>
      <c r="AG385" s="31"/>
      <c r="AH385" s="31"/>
      <c r="AI385" s="31"/>
      <c r="AJ385" s="36">
        <f t="shared" ref="AJ385:AS385" si="1171">INT(100*ABS(J385-($AH$7+$AH$9)/2))</f>
        <v>3251</v>
      </c>
      <c r="AK385" s="36">
        <f t="shared" si="1171"/>
        <v>1432</v>
      </c>
      <c r="AL385" s="36">
        <f t="shared" si="1171"/>
        <v>147</v>
      </c>
      <c r="AM385" s="36">
        <f t="shared" si="1171"/>
        <v>87</v>
      </c>
      <c r="AN385" s="36">
        <f t="shared" si="1171"/>
        <v>88</v>
      </c>
      <c r="AO385" s="36">
        <f t="shared" si="1171"/>
        <v>63</v>
      </c>
      <c r="AP385" s="36">
        <f t="shared" si="1171"/>
        <v>147</v>
      </c>
      <c r="AQ385" s="36">
        <f t="shared" si="1171"/>
        <v>195</v>
      </c>
      <c r="AR385" s="36">
        <f t="shared" si="1171"/>
        <v>198</v>
      </c>
      <c r="AS385" s="36">
        <f t="shared" si="1171"/>
        <v>199</v>
      </c>
      <c r="AT385" s="35">
        <f t="shared" si="39"/>
        <v>63</v>
      </c>
      <c r="AU385" s="31"/>
      <c r="AV385" s="31"/>
      <c r="AW385" s="31"/>
      <c r="AX385" s="31"/>
      <c r="AY385" s="31"/>
      <c r="AZ385" s="31"/>
      <c r="BA385" s="31"/>
      <c r="BB385" s="31"/>
    </row>
    <row r="386" ht="13.5" customHeight="1">
      <c r="A386" s="27" t="s">
        <v>45</v>
      </c>
      <c r="B386" s="27" t="s">
        <v>11</v>
      </c>
      <c r="C386" s="28">
        <f>LOOKUP(A386,'single char incidentie'!$A$1:$A$26,'single char incidentie'!$E$1:$E$26)</f>
        <v>0.03844431043</v>
      </c>
      <c r="D386" s="28">
        <f>LOOKUP(B386,'single char incidentie'!$A$1:$A$26,'single char incidentie'!$D$1:$D$26)</f>
        <v>0.01327316637</v>
      </c>
      <c r="E386" s="29">
        <v>0.0520796382429461</v>
      </c>
      <c r="F386" s="30">
        <f t="shared" si="9"/>
        <v>0.0005207963824</v>
      </c>
      <c r="G386" s="31">
        <f t="shared" si="27"/>
        <v>729114.9354</v>
      </c>
      <c r="H386" s="31">
        <f t="shared" si="28"/>
        <v>185824.3292</v>
      </c>
      <c r="I386" s="31">
        <f t="shared" si="10"/>
        <v>7291.149354</v>
      </c>
      <c r="J386" s="32">
        <f t="shared" ref="J386:K386" si="1172">C386*$AH$5</f>
        <v>38.44431043</v>
      </c>
      <c r="K386" s="32">
        <f t="shared" si="1172"/>
        <v>13.27316637</v>
      </c>
      <c r="L386" s="32">
        <f t="shared" si="12"/>
        <v>0.5207963824</v>
      </c>
      <c r="M386" s="32">
        <f t="shared" si="13"/>
        <v>3.203692536</v>
      </c>
      <c r="N386" s="32">
        <f t="shared" si="14"/>
        <v>1.240139046</v>
      </c>
      <c r="O386" s="32">
        <f t="shared" si="15"/>
        <v>1.106097198</v>
      </c>
      <c r="P386" s="32">
        <f t="shared" si="16"/>
        <v>0.4281666571</v>
      </c>
      <c r="Q386" s="32">
        <f t="shared" si="17"/>
        <v>0.04339969854</v>
      </c>
      <c r="R386" s="32">
        <f t="shared" si="18"/>
        <v>0.0167998833</v>
      </c>
      <c r="S386" s="32">
        <f t="shared" si="19"/>
        <v>0.001399990275</v>
      </c>
      <c r="T386" s="33">
        <f t="shared" si="30"/>
        <v>0.9615321573</v>
      </c>
      <c r="U386" s="34">
        <f t="shared" ref="U386:AB386" si="1173">IF(AND(J386&gt;=$AH$7,J386&lt;=$AH$9),1,0)</f>
        <v>0</v>
      </c>
      <c r="V386" s="34">
        <f t="shared" si="1173"/>
        <v>0</v>
      </c>
      <c r="W386" s="34">
        <f t="shared" si="1173"/>
        <v>0</v>
      </c>
      <c r="X386" s="34">
        <f t="shared" si="1173"/>
        <v>0</v>
      </c>
      <c r="Y386" s="34">
        <f t="shared" si="1173"/>
        <v>1</v>
      </c>
      <c r="Z386" s="34">
        <f t="shared" si="1173"/>
        <v>1</v>
      </c>
      <c r="AA386" s="34">
        <f t="shared" si="1173"/>
        <v>0</v>
      </c>
      <c r="AB386" s="34">
        <f t="shared" si="1173"/>
        <v>0</v>
      </c>
      <c r="AC386" s="34">
        <f t="shared" si="21"/>
        <v>0</v>
      </c>
      <c r="AD386" s="34">
        <f t="shared" si="22"/>
        <v>1</v>
      </c>
      <c r="AE386" s="30">
        <f t="shared" si="23"/>
        <v>0.0005207963824</v>
      </c>
      <c r="AF386" s="35" t="str">
        <f t="shared" si="42"/>
        <v>V+D</v>
      </c>
      <c r="AG386" s="31"/>
      <c r="AH386" s="31"/>
      <c r="AI386" s="31"/>
      <c r="AJ386" s="36">
        <f t="shared" ref="AJ386:AS386" si="1174">INT(100*ABS(J386-($AH$7+$AH$9)/2))</f>
        <v>3644</v>
      </c>
      <c r="AK386" s="36">
        <f t="shared" si="1174"/>
        <v>1127</v>
      </c>
      <c r="AL386" s="36">
        <f t="shared" si="1174"/>
        <v>147</v>
      </c>
      <c r="AM386" s="36">
        <f t="shared" si="1174"/>
        <v>120</v>
      </c>
      <c r="AN386" s="36">
        <f t="shared" si="1174"/>
        <v>75</v>
      </c>
      <c r="AO386" s="36">
        <f t="shared" si="1174"/>
        <v>89</v>
      </c>
      <c r="AP386" s="36">
        <f t="shared" si="1174"/>
        <v>157</v>
      </c>
      <c r="AQ386" s="36">
        <f t="shared" si="1174"/>
        <v>195</v>
      </c>
      <c r="AR386" s="36">
        <f t="shared" si="1174"/>
        <v>198</v>
      </c>
      <c r="AS386" s="36">
        <f t="shared" si="1174"/>
        <v>199</v>
      </c>
      <c r="AT386" s="35">
        <f t="shared" si="39"/>
        <v>75</v>
      </c>
      <c r="AU386" s="31"/>
      <c r="AV386" s="31"/>
      <c r="AW386" s="31"/>
      <c r="AX386" s="31"/>
      <c r="AY386" s="31"/>
      <c r="AZ386" s="31"/>
      <c r="BA386" s="31"/>
      <c r="BB386" s="31"/>
    </row>
    <row r="387" ht="13.5" customHeight="1">
      <c r="A387" s="27" t="s">
        <v>40</v>
      </c>
      <c r="B387" s="27" t="s">
        <v>53</v>
      </c>
      <c r="C387" s="28">
        <f>LOOKUP(A387,'single char incidentie'!$A$1:$A$26,'single char incidentie'!$E$1:$E$26)</f>
        <v>0.02231853074</v>
      </c>
      <c r="D387" s="28">
        <f>LOOKUP(B387,'single char incidentie'!$A$1:$A$26,'single char incidentie'!$D$1:$D$26)</f>
        <v>0.02319662658</v>
      </c>
      <c r="E387" s="29">
        <v>0.0518565836994906</v>
      </c>
      <c r="F387" s="30">
        <f t="shared" si="9"/>
        <v>0.000518565837</v>
      </c>
      <c r="G387" s="31">
        <f t="shared" si="27"/>
        <v>725992.1718</v>
      </c>
      <c r="H387" s="31">
        <f t="shared" si="28"/>
        <v>324752.7721</v>
      </c>
      <c r="I387" s="31">
        <f t="shared" si="10"/>
        <v>7259.921718</v>
      </c>
      <c r="J387" s="32">
        <f t="shared" ref="J387:K387" si="1175">C387*$AH$5</f>
        <v>22.31853074</v>
      </c>
      <c r="K387" s="32">
        <f t="shared" si="1175"/>
        <v>23.19662658</v>
      </c>
      <c r="L387" s="32">
        <f t="shared" si="12"/>
        <v>0.518565837</v>
      </c>
      <c r="M387" s="32">
        <f t="shared" si="13"/>
        <v>1.859877562</v>
      </c>
      <c r="N387" s="32">
        <f t="shared" si="14"/>
        <v>0.7199526045</v>
      </c>
      <c r="O387" s="32">
        <f t="shared" si="15"/>
        <v>1.933052215</v>
      </c>
      <c r="P387" s="32">
        <f t="shared" si="16"/>
        <v>0.7482782768</v>
      </c>
      <c r="Q387" s="32">
        <f t="shared" si="17"/>
        <v>0.04321381975</v>
      </c>
      <c r="R387" s="32">
        <f t="shared" si="18"/>
        <v>0.01672793023</v>
      </c>
      <c r="S387" s="32">
        <f t="shared" si="19"/>
        <v>0.001393994185</v>
      </c>
      <c r="T387" s="33">
        <f t="shared" si="30"/>
        <v>0.9620507232</v>
      </c>
      <c r="U387" s="34">
        <f t="shared" ref="U387:AB387" si="1176">IF(AND(J387&gt;=$AH$7,J387&lt;=$AH$9),1,0)</f>
        <v>0</v>
      </c>
      <c r="V387" s="34">
        <f t="shared" si="1176"/>
        <v>0</v>
      </c>
      <c r="W387" s="34">
        <f t="shared" si="1176"/>
        <v>0</v>
      </c>
      <c r="X387" s="34">
        <f t="shared" si="1176"/>
        <v>1</v>
      </c>
      <c r="Y387" s="34">
        <f t="shared" si="1176"/>
        <v>0</v>
      </c>
      <c r="Z387" s="34">
        <f t="shared" si="1176"/>
        <v>1</v>
      </c>
      <c r="AA387" s="34">
        <f t="shared" si="1176"/>
        <v>0</v>
      </c>
      <c r="AB387" s="34">
        <f t="shared" si="1176"/>
        <v>0</v>
      </c>
      <c r="AC387" s="34">
        <f t="shared" si="21"/>
        <v>0</v>
      </c>
      <c r="AD387" s="34">
        <f t="shared" si="22"/>
        <v>1</v>
      </c>
      <c r="AE387" s="30">
        <f t="shared" si="23"/>
        <v>0.000518565837</v>
      </c>
      <c r="AF387" s="35" t="str">
        <f t="shared" si="42"/>
        <v>F+M</v>
      </c>
      <c r="AG387" s="31"/>
      <c r="AH387" s="31"/>
      <c r="AI387" s="31"/>
      <c r="AJ387" s="36">
        <f t="shared" ref="AJ387:AS387" si="1177">INT(100*ABS(J387-($AH$7+$AH$9)/2))</f>
        <v>2031</v>
      </c>
      <c r="AK387" s="36">
        <f t="shared" si="1177"/>
        <v>2119</v>
      </c>
      <c r="AL387" s="36">
        <f t="shared" si="1177"/>
        <v>148</v>
      </c>
      <c r="AM387" s="36">
        <f t="shared" si="1177"/>
        <v>14</v>
      </c>
      <c r="AN387" s="36">
        <f t="shared" si="1177"/>
        <v>128</v>
      </c>
      <c r="AO387" s="36">
        <f t="shared" si="1177"/>
        <v>6</v>
      </c>
      <c r="AP387" s="36">
        <f t="shared" si="1177"/>
        <v>125</v>
      </c>
      <c r="AQ387" s="36">
        <f t="shared" si="1177"/>
        <v>195</v>
      </c>
      <c r="AR387" s="36">
        <f t="shared" si="1177"/>
        <v>198</v>
      </c>
      <c r="AS387" s="36">
        <f t="shared" si="1177"/>
        <v>199</v>
      </c>
      <c r="AT387" s="35">
        <f t="shared" si="39"/>
        <v>6</v>
      </c>
      <c r="AU387" s="31"/>
      <c r="AV387" s="31"/>
      <c r="AW387" s="31"/>
      <c r="AX387" s="31"/>
      <c r="AY387" s="31"/>
      <c r="AZ387" s="31"/>
      <c r="BA387" s="31"/>
      <c r="BB387" s="31"/>
    </row>
    <row r="388" ht="13.5" customHeight="1">
      <c r="A388" s="27" t="s">
        <v>28</v>
      </c>
      <c r="B388" s="27" t="s">
        <v>63</v>
      </c>
      <c r="C388" s="28">
        <f>LOOKUP(A388,'single char incidentie'!$A$1:$A$26,'single char incidentie'!$E$1:$E$26)</f>
        <v>0.0311030688</v>
      </c>
      <c r="D388" s="28">
        <f>LOOKUP(B388,'single char incidentie'!$A$1:$A$26,'single char incidentie'!$D$1:$D$26)</f>
        <v>0.01647854269</v>
      </c>
      <c r="E388" s="29">
        <v>0.0512881543790716</v>
      </c>
      <c r="F388" s="30">
        <f t="shared" si="9"/>
        <v>0.0005128815438</v>
      </c>
      <c r="G388" s="31">
        <f t="shared" si="27"/>
        <v>718034.1613</v>
      </c>
      <c r="H388" s="31">
        <f t="shared" si="28"/>
        <v>230699.5977</v>
      </c>
      <c r="I388" s="31">
        <f t="shared" si="10"/>
        <v>7180.341613</v>
      </c>
      <c r="J388" s="32">
        <f t="shared" ref="J388:K388" si="1178">C388*$AH$5</f>
        <v>31.1030688</v>
      </c>
      <c r="K388" s="32">
        <f t="shared" si="1178"/>
        <v>16.47854269</v>
      </c>
      <c r="L388" s="32">
        <f t="shared" si="12"/>
        <v>0.5128815438</v>
      </c>
      <c r="M388" s="32">
        <f t="shared" si="13"/>
        <v>2.5919224</v>
      </c>
      <c r="N388" s="32">
        <f t="shared" si="14"/>
        <v>1.0033248</v>
      </c>
      <c r="O388" s="32">
        <f t="shared" si="15"/>
        <v>1.373211891</v>
      </c>
      <c r="P388" s="32">
        <f t="shared" si="16"/>
        <v>0.5315658933</v>
      </c>
      <c r="Q388" s="32">
        <f t="shared" si="17"/>
        <v>0.04274012865</v>
      </c>
      <c r="R388" s="32">
        <f t="shared" si="18"/>
        <v>0.01654456593</v>
      </c>
      <c r="S388" s="32">
        <f t="shared" si="19"/>
        <v>0.001378713827</v>
      </c>
      <c r="T388" s="33">
        <f t="shared" si="30"/>
        <v>0.9625636047</v>
      </c>
      <c r="U388" s="34">
        <f t="shared" ref="U388:AB388" si="1179">IF(AND(J388&gt;=$AH$7,J388&lt;=$AH$9),1,0)</f>
        <v>0</v>
      </c>
      <c r="V388" s="34">
        <f t="shared" si="1179"/>
        <v>0</v>
      </c>
      <c r="W388" s="34">
        <f t="shared" si="1179"/>
        <v>0</v>
      </c>
      <c r="X388" s="34">
        <f t="shared" si="1179"/>
        <v>1</v>
      </c>
      <c r="Y388" s="34">
        <f t="shared" si="1179"/>
        <v>1</v>
      </c>
      <c r="Z388" s="34">
        <f t="shared" si="1179"/>
        <v>1</v>
      </c>
      <c r="AA388" s="34">
        <f t="shared" si="1179"/>
        <v>0</v>
      </c>
      <c r="AB388" s="34">
        <f t="shared" si="1179"/>
        <v>0</v>
      </c>
      <c r="AC388" s="34">
        <f t="shared" si="21"/>
        <v>0</v>
      </c>
      <c r="AD388" s="34">
        <f t="shared" si="22"/>
        <v>1</v>
      </c>
      <c r="AE388" s="30">
        <f t="shared" si="23"/>
        <v>0.0005128815438</v>
      </c>
      <c r="AF388" s="35" t="str">
        <f t="shared" si="42"/>
        <v>V+M</v>
      </c>
      <c r="AG388" s="31"/>
      <c r="AH388" s="31"/>
      <c r="AI388" s="31"/>
      <c r="AJ388" s="36">
        <f t="shared" ref="AJ388:AS388" si="1180">INT(100*ABS(J388-($AH$7+$AH$9)/2))</f>
        <v>2910</v>
      </c>
      <c r="AK388" s="36">
        <f t="shared" si="1180"/>
        <v>1447</v>
      </c>
      <c r="AL388" s="36">
        <f t="shared" si="1180"/>
        <v>148</v>
      </c>
      <c r="AM388" s="36">
        <f t="shared" si="1180"/>
        <v>59</v>
      </c>
      <c r="AN388" s="36">
        <f t="shared" si="1180"/>
        <v>99</v>
      </c>
      <c r="AO388" s="36">
        <f t="shared" si="1180"/>
        <v>62</v>
      </c>
      <c r="AP388" s="36">
        <f t="shared" si="1180"/>
        <v>146</v>
      </c>
      <c r="AQ388" s="36">
        <f t="shared" si="1180"/>
        <v>195</v>
      </c>
      <c r="AR388" s="36">
        <f t="shared" si="1180"/>
        <v>198</v>
      </c>
      <c r="AS388" s="36">
        <f t="shared" si="1180"/>
        <v>199</v>
      </c>
      <c r="AT388" s="35">
        <f t="shared" si="39"/>
        <v>59</v>
      </c>
      <c r="AU388" s="31"/>
      <c r="AV388" s="31"/>
      <c r="AW388" s="31"/>
      <c r="AX388" s="31"/>
      <c r="AY388" s="31"/>
      <c r="AZ388" s="31"/>
      <c r="BA388" s="31"/>
      <c r="BB388" s="31"/>
    </row>
    <row r="389" ht="13.5" customHeight="1">
      <c r="A389" s="27" t="s">
        <v>10</v>
      </c>
      <c r="B389" s="27" t="s">
        <v>10</v>
      </c>
      <c r="C389" s="28">
        <f>LOOKUP(A389,'single char incidentie'!$A$1:$A$26,'single char incidentie'!$E$1:$E$26)</f>
        <v>0.006305122521</v>
      </c>
      <c r="D389" s="28">
        <f>LOOKUP(B389,'single char incidentie'!$A$1:$A$26,'single char incidentie'!$D$1:$D$26)</f>
        <v>0.07130889039</v>
      </c>
      <c r="E389" s="29">
        <v>0.0507485062900662</v>
      </c>
      <c r="F389" s="30">
        <f t="shared" si="9"/>
        <v>0.0005074850629</v>
      </c>
      <c r="G389" s="31">
        <f t="shared" si="27"/>
        <v>710479.0881</v>
      </c>
      <c r="H389" s="31">
        <f t="shared" si="28"/>
        <v>998324.4655</v>
      </c>
      <c r="I389" s="31">
        <f t="shared" si="10"/>
        <v>7104.790881</v>
      </c>
      <c r="J389" s="32">
        <f t="shared" ref="J389:K389" si="1181">C389*$AH$5</f>
        <v>6.305122521</v>
      </c>
      <c r="K389" s="32">
        <f t="shared" si="1181"/>
        <v>71.30889039</v>
      </c>
      <c r="L389" s="32">
        <f t="shared" si="12"/>
        <v>0.5074850629</v>
      </c>
      <c r="M389" s="32">
        <f t="shared" si="13"/>
        <v>0.5254268768</v>
      </c>
      <c r="N389" s="32">
        <f t="shared" si="14"/>
        <v>0.2033910491</v>
      </c>
      <c r="O389" s="32">
        <f t="shared" si="15"/>
        <v>5.942407533</v>
      </c>
      <c r="P389" s="32">
        <f t="shared" si="16"/>
        <v>2.300286787</v>
      </c>
      <c r="Q389" s="32">
        <f t="shared" si="17"/>
        <v>0.04229042191</v>
      </c>
      <c r="R389" s="32">
        <f t="shared" si="18"/>
        <v>0.0163704859</v>
      </c>
      <c r="S389" s="32">
        <f t="shared" si="19"/>
        <v>0.001364207158</v>
      </c>
      <c r="T389" s="33">
        <f t="shared" si="30"/>
        <v>0.9630710898</v>
      </c>
      <c r="U389" s="34">
        <f t="shared" ref="U389:AB389" si="1182">IF(AND(J389&gt;=$AH$7,J389&lt;=$AH$9),1,0)</f>
        <v>0</v>
      </c>
      <c r="V389" s="34">
        <f t="shared" si="1182"/>
        <v>0</v>
      </c>
      <c r="W389" s="34">
        <f t="shared" si="1182"/>
        <v>0</v>
      </c>
      <c r="X389" s="34">
        <f t="shared" si="1182"/>
        <v>0</v>
      </c>
      <c r="Y389" s="34">
        <f t="shared" si="1182"/>
        <v>0</v>
      </c>
      <c r="Z389" s="34">
        <f t="shared" si="1182"/>
        <v>0</v>
      </c>
      <c r="AA389" s="34">
        <f t="shared" si="1182"/>
        <v>1</v>
      </c>
      <c r="AB389" s="34">
        <f t="shared" si="1182"/>
        <v>0</v>
      </c>
      <c r="AC389" s="34">
        <f t="shared" si="21"/>
        <v>0</v>
      </c>
      <c r="AD389" s="34">
        <f t="shared" si="22"/>
        <v>1</v>
      </c>
      <c r="AE389" s="30">
        <f t="shared" si="23"/>
        <v>0.0005074850629</v>
      </c>
      <c r="AF389" s="35" t="str">
        <f t="shared" si="42"/>
        <v>F+D</v>
      </c>
      <c r="AG389" s="31"/>
      <c r="AH389" s="31"/>
      <c r="AI389" s="31"/>
      <c r="AJ389" s="36">
        <f t="shared" ref="AJ389:AS389" si="1183">INT(100*ABS(J389-($AH$7+$AH$9)/2))</f>
        <v>430</v>
      </c>
      <c r="AK389" s="36">
        <f t="shared" si="1183"/>
        <v>6930</v>
      </c>
      <c r="AL389" s="36">
        <f t="shared" si="1183"/>
        <v>149</v>
      </c>
      <c r="AM389" s="36">
        <f t="shared" si="1183"/>
        <v>147</v>
      </c>
      <c r="AN389" s="36">
        <f t="shared" si="1183"/>
        <v>179</v>
      </c>
      <c r="AO389" s="36">
        <f t="shared" si="1183"/>
        <v>394</v>
      </c>
      <c r="AP389" s="36">
        <f t="shared" si="1183"/>
        <v>30</v>
      </c>
      <c r="AQ389" s="36">
        <f t="shared" si="1183"/>
        <v>195</v>
      </c>
      <c r="AR389" s="36">
        <f t="shared" si="1183"/>
        <v>198</v>
      </c>
      <c r="AS389" s="36">
        <f t="shared" si="1183"/>
        <v>199</v>
      </c>
      <c r="AT389" s="35">
        <f t="shared" si="39"/>
        <v>30</v>
      </c>
      <c r="AU389" s="31"/>
      <c r="AV389" s="31"/>
      <c r="AW389" s="31"/>
      <c r="AX389" s="31"/>
      <c r="AY389" s="31"/>
      <c r="AZ389" s="31"/>
      <c r="BA389" s="31"/>
      <c r="BB389" s="31"/>
    </row>
    <row r="390" ht="13.5" customHeight="1">
      <c r="A390" s="27" t="s">
        <v>55</v>
      </c>
      <c r="B390" s="27" t="s">
        <v>11</v>
      </c>
      <c r="C390" s="28">
        <f>LOOKUP(A390,'single char incidentie'!$A$1:$A$26,'single char incidentie'!$E$1:$E$26)</f>
        <v>0.04208913995</v>
      </c>
      <c r="D390" s="28">
        <f>LOOKUP(B390,'single char incidentie'!$A$1:$A$26,'single char incidentie'!$D$1:$D$26)</f>
        <v>0.01327316637</v>
      </c>
      <c r="E390" s="29">
        <v>0.0505182564387572</v>
      </c>
      <c r="F390" s="30">
        <f t="shared" si="9"/>
        <v>0.0005051825644</v>
      </c>
      <c r="G390" s="31">
        <f t="shared" si="27"/>
        <v>707255.5901</v>
      </c>
      <c r="H390" s="31">
        <f t="shared" si="28"/>
        <v>185824.3292</v>
      </c>
      <c r="I390" s="31">
        <f t="shared" si="10"/>
        <v>7072.555901</v>
      </c>
      <c r="J390" s="32">
        <f t="shared" ref="J390:K390" si="1184">C390*$AH$5</f>
        <v>42.08913995</v>
      </c>
      <c r="K390" s="32">
        <f t="shared" si="1184"/>
        <v>13.27316637</v>
      </c>
      <c r="L390" s="32">
        <f t="shared" si="12"/>
        <v>0.5051825644</v>
      </c>
      <c r="M390" s="32">
        <f t="shared" si="13"/>
        <v>3.50742833</v>
      </c>
      <c r="N390" s="32">
        <f t="shared" si="14"/>
        <v>1.357714192</v>
      </c>
      <c r="O390" s="32">
        <f t="shared" si="15"/>
        <v>1.106097198</v>
      </c>
      <c r="P390" s="32">
        <f t="shared" si="16"/>
        <v>0.4281666571</v>
      </c>
      <c r="Q390" s="32">
        <f t="shared" si="17"/>
        <v>0.04209854703</v>
      </c>
      <c r="R390" s="32">
        <f t="shared" si="18"/>
        <v>0.01629621175</v>
      </c>
      <c r="S390" s="32">
        <f t="shared" si="19"/>
        <v>0.001358017646</v>
      </c>
      <c r="T390" s="33">
        <f t="shared" si="30"/>
        <v>0.9635762723</v>
      </c>
      <c r="U390" s="34">
        <f t="shared" ref="U390:AB390" si="1185">IF(AND(J390&gt;=$AH$7,J390&lt;=$AH$9),1,0)</f>
        <v>0</v>
      </c>
      <c r="V390" s="34">
        <f t="shared" si="1185"/>
        <v>0</v>
      </c>
      <c r="W390" s="34">
        <f t="shared" si="1185"/>
        <v>0</v>
      </c>
      <c r="X390" s="34">
        <f t="shared" si="1185"/>
        <v>0</v>
      </c>
      <c r="Y390" s="34">
        <f t="shared" si="1185"/>
        <v>1</v>
      </c>
      <c r="Z390" s="34">
        <f t="shared" si="1185"/>
        <v>1</v>
      </c>
      <c r="AA390" s="34">
        <f t="shared" si="1185"/>
        <v>0</v>
      </c>
      <c r="AB390" s="34">
        <f t="shared" si="1185"/>
        <v>0</v>
      </c>
      <c r="AC390" s="34">
        <f t="shared" si="21"/>
        <v>0</v>
      </c>
      <c r="AD390" s="34">
        <f t="shared" si="22"/>
        <v>1</v>
      </c>
      <c r="AE390" s="30">
        <f t="shared" si="23"/>
        <v>0.0005051825644</v>
      </c>
      <c r="AF390" s="35" t="str">
        <f t="shared" si="42"/>
        <v>V+D</v>
      </c>
      <c r="AG390" s="31"/>
      <c r="AH390" s="31"/>
      <c r="AI390" s="31"/>
      <c r="AJ390" s="36">
        <f t="shared" ref="AJ390:AS390" si="1186">INT(100*ABS(J390-($AH$7+$AH$9)/2))</f>
        <v>4008</v>
      </c>
      <c r="AK390" s="36">
        <f t="shared" si="1186"/>
        <v>1127</v>
      </c>
      <c r="AL390" s="36">
        <f t="shared" si="1186"/>
        <v>149</v>
      </c>
      <c r="AM390" s="36">
        <f t="shared" si="1186"/>
        <v>150</v>
      </c>
      <c r="AN390" s="36">
        <f t="shared" si="1186"/>
        <v>64</v>
      </c>
      <c r="AO390" s="36">
        <f t="shared" si="1186"/>
        <v>89</v>
      </c>
      <c r="AP390" s="36">
        <f t="shared" si="1186"/>
        <v>157</v>
      </c>
      <c r="AQ390" s="36">
        <f t="shared" si="1186"/>
        <v>195</v>
      </c>
      <c r="AR390" s="36">
        <f t="shared" si="1186"/>
        <v>198</v>
      </c>
      <c r="AS390" s="36">
        <f t="shared" si="1186"/>
        <v>199</v>
      </c>
      <c r="AT390" s="35">
        <f t="shared" si="39"/>
        <v>64</v>
      </c>
      <c r="AU390" s="31"/>
      <c r="AV390" s="31"/>
      <c r="AW390" s="31"/>
      <c r="AX390" s="31"/>
      <c r="AY390" s="31"/>
      <c r="AZ390" s="31"/>
      <c r="BA390" s="31"/>
      <c r="BB390" s="31"/>
    </row>
    <row r="391" ht="13.5" customHeight="1">
      <c r="A391" s="27" t="s">
        <v>64</v>
      </c>
      <c r="B391" s="27" t="s">
        <v>30</v>
      </c>
      <c r="C391" s="28">
        <f>LOOKUP(A391,'single char incidentie'!$A$1:$A$26,'single char incidentie'!$E$1:$E$26)</f>
        <v>0.008691730062</v>
      </c>
      <c r="D391" s="28">
        <f>LOOKUP(B391,'single char incidentie'!$A$1:$A$26,'single char incidentie'!$D$1:$D$26)</f>
        <v>0.05443088522</v>
      </c>
      <c r="E391" s="29">
        <v>0.0503815455895425</v>
      </c>
      <c r="F391" s="30">
        <f t="shared" si="9"/>
        <v>0.0005038154559</v>
      </c>
      <c r="G391" s="31">
        <f t="shared" si="27"/>
        <v>705341.6383</v>
      </c>
      <c r="H391" s="31">
        <f t="shared" si="28"/>
        <v>762032.3931</v>
      </c>
      <c r="I391" s="31">
        <f t="shared" si="10"/>
        <v>7053.416383</v>
      </c>
      <c r="J391" s="32">
        <f t="shared" ref="J391:K391" si="1187">C391*$AH$5</f>
        <v>8.691730062</v>
      </c>
      <c r="K391" s="32">
        <f t="shared" si="1187"/>
        <v>54.43088522</v>
      </c>
      <c r="L391" s="32">
        <f t="shared" si="12"/>
        <v>0.5038154559</v>
      </c>
      <c r="M391" s="32">
        <f t="shared" si="13"/>
        <v>0.7243108385</v>
      </c>
      <c r="N391" s="32">
        <f t="shared" si="14"/>
        <v>0.2803783891</v>
      </c>
      <c r="O391" s="32">
        <f t="shared" si="15"/>
        <v>4.535907102</v>
      </c>
      <c r="P391" s="32">
        <f t="shared" si="16"/>
        <v>1.755835007</v>
      </c>
      <c r="Q391" s="32">
        <f t="shared" si="17"/>
        <v>0.04198462132</v>
      </c>
      <c r="R391" s="32">
        <f t="shared" si="18"/>
        <v>0.01625211148</v>
      </c>
      <c r="S391" s="32">
        <f t="shared" si="19"/>
        <v>0.001354342623</v>
      </c>
      <c r="T391" s="33">
        <f t="shared" si="30"/>
        <v>0.9640800878</v>
      </c>
      <c r="U391" s="34">
        <f t="shared" ref="U391:AB391" si="1188">IF(AND(J391&gt;=$AH$7,J391&lt;=$AH$9),1,0)</f>
        <v>0</v>
      </c>
      <c r="V391" s="34">
        <f t="shared" si="1188"/>
        <v>0</v>
      </c>
      <c r="W391" s="34">
        <f t="shared" si="1188"/>
        <v>0</v>
      </c>
      <c r="X391" s="34">
        <f t="shared" si="1188"/>
        <v>0</v>
      </c>
      <c r="Y391" s="34">
        <f t="shared" si="1188"/>
        <v>0</v>
      </c>
      <c r="Z391" s="34">
        <f t="shared" si="1188"/>
        <v>0</v>
      </c>
      <c r="AA391" s="34">
        <f t="shared" si="1188"/>
        <v>1</v>
      </c>
      <c r="AB391" s="34">
        <f t="shared" si="1188"/>
        <v>0</v>
      </c>
      <c r="AC391" s="34">
        <f t="shared" si="21"/>
        <v>0</v>
      </c>
      <c r="AD391" s="34">
        <f t="shared" si="22"/>
        <v>1</v>
      </c>
      <c r="AE391" s="30">
        <f t="shared" si="23"/>
        <v>0.0005038154559</v>
      </c>
      <c r="AF391" s="35" t="str">
        <f t="shared" si="42"/>
        <v>F+D</v>
      </c>
      <c r="AG391" s="31"/>
      <c r="AH391" s="31"/>
      <c r="AI391" s="31"/>
      <c r="AJ391" s="36">
        <f t="shared" ref="AJ391:AS391" si="1189">INT(100*ABS(J391-($AH$7+$AH$9)/2))</f>
        <v>669</v>
      </c>
      <c r="AK391" s="36">
        <f t="shared" si="1189"/>
        <v>5243</v>
      </c>
      <c r="AL391" s="36">
        <f t="shared" si="1189"/>
        <v>149</v>
      </c>
      <c r="AM391" s="36">
        <f t="shared" si="1189"/>
        <v>127</v>
      </c>
      <c r="AN391" s="36">
        <f t="shared" si="1189"/>
        <v>171</v>
      </c>
      <c r="AO391" s="36">
        <f t="shared" si="1189"/>
        <v>253</v>
      </c>
      <c r="AP391" s="36">
        <f t="shared" si="1189"/>
        <v>24</v>
      </c>
      <c r="AQ391" s="36">
        <f t="shared" si="1189"/>
        <v>195</v>
      </c>
      <c r="AR391" s="36">
        <f t="shared" si="1189"/>
        <v>198</v>
      </c>
      <c r="AS391" s="36">
        <f t="shared" si="1189"/>
        <v>199</v>
      </c>
      <c r="AT391" s="35">
        <f t="shared" si="39"/>
        <v>24</v>
      </c>
      <c r="AU391" s="31"/>
      <c r="AV391" s="31"/>
      <c r="AW391" s="31"/>
      <c r="AX391" s="31"/>
      <c r="AY391" s="31"/>
      <c r="AZ391" s="31"/>
      <c r="BA391" s="31"/>
      <c r="BB391" s="31"/>
    </row>
    <row r="392" ht="13.5" customHeight="1">
      <c r="A392" s="27" t="s">
        <v>58</v>
      </c>
      <c r="B392" s="27" t="s">
        <v>11</v>
      </c>
      <c r="C392" s="28">
        <f>LOOKUP(A392,'single char incidentie'!$A$1:$A$26,'single char incidentie'!$E$1:$E$26)</f>
        <v>0.03982593795</v>
      </c>
      <c r="D392" s="28">
        <f>LOOKUP(B392,'single char incidentie'!$A$1:$A$26,'single char incidentie'!$D$1:$D$26)</f>
        <v>0.01327316637</v>
      </c>
      <c r="E392" s="29">
        <v>0.0502448347403278</v>
      </c>
      <c r="F392" s="30">
        <f t="shared" si="9"/>
        <v>0.0005024483474</v>
      </c>
      <c r="G392" s="31">
        <f t="shared" si="27"/>
        <v>703427.6864</v>
      </c>
      <c r="H392" s="31">
        <f t="shared" si="28"/>
        <v>185824.3292</v>
      </c>
      <c r="I392" s="31">
        <f t="shared" si="10"/>
        <v>7034.276864</v>
      </c>
      <c r="J392" s="32">
        <f t="shared" ref="J392:K392" si="1190">C392*$AH$5</f>
        <v>39.82593795</v>
      </c>
      <c r="K392" s="32">
        <f t="shared" si="1190"/>
        <v>13.27316637</v>
      </c>
      <c r="L392" s="32">
        <f t="shared" si="12"/>
        <v>0.5024483474</v>
      </c>
      <c r="M392" s="32">
        <f t="shared" si="13"/>
        <v>3.318828162</v>
      </c>
      <c r="N392" s="32">
        <f t="shared" si="14"/>
        <v>1.284707676</v>
      </c>
      <c r="O392" s="32">
        <f t="shared" si="15"/>
        <v>1.106097198</v>
      </c>
      <c r="P392" s="32">
        <f t="shared" si="16"/>
        <v>0.4281666571</v>
      </c>
      <c r="Q392" s="32">
        <f t="shared" si="17"/>
        <v>0.04187069562</v>
      </c>
      <c r="R392" s="32">
        <f t="shared" si="18"/>
        <v>0.01620801121</v>
      </c>
      <c r="S392" s="32">
        <f t="shared" si="19"/>
        <v>0.001350667601</v>
      </c>
      <c r="T392" s="33">
        <f t="shared" si="30"/>
        <v>0.9645825362</v>
      </c>
      <c r="U392" s="34">
        <f t="shared" ref="U392:AB392" si="1191">IF(AND(J392&gt;=$AH$7,J392&lt;=$AH$9),1,0)</f>
        <v>0</v>
      </c>
      <c r="V392" s="34">
        <f t="shared" si="1191"/>
        <v>0</v>
      </c>
      <c r="W392" s="34">
        <f t="shared" si="1191"/>
        <v>0</v>
      </c>
      <c r="X392" s="34">
        <f t="shared" si="1191"/>
        <v>0</v>
      </c>
      <c r="Y392" s="34">
        <f t="shared" si="1191"/>
        <v>1</v>
      </c>
      <c r="Z392" s="34">
        <f t="shared" si="1191"/>
        <v>1</v>
      </c>
      <c r="AA392" s="34">
        <f t="shared" si="1191"/>
        <v>0</v>
      </c>
      <c r="AB392" s="34">
        <f t="shared" si="1191"/>
        <v>0</v>
      </c>
      <c r="AC392" s="34">
        <f t="shared" si="21"/>
        <v>0</v>
      </c>
      <c r="AD392" s="34">
        <f t="shared" si="22"/>
        <v>1</v>
      </c>
      <c r="AE392" s="30">
        <f t="shared" si="23"/>
        <v>0.0005024483474</v>
      </c>
      <c r="AF392" s="35" t="str">
        <f t="shared" si="42"/>
        <v>V+D</v>
      </c>
      <c r="AG392" s="31"/>
      <c r="AH392" s="31"/>
      <c r="AI392" s="31"/>
      <c r="AJ392" s="36">
        <f t="shared" ref="AJ392:AS392" si="1192">INT(100*ABS(J392-($AH$7+$AH$9)/2))</f>
        <v>3782</v>
      </c>
      <c r="AK392" s="36">
        <f t="shared" si="1192"/>
        <v>1127</v>
      </c>
      <c r="AL392" s="36">
        <f t="shared" si="1192"/>
        <v>149</v>
      </c>
      <c r="AM392" s="36">
        <f t="shared" si="1192"/>
        <v>131</v>
      </c>
      <c r="AN392" s="36">
        <f t="shared" si="1192"/>
        <v>71</v>
      </c>
      <c r="AO392" s="36">
        <f t="shared" si="1192"/>
        <v>89</v>
      </c>
      <c r="AP392" s="36">
        <f t="shared" si="1192"/>
        <v>157</v>
      </c>
      <c r="AQ392" s="36">
        <f t="shared" si="1192"/>
        <v>195</v>
      </c>
      <c r="AR392" s="36">
        <f t="shared" si="1192"/>
        <v>198</v>
      </c>
      <c r="AS392" s="36">
        <f t="shared" si="1192"/>
        <v>199</v>
      </c>
      <c r="AT392" s="35">
        <f t="shared" si="39"/>
        <v>71</v>
      </c>
      <c r="AU392" s="31"/>
      <c r="AV392" s="31"/>
      <c r="AW392" s="31"/>
      <c r="AX392" s="31"/>
      <c r="AY392" s="31"/>
      <c r="AZ392" s="31"/>
      <c r="BA392" s="31"/>
      <c r="BB392" s="31"/>
    </row>
    <row r="393" ht="13.5" customHeight="1">
      <c r="A393" s="27" t="s">
        <v>40</v>
      </c>
      <c r="B393" s="27" t="s">
        <v>61</v>
      </c>
      <c r="C393" s="28">
        <f>LOOKUP(A393,'single char incidentie'!$A$1:$A$26,'single char incidentie'!$E$1:$E$26)</f>
        <v>0.02231853074</v>
      </c>
      <c r="D393" s="28">
        <f>LOOKUP(B393,'single char incidentie'!$A$1:$A$26,'single char incidentie'!$D$1:$D$26)</f>
        <v>0.02155809446</v>
      </c>
      <c r="E393" s="29">
        <v>0.0498347021926837</v>
      </c>
      <c r="F393" s="30">
        <f t="shared" si="9"/>
        <v>0.0004983470219</v>
      </c>
      <c r="G393" s="31">
        <f t="shared" si="27"/>
        <v>697685.8307</v>
      </c>
      <c r="H393" s="31">
        <f t="shared" si="28"/>
        <v>301813.3225</v>
      </c>
      <c r="I393" s="31">
        <f t="shared" si="10"/>
        <v>6976.858307</v>
      </c>
      <c r="J393" s="32">
        <f t="shared" ref="J393:K393" si="1193">C393*$AH$5</f>
        <v>22.31853074</v>
      </c>
      <c r="K393" s="32">
        <f t="shared" si="1193"/>
        <v>21.55809446</v>
      </c>
      <c r="L393" s="32">
        <f t="shared" si="12"/>
        <v>0.4983470219</v>
      </c>
      <c r="M393" s="32">
        <f t="shared" si="13"/>
        <v>1.859877562</v>
      </c>
      <c r="N393" s="32">
        <f t="shared" si="14"/>
        <v>0.7199526045</v>
      </c>
      <c r="O393" s="32">
        <f t="shared" si="15"/>
        <v>1.796507872</v>
      </c>
      <c r="P393" s="32">
        <f t="shared" si="16"/>
        <v>0.6954224021</v>
      </c>
      <c r="Q393" s="32">
        <f t="shared" si="17"/>
        <v>0.04152891849</v>
      </c>
      <c r="R393" s="32">
        <f t="shared" si="18"/>
        <v>0.01607571038</v>
      </c>
      <c r="S393" s="32">
        <f t="shared" si="19"/>
        <v>0.001339642532</v>
      </c>
      <c r="T393" s="33">
        <f t="shared" si="30"/>
        <v>0.9650808832</v>
      </c>
      <c r="U393" s="34">
        <f t="shared" ref="U393:AB393" si="1194">IF(AND(J393&gt;=$AH$7,J393&lt;=$AH$9),1,0)</f>
        <v>0</v>
      </c>
      <c r="V393" s="34">
        <f t="shared" si="1194"/>
        <v>0</v>
      </c>
      <c r="W393" s="34">
        <f t="shared" si="1194"/>
        <v>0</v>
      </c>
      <c r="X393" s="34">
        <f t="shared" si="1194"/>
        <v>1</v>
      </c>
      <c r="Y393" s="34">
        <f t="shared" si="1194"/>
        <v>0</v>
      </c>
      <c r="Z393" s="34">
        <f t="shared" si="1194"/>
        <v>1</v>
      </c>
      <c r="AA393" s="34">
        <f t="shared" si="1194"/>
        <v>0</v>
      </c>
      <c r="AB393" s="34">
        <f t="shared" si="1194"/>
        <v>0</v>
      </c>
      <c r="AC393" s="34">
        <f t="shared" si="21"/>
        <v>0</v>
      </c>
      <c r="AD393" s="34">
        <f t="shared" si="22"/>
        <v>1</v>
      </c>
      <c r="AE393" s="30">
        <f t="shared" si="23"/>
        <v>0.0004983470219</v>
      </c>
      <c r="AF393" s="35" t="str">
        <f t="shared" si="42"/>
        <v>V+M</v>
      </c>
      <c r="AG393" s="31"/>
      <c r="AH393" s="31"/>
      <c r="AI393" s="31"/>
      <c r="AJ393" s="36">
        <f t="shared" ref="AJ393:AS393" si="1195">INT(100*ABS(J393-($AH$7+$AH$9)/2))</f>
        <v>2031</v>
      </c>
      <c r="AK393" s="36">
        <f t="shared" si="1195"/>
        <v>1955</v>
      </c>
      <c r="AL393" s="36">
        <f t="shared" si="1195"/>
        <v>150</v>
      </c>
      <c r="AM393" s="36">
        <f t="shared" si="1195"/>
        <v>14</v>
      </c>
      <c r="AN393" s="36">
        <f t="shared" si="1195"/>
        <v>128</v>
      </c>
      <c r="AO393" s="36">
        <f t="shared" si="1195"/>
        <v>20</v>
      </c>
      <c r="AP393" s="36">
        <f t="shared" si="1195"/>
        <v>130</v>
      </c>
      <c r="AQ393" s="36">
        <f t="shared" si="1195"/>
        <v>195</v>
      </c>
      <c r="AR393" s="36">
        <f t="shared" si="1195"/>
        <v>198</v>
      </c>
      <c r="AS393" s="36">
        <f t="shared" si="1195"/>
        <v>199</v>
      </c>
      <c r="AT393" s="35">
        <f t="shared" si="39"/>
        <v>14</v>
      </c>
      <c r="AU393" s="31"/>
      <c r="AV393" s="31"/>
      <c r="AW393" s="31"/>
      <c r="AX393" s="31"/>
      <c r="AY393" s="31"/>
      <c r="AZ393" s="31"/>
      <c r="BA393" s="31"/>
      <c r="BB393" s="31"/>
    </row>
    <row r="394" ht="13.5" customHeight="1">
      <c r="A394" s="27" t="s">
        <v>11</v>
      </c>
      <c r="B394" s="27" t="s">
        <v>50</v>
      </c>
      <c r="C394" s="28">
        <f>LOOKUP(A394,'single char incidentie'!$A$1:$A$26,'single char incidentie'!$E$1:$E$26)</f>
        <v>0.02841657837</v>
      </c>
      <c r="D394" s="28">
        <f>LOOKUP(B394,'single char incidentie'!$A$1:$A$26,'single char incidentie'!$D$1:$D$26)</f>
        <v>0.01632596738</v>
      </c>
      <c r="E394" s="29">
        <v>0.0481653907706937</v>
      </c>
      <c r="F394" s="30">
        <f t="shared" si="9"/>
        <v>0.0004816539077</v>
      </c>
      <c r="G394" s="31">
        <f t="shared" si="27"/>
        <v>674315.4708</v>
      </c>
      <c r="H394" s="31">
        <f t="shared" si="28"/>
        <v>228563.5433</v>
      </c>
      <c r="I394" s="31">
        <f t="shared" si="10"/>
        <v>6743.154708</v>
      </c>
      <c r="J394" s="32">
        <f t="shared" ref="J394:K394" si="1196">C394*$AH$5</f>
        <v>28.41657837</v>
      </c>
      <c r="K394" s="32">
        <f t="shared" si="1196"/>
        <v>16.32596738</v>
      </c>
      <c r="L394" s="32">
        <f t="shared" si="12"/>
        <v>0.4816539077</v>
      </c>
      <c r="M394" s="32">
        <f t="shared" si="13"/>
        <v>2.368048197</v>
      </c>
      <c r="N394" s="32">
        <f t="shared" si="14"/>
        <v>0.9166638183</v>
      </c>
      <c r="O394" s="32">
        <f t="shared" si="15"/>
        <v>1.360497281</v>
      </c>
      <c r="P394" s="32">
        <f t="shared" si="16"/>
        <v>0.526644109</v>
      </c>
      <c r="Q394" s="32">
        <f t="shared" si="17"/>
        <v>0.04013782564</v>
      </c>
      <c r="R394" s="32">
        <f t="shared" si="18"/>
        <v>0.01553722283</v>
      </c>
      <c r="S394" s="32">
        <f t="shared" si="19"/>
        <v>0.001294768569</v>
      </c>
      <c r="T394" s="33">
        <f t="shared" si="30"/>
        <v>0.9655625371</v>
      </c>
      <c r="U394" s="34">
        <f t="shared" ref="U394:AB394" si="1197">IF(AND(J394&gt;=$AH$7,J394&lt;=$AH$9),1,0)</f>
        <v>0</v>
      </c>
      <c r="V394" s="34">
        <f t="shared" si="1197"/>
        <v>0</v>
      </c>
      <c r="W394" s="34">
        <f t="shared" si="1197"/>
        <v>0</v>
      </c>
      <c r="X394" s="34">
        <f t="shared" si="1197"/>
        <v>1</v>
      </c>
      <c r="Y394" s="34">
        <f t="shared" si="1197"/>
        <v>0</v>
      </c>
      <c r="Z394" s="34">
        <f t="shared" si="1197"/>
        <v>1</v>
      </c>
      <c r="AA394" s="34">
        <f t="shared" si="1197"/>
        <v>0</v>
      </c>
      <c r="AB394" s="34">
        <f t="shared" si="1197"/>
        <v>0</v>
      </c>
      <c r="AC394" s="34">
        <f t="shared" si="21"/>
        <v>0</v>
      </c>
      <c r="AD394" s="34">
        <f t="shared" si="22"/>
        <v>1</v>
      </c>
      <c r="AE394" s="30">
        <f t="shared" si="23"/>
        <v>0.0004816539077</v>
      </c>
      <c r="AF394" s="35" t="str">
        <f t="shared" si="42"/>
        <v>V+M</v>
      </c>
      <c r="AG394" s="31"/>
      <c r="AH394" s="31"/>
      <c r="AI394" s="31"/>
      <c r="AJ394" s="36">
        <f t="shared" ref="AJ394:AS394" si="1198">INT(100*ABS(J394-($AH$7+$AH$9)/2))</f>
        <v>2641</v>
      </c>
      <c r="AK394" s="36">
        <f t="shared" si="1198"/>
        <v>1432</v>
      </c>
      <c r="AL394" s="36">
        <f t="shared" si="1198"/>
        <v>151</v>
      </c>
      <c r="AM394" s="36">
        <f t="shared" si="1198"/>
        <v>36</v>
      </c>
      <c r="AN394" s="36">
        <f t="shared" si="1198"/>
        <v>108</v>
      </c>
      <c r="AO394" s="36">
        <f t="shared" si="1198"/>
        <v>63</v>
      </c>
      <c r="AP394" s="36">
        <f t="shared" si="1198"/>
        <v>147</v>
      </c>
      <c r="AQ394" s="36">
        <f t="shared" si="1198"/>
        <v>195</v>
      </c>
      <c r="AR394" s="36">
        <f t="shared" si="1198"/>
        <v>198</v>
      </c>
      <c r="AS394" s="36">
        <f t="shared" si="1198"/>
        <v>199</v>
      </c>
      <c r="AT394" s="35">
        <f t="shared" si="39"/>
        <v>36</v>
      </c>
      <c r="AU394" s="31"/>
      <c r="AV394" s="31"/>
      <c r="AW394" s="31"/>
      <c r="AX394" s="31"/>
      <c r="AY394" s="31"/>
      <c r="AZ394" s="31"/>
      <c r="BA394" s="31"/>
      <c r="BB394" s="31"/>
    </row>
    <row r="395" ht="13.5" customHeight="1">
      <c r="A395" s="27" t="s">
        <v>28</v>
      </c>
      <c r="B395" s="27" t="s">
        <v>50</v>
      </c>
      <c r="C395" s="28">
        <f>LOOKUP(A395,'single char incidentie'!$A$1:$A$26,'single char incidentie'!$E$1:$E$26)</f>
        <v>0.0311030688</v>
      </c>
      <c r="D395" s="28">
        <f>LOOKUP(B395,'single char incidentie'!$A$1:$A$26,'single char incidentie'!$D$1:$D$26)</f>
        <v>0.01632596738</v>
      </c>
      <c r="E395" s="29">
        <v>0.0481581954628403</v>
      </c>
      <c r="F395" s="30">
        <f t="shared" si="9"/>
        <v>0.0004815819546</v>
      </c>
      <c r="G395" s="31">
        <f t="shared" si="27"/>
        <v>674214.7365</v>
      </c>
      <c r="H395" s="31">
        <f t="shared" si="28"/>
        <v>228563.5433</v>
      </c>
      <c r="I395" s="31">
        <f t="shared" si="10"/>
        <v>6742.147365</v>
      </c>
      <c r="J395" s="32">
        <f t="shared" ref="J395:K395" si="1199">C395*$AH$5</f>
        <v>31.1030688</v>
      </c>
      <c r="K395" s="32">
        <f t="shared" si="1199"/>
        <v>16.32596738</v>
      </c>
      <c r="L395" s="32">
        <f t="shared" si="12"/>
        <v>0.4815819546</v>
      </c>
      <c r="M395" s="32">
        <f t="shared" si="13"/>
        <v>2.5919224</v>
      </c>
      <c r="N395" s="32">
        <f t="shared" si="14"/>
        <v>1.0033248</v>
      </c>
      <c r="O395" s="32">
        <f t="shared" si="15"/>
        <v>1.360497281</v>
      </c>
      <c r="P395" s="32">
        <f t="shared" si="16"/>
        <v>0.526644109</v>
      </c>
      <c r="Q395" s="32">
        <f t="shared" si="17"/>
        <v>0.04013182955</v>
      </c>
      <c r="R395" s="32">
        <f t="shared" si="18"/>
        <v>0.01553490176</v>
      </c>
      <c r="S395" s="32">
        <f t="shared" si="19"/>
        <v>0.001294575147</v>
      </c>
      <c r="T395" s="33">
        <f t="shared" si="30"/>
        <v>0.966044119</v>
      </c>
      <c r="U395" s="34">
        <f t="shared" ref="U395:AB395" si="1200">IF(AND(J395&gt;=$AH$7,J395&lt;=$AH$9),1,0)</f>
        <v>0</v>
      </c>
      <c r="V395" s="34">
        <f t="shared" si="1200"/>
        <v>0</v>
      </c>
      <c r="W395" s="34">
        <f t="shared" si="1200"/>
        <v>0</v>
      </c>
      <c r="X395" s="34">
        <f t="shared" si="1200"/>
        <v>1</v>
      </c>
      <c r="Y395" s="34">
        <f t="shared" si="1200"/>
        <v>1</v>
      </c>
      <c r="Z395" s="34">
        <f t="shared" si="1200"/>
        <v>1</v>
      </c>
      <c r="AA395" s="34">
        <f t="shared" si="1200"/>
        <v>0</v>
      </c>
      <c r="AB395" s="34">
        <f t="shared" si="1200"/>
        <v>0</v>
      </c>
      <c r="AC395" s="34">
        <f t="shared" si="21"/>
        <v>0</v>
      </c>
      <c r="AD395" s="34">
        <f t="shared" si="22"/>
        <v>1</v>
      </c>
      <c r="AE395" s="30">
        <f t="shared" si="23"/>
        <v>0.0004815819546</v>
      </c>
      <c r="AF395" s="35" t="str">
        <f t="shared" si="42"/>
        <v>V+M</v>
      </c>
      <c r="AG395" s="31"/>
      <c r="AH395" s="31"/>
      <c r="AI395" s="31"/>
      <c r="AJ395" s="36">
        <f t="shared" ref="AJ395:AS395" si="1201">INT(100*ABS(J395-($AH$7+$AH$9)/2))</f>
        <v>2910</v>
      </c>
      <c r="AK395" s="36">
        <f t="shared" si="1201"/>
        <v>1432</v>
      </c>
      <c r="AL395" s="36">
        <f t="shared" si="1201"/>
        <v>151</v>
      </c>
      <c r="AM395" s="36">
        <f t="shared" si="1201"/>
        <v>59</v>
      </c>
      <c r="AN395" s="36">
        <f t="shared" si="1201"/>
        <v>99</v>
      </c>
      <c r="AO395" s="36">
        <f t="shared" si="1201"/>
        <v>63</v>
      </c>
      <c r="AP395" s="36">
        <f t="shared" si="1201"/>
        <v>147</v>
      </c>
      <c r="AQ395" s="36">
        <f t="shared" si="1201"/>
        <v>195</v>
      </c>
      <c r="AR395" s="36">
        <f t="shared" si="1201"/>
        <v>198</v>
      </c>
      <c r="AS395" s="36">
        <f t="shared" si="1201"/>
        <v>199</v>
      </c>
      <c r="AT395" s="35">
        <f t="shared" si="39"/>
        <v>59</v>
      </c>
      <c r="AU395" s="31"/>
      <c r="AV395" s="31"/>
      <c r="AW395" s="31"/>
      <c r="AX395" s="31"/>
      <c r="AY395" s="31"/>
      <c r="AZ395" s="31"/>
      <c r="BA395" s="31"/>
      <c r="BB395" s="31"/>
    </row>
    <row r="396" ht="13.5" customHeight="1">
      <c r="A396" s="27" t="s">
        <v>11</v>
      </c>
      <c r="B396" s="27" t="s">
        <v>63</v>
      </c>
      <c r="C396" s="28">
        <f>LOOKUP(A396,'single char incidentie'!$A$1:$A$26,'single char incidentie'!$E$1:$E$26)</f>
        <v>0.02841657837</v>
      </c>
      <c r="D396" s="28">
        <f>LOOKUP(B396,'single char incidentie'!$A$1:$A$26,'single char incidentie'!$D$1:$D$26)</f>
        <v>0.01647854269</v>
      </c>
      <c r="E396" s="29">
        <v>0.047956726842945</v>
      </c>
      <c r="F396" s="30">
        <f t="shared" si="9"/>
        <v>0.0004795672684</v>
      </c>
      <c r="G396" s="31">
        <f t="shared" si="27"/>
        <v>671394.1758</v>
      </c>
      <c r="H396" s="31">
        <f t="shared" si="28"/>
        <v>230699.5977</v>
      </c>
      <c r="I396" s="31">
        <f t="shared" si="10"/>
        <v>6713.941758</v>
      </c>
      <c r="J396" s="32">
        <f t="shared" ref="J396:K396" si="1202">C396*$AH$5</f>
        <v>28.41657837</v>
      </c>
      <c r="K396" s="32">
        <f t="shared" si="1202"/>
        <v>16.47854269</v>
      </c>
      <c r="L396" s="32">
        <f t="shared" si="12"/>
        <v>0.4795672684</v>
      </c>
      <c r="M396" s="32">
        <f t="shared" si="13"/>
        <v>2.368048197</v>
      </c>
      <c r="N396" s="32">
        <f t="shared" si="14"/>
        <v>0.9166638183</v>
      </c>
      <c r="O396" s="32">
        <f t="shared" si="15"/>
        <v>1.373211891</v>
      </c>
      <c r="P396" s="32">
        <f t="shared" si="16"/>
        <v>0.5315658933</v>
      </c>
      <c r="Q396" s="32">
        <f t="shared" si="17"/>
        <v>0.03996393904</v>
      </c>
      <c r="R396" s="32">
        <f t="shared" si="18"/>
        <v>0.01546991188</v>
      </c>
      <c r="S396" s="32">
        <f t="shared" si="19"/>
        <v>0.001289159324</v>
      </c>
      <c r="T396" s="33">
        <f t="shared" si="30"/>
        <v>0.9665236863</v>
      </c>
      <c r="U396" s="34">
        <f t="shared" ref="U396:AB396" si="1203">IF(AND(J396&gt;=$AH$7,J396&lt;=$AH$9),1,0)</f>
        <v>0</v>
      </c>
      <c r="V396" s="34">
        <f t="shared" si="1203"/>
        <v>0</v>
      </c>
      <c r="W396" s="34">
        <f t="shared" si="1203"/>
        <v>0</v>
      </c>
      <c r="X396" s="34">
        <f t="shared" si="1203"/>
        <v>1</v>
      </c>
      <c r="Y396" s="34">
        <f t="shared" si="1203"/>
        <v>0</v>
      </c>
      <c r="Z396" s="34">
        <f t="shared" si="1203"/>
        <v>1</v>
      </c>
      <c r="AA396" s="34">
        <f t="shared" si="1203"/>
        <v>0</v>
      </c>
      <c r="AB396" s="34">
        <f t="shared" si="1203"/>
        <v>0</v>
      </c>
      <c r="AC396" s="34">
        <f t="shared" si="21"/>
        <v>0</v>
      </c>
      <c r="AD396" s="34">
        <f t="shared" si="22"/>
        <v>1</v>
      </c>
      <c r="AE396" s="30">
        <f t="shared" si="23"/>
        <v>0.0004795672684</v>
      </c>
      <c r="AF396" s="35" t="str">
        <f t="shared" si="42"/>
        <v>V+M</v>
      </c>
      <c r="AG396" s="31"/>
      <c r="AH396" s="31"/>
      <c r="AI396" s="31"/>
      <c r="AJ396" s="36">
        <f t="shared" ref="AJ396:AS396" si="1204">INT(100*ABS(J396-($AH$7+$AH$9)/2))</f>
        <v>2641</v>
      </c>
      <c r="AK396" s="36">
        <f t="shared" si="1204"/>
        <v>1447</v>
      </c>
      <c r="AL396" s="36">
        <f t="shared" si="1204"/>
        <v>152</v>
      </c>
      <c r="AM396" s="36">
        <f t="shared" si="1204"/>
        <v>36</v>
      </c>
      <c r="AN396" s="36">
        <f t="shared" si="1204"/>
        <v>108</v>
      </c>
      <c r="AO396" s="36">
        <f t="shared" si="1204"/>
        <v>62</v>
      </c>
      <c r="AP396" s="36">
        <f t="shared" si="1204"/>
        <v>146</v>
      </c>
      <c r="AQ396" s="36">
        <f t="shared" si="1204"/>
        <v>196</v>
      </c>
      <c r="AR396" s="36">
        <f t="shared" si="1204"/>
        <v>198</v>
      </c>
      <c r="AS396" s="36">
        <f t="shared" si="1204"/>
        <v>199</v>
      </c>
      <c r="AT396" s="35">
        <f t="shared" si="39"/>
        <v>36</v>
      </c>
      <c r="AU396" s="31"/>
      <c r="AV396" s="31"/>
      <c r="AW396" s="31"/>
      <c r="AX396" s="31"/>
      <c r="AY396" s="31"/>
      <c r="AZ396" s="31"/>
      <c r="BA396" s="31"/>
      <c r="BB396" s="31"/>
    </row>
    <row r="397" ht="13.5" customHeight="1">
      <c r="A397" s="27" t="s">
        <v>60</v>
      </c>
      <c r="B397" s="27" t="s">
        <v>63</v>
      </c>
      <c r="C397" s="28">
        <f>LOOKUP(A397,'single char incidentie'!$A$1:$A$26,'single char incidentie'!$E$1:$E$26)</f>
        <v>0.02641988628</v>
      </c>
      <c r="D397" s="28">
        <f>LOOKUP(B397,'single char incidentie'!$A$1:$A$26,'single char incidentie'!$D$1:$D$26)</f>
        <v>0.01647854269</v>
      </c>
      <c r="E397" s="29">
        <v>0.0468054775864002</v>
      </c>
      <c r="F397" s="30">
        <f t="shared" si="9"/>
        <v>0.0004680547759</v>
      </c>
      <c r="G397" s="31">
        <f t="shared" si="27"/>
        <v>655276.6862</v>
      </c>
      <c r="H397" s="31">
        <f t="shared" si="28"/>
        <v>230699.5977</v>
      </c>
      <c r="I397" s="31">
        <f t="shared" si="10"/>
        <v>6552.766862</v>
      </c>
      <c r="J397" s="32">
        <f t="shared" ref="J397:K397" si="1205">C397*$AH$5</f>
        <v>26.41988628</v>
      </c>
      <c r="K397" s="32">
        <f t="shared" si="1205"/>
        <v>16.47854269</v>
      </c>
      <c r="L397" s="32">
        <f t="shared" si="12"/>
        <v>0.4680547759</v>
      </c>
      <c r="M397" s="32">
        <f t="shared" si="13"/>
        <v>2.20165719</v>
      </c>
      <c r="N397" s="32">
        <f t="shared" si="14"/>
        <v>0.8522543963</v>
      </c>
      <c r="O397" s="32">
        <f t="shared" si="15"/>
        <v>1.373211891</v>
      </c>
      <c r="P397" s="32">
        <f t="shared" si="16"/>
        <v>0.5315658933</v>
      </c>
      <c r="Q397" s="32">
        <f t="shared" si="17"/>
        <v>0.03900456466</v>
      </c>
      <c r="R397" s="32">
        <f t="shared" si="18"/>
        <v>0.01509854116</v>
      </c>
      <c r="S397" s="32">
        <f t="shared" si="19"/>
        <v>0.001258211763</v>
      </c>
      <c r="T397" s="33">
        <f t="shared" si="30"/>
        <v>0.9669917411</v>
      </c>
      <c r="U397" s="34">
        <f t="shared" ref="U397:AB397" si="1206">IF(AND(J397&gt;=$AH$7,J397&lt;=$AH$9),1,0)</f>
        <v>0</v>
      </c>
      <c r="V397" s="34">
        <f t="shared" si="1206"/>
        <v>0</v>
      </c>
      <c r="W397" s="34">
        <f t="shared" si="1206"/>
        <v>0</v>
      </c>
      <c r="X397" s="34">
        <f t="shared" si="1206"/>
        <v>1</v>
      </c>
      <c r="Y397" s="34">
        <f t="shared" si="1206"/>
        <v>0</v>
      </c>
      <c r="Z397" s="34">
        <f t="shared" si="1206"/>
        <v>1</v>
      </c>
      <c r="AA397" s="34">
        <f t="shared" si="1206"/>
        <v>0</v>
      </c>
      <c r="AB397" s="34">
        <f t="shared" si="1206"/>
        <v>0</v>
      </c>
      <c r="AC397" s="34">
        <f t="shared" si="21"/>
        <v>0</v>
      </c>
      <c r="AD397" s="34">
        <f t="shared" si="22"/>
        <v>1</v>
      </c>
      <c r="AE397" s="30">
        <f t="shared" si="23"/>
        <v>0.0004680547759</v>
      </c>
      <c r="AF397" s="35" t="str">
        <f t="shared" si="42"/>
        <v>V+M</v>
      </c>
      <c r="AG397" s="31"/>
      <c r="AH397" s="31"/>
      <c r="AI397" s="31"/>
      <c r="AJ397" s="36">
        <f t="shared" ref="AJ397:AS397" si="1207">INT(100*ABS(J397-($AH$7+$AH$9)/2))</f>
        <v>2441</v>
      </c>
      <c r="AK397" s="36">
        <f t="shared" si="1207"/>
        <v>1447</v>
      </c>
      <c r="AL397" s="36">
        <f t="shared" si="1207"/>
        <v>153</v>
      </c>
      <c r="AM397" s="36">
        <f t="shared" si="1207"/>
        <v>20</v>
      </c>
      <c r="AN397" s="36">
        <f t="shared" si="1207"/>
        <v>114</v>
      </c>
      <c r="AO397" s="36">
        <f t="shared" si="1207"/>
        <v>62</v>
      </c>
      <c r="AP397" s="36">
        <f t="shared" si="1207"/>
        <v>146</v>
      </c>
      <c r="AQ397" s="36">
        <f t="shared" si="1207"/>
        <v>196</v>
      </c>
      <c r="AR397" s="36">
        <f t="shared" si="1207"/>
        <v>198</v>
      </c>
      <c r="AS397" s="36">
        <f t="shared" si="1207"/>
        <v>199</v>
      </c>
      <c r="AT397" s="35">
        <f t="shared" si="39"/>
        <v>20</v>
      </c>
      <c r="AU397" s="31"/>
      <c r="AV397" s="31"/>
      <c r="AW397" s="31"/>
      <c r="AX397" s="31"/>
      <c r="AY397" s="31"/>
      <c r="AZ397" s="31"/>
      <c r="BA397" s="31"/>
      <c r="BB397" s="31"/>
    </row>
    <row r="398" ht="13.5" customHeight="1">
      <c r="A398" s="27" t="s">
        <v>27</v>
      </c>
      <c r="B398" s="27" t="s">
        <v>62</v>
      </c>
      <c r="C398" s="28">
        <f>LOOKUP(A398,'single char incidentie'!$A$1:$A$26,'single char incidentie'!$E$1:$E$26)</f>
        <v>0.1365579387</v>
      </c>
      <c r="D398" s="28">
        <f>LOOKUP(B398,'single char incidentie'!$A$1:$A$26,'single char incidentie'!$D$1:$D$26)</f>
        <v>0.003924572326</v>
      </c>
      <c r="E398" s="29">
        <v>0.046553641811531</v>
      </c>
      <c r="F398" s="30">
        <f t="shared" si="9"/>
        <v>0.0004655364181</v>
      </c>
      <c r="G398" s="31">
        <f t="shared" si="27"/>
        <v>651750.9854</v>
      </c>
      <c r="H398" s="31">
        <f t="shared" si="28"/>
        <v>54944.01256</v>
      </c>
      <c r="I398" s="31">
        <f t="shared" si="10"/>
        <v>6517.509854</v>
      </c>
      <c r="J398" s="32">
        <f t="shared" ref="J398:K398" si="1208">C398*$AH$5</f>
        <v>136.5579387</v>
      </c>
      <c r="K398" s="32">
        <f t="shared" si="1208"/>
        <v>3.924572326</v>
      </c>
      <c r="L398" s="32">
        <f t="shared" si="12"/>
        <v>0.4655364181</v>
      </c>
      <c r="M398" s="32">
        <f t="shared" si="13"/>
        <v>11.37982822</v>
      </c>
      <c r="N398" s="32">
        <f t="shared" si="14"/>
        <v>4.405094797</v>
      </c>
      <c r="O398" s="32">
        <f t="shared" si="15"/>
        <v>0.3270476938</v>
      </c>
      <c r="P398" s="32">
        <f t="shared" si="16"/>
        <v>0.1265991073</v>
      </c>
      <c r="Q398" s="32">
        <f t="shared" si="17"/>
        <v>0.03879470151</v>
      </c>
      <c r="R398" s="32">
        <f t="shared" si="18"/>
        <v>0.01501730381</v>
      </c>
      <c r="S398" s="32">
        <f t="shared" si="19"/>
        <v>0.001251441984</v>
      </c>
      <c r="T398" s="33">
        <f t="shared" si="30"/>
        <v>0.9674572775</v>
      </c>
      <c r="U398" s="34">
        <f t="shared" ref="U398:AB398" si="1209">IF(AND(J398&gt;=$AH$7,J398&lt;=$AH$9),1,0)</f>
        <v>0</v>
      </c>
      <c r="V398" s="34">
        <f t="shared" si="1209"/>
        <v>0</v>
      </c>
      <c r="W398" s="34">
        <f t="shared" si="1209"/>
        <v>0</v>
      </c>
      <c r="X398" s="34">
        <f t="shared" si="1209"/>
        <v>0</v>
      </c>
      <c r="Y398" s="34">
        <f t="shared" si="1209"/>
        <v>0</v>
      </c>
      <c r="Z398" s="34">
        <f t="shared" si="1209"/>
        <v>0</v>
      </c>
      <c r="AA398" s="34">
        <f t="shared" si="1209"/>
        <v>0</v>
      </c>
      <c r="AB398" s="34">
        <f t="shared" si="1209"/>
        <v>0</v>
      </c>
      <c r="AC398" s="34">
        <f t="shared" si="21"/>
        <v>0</v>
      </c>
      <c r="AD398" s="34">
        <f t="shared" si="22"/>
        <v>0</v>
      </c>
      <c r="AE398" s="30">
        <f t="shared" si="23"/>
        <v>0</v>
      </c>
      <c r="AF398" s="35" t="str">
        <f t="shared" si="42"/>
        <v>V+F</v>
      </c>
      <c r="AG398" s="31"/>
      <c r="AH398" s="31"/>
      <c r="AI398" s="31"/>
      <c r="AJ398" s="36">
        <f t="shared" ref="AJ398:AS398" si="1210">INT(100*ABS(J398-($AH$7+$AH$9)/2))</f>
        <v>13455</v>
      </c>
      <c r="AK398" s="36">
        <f t="shared" si="1210"/>
        <v>192</v>
      </c>
      <c r="AL398" s="36">
        <f t="shared" si="1210"/>
        <v>153</v>
      </c>
      <c r="AM398" s="36">
        <f t="shared" si="1210"/>
        <v>937</v>
      </c>
      <c r="AN398" s="36">
        <f t="shared" si="1210"/>
        <v>240</v>
      </c>
      <c r="AO398" s="36">
        <f t="shared" si="1210"/>
        <v>167</v>
      </c>
      <c r="AP398" s="36">
        <f t="shared" si="1210"/>
        <v>187</v>
      </c>
      <c r="AQ398" s="36">
        <f t="shared" si="1210"/>
        <v>196</v>
      </c>
      <c r="AR398" s="36">
        <f t="shared" si="1210"/>
        <v>198</v>
      </c>
      <c r="AS398" s="36">
        <f t="shared" si="1210"/>
        <v>199</v>
      </c>
      <c r="AT398" s="35">
        <f t="shared" si="39"/>
        <v>153</v>
      </c>
      <c r="AU398" s="31"/>
      <c r="AV398" s="31"/>
      <c r="AW398" s="31"/>
      <c r="AX398" s="31"/>
      <c r="AY398" s="31"/>
      <c r="AZ398" s="31"/>
      <c r="BA398" s="31"/>
      <c r="BB398" s="31"/>
    </row>
    <row r="399" ht="13.5" customHeight="1">
      <c r="A399" s="27" t="s">
        <v>42</v>
      </c>
      <c r="B399" s="27" t="s">
        <v>50</v>
      </c>
      <c r="C399" s="28">
        <f>LOOKUP(A399,'single char incidentie'!$A$1:$A$26,'single char incidentie'!$E$1:$E$26)</f>
        <v>0.03420499521</v>
      </c>
      <c r="D399" s="28">
        <f>LOOKUP(B399,'single char incidentie'!$A$1:$A$26,'single char incidentie'!$D$1:$D$26)</f>
        <v>0.01632596738</v>
      </c>
      <c r="E399" s="29">
        <v>0.0463665638073425</v>
      </c>
      <c r="F399" s="30">
        <f t="shared" si="9"/>
        <v>0.0004636656381</v>
      </c>
      <c r="G399" s="31">
        <f t="shared" si="27"/>
        <v>649131.8933</v>
      </c>
      <c r="H399" s="31">
        <f t="shared" si="28"/>
        <v>228563.5433</v>
      </c>
      <c r="I399" s="31">
        <f t="shared" si="10"/>
        <v>6491.318933</v>
      </c>
      <c r="J399" s="32">
        <f t="shared" ref="J399:K399" si="1211">C399*$AH$5</f>
        <v>34.20499521</v>
      </c>
      <c r="K399" s="32">
        <f t="shared" si="1211"/>
        <v>16.32596738</v>
      </c>
      <c r="L399" s="32">
        <f t="shared" si="12"/>
        <v>0.4636656381</v>
      </c>
      <c r="M399" s="32">
        <f t="shared" si="13"/>
        <v>2.850416267</v>
      </c>
      <c r="N399" s="32">
        <f t="shared" si="14"/>
        <v>1.103386942</v>
      </c>
      <c r="O399" s="32">
        <f t="shared" si="15"/>
        <v>1.360497281</v>
      </c>
      <c r="P399" s="32">
        <f t="shared" si="16"/>
        <v>0.526644109</v>
      </c>
      <c r="Q399" s="32">
        <f t="shared" si="17"/>
        <v>0.03863880317</v>
      </c>
      <c r="R399" s="32">
        <f t="shared" si="18"/>
        <v>0.01495695607</v>
      </c>
      <c r="S399" s="32">
        <f t="shared" si="19"/>
        <v>0.001246413006</v>
      </c>
      <c r="T399" s="33">
        <f t="shared" si="30"/>
        <v>0.9679209431</v>
      </c>
      <c r="U399" s="34">
        <f t="shared" ref="U399:AB399" si="1212">IF(AND(J399&gt;=$AH$7,J399&lt;=$AH$9),1,0)</f>
        <v>0</v>
      </c>
      <c r="V399" s="34">
        <f t="shared" si="1212"/>
        <v>0</v>
      </c>
      <c r="W399" s="34">
        <f t="shared" si="1212"/>
        <v>0</v>
      </c>
      <c r="X399" s="34">
        <f t="shared" si="1212"/>
        <v>1</v>
      </c>
      <c r="Y399" s="34">
        <f t="shared" si="1212"/>
        <v>1</v>
      </c>
      <c r="Z399" s="34">
        <f t="shared" si="1212"/>
        <v>1</v>
      </c>
      <c r="AA399" s="34">
        <f t="shared" si="1212"/>
        <v>0</v>
      </c>
      <c r="AB399" s="34">
        <f t="shared" si="1212"/>
        <v>0</v>
      </c>
      <c r="AC399" s="34">
        <f t="shared" si="21"/>
        <v>0</v>
      </c>
      <c r="AD399" s="34">
        <f t="shared" si="22"/>
        <v>1</v>
      </c>
      <c r="AE399" s="30">
        <f t="shared" si="23"/>
        <v>0.0004636656381</v>
      </c>
      <c r="AF399" s="35" t="str">
        <f t="shared" si="42"/>
        <v>F+M</v>
      </c>
      <c r="AG399" s="31"/>
      <c r="AH399" s="31"/>
      <c r="AI399" s="31"/>
      <c r="AJ399" s="36">
        <f t="shared" ref="AJ399:AS399" si="1213">INT(100*ABS(J399-($AH$7+$AH$9)/2))</f>
        <v>3220</v>
      </c>
      <c r="AK399" s="36">
        <f t="shared" si="1213"/>
        <v>1432</v>
      </c>
      <c r="AL399" s="36">
        <f t="shared" si="1213"/>
        <v>153</v>
      </c>
      <c r="AM399" s="36">
        <f t="shared" si="1213"/>
        <v>85</v>
      </c>
      <c r="AN399" s="36">
        <f t="shared" si="1213"/>
        <v>89</v>
      </c>
      <c r="AO399" s="36">
        <f t="shared" si="1213"/>
        <v>63</v>
      </c>
      <c r="AP399" s="36">
        <f t="shared" si="1213"/>
        <v>147</v>
      </c>
      <c r="AQ399" s="36">
        <f t="shared" si="1213"/>
        <v>196</v>
      </c>
      <c r="AR399" s="36">
        <f t="shared" si="1213"/>
        <v>198</v>
      </c>
      <c r="AS399" s="36">
        <f t="shared" si="1213"/>
        <v>199</v>
      </c>
      <c r="AT399" s="35">
        <f t="shared" si="39"/>
        <v>63</v>
      </c>
      <c r="AU399" s="31"/>
      <c r="AV399" s="31"/>
      <c r="AW399" s="31"/>
      <c r="AX399" s="31"/>
      <c r="AY399" s="31"/>
      <c r="AZ399" s="31"/>
      <c r="BA399" s="31"/>
      <c r="BB399" s="31"/>
    </row>
    <row r="400" ht="13.5" customHeight="1">
      <c r="A400" s="27" t="s">
        <v>30</v>
      </c>
      <c r="B400" s="27" t="s">
        <v>62</v>
      </c>
      <c r="C400" s="28">
        <f>LOOKUP(A400,'single char incidentie'!$A$1:$A$26,'single char incidentie'!$E$1:$E$26)</f>
        <v>0.1213456172</v>
      </c>
      <c r="D400" s="28">
        <f>LOOKUP(B400,'single char incidentie'!$A$1:$A$26,'single char incidentie'!$D$1:$D$26)</f>
        <v>0.003924572326</v>
      </c>
      <c r="E400" s="29">
        <v>0.0461866811110073</v>
      </c>
      <c r="F400" s="30">
        <f t="shared" si="9"/>
        <v>0.0004618668111</v>
      </c>
      <c r="G400" s="31">
        <f t="shared" si="27"/>
        <v>646613.5356</v>
      </c>
      <c r="H400" s="31">
        <f t="shared" si="28"/>
        <v>54944.01256</v>
      </c>
      <c r="I400" s="31">
        <f t="shared" si="10"/>
        <v>6466.135356</v>
      </c>
      <c r="J400" s="32">
        <f t="shared" ref="J400:K400" si="1214">C400*$AH$5</f>
        <v>121.3456172</v>
      </c>
      <c r="K400" s="32">
        <f t="shared" si="1214"/>
        <v>3.924572326</v>
      </c>
      <c r="L400" s="32">
        <f t="shared" si="12"/>
        <v>0.4618668111</v>
      </c>
      <c r="M400" s="32">
        <f t="shared" si="13"/>
        <v>10.11213477</v>
      </c>
      <c r="N400" s="32">
        <f t="shared" si="14"/>
        <v>3.914374749</v>
      </c>
      <c r="O400" s="32">
        <f t="shared" si="15"/>
        <v>0.3270476938</v>
      </c>
      <c r="P400" s="32">
        <f t="shared" si="16"/>
        <v>0.1265991073</v>
      </c>
      <c r="Q400" s="32">
        <f t="shared" si="17"/>
        <v>0.03848890093</v>
      </c>
      <c r="R400" s="32">
        <f t="shared" si="18"/>
        <v>0.01489892939</v>
      </c>
      <c r="S400" s="32">
        <f t="shared" si="19"/>
        <v>0.001241577449</v>
      </c>
      <c r="T400" s="33">
        <f t="shared" si="30"/>
        <v>0.9683828099</v>
      </c>
      <c r="U400" s="34">
        <f t="shared" ref="U400:AB400" si="1215">IF(AND(J400&gt;=$AH$7,J400&lt;=$AH$9),1,0)</f>
        <v>0</v>
      </c>
      <c r="V400" s="34">
        <f t="shared" si="1215"/>
        <v>0</v>
      </c>
      <c r="W400" s="34">
        <f t="shared" si="1215"/>
        <v>0</v>
      </c>
      <c r="X400" s="34">
        <f t="shared" si="1215"/>
        <v>0</v>
      </c>
      <c r="Y400" s="34">
        <f t="shared" si="1215"/>
        <v>0</v>
      </c>
      <c r="Z400" s="34">
        <f t="shared" si="1215"/>
        <v>0</v>
      </c>
      <c r="AA400" s="34">
        <f t="shared" si="1215"/>
        <v>0</v>
      </c>
      <c r="AB400" s="34">
        <f t="shared" si="1215"/>
        <v>0</v>
      </c>
      <c r="AC400" s="34">
        <f t="shared" si="21"/>
        <v>0</v>
      </c>
      <c r="AD400" s="34">
        <f t="shared" si="22"/>
        <v>0</v>
      </c>
      <c r="AE400" s="30">
        <f t="shared" si="23"/>
        <v>0</v>
      </c>
      <c r="AF400" s="35" t="str">
        <f t="shared" si="42"/>
        <v>V+F</v>
      </c>
      <c r="AG400" s="31"/>
      <c r="AH400" s="31"/>
      <c r="AI400" s="31"/>
      <c r="AJ400" s="36">
        <f t="shared" ref="AJ400:AS400" si="1216">INT(100*ABS(J400-($AH$7+$AH$9)/2))</f>
        <v>11934</v>
      </c>
      <c r="AK400" s="36">
        <f t="shared" si="1216"/>
        <v>192</v>
      </c>
      <c r="AL400" s="36">
        <f t="shared" si="1216"/>
        <v>153</v>
      </c>
      <c r="AM400" s="36">
        <f t="shared" si="1216"/>
        <v>811</v>
      </c>
      <c r="AN400" s="36">
        <f t="shared" si="1216"/>
        <v>191</v>
      </c>
      <c r="AO400" s="36">
        <f t="shared" si="1216"/>
        <v>167</v>
      </c>
      <c r="AP400" s="36">
        <f t="shared" si="1216"/>
        <v>187</v>
      </c>
      <c r="AQ400" s="36">
        <f t="shared" si="1216"/>
        <v>196</v>
      </c>
      <c r="AR400" s="36">
        <f t="shared" si="1216"/>
        <v>198</v>
      </c>
      <c r="AS400" s="36">
        <f t="shared" si="1216"/>
        <v>199</v>
      </c>
      <c r="AT400" s="35">
        <f t="shared" si="39"/>
        <v>153</v>
      </c>
      <c r="AU400" s="31"/>
      <c r="AV400" s="31"/>
      <c r="AW400" s="31"/>
      <c r="AX400" s="31"/>
      <c r="AY400" s="31"/>
      <c r="AZ400" s="31"/>
      <c r="BA400" s="31"/>
      <c r="BB400" s="31"/>
    </row>
    <row r="401" ht="13.5" customHeight="1">
      <c r="A401" s="27" t="s">
        <v>59</v>
      </c>
      <c r="B401" s="27" t="s">
        <v>11</v>
      </c>
      <c r="C401" s="28">
        <f>LOOKUP(A401,'single char incidentie'!$A$1:$A$26,'single char incidentie'!$E$1:$E$26)</f>
        <v>0.03451036129</v>
      </c>
      <c r="D401" s="28">
        <f>LOOKUP(B401,'single char incidentie'!$A$1:$A$26,'single char incidentie'!$D$1:$D$26)</f>
        <v>0.01327316637</v>
      </c>
      <c r="E401" s="29">
        <v>0.0456758142534156</v>
      </c>
      <c r="F401" s="30">
        <f t="shared" si="9"/>
        <v>0.0004567581425</v>
      </c>
      <c r="G401" s="31">
        <f t="shared" si="27"/>
        <v>639461.3995</v>
      </c>
      <c r="H401" s="31">
        <f t="shared" si="28"/>
        <v>185824.3292</v>
      </c>
      <c r="I401" s="31">
        <f t="shared" si="10"/>
        <v>6394.613995</v>
      </c>
      <c r="J401" s="32">
        <f t="shared" ref="J401:K401" si="1217">C401*$AH$5</f>
        <v>34.51036129</v>
      </c>
      <c r="K401" s="32">
        <f t="shared" si="1217"/>
        <v>13.27316637</v>
      </c>
      <c r="L401" s="32">
        <f t="shared" si="12"/>
        <v>0.4567581425</v>
      </c>
      <c r="M401" s="32">
        <f t="shared" si="13"/>
        <v>2.875863441</v>
      </c>
      <c r="N401" s="32">
        <f t="shared" si="14"/>
        <v>1.113237461</v>
      </c>
      <c r="O401" s="32">
        <f t="shared" si="15"/>
        <v>1.106097198</v>
      </c>
      <c r="P401" s="32">
        <f t="shared" si="16"/>
        <v>0.4281666571</v>
      </c>
      <c r="Q401" s="32">
        <f t="shared" si="17"/>
        <v>0.03806317854</v>
      </c>
      <c r="R401" s="32">
        <f t="shared" si="18"/>
        <v>0.01473413363</v>
      </c>
      <c r="S401" s="32">
        <f t="shared" si="19"/>
        <v>0.001227844469</v>
      </c>
      <c r="T401" s="33">
        <f t="shared" si="30"/>
        <v>0.9688395681</v>
      </c>
      <c r="U401" s="34">
        <f t="shared" ref="U401:AB401" si="1218">IF(AND(J401&gt;=$AH$7,J401&lt;=$AH$9),1,0)</f>
        <v>0</v>
      </c>
      <c r="V401" s="34">
        <f t="shared" si="1218"/>
        <v>0</v>
      </c>
      <c r="W401" s="34">
        <f t="shared" si="1218"/>
        <v>0</v>
      </c>
      <c r="X401" s="34">
        <f t="shared" si="1218"/>
        <v>1</v>
      </c>
      <c r="Y401" s="34">
        <f t="shared" si="1218"/>
        <v>1</v>
      </c>
      <c r="Z401" s="34">
        <f t="shared" si="1218"/>
        <v>1</v>
      </c>
      <c r="AA401" s="34">
        <f t="shared" si="1218"/>
        <v>0</v>
      </c>
      <c r="AB401" s="34">
        <f t="shared" si="1218"/>
        <v>0</v>
      </c>
      <c r="AC401" s="34">
        <f t="shared" si="21"/>
        <v>0</v>
      </c>
      <c r="AD401" s="34">
        <f t="shared" si="22"/>
        <v>1</v>
      </c>
      <c r="AE401" s="30">
        <f t="shared" si="23"/>
        <v>0.0004567581425</v>
      </c>
      <c r="AF401" s="35" t="str">
        <f t="shared" si="42"/>
        <v>V+M</v>
      </c>
      <c r="AG401" s="31"/>
      <c r="AH401" s="31"/>
      <c r="AI401" s="31"/>
      <c r="AJ401" s="36">
        <f t="shared" ref="AJ401:AS401" si="1219">INT(100*ABS(J401-($AH$7+$AH$9)/2))</f>
        <v>3251</v>
      </c>
      <c r="AK401" s="36">
        <f t="shared" si="1219"/>
        <v>1127</v>
      </c>
      <c r="AL401" s="36">
        <f t="shared" si="1219"/>
        <v>154</v>
      </c>
      <c r="AM401" s="36">
        <f t="shared" si="1219"/>
        <v>87</v>
      </c>
      <c r="AN401" s="36">
        <f t="shared" si="1219"/>
        <v>88</v>
      </c>
      <c r="AO401" s="36">
        <f t="shared" si="1219"/>
        <v>89</v>
      </c>
      <c r="AP401" s="36">
        <f t="shared" si="1219"/>
        <v>157</v>
      </c>
      <c r="AQ401" s="36">
        <f t="shared" si="1219"/>
        <v>196</v>
      </c>
      <c r="AR401" s="36">
        <f t="shared" si="1219"/>
        <v>198</v>
      </c>
      <c r="AS401" s="36">
        <f t="shared" si="1219"/>
        <v>199</v>
      </c>
      <c r="AT401" s="35">
        <f t="shared" si="39"/>
        <v>87</v>
      </c>
      <c r="AU401" s="31"/>
      <c r="AV401" s="31"/>
      <c r="AW401" s="31"/>
      <c r="AX401" s="31"/>
      <c r="AY401" s="31"/>
      <c r="AZ401" s="31"/>
      <c r="BA401" s="31"/>
      <c r="BB401" s="31"/>
    </row>
    <row r="402" ht="13.5" customHeight="1">
      <c r="A402" s="27" t="s">
        <v>60</v>
      </c>
      <c r="B402" s="27" t="s">
        <v>50</v>
      </c>
      <c r="C402" s="28">
        <f>LOOKUP(A402,'single char incidentie'!$A$1:$A$26,'single char incidentie'!$E$1:$E$26)</f>
        <v>0.02641988628</v>
      </c>
      <c r="D402" s="28">
        <f>LOOKUP(B402,'single char incidentie'!$A$1:$A$26,'single char incidentie'!$D$1:$D$26)</f>
        <v>0.01632596738</v>
      </c>
      <c r="E402" s="29">
        <v>0.0455606893277611</v>
      </c>
      <c r="F402" s="30">
        <f t="shared" si="9"/>
        <v>0.0004556068933</v>
      </c>
      <c r="G402" s="31">
        <f t="shared" si="27"/>
        <v>637849.6506</v>
      </c>
      <c r="H402" s="31">
        <f t="shared" si="28"/>
        <v>228563.5433</v>
      </c>
      <c r="I402" s="31">
        <f t="shared" si="10"/>
        <v>6378.496506</v>
      </c>
      <c r="J402" s="32">
        <f t="shared" ref="J402:K402" si="1220">C402*$AH$5</f>
        <v>26.41988628</v>
      </c>
      <c r="K402" s="32">
        <f t="shared" si="1220"/>
        <v>16.32596738</v>
      </c>
      <c r="L402" s="32">
        <f t="shared" si="12"/>
        <v>0.4556068933</v>
      </c>
      <c r="M402" s="32">
        <f t="shared" si="13"/>
        <v>2.20165719</v>
      </c>
      <c r="N402" s="32">
        <f t="shared" si="14"/>
        <v>0.8522543963</v>
      </c>
      <c r="O402" s="32">
        <f t="shared" si="15"/>
        <v>1.360497281</v>
      </c>
      <c r="P402" s="32">
        <f t="shared" si="16"/>
        <v>0.526644109</v>
      </c>
      <c r="Q402" s="32">
        <f t="shared" si="17"/>
        <v>0.03796724111</v>
      </c>
      <c r="R402" s="32">
        <f t="shared" si="18"/>
        <v>0.01469699656</v>
      </c>
      <c r="S402" s="32">
        <f t="shared" si="19"/>
        <v>0.001224749713</v>
      </c>
      <c r="T402" s="33">
        <f t="shared" si="30"/>
        <v>0.969295175</v>
      </c>
      <c r="U402" s="34">
        <f t="shared" ref="U402:AB402" si="1221">IF(AND(J402&gt;=$AH$7,J402&lt;=$AH$9),1,0)</f>
        <v>0</v>
      </c>
      <c r="V402" s="34">
        <f t="shared" si="1221"/>
        <v>0</v>
      </c>
      <c r="W402" s="34">
        <f t="shared" si="1221"/>
        <v>0</v>
      </c>
      <c r="X402" s="34">
        <f t="shared" si="1221"/>
        <v>1</v>
      </c>
      <c r="Y402" s="34">
        <f t="shared" si="1221"/>
        <v>0</v>
      </c>
      <c r="Z402" s="34">
        <f t="shared" si="1221"/>
        <v>1</v>
      </c>
      <c r="AA402" s="34">
        <f t="shared" si="1221"/>
        <v>0</v>
      </c>
      <c r="AB402" s="34">
        <f t="shared" si="1221"/>
        <v>0</v>
      </c>
      <c r="AC402" s="34">
        <f t="shared" si="21"/>
        <v>0</v>
      </c>
      <c r="AD402" s="34">
        <f t="shared" si="22"/>
        <v>1</v>
      </c>
      <c r="AE402" s="30">
        <f t="shared" si="23"/>
        <v>0.0004556068933</v>
      </c>
      <c r="AF402" s="35" t="str">
        <f t="shared" si="42"/>
        <v>V+M</v>
      </c>
      <c r="AG402" s="31"/>
      <c r="AH402" s="31"/>
      <c r="AI402" s="31"/>
      <c r="AJ402" s="36">
        <f t="shared" ref="AJ402:AS402" si="1222">INT(100*ABS(J402-($AH$7+$AH$9)/2))</f>
        <v>2441</v>
      </c>
      <c r="AK402" s="36">
        <f t="shared" si="1222"/>
        <v>1432</v>
      </c>
      <c r="AL402" s="36">
        <f t="shared" si="1222"/>
        <v>154</v>
      </c>
      <c r="AM402" s="36">
        <f t="shared" si="1222"/>
        <v>20</v>
      </c>
      <c r="AN402" s="36">
        <f t="shared" si="1222"/>
        <v>114</v>
      </c>
      <c r="AO402" s="36">
        <f t="shared" si="1222"/>
        <v>63</v>
      </c>
      <c r="AP402" s="36">
        <f t="shared" si="1222"/>
        <v>147</v>
      </c>
      <c r="AQ402" s="36">
        <f t="shared" si="1222"/>
        <v>196</v>
      </c>
      <c r="AR402" s="36">
        <f t="shared" si="1222"/>
        <v>198</v>
      </c>
      <c r="AS402" s="36">
        <f t="shared" si="1222"/>
        <v>199</v>
      </c>
      <c r="AT402" s="35">
        <f t="shared" si="39"/>
        <v>20</v>
      </c>
      <c r="AU402" s="31"/>
      <c r="AV402" s="31"/>
      <c r="AW402" s="31"/>
      <c r="AX402" s="31"/>
      <c r="AY402" s="31"/>
      <c r="AZ402" s="31"/>
      <c r="BA402" s="31"/>
      <c r="BB402" s="31"/>
    </row>
    <row r="403" ht="13.5" customHeight="1">
      <c r="A403" s="27" t="s">
        <v>40</v>
      </c>
      <c r="B403" s="27" t="s">
        <v>60</v>
      </c>
      <c r="C403" s="28">
        <f>LOOKUP(A403,'single char incidentie'!$A$1:$A$26,'single char incidentie'!$E$1:$E$26)</f>
        <v>0.02231853074</v>
      </c>
      <c r="D403" s="28">
        <f>LOOKUP(B403,'single char incidentie'!$A$1:$A$26,'single char incidentie'!$D$1:$D$26)</f>
        <v>0.02015677301</v>
      </c>
      <c r="E403" s="29">
        <v>0.0454671503256668</v>
      </c>
      <c r="F403" s="30">
        <f t="shared" si="9"/>
        <v>0.0004546715033</v>
      </c>
      <c r="G403" s="31">
        <f t="shared" si="27"/>
        <v>636540.1046</v>
      </c>
      <c r="H403" s="31">
        <f t="shared" si="28"/>
        <v>282194.8221</v>
      </c>
      <c r="I403" s="31">
        <f t="shared" si="10"/>
        <v>6365.401046</v>
      </c>
      <c r="J403" s="32">
        <f t="shared" ref="J403:K403" si="1223">C403*$AH$5</f>
        <v>22.31853074</v>
      </c>
      <c r="K403" s="32">
        <f t="shared" si="1223"/>
        <v>20.15677301</v>
      </c>
      <c r="L403" s="32">
        <f t="shared" si="12"/>
        <v>0.4546715033</v>
      </c>
      <c r="M403" s="32">
        <f t="shared" si="13"/>
        <v>1.859877562</v>
      </c>
      <c r="N403" s="32">
        <f t="shared" si="14"/>
        <v>0.7199526045</v>
      </c>
      <c r="O403" s="32">
        <f t="shared" si="15"/>
        <v>1.679731084</v>
      </c>
      <c r="P403" s="32">
        <f t="shared" si="16"/>
        <v>0.6502184841</v>
      </c>
      <c r="Q403" s="32">
        <f t="shared" si="17"/>
        <v>0.03788929194</v>
      </c>
      <c r="R403" s="32">
        <f t="shared" si="18"/>
        <v>0.01466682269</v>
      </c>
      <c r="S403" s="32">
        <f t="shared" si="19"/>
        <v>0.001222235224</v>
      </c>
      <c r="T403" s="33">
        <f t="shared" si="30"/>
        <v>0.9697498465</v>
      </c>
      <c r="U403" s="34">
        <f t="shared" ref="U403:AB403" si="1224">IF(AND(J403&gt;=$AH$7,J403&lt;=$AH$9),1,0)</f>
        <v>0</v>
      </c>
      <c r="V403" s="34">
        <f t="shared" si="1224"/>
        <v>0</v>
      </c>
      <c r="W403" s="34">
        <f t="shared" si="1224"/>
        <v>0</v>
      </c>
      <c r="X403" s="34">
        <f t="shared" si="1224"/>
        <v>1</v>
      </c>
      <c r="Y403" s="34">
        <f t="shared" si="1224"/>
        <v>0</v>
      </c>
      <c r="Z403" s="34">
        <f t="shared" si="1224"/>
        <v>1</v>
      </c>
      <c r="AA403" s="34">
        <f t="shared" si="1224"/>
        <v>0</v>
      </c>
      <c r="AB403" s="34">
        <f t="shared" si="1224"/>
        <v>0</v>
      </c>
      <c r="AC403" s="34">
        <f t="shared" si="21"/>
        <v>0</v>
      </c>
      <c r="AD403" s="34">
        <f t="shared" si="22"/>
        <v>1</v>
      </c>
      <c r="AE403" s="30">
        <f t="shared" si="23"/>
        <v>0.0004546715033</v>
      </c>
      <c r="AF403" s="35" t="str">
        <f t="shared" si="42"/>
        <v>V+M</v>
      </c>
      <c r="AG403" s="31"/>
      <c r="AH403" s="31"/>
      <c r="AI403" s="31"/>
      <c r="AJ403" s="36">
        <f t="shared" ref="AJ403:AS403" si="1225">INT(100*ABS(J403-($AH$7+$AH$9)/2))</f>
        <v>2031</v>
      </c>
      <c r="AK403" s="36">
        <f t="shared" si="1225"/>
        <v>1815</v>
      </c>
      <c r="AL403" s="36">
        <f t="shared" si="1225"/>
        <v>154</v>
      </c>
      <c r="AM403" s="36">
        <f t="shared" si="1225"/>
        <v>14</v>
      </c>
      <c r="AN403" s="36">
        <f t="shared" si="1225"/>
        <v>128</v>
      </c>
      <c r="AO403" s="36">
        <f t="shared" si="1225"/>
        <v>32</v>
      </c>
      <c r="AP403" s="36">
        <f t="shared" si="1225"/>
        <v>134</v>
      </c>
      <c r="AQ403" s="36">
        <f t="shared" si="1225"/>
        <v>196</v>
      </c>
      <c r="AR403" s="36">
        <f t="shared" si="1225"/>
        <v>198</v>
      </c>
      <c r="AS403" s="36">
        <f t="shared" si="1225"/>
        <v>199</v>
      </c>
      <c r="AT403" s="35">
        <f t="shared" si="39"/>
        <v>14</v>
      </c>
      <c r="AU403" s="31"/>
      <c r="AV403" s="31"/>
      <c r="AW403" s="31"/>
      <c r="AX403" s="31"/>
      <c r="AY403" s="31"/>
      <c r="AZ403" s="31"/>
      <c r="BA403" s="31"/>
      <c r="BB403" s="31"/>
    </row>
    <row r="404" ht="13.5" customHeight="1">
      <c r="A404" s="27" t="s">
        <v>62</v>
      </c>
      <c r="B404" s="27" t="s">
        <v>53</v>
      </c>
      <c r="C404" s="28">
        <f>LOOKUP(A404,'single char incidentie'!$A$1:$A$26,'single char incidentie'!$E$1:$E$26)</f>
        <v>0.01854000624</v>
      </c>
      <c r="D404" s="28">
        <f>LOOKUP(B404,'single char incidentie'!$A$1:$A$26,'single char incidentie'!$D$1:$D$26)</f>
        <v>0.02319662658</v>
      </c>
      <c r="E404" s="29">
        <v>0.044085651217813</v>
      </c>
      <c r="F404" s="30">
        <f t="shared" si="9"/>
        <v>0.0004408565122</v>
      </c>
      <c r="G404" s="31">
        <f t="shared" si="27"/>
        <v>617199.117</v>
      </c>
      <c r="H404" s="31">
        <f t="shared" si="28"/>
        <v>324752.7721</v>
      </c>
      <c r="I404" s="31">
        <f t="shared" si="10"/>
        <v>6171.99117</v>
      </c>
      <c r="J404" s="32">
        <f t="shared" ref="J404:K404" si="1226">C404*$AH$5</f>
        <v>18.54000624</v>
      </c>
      <c r="K404" s="32">
        <f t="shared" si="1226"/>
        <v>23.19662658</v>
      </c>
      <c r="L404" s="32">
        <f t="shared" si="12"/>
        <v>0.4408565122</v>
      </c>
      <c r="M404" s="32">
        <f t="shared" si="13"/>
        <v>1.54500052</v>
      </c>
      <c r="N404" s="32">
        <f t="shared" si="14"/>
        <v>0.5980647174</v>
      </c>
      <c r="O404" s="32">
        <f t="shared" si="15"/>
        <v>1.933052215</v>
      </c>
      <c r="P404" s="32">
        <f t="shared" si="16"/>
        <v>0.7482782768</v>
      </c>
      <c r="Q404" s="32">
        <f t="shared" si="17"/>
        <v>0.03673804268</v>
      </c>
      <c r="R404" s="32">
        <f t="shared" si="18"/>
        <v>0.01422117781</v>
      </c>
      <c r="S404" s="32">
        <f t="shared" si="19"/>
        <v>0.001185098151</v>
      </c>
      <c r="T404" s="33">
        <f t="shared" si="30"/>
        <v>0.970190703</v>
      </c>
      <c r="U404" s="34">
        <f t="shared" ref="U404:AB404" si="1227">IF(AND(J404&gt;=$AH$7,J404&lt;=$AH$9),1,0)</f>
        <v>0</v>
      </c>
      <c r="V404" s="34">
        <f t="shared" si="1227"/>
        <v>0</v>
      </c>
      <c r="W404" s="34">
        <f t="shared" si="1227"/>
        <v>0</v>
      </c>
      <c r="X404" s="34">
        <f t="shared" si="1227"/>
        <v>1</v>
      </c>
      <c r="Y404" s="34">
        <f t="shared" si="1227"/>
        <v>0</v>
      </c>
      <c r="Z404" s="34">
        <f t="shared" si="1227"/>
        <v>1</v>
      </c>
      <c r="AA404" s="34">
        <f t="shared" si="1227"/>
        <v>0</v>
      </c>
      <c r="AB404" s="34">
        <f t="shared" si="1227"/>
        <v>0</v>
      </c>
      <c r="AC404" s="34">
        <f t="shared" si="21"/>
        <v>0</v>
      </c>
      <c r="AD404" s="34">
        <f t="shared" si="22"/>
        <v>1</v>
      </c>
      <c r="AE404" s="30">
        <f t="shared" si="23"/>
        <v>0.0004408565122</v>
      </c>
      <c r="AF404" s="35" t="str">
        <f t="shared" si="42"/>
        <v>F+M</v>
      </c>
      <c r="AG404" s="31"/>
      <c r="AH404" s="31"/>
      <c r="AI404" s="31"/>
      <c r="AJ404" s="36">
        <f t="shared" ref="AJ404:AS404" si="1228">INT(100*ABS(J404-($AH$7+$AH$9)/2))</f>
        <v>1654</v>
      </c>
      <c r="AK404" s="36">
        <f t="shared" si="1228"/>
        <v>2119</v>
      </c>
      <c r="AL404" s="36">
        <f t="shared" si="1228"/>
        <v>155</v>
      </c>
      <c r="AM404" s="36">
        <f t="shared" si="1228"/>
        <v>45</v>
      </c>
      <c r="AN404" s="36">
        <f t="shared" si="1228"/>
        <v>140</v>
      </c>
      <c r="AO404" s="36">
        <f t="shared" si="1228"/>
        <v>6</v>
      </c>
      <c r="AP404" s="36">
        <f t="shared" si="1228"/>
        <v>125</v>
      </c>
      <c r="AQ404" s="36">
        <f t="shared" si="1228"/>
        <v>196</v>
      </c>
      <c r="AR404" s="36">
        <f t="shared" si="1228"/>
        <v>198</v>
      </c>
      <c r="AS404" s="36">
        <f t="shared" si="1228"/>
        <v>199</v>
      </c>
      <c r="AT404" s="35">
        <f t="shared" si="39"/>
        <v>6</v>
      </c>
      <c r="AU404" s="31"/>
      <c r="AV404" s="31"/>
      <c r="AW404" s="31"/>
      <c r="AX404" s="31"/>
      <c r="AY404" s="31"/>
      <c r="AZ404" s="31"/>
      <c r="BA404" s="31"/>
      <c r="BB404" s="31"/>
    </row>
    <row r="405" ht="13.5" customHeight="1">
      <c r="A405" s="27" t="s">
        <v>64</v>
      </c>
      <c r="B405" s="27" t="s">
        <v>33</v>
      </c>
      <c r="C405" s="28">
        <f>LOOKUP(A405,'single char incidentie'!$A$1:$A$26,'single char incidentie'!$E$1:$E$26)</f>
        <v>0.008691730062</v>
      </c>
      <c r="D405" s="28">
        <f>LOOKUP(B405,'single char incidentie'!$A$1:$A$26,'single char incidentie'!$D$1:$D$26)</f>
        <v>0.02531121548</v>
      </c>
      <c r="E405" s="29">
        <v>0.0424091444879697</v>
      </c>
      <c r="F405" s="30">
        <f t="shared" si="9"/>
        <v>0.0004240914449</v>
      </c>
      <c r="G405" s="31">
        <f t="shared" si="27"/>
        <v>593728.0228</v>
      </c>
      <c r="H405" s="31">
        <f t="shared" si="28"/>
        <v>354357.0167</v>
      </c>
      <c r="I405" s="31">
        <f t="shared" si="10"/>
        <v>5937.280228</v>
      </c>
      <c r="J405" s="32">
        <f t="shared" ref="J405:K405" si="1229">C405*$AH$5</f>
        <v>8.691730062</v>
      </c>
      <c r="K405" s="32">
        <f t="shared" si="1229"/>
        <v>25.31121548</v>
      </c>
      <c r="L405" s="32">
        <f t="shared" si="12"/>
        <v>0.4240914449</v>
      </c>
      <c r="M405" s="32">
        <f t="shared" si="13"/>
        <v>0.7243108385</v>
      </c>
      <c r="N405" s="32">
        <f t="shared" si="14"/>
        <v>0.2803783891</v>
      </c>
      <c r="O405" s="32">
        <f t="shared" si="15"/>
        <v>2.109267957</v>
      </c>
      <c r="P405" s="32">
        <f t="shared" si="16"/>
        <v>0.8164908219</v>
      </c>
      <c r="Q405" s="32">
        <f t="shared" si="17"/>
        <v>0.03534095374</v>
      </c>
      <c r="R405" s="32">
        <f t="shared" si="18"/>
        <v>0.01368036919</v>
      </c>
      <c r="S405" s="32">
        <f t="shared" si="19"/>
        <v>0.001140030766</v>
      </c>
      <c r="T405" s="33">
        <f t="shared" si="30"/>
        <v>0.9706147944</v>
      </c>
      <c r="U405" s="34">
        <f t="shared" ref="U405:AB405" si="1230">IF(AND(J405&gt;=$AH$7,J405&lt;=$AH$9),1,0)</f>
        <v>0</v>
      </c>
      <c r="V405" s="34">
        <f t="shared" si="1230"/>
        <v>0</v>
      </c>
      <c r="W405" s="34">
        <f t="shared" si="1230"/>
        <v>0</v>
      </c>
      <c r="X405" s="34">
        <f t="shared" si="1230"/>
        <v>0</v>
      </c>
      <c r="Y405" s="34">
        <f t="shared" si="1230"/>
        <v>0</v>
      </c>
      <c r="Z405" s="34">
        <f t="shared" si="1230"/>
        <v>1</v>
      </c>
      <c r="AA405" s="34">
        <f t="shared" si="1230"/>
        <v>0</v>
      </c>
      <c r="AB405" s="34">
        <f t="shared" si="1230"/>
        <v>0</v>
      </c>
      <c r="AC405" s="34">
        <f t="shared" si="21"/>
        <v>0</v>
      </c>
      <c r="AD405" s="34">
        <f t="shared" si="22"/>
        <v>1</v>
      </c>
      <c r="AE405" s="30">
        <f t="shared" si="23"/>
        <v>0.0004240914449</v>
      </c>
      <c r="AF405" s="35" t="str">
        <f t="shared" si="42"/>
        <v>F+M</v>
      </c>
      <c r="AG405" s="31"/>
      <c r="AH405" s="31"/>
      <c r="AI405" s="31"/>
      <c r="AJ405" s="36">
        <f t="shared" ref="AJ405:AS405" si="1231">INT(100*ABS(J405-($AH$7+$AH$9)/2))</f>
        <v>669</v>
      </c>
      <c r="AK405" s="36">
        <f t="shared" si="1231"/>
        <v>2331</v>
      </c>
      <c r="AL405" s="36">
        <f t="shared" si="1231"/>
        <v>157</v>
      </c>
      <c r="AM405" s="36">
        <f t="shared" si="1231"/>
        <v>127</v>
      </c>
      <c r="AN405" s="36">
        <f t="shared" si="1231"/>
        <v>171</v>
      </c>
      <c r="AO405" s="36">
        <f t="shared" si="1231"/>
        <v>10</v>
      </c>
      <c r="AP405" s="36">
        <f t="shared" si="1231"/>
        <v>118</v>
      </c>
      <c r="AQ405" s="36">
        <f t="shared" si="1231"/>
        <v>196</v>
      </c>
      <c r="AR405" s="36">
        <f t="shared" si="1231"/>
        <v>198</v>
      </c>
      <c r="AS405" s="36">
        <f t="shared" si="1231"/>
        <v>199</v>
      </c>
      <c r="AT405" s="35">
        <f t="shared" si="39"/>
        <v>10</v>
      </c>
      <c r="AU405" s="31"/>
      <c r="AV405" s="31"/>
      <c r="AW405" s="31"/>
      <c r="AX405" s="31"/>
      <c r="AY405" s="31"/>
      <c r="AZ405" s="31"/>
      <c r="BA405" s="31"/>
      <c r="BB405" s="31"/>
    </row>
    <row r="406" ht="13.5" customHeight="1">
      <c r="A406" s="27" t="s">
        <v>62</v>
      </c>
      <c r="B406" s="27" t="s">
        <v>61</v>
      </c>
      <c r="C406" s="28">
        <f>LOOKUP(A406,'single char incidentie'!$A$1:$A$26,'single char incidentie'!$E$1:$E$26)</f>
        <v>0.01854000624</v>
      </c>
      <c r="D406" s="28">
        <f>LOOKUP(B406,'single char incidentie'!$A$1:$A$26,'single char incidentie'!$D$1:$D$26)</f>
        <v>0.02155809446</v>
      </c>
      <c r="E406" s="29">
        <v>0.041509731006294</v>
      </c>
      <c r="F406" s="30">
        <f t="shared" si="9"/>
        <v>0.0004150973101</v>
      </c>
      <c r="G406" s="31">
        <f t="shared" si="27"/>
        <v>581136.2341</v>
      </c>
      <c r="H406" s="31">
        <f t="shared" si="28"/>
        <v>301813.3225</v>
      </c>
      <c r="I406" s="31">
        <f t="shared" si="10"/>
        <v>5811.362341</v>
      </c>
      <c r="J406" s="32">
        <f t="shared" ref="J406:K406" si="1232">C406*$AH$5</f>
        <v>18.54000624</v>
      </c>
      <c r="K406" s="32">
        <f t="shared" si="1232"/>
        <v>21.55809446</v>
      </c>
      <c r="L406" s="32">
        <f t="shared" si="12"/>
        <v>0.4150973101</v>
      </c>
      <c r="M406" s="32">
        <f t="shared" si="13"/>
        <v>1.54500052</v>
      </c>
      <c r="N406" s="32">
        <f t="shared" si="14"/>
        <v>0.5980647174</v>
      </c>
      <c r="O406" s="32">
        <f t="shared" si="15"/>
        <v>1.796507872</v>
      </c>
      <c r="P406" s="32">
        <f t="shared" si="16"/>
        <v>0.6954224021</v>
      </c>
      <c r="Q406" s="32">
        <f t="shared" si="17"/>
        <v>0.03459144251</v>
      </c>
      <c r="R406" s="32">
        <f t="shared" si="18"/>
        <v>0.01339023581</v>
      </c>
      <c r="S406" s="32">
        <f t="shared" si="19"/>
        <v>0.001115852984</v>
      </c>
      <c r="T406" s="33">
        <f t="shared" si="30"/>
        <v>0.9710298918</v>
      </c>
      <c r="U406" s="34">
        <f t="shared" ref="U406:AB406" si="1233">IF(AND(J406&gt;=$AH$7,J406&lt;=$AH$9),1,0)</f>
        <v>0</v>
      </c>
      <c r="V406" s="34">
        <f t="shared" si="1233"/>
        <v>0</v>
      </c>
      <c r="W406" s="34">
        <f t="shared" si="1233"/>
        <v>0</v>
      </c>
      <c r="X406" s="34">
        <f t="shared" si="1233"/>
        <v>1</v>
      </c>
      <c r="Y406" s="34">
        <f t="shared" si="1233"/>
        <v>0</v>
      </c>
      <c r="Z406" s="34">
        <f t="shared" si="1233"/>
        <v>1</v>
      </c>
      <c r="AA406" s="34">
        <f t="shared" si="1233"/>
        <v>0</v>
      </c>
      <c r="AB406" s="34">
        <f t="shared" si="1233"/>
        <v>0</v>
      </c>
      <c r="AC406" s="34">
        <f t="shared" si="21"/>
        <v>0</v>
      </c>
      <c r="AD406" s="34">
        <f t="shared" si="22"/>
        <v>1</v>
      </c>
      <c r="AE406" s="30">
        <f t="shared" si="23"/>
        <v>0.0004150973101</v>
      </c>
      <c r="AF406" s="35" t="str">
        <f t="shared" si="42"/>
        <v>F+M</v>
      </c>
      <c r="AG406" s="31"/>
      <c r="AH406" s="31"/>
      <c r="AI406" s="31"/>
      <c r="AJ406" s="36">
        <f t="shared" ref="AJ406:AS406" si="1234">INT(100*ABS(J406-($AH$7+$AH$9)/2))</f>
        <v>1654</v>
      </c>
      <c r="AK406" s="36">
        <f t="shared" si="1234"/>
        <v>1955</v>
      </c>
      <c r="AL406" s="36">
        <f t="shared" si="1234"/>
        <v>158</v>
      </c>
      <c r="AM406" s="36">
        <f t="shared" si="1234"/>
        <v>45</v>
      </c>
      <c r="AN406" s="36">
        <f t="shared" si="1234"/>
        <v>140</v>
      </c>
      <c r="AO406" s="36">
        <f t="shared" si="1234"/>
        <v>20</v>
      </c>
      <c r="AP406" s="36">
        <f t="shared" si="1234"/>
        <v>130</v>
      </c>
      <c r="AQ406" s="36">
        <f t="shared" si="1234"/>
        <v>196</v>
      </c>
      <c r="AR406" s="36">
        <f t="shared" si="1234"/>
        <v>198</v>
      </c>
      <c r="AS406" s="36">
        <f t="shared" si="1234"/>
        <v>199</v>
      </c>
      <c r="AT406" s="35">
        <f t="shared" si="39"/>
        <v>20</v>
      </c>
      <c r="AU406" s="31"/>
      <c r="AV406" s="31"/>
      <c r="AW406" s="31"/>
      <c r="AX406" s="31"/>
      <c r="AY406" s="31"/>
      <c r="AZ406" s="31"/>
      <c r="BA406" s="31"/>
      <c r="BB406" s="31"/>
    </row>
    <row r="407" ht="13.5" customHeight="1">
      <c r="A407" s="27" t="s">
        <v>64</v>
      </c>
      <c r="B407" s="27" t="s">
        <v>48</v>
      </c>
      <c r="C407" s="28">
        <f>LOOKUP(A407,'single char incidentie'!$A$1:$A$26,'single char incidentie'!$E$1:$E$26)</f>
        <v>0.008691730062</v>
      </c>
      <c r="D407" s="28">
        <f>LOOKUP(B407,'single char incidentie'!$A$1:$A$26,'single char incidentie'!$D$1:$D$26)</f>
        <v>0.04743824754</v>
      </c>
      <c r="E407" s="29">
        <v>0.0411067937665033</v>
      </c>
      <c r="F407" s="30">
        <f t="shared" si="9"/>
        <v>0.0004110679377</v>
      </c>
      <c r="G407" s="31">
        <f t="shared" si="27"/>
        <v>575495.1127</v>
      </c>
      <c r="H407" s="31">
        <f t="shared" si="28"/>
        <v>664135.4656</v>
      </c>
      <c r="I407" s="31">
        <f t="shared" si="10"/>
        <v>5754.951127</v>
      </c>
      <c r="J407" s="32">
        <f t="shared" ref="J407:K407" si="1235">C407*$AH$5</f>
        <v>8.691730062</v>
      </c>
      <c r="K407" s="32">
        <f t="shared" si="1235"/>
        <v>47.43824754</v>
      </c>
      <c r="L407" s="32">
        <f t="shared" si="12"/>
        <v>0.4110679377</v>
      </c>
      <c r="M407" s="32">
        <f t="shared" si="13"/>
        <v>0.7243108385</v>
      </c>
      <c r="N407" s="32">
        <f t="shared" si="14"/>
        <v>0.2803783891</v>
      </c>
      <c r="O407" s="32">
        <f t="shared" si="15"/>
        <v>3.953187295</v>
      </c>
      <c r="P407" s="32">
        <f t="shared" si="16"/>
        <v>1.53026605</v>
      </c>
      <c r="Q407" s="32">
        <f t="shared" si="17"/>
        <v>0.03425566147</v>
      </c>
      <c r="R407" s="32">
        <f t="shared" si="18"/>
        <v>0.01326025605</v>
      </c>
      <c r="S407" s="32">
        <f t="shared" si="19"/>
        <v>0.001105021338</v>
      </c>
      <c r="T407" s="33">
        <f t="shared" si="30"/>
        <v>0.9714409597</v>
      </c>
      <c r="U407" s="34">
        <f t="shared" ref="U407:AB407" si="1236">IF(AND(J407&gt;=$AH$7,J407&lt;=$AH$9),1,0)</f>
        <v>0</v>
      </c>
      <c r="V407" s="34">
        <f t="shared" si="1236"/>
        <v>0</v>
      </c>
      <c r="W407" s="34">
        <f t="shared" si="1236"/>
        <v>0</v>
      </c>
      <c r="X407" s="34">
        <f t="shared" si="1236"/>
        <v>0</v>
      </c>
      <c r="Y407" s="34">
        <f t="shared" si="1236"/>
        <v>0</v>
      </c>
      <c r="Z407" s="34">
        <f t="shared" si="1236"/>
        <v>0</v>
      </c>
      <c r="AA407" s="34">
        <f t="shared" si="1236"/>
        <v>1</v>
      </c>
      <c r="AB407" s="34">
        <f t="shared" si="1236"/>
        <v>0</v>
      </c>
      <c r="AC407" s="34">
        <f t="shared" si="21"/>
        <v>0</v>
      </c>
      <c r="AD407" s="34">
        <f t="shared" si="22"/>
        <v>1</v>
      </c>
      <c r="AE407" s="30">
        <f t="shared" si="23"/>
        <v>0.0004110679377</v>
      </c>
      <c r="AF407" s="35" t="str">
        <f t="shared" si="42"/>
        <v>F+D</v>
      </c>
      <c r="AG407" s="31"/>
      <c r="AH407" s="31"/>
      <c r="AI407" s="31"/>
      <c r="AJ407" s="36">
        <f t="shared" ref="AJ407:AS407" si="1237">INT(100*ABS(J407-($AH$7+$AH$9)/2))</f>
        <v>669</v>
      </c>
      <c r="AK407" s="36">
        <f t="shared" si="1237"/>
        <v>4543</v>
      </c>
      <c r="AL407" s="36">
        <f t="shared" si="1237"/>
        <v>158</v>
      </c>
      <c r="AM407" s="36">
        <f t="shared" si="1237"/>
        <v>127</v>
      </c>
      <c r="AN407" s="36">
        <f t="shared" si="1237"/>
        <v>171</v>
      </c>
      <c r="AO407" s="36">
        <f t="shared" si="1237"/>
        <v>195</v>
      </c>
      <c r="AP407" s="36">
        <f t="shared" si="1237"/>
        <v>46</v>
      </c>
      <c r="AQ407" s="36">
        <f t="shared" si="1237"/>
        <v>196</v>
      </c>
      <c r="AR407" s="36">
        <f t="shared" si="1237"/>
        <v>198</v>
      </c>
      <c r="AS407" s="36">
        <f t="shared" si="1237"/>
        <v>199</v>
      </c>
      <c r="AT407" s="35">
        <f t="shared" si="39"/>
        <v>46</v>
      </c>
      <c r="AU407" s="31"/>
      <c r="AV407" s="31"/>
      <c r="AW407" s="31"/>
      <c r="AX407" s="31"/>
      <c r="AY407" s="31"/>
      <c r="AZ407" s="31"/>
      <c r="BA407" s="31"/>
      <c r="BB407" s="31"/>
    </row>
    <row r="408" ht="13.5" customHeight="1">
      <c r="A408" s="27" t="s">
        <v>64</v>
      </c>
      <c r="B408" s="27" t="s">
        <v>42</v>
      </c>
      <c r="C408" s="28">
        <f>LOOKUP(A408,'single char incidentie'!$A$1:$A$26,'single char incidentie'!$E$1:$E$26)</f>
        <v>0.008691730062</v>
      </c>
      <c r="D408" s="28">
        <f>LOOKUP(B408,'single char incidentie'!$A$1:$A$26,'single char incidentie'!$D$1:$D$26)</f>
        <v>0.05481889944</v>
      </c>
      <c r="E408" s="29">
        <v>0.040941301685875</v>
      </c>
      <c r="F408" s="30">
        <f t="shared" si="9"/>
        <v>0.0004094130169</v>
      </c>
      <c r="G408" s="31">
        <f t="shared" si="27"/>
        <v>573178.2236</v>
      </c>
      <c r="H408" s="31">
        <f t="shared" si="28"/>
        <v>767464.5922</v>
      </c>
      <c r="I408" s="31">
        <f t="shared" si="10"/>
        <v>5731.782236</v>
      </c>
      <c r="J408" s="32">
        <f t="shared" ref="J408:K408" si="1238">C408*$AH$5</f>
        <v>8.691730062</v>
      </c>
      <c r="K408" s="32">
        <f t="shared" si="1238"/>
        <v>54.81889944</v>
      </c>
      <c r="L408" s="32">
        <f t="shared" si="12"/>
        <v>0.4094130169</v>
      </c>
      <c r="M408" s="32">
        <f t="shared" si="13"/>
        <v>0.7243108385</v>
      </c>
      <c r="N408" s="32">
        <f t="shared" si="14"/>
        <v>0.2803783891</v>
      </c>
      <c r="O408" s="32">
        <f t="shared" si="15"/>
        <v>4.56824162</v>
      </c>
      <c r="P408" s="32">
        <f t="shared" si="16"/>
        <v>1.768351595</v>
      </c>
      <c r="Q408" s="32">
        <f t="shared" si="17"/>
        <v>0.0341177514</v>
      </c>
      <c r="R408" s="32">
        <f t="shared" si="18"/>
        <v>0.01320687151</v>
      </c>
      <c r="S408" s="32">
        <f t="shared" si="19"/>
        <v>0.001100572626</v>
      </c>
      <c r="T408" s="33">
        <f t="shared" si="30"/>
        <v>0.9718503727</v>
      </c>
      <c r="U408" s="34">
        <f t="shared" ref="U408:AB408" si="1239">IF(AND(J408&gt;=$AH$7,J408&lt;=$AH$9),1,0)</f>
        <v>0</v>
      </c>
      <c r="V408" s="34">
        <f t="shared" si="1239"/>
        <v>0</v>
      </c>
      <c r="W408" s="34">
        <f t="shared" si="1239"/>
        <v>0</v>
      </c>
      <c r="X408" s="34">
        <f t="shared" si="1239"/>
        <v>0</v>
      </c>
      <c r="Y408" s="34">
        <f t="shared" si="1239"/>
        <v>0</v>
      </c>
      <c r="Z408" s="34">
        <f t="shared" si="1239"/>
        <v>0</v>
      </c>
      <c r="AA408" s="34">
        <f t="shared" si="1239"/>
        <v>1</v>
      </c>
      <c r="AB408" s="34">
        <f t="shared" si="1239"/>
        <v>0</v>
      </c>
      <c r="AC408" s="34">
        <f t="shared" si="21"/>
        <v>0</v>
      </c>
      <c r="AD408" s="34">
        <f t="shared" si="22"/>
        <v>1</v>
      </c>
      <c r="AE408" s="30">
        <f t="shared" si="23"/>
        <v>0.0004094130169</v>
      </c>
      <c r="AF408" s="35" t="str">
        <f t="shared" si="42"/>
        <v>F+D</v>
      </c>
      <c r="AG408" s="31"/>
      <c r="AH408" s="31"/>
      <c r="AI408" s="31"/>
      <c r="AJ408" s="36">
        <f t="shared" ref="AJ408:AS408" si="1240">INT(100*ABS(J408-($AH$7+$AH$9)/2))</f>
        <v>669</v>
      </c>
      <c r="AK408" s="36">
        <f t="shared" si="1240"/>
        <v>5281</v>
      </c>
      <c r="AL408" s="36">
        <f t="shared" si="1240"/>
        <v>159</v>
      </c>
      <c r="AM408" s="36">
        <f t="shared" si="1240"/>
        <v>127</v>
      </c>
      <c r="AN408" s="36">
        <f t="shared" si="1240"/>
        <v>171</v>
      </c>
      <c r="AO408" s="36">
        <f t="shared" si="1240"/>
        <v>256</v>
      </c>
      <c r="AP408" s="36">
        <f t="shared" si="1240"/>
        <v>23</v>
      </c>
      <c r="AQ408" s="36">
        <f t="shared" si="1240"/>
        <v>196</v>
      </c>
      <c r="AR408" s="36">
        <f t="shared" si="1240"/>
        <v>198</v>
      </c>
      <c r="AS408" s="36">
        <f t="shared" si="1240"/>
        <v>199</v>
      </c>
      <c r="AT408" s="35">
        <f t="shared" si="39"/>
        <v>23</v>
      </c>
      <c r="AU408" s="31"/>
      <c r="AV408" s="31"/>
      <c r="AW408" s="31"/>
      <c r="AX408" s="31"/>
      <c r="AY408" s="31"/>
      <c r="AZ408" s="31"/>
      <c r="BA408" s="31"/>
      <c r="BB408" s="31"/>
    </row>
    <row r="409" ht="13.5" customHeight="1">
      <c r="A409" s="27" t="s">
        <v>64</v>
      </c>
      <c r="B409" s="27" t="s">
        <v>45</v>
      </c>
      <c r="C409" s="28">
        <f>LOOKUP(A409,'single char incidentie'!$A$1:$A$26,'single char incidentie'!$E$1:$E$26)</f>
        <v>0.008691730062</v>
      </c>
      <c r="D409" s="28">
        <f>LOOKUP(B409,'single char incidentie'!$A$1:$A$26,'single char incidentie'!$D$1:$D$26)</f>
        <v>0.04970677464</v>
      </c>
      <c r="E409" s="29">
        <v>0.0406894659110058</v>
      </c>
      <c r="F409" s="30">
        <f t="shared" si="9"/>
        <v>0.0004068946591</v>
      </c>
      <c r="G409" s="31">
        <f t="shared" si="27"/>
        <v>569652.5228</v>
      </c>
      <c r="H409" s="31">
        <f t="shared" si="28"/>
        <v>695894.845</v>
      </c>
      <c r="I409" s="31">
        <f t="shared" si="10"/>
        <v>5696.525228</v>
      </c>
      <c r="J409" s="32">
        <f t="shared" ref="J409:K409" si="1241">C409*$AH$5</f>
        <v>8.691730062</v>
      </c>
      <c r="K409" s="32">
        <f t="shared" si="1241"/>
        <v>49.70677464</v>
      </c>
      <c r="L409" s="32">
        <f t="shared" si="12"/>
        <v>0.4068946591</v>
      </c>
      <c r="M409" s="32">
        <f t="shared" si="13"/>
        <v>0.7243108385</v>
      </c>
      <c r="N409" s="32">
        <f t="shared" si="14"/>
        <v>0.2803783891</v>
      </c>
      <c r="O409" s="32">
        <f t="shared" si="15"/>
        <v>4.14223122</v>
      </c>
      <c r="P409" s="32">
        <f t="shared" si="16"/>
        <v>1.603444343</v>
      </c>
      <c r="Q409" s="32">
        <f t="shared" si="17"/>
        <v>0.03390788826</v>
      </c>
      <c r="R409" s="32">
        <f t="shared" si="18"/>
        <v>0.01312563416</v>
      </c>
      <c r="S409" s="32">
        <f t="shared" si="19"/>
        <v>0.001093802847</v>
      </c>
      <c r="T409" s="33">
        <f t="shared" si="30"/>
        <v>0.9722572674</v>
      </c>
      <c r="U409" s="34">
        <f t="shared" ref="U409:AB409" si="1242">IF(AND(J409&gt;=$AH$7,J409&lt;=$AH$9),1,0)</f>
        <v>0</v>
      </c>
      <c r="V409" s="34">
        <f t="shared" si="1242"/>
        <v>0</v>
      </c>
      <c r="W409" s="34">
        <f t="shared" si="1242"/>
        <v>0</v>
      </c>
      <c r="X409" s="34">
        <f t="shared" si="1242"/>
        <v>0</v>
      </c>
      <c r="Y409" s="34">
        <f t="shared" si="1242"/>
        <v>0</v>
      </c>
      <c r="Z409" s="34">
        <f t="shared" si="1242"/>
        <v>0</v>
      </c>
      <c r="AA409" s="34">
        <f t="shared" si="1242"/>
        <v>1</v>
      </c>
      <c r="AB409" s="34">
        <f t="shared" si="1242"/>
        <v>0</v>
      </c>
      <c r="AC409" s="34">
        <f t="shared" si="21"/>
        <v>0</v>
      </c>
      <c r="AD409" s="34">
        <f t="shared" si="22"/>
        <v>1</v>
      </c>
      <c r="AE409" s="30">
        <f t="shared" si="23"/>
        <v>0.0004068946591</v>
      </c>
      <c r="AF409" s="35" t="str">
        <f t="shared" si="42"/>
        <v>F+D</v>
      </c>
      <c r="AG409" s="31"/>
      <c r="AH409" s="31"/>
      <c r="AI409" s="31"/>
      <c r="AJ409" s="36">
        <f t="shared" ref="AJ409:AS409" si="1243">INT(100*ABS(J409-($AH$7+$AH$9)/2))</f>
        <v>669</v>
      </c>
      <c r="AK409" s="36">
        <f t="shared" si="1243"/>
        <v>4770</v>
      </c>
      <c r="AL409" s="36">
        <f t="shared" si="1243"/>
        <v>159</v>
      </c>
      <c r="AM409" s="36">
        <f t="shared" si="1243"/>
        <v>127</v>
      </c>
      <c r="AN409" s="36">
        <f t="shared" si="1243"/>
        <v>171</v>
      </c>
      <c r="AO409" s="36">
        <f t="shared" si="1243"/>
        <v>214</v>
      </c>
      <c r="AP409" s="36">
        <f t="shared" si="1243"/>
        <v>39</v>
      </c>
      <c r="AQ409" s="36">
        <f t="shared" si="1243"/>
        <v>196</v>
      </c>
      <c r="AR409" s="36">
        <f t="shared" si="1243"/>
        <v>198</v>
      </c>
      <c r="AS409" s="36">
        <f t="shared" si="1243"/>
        <v>199</v>
      </c>
      <c r="AT409" s="35">
        <f t="shared" si="39"/>
        <v>39</v>
      </c>
      <c r="AU409" s="31"/>
      <c r="AV409" s="31"/>
      <c r="AW409" s="31"/>
      <c r="AX409" s="31"/>
      <c r="AY409" s="31"/>
      <c r="AZ409" s="31"/>
      <c r="BA409" s="31"/>
      <c r="BB409" s="31"/>
    </row>
    <row r="410" ht="13.5" customHeight="1">
      <c r="A410" s="27" t="s">
        <v>42</v>
      </c>
      <c r="B410" s="27" t="s">
        <v>11</v>
      </c>
      <c r="C410" s="28">
        <f>LOOKUP(A410,'single char incidentie'!$A$1:$A$26,'single char incidentie'!$E$1:$E$26)</f>
        <v>0.03420499521</v>
      </c>
      <c r="D410" s="28">
        <f>LOOKUP(B410,'single char incidentie'!$A$1:$A$26,'single char incidentie'!$D$1:$D$26)</f>
        <v>0.01327316637</v>
      </c>
      <c r="E410" s="29">
        <v>0.0406678799874456</v>
      </c>
      <c r="F410" s="30">
        <f t="shared" si="9"/>
        <v>0.0004066787999</v>
      </c>
      <c r="G410" s="31">
        <f t="shared" si="27"/>
        <v>569350.3198</v>
      </c>
      <c r="H410" s="31">
        <f t="shared" si="28"/>
        <v>185824.3292</v>
      </c>
      <c r="I410" s="31">
        <f t="shared" si="10"/>
        <v>5693.503198</v>
      </c>
      <c r="J410" s="32">
        <f t="shared" ref="J410:K410" si="1244">C410*$AH$5</f>
        <v>34.20499521</v>
      </c>
      <c r="K410" s="32">
        <f t="shared" si="1244"/>
        <v>13.27316637</v>
      </c>
      <c r="L410" s="32">
        <f t="shared" si="12"/>
        <v>0.4066787999</v>
      </c>
      <c r="M410" s="32">
        <f t="shared" si="13"/>
        <v>2.850416267</v>
      </c>
      <c r="N410" s="32">
        <f t="shared" si="14"/>
        <v>1.103386942</v>
      </c>
      <c r="O410" s="32">
        <f t="shared" si="15"/>
        <v>1.106097198</v>
      </c>
      <c r="P410" s="32">
        <f t="shared" si="16"/>
        <v>0.4281666571</v>
      </c>
      <c r="Q410" s="32">
        <f t="shared" si="17"/>
        <v>0.03388989999</v>
      </c>
      <c r="R410" s="32">
        <f t="shared" si="18"/>
        <v>0.01311867096</v>
      </c>
      <c r="S410" s="32">
        <f t="shared" si="19"/>
        <v>0.00109322258</v>
      </c>
      <c r="T410" s="33">
        <f t="shared" si="30"/>
        <v>0.9726639462</v>
      </c>
      <c r="U410" s="34">
        <f t="shared" ref="U410:AB410" si="1245">IF(AND(J410&gt;=$AH$7,J410&lt;=$AH$9),1,0)</f>
        <v>0</v>
      </c>
      <c r="V410" s="34">
        <f t="shared" si="1245"/>
        <v>0</v>
      </c>
      <c r="W410" s="34">
        <f t="shared" si="1245"/>
        <v>0</v>
      </c>
      <c r="X410" s="34">
        <f t="shared" si="1245"/>
        <v>1</v>
      </c>
      <c r="Y410" s="34">
        <f t="shared" si="1245"/>
        <v>1</v>
      </c>
      <c r="Z410" s="34">
        <f t="shared" si="1245"/>
        <v>1</v>
      </c>
      <c r="AA410" s="34">
        <f t="shared" si="1245"/>
        <v>0</v>
      </c>
      <c r="AB410" s="34">
        <f t="shared" si="1245"/>
        <v>0</v>
      </c>
      <c r="AC410" s="34">
        <f t="shared" si="21"/>
        <v>0</v>
      </c>
      <c r="AD410" s="34">
        <f t="shared" si="22"/>
        <v>1</v>
      </c>
      <c r="AE410" s="30">
        <f t="shared" si="23"/>
        <v>0.0004066787999</v>
      </c>
      <c r="AF410" s="35" t="str">
        <f t="shared" si="42"/>
        <v>V+M</v>
      </c>
      <c r="AG410" s="31"/>
      <c r="AH410" s="31"/>
      <c r="AI410" s="31"/>
      <c r="AJ410" s="36">
        <f t="shared" ref="AJ410:AS410" si="1246">INT(100*ABS(J410-($AH$7+$AH$9)/2))</f>
        <v>3220</v>
      </c>
      <c r="AK410" s="36">
        <f t="shared" si="1246"/>
        <v>1127</v>
      </c>
      <c r="AL410" s="36">
        <f t="shared" si="1246"/>
        <v>159</v>
      </c>
      <c r="AM410" s="36">
        <f t="shared" si="1246"/>
        <v>85</v>
      </c>
      <c r="AN410" s="36">
        <f t="shared" si="1246"/>
        <v>89</v>
      </c>
      <c r="AO410" s="36">
        <f t="shared" si="1246"/>
        <v>89</v>
      </c>
      <c r="AP410" s="36">
        <f t="shared" si="1246"/>
        <v>157</v>
      </c>
      <c r="AQ410" s="36">
        <f t="shared" si="1246"/>
        <v>196</v>
      </c>
      <c r="AR410" s="36">
        <f t="shared" si="1246"/>
        <v>198</v>
      </c>
      <c r="AS410" s="36">
        <f t="shared" si="1246"/>
        <v>199</v>
      </c>
      <c r="AT410" s="35">
        <f t="shared" si="39"/>
        <v>85</v>
      </c>
      <c r="AU410" s="31"/>
      <c r="AV410" s="31"/>
      <c r="AW410" s="31"/>
      <c r="AX410" s="31"/>
      <c r="AY410" s="31"/>
      <c r="AZ410" s="31"/>
      <c r="BA410" s="31"/>
      <c r="BB410" s="31"/>
    </row>
    <row r="411" ht="13.5" customHeight="1">
      <c r="A411" s="27" t="s">
        <v>11</v>
      </c>
      <c r="B411" s="27" t="s">
        <v>11</v>
      </c>
      <c r="C411" s="28">
        <f>LOOKUP(A411,'single char incidentie'!$A$1:$A$26,'single char incidentie'!$E$1:$E$26)</f>
        <v>0.02841657837</v>
      </c>
      <c r="D411" s="28">
        <f>LOOKUP(B411,'single char incidentie'!$A$1:$A$26,'single char incidentie'!$D$1:$D$26)</f>
        <v>0.01327316637</v>
      </c>
      <c r="E411" s="29">
        <v>0.0403944582890162</v>
      </c>
      <c r="F411" s="30">
        <f t="shared" si="9"/>
        <v>0.0004039445829</v>
      </c>
      <c r="G411" s="31">
        <f t="shared" si="27"/>
        <v>565522.416</v>
      </c>
      <c r="H411" s="31">
        <f t="shared" si="28"/>
        <v>185824.3292</v>
      </c>
      <c r="I411" s="31">
        <f t="shared" si="10"/>
        <v>5655.22416</v>
      </c>
      <c r="J411" s="32">
        <f t="shared" ref="J411:K411" si="1247">C411*$AH$5</f>
        <v>28.41657837</v>
      </c>
      <c r="K411" s="32">
        <f t="shared" si="1247"/>
        <v>13.27316637</v>
      </c>
      <c r="L411" s="32">
        <f t="shared" si="12"/>
        <v>0.4039445829</v>
      </c>
      <c r="M411" s="32">
        <f t="shared" si="13"/>
        <v>2.368048197</v>
      </c>
      <c r="N411" s="32">
        <f t="shared" si="14"/>
        <v>0.9166638183</v>
      </c>
      <c r="O411" s="32">
        <f t="shared" si="15"/>
        <v>1.106097198</v>
      </c>
      <c r="P411" s="32">
        <f t="shared" si="16"/>
        <v>0.4281666571</v>
      </c>
      <c r="Q411" s="32">
        <f t="shared" si="17"/>
        <v>0.03366204857</v>
      </c>
      <c r="R411" s="32">
        <f t="shared" si="18"/>
        <v>0.01303047042</v>
      </c>
      <c r="S411" s="32">
        <f t="shared" si="19"/>
        <v>0.001085872535</v>
      </c>
      <c r="T411" s="33">
        <f t="shared" si="30"/>
        <v>0.9730678908</v>
      </c>
      <c r="U411" s="34">
        <f t="shared" ref="U411:AB411" si="1248">IF(AND(J411&gt;=$AH$7,J411&lt;=$AH$9),1,0)</f>
        <v>0</v>
      </c>
      <c r="V411" s="34">
        <f t="shared" si="1248"/>
        <v>0</v>
      </c>
      <c r="W411" s="34">
        <f t="shared" si="1248"/>
        <v>0</v>
      </c>
      <c r="X411" s="34">
        <f t="shared" si="1248"/>
        <v>1</v>
      </c>
      <c r="Y411" s="34">
        <f t="shared" si="1248"/>
        <v>0</v>
      </c>
      <c r="Z411" s="34">
        <f t="shared" si="1248"/>
        <v>1</v>
      </c>
      <c r="AA411" s="34">
        <f t="shared" si="1248"/>
        <v>0</v>
      </c>
      <c r="AB411" s="34">
        <f t="shared" si="1248"/>
        <v>0</v>
      </c>
      <c r="AC411" s="34">
        <f t="shared" si="21"/>
        <v>0</v>
      </c>
      <c r="AD411" s="34">
        <f t="shared" si="22"/>
        <v>1</v>
      </c>
      <c r="AE411" s="30">
        <f t="shared" si="23"/>
        <v>0.0004039445829</v>
      </c>
      <c r="AF411" s="35" t="str">
        <f t="shared" si="42"/>
        <v>V+M</v>
      </c>
      <c r="AG411" s="31"/>
      <c r="AH411" s="31"/>
      <c r="AI411" s="31"/>
      <c r="AJ411" s="36">
        <f t="shared" ref="AJ411:AS411" si="1249">INT(100*ABS(J411-($AH$7+$AH$9)/2))</f>
        <v>2641</v>
      </c>
      <c r="AK411" s="36">
        <f t="shared" si="1249"/>
        <v>1127</v>
      </c>
      <c r="AL411" s="36">
        <f t="shared" si="1249"/>
        <v>159</v>
      </c>
      <c r="AM411" s="36">
        <f t="shared" si="1249"/>
        <v>36</v>
      </c>
      <c r="AN411" s="36">
        <f t="shared" si="1249"/>
        <v>108</v>
      </c>
      <c r="AO411" s="36">
        <f t="shared" si="1249"/>
        <v>89</v>
      </c>
      <c r="AP411" s="36">
        <f t="shared" si="1249"/>
        <v>157</v>
      </c>
      <c r="AQ411" s="36">
        <f t="shared" si="1249"/>
        <v>196</v>
      </c>
      <c r="AR411" s="36">
        <f t="shared" si="1249"/>
        <v>198</v>
      </c>
      <c r="AS411" s="36">
        <f t="shared" si="1249"/>
        <v>199</v>
      </c>
      <c r="AT411" s="35">
        <f t="shared" si="39"/>
        <v>36</v>
      </c>
      <c r="AU411" s="31"/>
      <c r="AV411" s="31"/>
      <c r="AW411" s="31"/>
      <c r="AX411" s="31"/>
      <c r="AY411" s="31"/>
      <c r="AZ411" s="31"/>
      <c r="BA411" s="31"/>
      <c r="BB411" s="31"/>
    </row>
    <row r="412" ht="13.5" customHeight="1">
      <c r="A412" s="27" t="s">
        <v>61</v>
      </c>
      <c r="B412" s="27" t="s">
        <v>32</v>
      </c>
      <c r="C412" s="28">
        <f>LOOKUP(A412,'single char incidentie'!$A$1:$A$26,'single char incidentie'!$E$1:$E$26)</f>
        <v>0.0043910167</v>
      </c>
      <c r="D412" s="28">
        <f>LOOKUP(B412,'single char incidentie'!$A$1:$A$26,'single char incidentie'!$D$1:$D$26)</f>
        <v>0.094317711</v>
      </c>
      <c r="E412" s="29">
        <v>0.0403656770576026</v>
      </c>
      <c r="F412" s="30">
        <f t="shared" si="9"/>
        <v>0.0004036567706</v>
      </c>
      <c r="G412" s="31">
        <f t="shared" si="27"/>
        <v>565119.4788</v>
      </c>
      <c r="H412" s="31">
        <f t="shared" si="28"/>
        <v>1320447.954</v>
      </c>
      <c r="I412" s="31">
        <f t="shared" si="10"/>
        <v>5651.194788</v>
      </c>
      <c r="J412" s="32">
        <f t="shared" ref="J412:K412" si="1250">C412*$AH$5</f>
        <v>4.3910167</v>
      </c>
      <c r="K412" s="32">
        <f t="shared" si="1250"/>
        <v>94.317711</v>
      </c>
      <c r="L412" s="32">
        <f t="shared" si="12"/>
        <v>0.4036567706</v>
      </c>
      <c r="M412" s="32">
        <f t="shared" si="13"/>
        <v>0.3659180583</v>
      </c>
      <c r="N412" s="32">
        <f t="shared" si="14"/>
        <v>0.1416457</v>
      </c>
      <c r="O412" s="32">
        <f t="shared" si="15"/>
        <v>7.85980925</v>
      </c>
      <c r="P412" s="32">
        <f t="shared" si="16"/>
        <v>3.042506807</v>
      </c>
      <c r="Q412" s="32">
        <f t="shared" si="17"/>
        <v>0.03363806421</v>
      </c>
      <c r="R412" s="32">
        <f t="shared" si="18"/>
        <v>0.01302118615</v>
      </c>
      <c r="S412" s="32">
        <f t="shared" si="19"/>
        <v>0.001085098846</v>
      </c>
      <c r="T412" s="33">
        <f t="shared" si="30"/>
        <v>0.9734715475</v>
      </c>
      <c r="U412" s="34">
        <f t="shared" ref="U412:AB412" si="1251">IF(AND(J412&gt;=$AH$7,J412&lt;=$AH$9),1,0)</f>
        <v>0</v>
      </c>
      <c r="V412" s="34">
        <f t="shared" si="1251"/>
        <v>0</v>
      </c>
      <c r="W412" s="34">
        <f t="shared" si="1251"/>
        <v>0</v>
      </c>
      <c r="X412" s="34">
        <f t="shared" si="1251"/>
        <v>0</v>
      </c>
      <c r="Y412" s="34">
        <f t="shared" si="1251"/>
        <v>0</v>
      </c>
      <c r="Z412" s="34">
        <f t="shared" si="1251"/>
        <v>0</v>
      </c>
      <c r="AA412" s="34">
        <f t="shared" si="1251"/>
        <v>0</v>
      </c>
      <c r="AB412" s="34">
        <f t="shared" si="1251"/>
        <v>0</v>
      </c>
      <c r="AC412" s="34">
        <f t="shared" si="21"/>
        <v>0</v>
      </c>
      <c r="AD412" s="34">
        <f t="shared" si="22"/>
        <v>0</v>
      </c>
      <c r="AE412" s="30">
        <f t="shared" si="23"/>
        <v>0</v>
      </c>
      <c r="AF412" s="35" t="str">
        <f t="shared" si="42"/>
        <v>F+D</v>
      </c>
      <c r="AG412" s="31"/>
      <c r="AH412" s="31"/>
      <c r="AI412" s="31"/>
      <c r="AJ412" s="36">
        <f t="shared" ref="AJ412:AS412" si="1252">INT(100*ABS(J412-($AH$7+$AH$9)/2))</f>
        <v>239</v>
      </c>
      <c r="AK412" s="36">
        <f t="shared" si="1252"/>
        <v>9231</v>
      </c>
      <c r="AL412" s="36">
        <f t="shared" si="1252"/>
        <v>159</v>
      </c>
      <c r="AM412" s="36">
        <f t="shared" si="1252"/>
        <v>163</v>
      </c>
      <c r="AN412" s="36">
        <f t="shared" si="1252"/>
        <v>185</v>
      </c>
      <c r="AO412" s="36">
        <f t="shared" si="1252"/>
        <v>585</v>
      </c>
      <c r="AP412" s="36">
        <f t="shared" si="1252"/>
        <v>104</v>
      </c>
      <c r="AQ412" s="36">
        <f t="shared" si="1252"/>
        <v>196</v>
      </c>
      <c r="AR412" s="36">
        <f t="shared" si="1252"/>
        <v>198</v>
      </c>
      <c r="AS412" s="36">
        <f t="shared" si="1252"/>
        <v>199</v>
      </c>
      <c r="AT412" s="35">
        <f t="shared" si="39"/>
        <v>104</v>
      </c>
      <c r="AU412" s="31"/>
      <c r="AV412" s="31"/>
      <c r="AW412" s="31"/>
      <c r="AX412" s="31"/>
      <c r="AY412" s="31"/>
      <c r="AZ412" s="31"/>
      <c r="BA412" s="31"/>
      <c r="BB412" s="31"/>
    </row>
    <row r="413" ht="13.5" customHeight="1">
      <c r="A413" s="27" t="s">
        <v>28</v>
      </c>
      <c r="B413" s="27" t="s">
        <v>11</v>
      </c>
      <c r="C413" s="28">
        <f>LOOKUP(A413,'single char incidentie'!$A$1:$A$26,'single char incidentie'!$E$1:$E$26)</f>
        <v>0.0311030688</v>
      </c>
      <c r="D413" s="28">
        <f>LOOKUP(B413,'single char incidentie'!$A$1:$A$26,'single char incidentie'!$D$1:$D$26)</f>
        <v>0.01327316637</v>
      </c>
      <c r="E413" s="29">
        <v>0.0402001849769743</v>
      </c>
      <c r="F413" s="30">
        <f t="shared" si="9"/>
        <v>0.0004020018498</v>
      </c>
      <c r="G413" s="31">
        <f t="shared" si="27"/>
        <v>562802.5897</v>
      </c>
      <c r="H413" s="31">
        <f t="shared" si="28"/>
        <v>185824.3292</v>
      </c>
      <c r="I413" s="31">
        <f t="shared" si="10"/>
        <v>5628.025897</v>
      </c>
      <c r="J413" s="32">
        <f t="shared" ref="J413:K413" si="1253">C413*$AH$5</f>
        <v>31.1030688</v>
      </c>
      <c r="K413" s="32">
        <f t="shared" si="1253"/>
        <v>13.27316637</v>
      </c>
      <c r="L413" s="32">
        <f t="shared" si="12"/>
        <v>0.4020018498</v>
      </c>
      <c r="M413" s="32">
        <f t="shared" si="13"/>
        <v>2.5919224</v>
      </c>
      <c r="N413" s="32">
        <f t="shared" si="14"/>
        <v>1.0033248</v>
      </c>
      <c r="O413" s="32">
        <f t="shared" si="15"/>
        <v>1.106097198</v>
      </c>
      <c r="P413" s="32">
        <f t="shared" si="16"/>
        <v>0.4281666571</v>
      </c>
      <c r="Q413" s="32">
        <f t="shared" si="17"/>
        <v>0.03350015415</v>
      </c>
      <c r="R413" s="32">
        <f t="shared" si="18"/>
        <v>0.01296780161</v>
      </c>
      <c r="S413" s="32">
        <f t="shared" si="19"/>
        <v>0.001080650134</v>
      </c>
      <c r="T413" s="33">
        <f t="shared" si="30"/>
        <v>0.9738735494</v>
      </c>
      <c r="U413" s="34">
        <f t="shared" ref="U413:AB413" si="1254">IF(AND(J413&gt;=$AH$7,J413&lt;=$AH$9),1,0)</f>
        <v>0</v>
      </c>
      <c r="V413" s="34">
        <f t="shared" si="1254"/>
        <v>0</v>
      </c>
      <c r="W413" s="34">
        <f t="shared" si="1254"/>
        <v>0</v>
      </c>
      <c r="X413" s="34">
        <f t="shared" si="1254"/>
        <v>1</v>
      </c>
      <c r="Y413" s="34">
        <f t="shared" si="1254"/>
        <v>1</v>
      </c>
      <c r="Z413" s="34">
        <f t="shared" si="1254"/>
        <v>1</v>
      </c>
      <c r="AA413" s="34">
        <f t="shared" si="1254"/>
        <v>0</v>
      </c>
      <c r="AB413" s="34">
        <f t="shared" si="1254"/>
        <v>0</v>
      </c>
      <c r="AC413" s="34">
        <f t="shared" si="21"/>
        <v>0</v>
      </c>
      <c r="AD413" s="34">
        <f t="shared" si="22"/>
        <v>1</v>
      </c>
      <c r="AE413" s="30">
        <f t="shared" si="23"/>
        <v>0.0004020018498</v>
      </c>
      <c r="AF413" s="35" t="str">
        <f t="shared" si="42"/>
        <v>V+M</v>
      </c>
      <c r="AG413" s="31"/>
      <c r="AH413" s="31"/>
      <c r="AI413" s="31"/>
      <c r="AJ413" s="36">
        <f t="shared" ref="AJ413:AS413" si="1255">INT(100*ABS(J413-($AH$7+$AH$9)/2))</f>
        <v>2910</v>
      </c>
      <c r="AK413" s="36">
        <f t="shared" si="1255"/>
        <v>1127</v>
      </c>
      <c r="AL413" s="36">
        <f t="shared" si="1255"/>
        <v>159</v>
      </c>
      <c r="AM413" s="36">
        <f t="shared" si="1255"/>
        <v>59</v>
      </c>
      <c r="AN413" s="36">
        <f t="shared" si="1255"/>
        <v>99</v>
      </c>
      <c r="AO413" s="36">
        <f t="shared" si="1255"/>
        <v>89</v>
      </c>
      <c r="AP413" s="36">
        <f t="shared" si="1255"/>
        <v>157</v>
      </c>
      <c r="AQ413" s="36">
        <f t="shared" si="1255"/>
        <v>196</v>
      </c>
      <c r="AR413" s="36">
        <f t="shared" si="1255"/>
        <v>198</v>
      </c>
      <c r="AS413" s="36">
        <f t="shared" si="1255"/>
        <v>199</v>
      </c>
      <c r="AT413" s="35">
        <f t="shared" si="39"/>
        <v>59</v>
      </c>
      <c r="AU413" s="31"/>
      <c r="AV413" s="31"/>
      <c r="AW413" s="31"/>
      <c r="AX413" s="31"/>
      <c r="AY413" s="31"/>
      <c r="AZ413" s="31"/>
      <c r="BA413" s="31"/>
      <c r="BB413" s="31"/>
    </row>
    <row r="414" ht="13.5" customHeight="1">
      <c r="A414" s="27" t="s">
        <v>10</v>
      </c>
      <c r="B414" s="27" t="s">
        <v>30</v>
      </c>
      <c r="C414" s="28">
        <f>LOOKUP(A414,'single char incidentie'!$A$1:$A$26,'single char incidentie'!$E$1:$E$26)</f>
        <v>0.006305122521</v>
      </c>
      <c r="D414" s="28">
        <f>LOOKUP(B414,'single char incidentie'!$A$1:$A$26,'single char incidentie'!$D$1:$D$26)</f>
        <v>0.05443088522</v>
      </c>
      <c r="E414" s="29">
        <v>0.0387683187141467</v>
      </c>
      <c r="F414" s="30">
        <f t="shared" si="9"/>
        <v>0.0003876831871</v>
      </c>
      <c r="G414" s="31">
        <f t="shared" si="27"/>
        <v>542756.462</v>
      </c>
      <c r="H414" s="31">
        <f t="shared" si="28"/>
        <v>762032.3931</v>
      </c>
      <c r="I414" s="31">
        <f t="shared" si="10"/>
        <v>5427.56462</v>
      </c>
      <c r="J414" s="32">
        <f t="shared" ref="J414:K414" si="1256">C414*$AH$5</f>
        <v>6.305122521</v>
      </c>
      <c r="K414" s="32">
        <f t="shared" si="1256"/>
        <v>54.43088522</v>
      </c>
      <c r="L414" s="32">
        <f t="shared" si="12"/>
        <v>0.3876831871</v>
      </c>
      <c r="M414" s="32">
        <f t="shared" si="13"/>
        <v>0.5254268768</v>
      </c>
      <c r="N414" s="32">
        <f t="shared" si="14"/>
        <v>0.2033910491</v>
      </c>
      <c r="O414" s="32">
        <f t="shared" si="15"/>
        <v>4.535907102</v>
      </c>
      <c r="P414" s="32">
        <f t="shared" si="16"/>
        <v>1.755835007</v>
      </c>
      <c r="Q414" s="32">
        <f t="shared" si="17"/>
        <v>0.03230693226</v>
      </c>
      <c r="R414" s="32">
        <f t="shared" si="18"/>
        <v>0.01250590926</v>
      </c>
      <c r="S414" s="32">
        <f t="shared" si="19"/>
        <v>0.001042159105</v>
      </c>
      <c r="T414" s="33">
        <f t="shared" si="30"/>
        <v>0.9742612326</v>
      </c>
      <c r="U414" s="34">
        <f t="shared" ref="U414:AB414" si="1257">IF(AND(J414&gt;=$AH$7,J414&lt;=$AH$9),1,0)</f>
        <v>0</v>
      </c>
      <c r="V414" s="34">
        <f t="shared" si="1257"/>
        <v>0</v>
      </c>
      <c r="W414" s="34">
        <f t="shared" si="1257"/>
        <v>0</v>
      </c>
      <c r="X414" s="34">
        <f t="shared" si="1257"/>
        <v>0</v>
      </c>
      <c r="Y414" s="34">
        <f t="shared" si="1257"/>
        <v>0</v>
      </c>
      <c r="Z414" s="34">
        <f t="shared" si="1257"/>
        <v>0</v>
      </c>
      <c r="AA414" s="34">
        <f t="shared" si="1257"/>
        <v>1</v>
      </c>
      <c r="AB414" s="34">
        <f t="shared" si="1257"/>
        <v>0</v>
      </c>
      <c r="AC414" s="34">
        <f t="shared" si="21"/>
        <v>0</v>
      </c>
      <c r="AD414" s="34">
        <f t="shared" si="22"/>
        <v>1</v>
      </c>
      <c r="AE414" s="30">
        <f t="shared" si="23"/>
        <v>0.0003876831871</v>
      </c>
      <c r="AF414" s="35" t="str">
        <f t="shared" si="42"/>
        <v>F+D</v>
      </c>
      <c r="AG414" s="31"/>
      <c r="AH414" s="31"/>
      <c r="AI414" s="31"/>
      <c r="AJ414" s="36">
        <f t="shared" ref="AJ414:AS414" si="1258">INT(100*ABS(J414-($AH$7+$AH$9)/2))</f>
        <v>430</v>
      </c>
      <c r="AK414" s="36">
        <f t="shared" si="1258"/>
        <v>5243</v>
      </c>
      <c r="AL414" s="36">
        <f t="shared" si="1258"/>
        <v>161</v>
      </c>
      <c r="AM414" s="36">
        <f t="shared" si="1258"/>
        <v>147</v>
      </c>
      <c r="AN414" s="36">
        <f t="shared" si="1258"/>
        <v>179</v>
      </c>
      <c r="AO414" s="36">
        <f t="shared" si="1258"/>
        <v>253</v>
      </c>
      <c r="AP414" s="36">
        <f t="shared" si="1258"/>
        <v>24</v>
      </c>
      <c r="AQ414" s="36">
        <f t="shared" si="1258"/>
        <v>196</v>
      </c>
      <c r="AR414" s="36">
        <f t="shared" si="1258"/>
        <v>198</v>
      </c>
      <c r="AS414" s="36">
        <f t="shared" si="1258"/>
        <v>199</v>
      </c>
      <c r="AT414" s="35">
        <f t="shared" si="39"/>
        <v>24</v>
      </c>
      <c r="AU414" s="31"/>
      <c r="AV414" s="31"/>
      <c r="AW414" s="31"/>
      <c r="AX414" s="31"/>
      <c r="AY414" s="31"/>
      <c r="AZ414" s="31"/>
      <c r="BA414" s="31"/>
      <c r="BB414" s="31"/>
    </row>
    <row r="415" ht="13.5" customHeight="1">
      <c r="A415" s="27" t="s">
        <v>40</v>
      </c>
      <c r="B415" s="27" t="s">
        <v>63</v>
      </c>
      <c r="C415" s="28">
        <f>LOOKUP(A415,'single char incidentie'!$A$1:$A$26,'single char incidentie'!$E$1:$E$26)</f>
        <v>0.02231853074</v>
      </c>
      <c r="D415" s="28">
        <f>LOOKUP(B415,'single char incidentie'!$A$1:$A$26,'single char incidentie'!$D$1:$D$26)</f>
        <v>0.01647854269</v>
      </c>
      <c r="E415" s="29">
        <v>0.037868905232471</v>
      </c>
      <c r="F415" s="30">
        <f t="shared" si="9"/>
        <v>0.0003786890523</v>
      </c>
      <c r="G415" s="31">
        <f t="shared" si="27"/>
        <v>530164.6733</v>
      </c>
      <c r="H415" s="31">
        <f t="shared" si="28"/>
        <v>230699.5977</v>
      </c>
      <c r="I415" s="31">
        <f t="shared" si="10"/>
        <v>5301.646733</v>
      </c>
      <c r="J415" s="32">
        <f t="shared" ref="J415:K415" si="1259">C415*$AH$5</f>
        <v>22.31853074</v>
      </c>
      <c r="K415" s="32">
        <f t="shared" si="1259"/>
        <v>16.47854269</v>
      </c>
      <c r="L415" s="32">
        <f t="shared" si="12"/>
        <v>0.3786890523</v>
      </c>
      <c r="M415" s="32">
        <f t="shared" si="13"/>
        <v>1.859877562</v>
      </c>
      <c r="N415" s="32">
        <f t="shared" si="14"/>
        <v>0.7199526045</v>
      </c>
      <c r="O415" s="32">
        <f t="shared" si="15"/>
        <v>1.373211891</v>
      </c>
      <c r="P415" s="32">
        <f t="shared" si="16"/>
        <v>0.5315658933</v>
      </c>
      <c r="Q415" s="32">
        <f t="shared" si="17"/>
        <v>0.03155742103</v>
      </c>
      <c r="R415" s="32">
        <f t="shared" si="18"/>
        <v>0.01221577588</v>
      </c>
      <c r="S415" s="32">
        <f t="shared" si="19"/>
        <v>0.001017981323</v>
      </c>
      <c r="T415" s="33">
        <f t="shared" si="30"/>
        <v>0.9746399216</v>
      </c>
      <c r="U415" s="34">
        <f t="shared" ref="U415:AB415" si="1260">IF(AND(J415&gt;=$AH$7,J415&lt;=$AH$9),1,0)</f>
        <v>0</v>
      </c>
      <c r="V415" s="34">
        <f t="shared" si="1260"/>
        <v>0</v>
      </c>
      <c r="W415" s="34">
        <f t="shared" si="1260"/>
        <v>0</v>
      </c>
      <c r="X415" s="34">
        <f t="shared" si="1260"/>
        <v>1</v>
      </c>
      <c r="Y415" s="34">
        <f t="shared" si="1260"/>
        <v>0</v>
      </c>
      <c r="Z415" s="34">
        <f t="shared" si="1260"/>
        <v>1</v>
      </c>
      <c r="AA415" s="34">
        <f t="shared" si="1260"/>
        <v>0</v>
      </c>
      <c r="AB415" s="34">
        <f t="shared" si="1260"/>
        <v>0</v>
      </c>
      <c r="AC415" s="34">
        <f t="shared" si="21"/>
        <v>0</v>
      </c>
      <c r="AD415" s="34">
        <f t="shared" si="22"/>
        <v>1</v>
      </c>
      <c r="AE415" s="30">
        <f t="shared" si="23"/>
        <v>0.0003786890523</v>
      </c>
      <c r="AF415" s="35" t="str">
        <f t="shared" si="42"/>
        <v>V+M</v>
      </c>
      <c r="AG415" s="31"/>
      <c r="AH415" s="31"/>
      <c r="AI415" s="31"/>
      <c r="AJ415" s="36">
        <f t="shared" ref="AJ415:AS415" si="1261">INT(100*ABS(J415-($AH$7+$AH$9)/2))</f>
        <v>2031</v>
      </c>
      <c r="AK415" s="36">
        <f t="shared" si="1261"/>
        <v>1447</v>
      </c>
      <c r="AL415" s="36">
        <f t="shared" si="1261"/>
        <v>162</v>
      </c>
      <c r="AM415" s="36">
        <f t="shared" si="1261"/>
        <v>14</v>
      </c>
      <c r="AN415" s="36">
        <f t="shared" si="1261"/>
        <v>128</v>
      </c>
      <c r="AO415" s="36">
        <f t="shared" si="1261"/>
        <v>62</v>
      </c>
      <c r="AP415" s="36">
        <f t="shared" si="1261"/>
        <v>146</v>
      </c>
      <c r="AQ415" s="36">
        <f t="shared" si="1261"/>
        <v>196</v>
      </c>
      <c r="AR415" s="36">
        <f t="shared" si="1261"/>
        <v>198</v>
      </c>
      <c r="AS415" s="36">
        <f t="shared" si="1261"/>
        <v>199</v>
      </c>
      <c r="AT415" s="35">
        <f t="shared" si="39"/>
        <v>14</v>
      </c>
      <c r="AU415" s="31"/>
      <c r="AV415" s="31"/>
      <c r="AW415" s="31"/>
      <c r="AX415" s="31"/>
      <c r="AY415" s="31"/>
      <c r="AZ415" s="31"/>
      <c r="BA415" s="31"/>
      <c r="BB415" s="31"/>
    </row>
    <row r="416" ht="13.5" customHeight="1">
      <c r="A416" s="27" t="s">
        <v>33</v>
      </c>
      <c r="B416" s="27" t="s">
        <v>62</v>
      </c>
      <c r="C416" s="28">
        <f>LOOKUP(A416,'single char incidentie'!$A$1:$A$26,'single char incidentie'!$E$1:$E$26)</f>
        <v>0.09650590394</v>
      </c>
      <c r="D416" s="28">
        <f>LOOKUP(B416,'single char incidentie'!$A$1:$A$26,'single char incidentie'!$D$1:$D$26)</f>
        <v>0.003924572326</v>
      </c>
      <c r="E416" s="29">
        <v>0.0378617099246176</v>
      </c>
      <c r="F416" s="30">
        <f t="shared" si="9"/>
        <v>0.0003786170992</v>
      </c>
      <c r="G416" s="31">
        <f t="shared" si="27"/>
        <v>530063.9389</v>
      </c>
      <c r="H416" s="31">
        <f t="shared" si="28"/>
        <v>54944.01256</v>
      </c>
      <c r="I416" s="31">
        <f t="shared" si="10"/>
        <v>5300.639389</v>
      </c>
      <c r="J416" s="32">
        <f t="shared" ref="J416:K416" si="1262">C416*$AH$5</f>
        <v>96.50590394</v>
      </c>
      <c r="K416" s="32">
        <f t="shared" si="1262"/>
        <v>3.924572326</v>
      </c>
      <c r="L416" s="32">
        <f t="shared" si="12"/>
        <v>0.3786170992</v>
      </c>
      <c r="M416" s="32">
        <f t="shared" si="13"/>
        <v>8.042158661</v>
      </c>
      <c r="N416" s="32">
        <f t="shared" si="14"/>
        <v>3.113093675</v>
      </c>
      <c r="O416" s="32">
        <f t="shared" si="15"/>
        <v>0.3270476938</v>
      </c>
      <c r="P416" s="32">
        <f t="shared" si="16"/>
        <v>0.1265991073</v>
      </c>
      <c r="Q416" s="32">
        <f t="shared" si="17"/>
        <v>0.03155142494</v>
      </c>
      <c r="R416" s="32">
        <f t="shared" si="18"/>
        <v>0.01221345481</v>
      </c>
      <c r="S416" s="32">
        <f t="shared" si="19"/>
        <v>0.001017787901</v>
      </c>
      <c r="T416" s="33">
        <f t="shared" si="30"/>
        <v>0.9750185387</v>
      </c>
      <c r="U416" s="34">
        <f t="shared" ref="U416:AB416" si="1263">IF(AND(J416&gt;=$AH$7,J416&lt;=$AH$9),1,0)</f>
        <v>0</v>
      </c>
      <c r="V416" s="34">
        <f t="shared" si="1263"/>
        <v>0</v>
      </c>
      <c r="W416" s="34">
        <f t="shared" si="1263"/>
        <v>0</v>
      </c>
      <c r="X416" s="34">
        <f t="shared" si="1263"/>
        <v>0</v>
      </c>
      <c r="Y416" s="34">
        <f t="shared" si="1263"/>
        <v>0</v>
      </c>
      <c r="Z416" s="34">
        <f t="shared" si="1263"/>
        <v>0</v>
      </c>
      <c r="AA416" s="34">
        <f t="shared" si="1263"/>
        <v>0</v>
      </c>
      <c r="AB416" s="34">
        <f t="shared" si="1263"/>
        <v>0</v>
      </c>
      <c r="AC416" s="34">
        <f t="shared" si="21"/>
        <v>0</v>
      </c>
      <c r="AD416" s="34">
        <f t="shared" si="22"/>
        <v>0</v>
      </c>
      <c r="AE416" s="30">
        <f t="shared" si="23"/>
        <v>0</v>
      </c>
      <c r="AF416" s="35" t="str">
        <f t="shared" si="42"/>
        <v>V+D</v>
      </c>
      <c r="AG416" s="31"/>
      <c r="AH416" s="31"/>
      <c r="AI416" s="31"/>
      <c r="AJ416" s="36">
        <f t="shared" ref="AJ416:AS416" si="1264">INT(100*ABS(J416-($AH$7+$AH$9)/2))</f>
        <v>9450</v>
      </c>
      <c r="AK416" s="36">
        <f t="shared" si="1264"/>
        <v>192</v>
      </c>
      <c r="AL416" s="36">
        <f t="shared" si="1264"/>
        <v>162</v>
      </c>
      <c r="AM416" s="36">
        <f t="shared" si="1264"/>
        <v>604</v>
      </c>
      <c r="AN416" s="36">
        <f t="shared" si="1264"/>
        <v>111</v>
      </c>
      <c r="AO416" s="36">
        <f t="shared" si="1264"/>
        <v>167</v>
      </c>
      <c r="AP416" s="36">
        <f t="shared" si="1264"/>
        <v>187</v>
      </c>
      <c r="AQ416" s="36">
        <f t="shared" si="1264"/>
        <v>196</v>
      </c>
      <c r="AR416" s="36">
        <f t="shared" si="1264"/>
        <v>198</v>
      </c>
      <c r="AS416" s="36">
        <f t="shared" si="1264"/>
        <v>199</v>
      </c>
      <c r="AT416" s="35">
        <f t="shared" si="39"/>
        <v>111</v>
      </c>
      <c r="AU416" s="31"/>
      <c r="AV416" s="31"/>
      <c r="AW416" s="31"/>
      <c r="AX416" s="31"/>
      <c r="AY416" s="31"/>
      <c r="AZ416" s="31"/>
      <c r="BA416" s="31"/>
      <c r="BB416" s="31"/>
    </row>
    <row r="417" ht="13.5" customHeight="1">
      <c r="A417" s="27" t="s">
        <v>62</v>
      </c>
      <c r="B417" s="27" t="s">
        <v>60</v>
      </c>
      <c r="C417" s="28">
        <f>LOOKUP(A417,'single char incidentie'!$A$1:$A$26,'single char incidentie'!$E$1:$E$26)</f>
        <v>0.01854000624</v>
      </c>
      <c r="D417" s="28">
        <f>LOOKUP(B417,'single char incidentie'!$A$1:$A$26,'single char incidentie'!$D$1:$D$26)</f>
        <v>0.02015677301</v>
      </c>
      <c r="E417" s="29">
        <v>0.0376026788418951</v>
      </c>
      <c r="F417" s="30">
        <f t="shared" si="9"/>
        <v>0.0003760267884</v>
      </c>
      <c r="G417" s="31">
        <f t="shared" si="27"/>
        <v>526437.5038</v>
      </c>
      <c r="H417" s="31">
        <f t="shared" si="28"/>
        <v>282194.8221</v>
      </c>
      <c r="I417" s="31">
        <f t="shared" si="10"/>
        <v>5264.375038</v>
      </c>
      <c r="J417" s="32">
        <f t="shared" ref="J417:K417" si="1265">C417*$AH$5</f>
        <v>18.54000624</v>
      </c>
      <c r="K417" s="32">
        <f t="shared" si="1265"/>
        <v>20.15677301</v>
      </c>
      <c r="L417" s="32">
        <f t="shared" si="12"/>
        <v>0.3760267884</v>
      </c>
      <c r="M417" s="32">
        <f t="shared" si="13"/>
        <v>1.54500052</v>
      </c>
      <c r="N417" s="32">
        <f t="shared" si="14"/>
        <v>0.5980647174</v>
      </c>
      <c r="O417" s="32">
        <f t="shared" si="15"/>
        <v>1.679731084</v>
      </c>
      <c r="P417" s="32">
        <f t="shared" si="16"/>
        <v>0.6502184841</v>
      </c>
      <c r="Q417" s="32">
        <f t="shared" si="17"/>
        <v>0.0313355657</v>
      </c>
      <c r="R417" s="32">
        <f t="shared" si="18"/>
        <v>0.0121298964</v>
      </c>
      <c r="S417" s="32">
        <f t="shared" si="19"/>
        <v>0.0010108247</v>
      </c>
      <c r="T417" s="33">
        <f t="shared" si="30"/>
        <v>0.9753945655</v>
      </c>
      <c r="U417" s="34">
        <f t="shared" ref="U417:AB417" si="1266">IF(AND(J417&gt;=$AH$7,J417&lt;=$AH$9),1,0)</f>
        <v>0</v>
      </c>
      <c r="V417" s="34">
        <f t="shared" si="1266"/>
        <v>0</v>
      </c>
      <c r="W417" s="34">
        <f t="shared" si="1266"/>
        <v>0</v>
      </c>
      <c r="X417" s="34">
        <f t="shared" si="1266"/>
        <v>1</v>
      </c>
      <c r="Y417" s="34">
        <f t="shared" si="1266"/>
        <v>0</v>
      </c>
      <c r="Z417" s="34">
        <f t="shared" si="1266"/>
        <v>1</v>
      </c>
      <c r="AA417" s="34">
        <f t="shared" si="1266"/>
        <v>0</v>
      </c>
      <c r="AB417" s="34">
        <f t="shared" si="1266"/>
        <v>0</v>
      </c>
      <c r="AC417" s="34">
        <f t="shared" si="21"/>
        <v>0</v>
      </c>
      <c r="AD417" s="34">
        <f t="shared" si="22"/>
        <v>1</v>
      </c>
      <c r="AE417" s="30">
        <f t="shared" si="23"/>
        <v>0.0003760267884</v>
      </c>
      <c r="AF417" s="35" t="str">
        <f t="shared" si="42"/>
        <v>F+M</v>
      </c>
      <c r="AG417" s="31"/>
      <c r="AH417" s="31"/>
      <c r="AI417" s="31"/>
      <c r="AJ417" s="36">
        <f t="shared" ref="AJ417:AS417" si="1267">INT(100*ABS(J417-($AH$7+$AH$9)/2))</f>
        <v>1654</v>
      </c>
      <c r="AK417" s="36">
        <f t="shared" si="1267"/>
        <v>1815</v>
      </c>
      <c r="AL417" s="36">
        <f t="shared" si="1267"/>
        <v>162</v>
      </c>
      <c r="AM417" s="36">
        <f t="shared" si="1267"/>
        <v>45</v>
      </c>
      <c r="AN417" s="36">
        <f t="shared" si="1267"/>
        <v>140</v>
      </c>
      <c r="AO417" s="36">
        <f t="shared" si="1267"/>
        <v>32</v>
      </c>
      <c r="AP417" s="36">
        <f t="shared" si="1267"/>
        <v>134</v>
      </c>
      <c r="AQ417" s="36">
        <f t="shared" si="1267"/>
        <v>196</v>
      </c>
      <c r="AR417" s="36">
        <f t="shared" si="1267"/>
        <v>198</v>
      </c>
      <c r="AS417" s="36">
        <f t="shared" si="1267"/>
        <v>199</v>
      </c>
      <c r="AT417" s="35">
        <f t="shared" si="39"/>
        <v>32</v>
      </c>
      <c r="AU417" s="31"/>
      <c r="AV417" s="31"/>
      <c r="AW417" s="31"/>
      <c r="AX417" s="31"/>
      <c r="AY417" s="31"/>
      <c r="AZ417" s="31"/>
      <c r="BA417" s="31"/>
      <c r="BB417" s="31"/>
    </row>
    <row r="418" ht="13.5" customHeight="1">
      <c r="A418" s="27" t="s">
        <v>60</v>
      </c>
      <c r="B418" s="27" t="s">
        <v>11</v>
      </c>
      <c r="C418" s="28">
        <f>LOOKUP(A418,'single char incidentie'!$A$1:$A$26,'single char incidentie'!$E$1:$E$26)</f>
        <v>0.02641988628</v>
      </c>
      <c r="D418" s="28">
        <f>LOOKUP(B418,'single char incidentie'!$A$1:$A$26,'single char incidentie'!$D$1:$D$26)</f>
        <v>0.01327316637</v>
      </c>
      <c r="E418" s="29">
        <v>0.037494749224094</v>
      </c>
      <c r="F418" s="30">
        <f t="shared" si="9"/>
        <v>0.0003749474922</v>
      </c>
      <c r="G418" s="31">
        <f t="shared" si="27"/>
        <v>524926.4891</v>
      </c>
      <c r="H418" s="31">
        <f t="shared" si="28"/>
        <v>185824.3292</v>
      </c>
      <c r="I418" s="31">
        <f t="shared" si="10"/>
        <v>5249.264891</v>
      </c>
      <c r="J418" s="32">
        <f t="shared" ref="J418:K418" si="1268">C418*$AH$5</f>
        <v>26.41988628</v>
      </c>
      <c r="K418" s="32">
        <f t="shared" si="1268"/>
        <v>13.27316637</v>
      </c>
      <c r="L418" s="32">
        <f t="shared" si="12"/>
        <v>0.3749474922</v>
      </c>
      <c r="M418" s="32">
        <f t="shared" si="13"/>
        <v>2.20165719</v>
      </c>
      <c r="N418" s="32">
        <f t="shared" si="14"/>
        <v>0.8522543963</v>
      </c>
      <c r="O418" s="32">
        <f t="shared" si="15"/>
        <v>1.106097198</v>
      </c>
      <c r="P418" s="32">
        <f t="shared" si="16"/>
        <v>0.4281666571</v>
      </c>
      <c r="Q418" s="32">
        <f t="shared" si="17"/>
        <v>0.03124562435</v>
      </c>
      <c r="R418" s="32">
        <f t="shared" si="18"/>
        <v>0.01209508039</v>
      </c>
      <c r="S418" s="32">
        <f t="shared" si="19"/>
        <v>0.001007923366</v>
      </c>
      <c r="T418" s="33">
        <f t="shared" si="30"/>
        <v>0.975769513</v>
      </c>
      <c r="U418" s="34">
        <f t="shared" ref="U418:AB418" si="1269">IF(AND(J418&gt;=$AH$7,J418&lt;=$AH$9),1,0)</f>
        <v>0</v>
      </c>
      <c r="V418" s="34">
        <f t="shared" si="1269"/>
        <v>0</v>
      </c>
      <c r="W418" s="34">
        <f t="shared" si="1269"/>
        <v>0</v>
      </c>
      <c r="X418" s="34">
        <f t="shared" si="1269"/>
        <v>1</v>
      </c>
      <c r="Y418" s="34">
        <f t="shared" si="1269"/>
        <v>0</v>
      </c>
      <c r="Z418" s="34">
        <f t="shared" si="1269"/>
        <v>1</v>
      </c>
      <c r="AA418" s="34">
        <f t="shared" si="1269"/>
        <v>0</v>
      </c>
      <c r="AB418" s="34">
        <f t="shared" si="1269"/>
        <v>0</v>
      </c>
      <c r="AC418" s="34">
        <f t="shared" si="21"/>
        <v>0</v>
      </c>
      <c r="AD418" s="34">
        <f t="shared" si="22"/>
        <v>1</v>
      </c>
      <c r="AE418" s="30">
        <f t="shared" si="23"/>
        <v>0.0003749474922</v>
      </c>
      <c r="AF418" s="35" t="str">
        <f t="shared" si="42"/>
        <v>V+M</v>
      </c>
      <c r="AG418" s="31"/>
      <c r="AH418" s="31"/>
      <c r="AI418" s="31"/>
      <c r="AJ418" s="36">
        <f t="shared" ref="AJ418:AS418" si="1270">INT(100*ABS(J418-($AH$7+$AH$9)/2))</f>
        <v>2441</v>
      </c>
      <c r="AK418" s="36">
        <f t="shared" si="1270"/>
        <v>1127</v>
      </c>
      <c r="AL418" s="36">
        <f t="shared" si="1270"/>
        <v>162</v>
      </c>
      <c r="AM418" s="36">
        <f t="shared" si="1270"/>
        <v>20</v>
      </c>
      <c r="AN418" s="36">
        <f t="shared" si="1270"/>
        <v>114</v>
      </c>
      <c r="AO418" s="36">
        <f t="shared" si="1270"/>
        <v>89</v>
      </c>
      <c r="AP418" s="36">
        <f t="shared" si="1270"/>
        <v>157</v>
      </c>
      <c r="AQ418" s="36">
        <f t="shared" si="1270"/>
        <v>196</v>
      </c>
      <c r="AR418" s="36">
        <f t="shared" si="1270"/>
        <v>198</v>
      </c>
      <c r="AS418" s="36">
        <f t="shared" si="1270"/>
        <v>199</v>
      </c>
      <c r="AT418" s="35">
        <f t="shared" si="39"/>
        <v>20</v>
      </c>
      <c r="AU418" s="31"/>
      <c r="AV418" s="31"/>
      <c r="AW418" s="31"/>
      <c r="AX418" s="31"/>
      <c r="AY418" s="31"/>
      <c r="AZ418" s="31"/>
      <c r="BA418" s="31"/>
      <c r="BB418" s="31"/>
    </row>
    <row r="419" ht="13.5" customHeight="1">
      <c r="A419" s="27" t="s">
        <v>27</v>
      </c>
      <c r="B419" s="27" t="s">
        <v>65</v>
      </c>
      <c r="C419" s="28">
        <f>LOOKUP(A419,'single char incidentie'!$A$1:$A$26,'single char incidentie'!$E$1:$E$26)</f>
        <v>0.1365579387</v>
      </c>
      <c r="D419" s="28">
        <f>LOOKUP(B419,'single char incidentie'!$A$1:$A$26,'single char incidentie'!$D$1:$D$26)</f>
        <v>0.002980295365</v>
      </c>
      <c r="E419" s="29">
        <v>0.0371997416021044</v>
      </c>
      <c r="F419" s="30">
        <f t="shared" si="9"/>
        <v>0.000371997416</v>
      </c>
      <c r="G419" s="31">
        <f t="shared" si="27"/>
        <v>520796.3824</v>
      </c>
      <c r="H419" s="31">
        <f t="shared" si="28"/>
        <v>41724.13511</v>
      </c>
      <c r="I419" s="31">
        <f t="shared" si="10"/>
        <v>5207.963824</v>
      </c>
      <c r="J419" s="32">
        <f t="shared" ref="J419:K419" si="1271">C419*$AH$5</f>
        <v>136.5579387</v>
      </c>
      <c r="K419" s="32">
        <f t="shared" si="1271"/>
        <v>2.980295365</v>
      </c>
      <c r="L419" s="32">
        <f t="shared" si="12"/>
        <v>0.371997416</v>
      </c>
      <c r="M419" s="32">
        <f t="shared" si="13"/>
        <v>11.37982822</v>
      </c>
      <c r="N419" s="32">
        <f t="shared" si="14"/>
        <v>4.405094797</v>
      </c>
      <c r="O419" s="32">
        <f t="shared" si="15"/>
        <v>0.2483579471</v>
      </c>
      <c r="P419" s="32">
        <f t="shared" si="16"/>
        <v>0.09613856016</v>
      </c>
      <c r="Q419" s="32">
        <f t="shared" si="17"/>
        <v>0.03099978467</v>
      </c>
      <c r="R419" s="32">
        <f t="shared" si="18"/>
        <v>0.01199991665</v>
      </c>
      <c r="S419" s="32">
        <f t="shared" si="19"/>
        <v>0.0009999930538</v>
      </c>
      <c r="T419" s="33">
        <f t="shared" si="30"/>
        <v>0.9761415104</v>
      </c>
      <c r="U419" s="34">
        <f t="shared" ref="U419:AB419" si="1272">IF(AND(J419&gt;=$AH$7,J419&lt;=$AH$9),1,0)</f>
        <v>0</v>
      </c>
      <c r="V419" s="34">
        <f t="shared" si="1272"/>
        <v>1</v>
      </c>
      <c r="W419" s="34">
        <f t="shared" si="1272"/>
        <v>0</v>
      </c>
      <c r="X419" s="34">
        <f t="shared" si="1272"/>
        <v>0</v>
      </c>
      <c r="Y419" s="34">
        <f t="shared" si="1272"/>
        <v>0</v>
      </c>
      <c r="Z419" s="34">
        <f t="shared" si="1272"/>
        <v>0</v>
      </c>
      <c r="AA419" s="34">
        <f t="shared" si="1272"/>
        <v>0</v>
      </c>
      <c r="AB419" s="34">
        <f t="shared" si="1272"/>
        <v>0</v>
      </c>
      <c r="AC419" s="34">
        <f t="shared" si="21"/>
        <v>0</v>
      </c>
      <c r="AD419" s="34">
        <f t="shared" si="22"/>
        <v>1</v>
      </c>
      <c r="AE419" s="30">
        <f t="shared" si="23"/>
        <v>0.000371997416</v>
      </c>
      <c r="AF419" s="35" t="str">
        <f t="shared" si="42"/>
        <v>F</v>
      </c>
      <c r="AG419" s="31"/>
      <c r="AH419" s="31"/>
      <c r="AI419" s="31"/>
      <c r="AJ419" s="36">
        <f t="shared" ref="AJ419:AS419" si="1273">INT(100*ABS(J419-($AH$7+$AH$9)/2))</f>
        <v>13455</v>
      </c>
      <c r="AK419" s="36">
        <f t="shared" si="1273"/>
        <v>98</v>
      </c>
      <c r="AL419" s="36">
        <f t="shared" si="1273"/>
        <v>162</v>
      </c>
      <c r="AM419" s="36">
        <f t="shared" si="1273"/>
        <v>937</v>
      </c>
      <c r="AN419" s="36">
        <f t="shared" si="1273"/>
        <v>240</v>
      </c>
      <c r="AO419" s="36">
        <f t="shared" si="1273"/>
        <v>175</v>
      </c>
      <c r="AP419" s="36">
        <f t="shared" si="1273"/>
        <v>190</v>
      </c>
      <c r="AQ419" s="36">
        <f t="shared" si="1273"/>
        <v>196</v>
      </c>
      <c r="AR419" s="36">
        <f t="shared" si="1273"/>
        <v>198</v>
      </c>
      <c r="AS419" s="36">
        <f t="shared" si="1273"/>
        <v>199</v>
      </c>
      <c r="AT419" s="35">
        <f t="shared" si="39"/>
        <v>98</v>
      </c>
      <c r="AU419" s="31"/>
      <c r="AV419" s="31"/>
      <c r="AW419" s="31"/>
      <c r="AX419" s="31"/>
      <c r="AY419" s="31"/>
      <c r="AZ419" s="31"/>
      <c r="BA419" s="31"/>
      <c r="BB419" s="31"/>
    </row>
    <row r="420" ht="13.5" customHeight="1">
      <c r="A420" s="27" t="s">
        <v>30</v>
      </c>
      <c r="B420" s="27" t="s">
        <v>65</v>
      </c>
      <c r="C420" s="28">
        <f>LOOKUP(A420,'single char incidentie'!$A$1:$A$26,'single char incidentie'!$E$1:$E$26)</f>
        <v>0.1213456172</v>
      </c>
      <c r="D420" s="28">
        <f>LOOKUP(B420,'single char incidentie'!$A$1:$A$26,'single char incidentie'!$D$1:$D$26)</f>
        <v>0.002980295365</v>
      </c>
      <c r="E420" s="29">
        <v>0.036732046591633</v>
      </c>
      <c r="F420" s="30">
        <f t="shared" si="9"/>
        <v>0.0003673204659</v>
      </c>
      <c r="G420" s="31">
        <f t="shared" si="27"/>
        <v>514248.6523</v>
      </c>
      <c r="H420" s="31">
        <f t="shared" si="28"/>
        <v>41724.13511</v>
      </c>
      <c r="I420" s="31">
        <f t="shared" si="10"/>
        <v>5142.486523</v>
      </c>
      <c r="J420" s="32">
        <f t="shared" ref="J420:K420" si="1274">C420*$AH$5</f>
        <v>121.3456172</v>
      </c>
      <c r="K420" s="32">
        <f t="shared" si="1274"/>
        <v>2.980295365</v>
      </c>
      <c r="L420" s="32">
        <f t="shared" si="12"/>
        <v>0.3673204659</v>
      </c>
      <c r="M420" s="32">
        <f t="shared" si="13"/>
        <v>10.11213477</v>
      </c>
      <c r="N420" s="32">
        <f t="shared" si="14"/>
        <v>3.914374749</v>
      </c>
      <c r="O420" s="32">
        <f t="shared" si="15"/>
        <v>0.2483579471</v>
      </c>
      <c r="P420" s="32">
        <f t="shared" si="16"/>
        <v>0.09613856016</v>
      </c>
      <c r="Q420" s="32">
        <f t="shared" si="17"/>
        <v>0.03061003883</v>
      </c>
      <c r="R420" s="32">
        <f t="shared" si="18"/>
        <v>0.01184904729</v>
      </c>
      <c r="S420" s="32">
        <f t="shared" si="19"/>
        <v>0.0009874206073</v>
      </c>
      <c r="T420" s="33">
        <f t="shared" si="30"/>
        <v>0.9765088309</v>
      </c>
      <c r="U420" s="34">
        <f t="shared" ref="U420:AB420" si="1275">IF(AND(J420&gt;=$AH$7,J420&lt;=$AH$9),1,0)</f>
        <v>0</v>
      </c>
      <c r="V420" s="34">
        <f t="shared" si="1275"/>
        <v>1</v>
      </c>
      <c r="W420" s="34">
        <f t="shared" si="1275"/>
        <v>0</v>
      </c>
      <c r="X420" s="34">
        <f t="shared" si="1275"/>
        <v>0</v>
      </c>
      <c r="Y420" s="34">
        <f t="shared" si="1275"/>
        <v>0</v>
      </c>
      <c r="Z420" s="34">
        <f t="shared" si="1275"/>
        <v>0</v>
      </c>
      <c r="AA420" s="34">
        <f t="shared" si="1275"/>
        <v>0</v>
      </c>
      <c r="AB420" s="34">
        <f t="shared" si="1275"/>
        <v>0</v>
      </c>
      <c r="AC420" s="34">
        <f t="shared" si="21"/>
        <v>0</v>
      </c>
      <c r="AD420" s="34">
        <f t="shared" si="22"/>
        <v>1</v>
      </c>
      <c r="AE420" s="30">
        <f t="shared" si="23"/>
        <v>0.0003673204659</v>
      </c>
      <c r="AF420" s="35" t="str">
        <f t="shared" si="42"/>
        <v>F</v>
      </c>
      <c r="AG420" s="31"/>
      <c r="AH420" s="31"/>
      <c r="AI420" s="31"/>
      <c r="AJ420" s="36">
        <f t="shared" ref="AJ420:AS420" si="1276">INT(100*ABS(J420-($AH$7+$AH$9)/2))</f>
        <v>11934</v>
      </c>
      <c r="AK420" s="36">
        <f t="shared" si="1276"/>
        <v>98</v>
      </c>
      <c r="AL420" s="36">
        <f t="shared" si="1276"/>
        <v>163</v>
      </c>
      <c r="AM420" s="36">
        <f t="shared" si="1276"/>
        <v>811</v>
      </c>
      <c r="AN420" s="36">
        <f t="shared" si="1276"/>
        <v>191</v>
      </c>
      <c r="AO420" s="36">
        <f t="shared" si="1276"/>
        <v>175</v>
      </c>
      <c r="AP420" s="36">
        <f t="shared" si="1276"/>
        <v>190</v>
      </c>
      <c r="AQ420" s="36">
        <f t="shared" si="1276"/>
        <v>196</v>
      </c>
      <c r="AR420" s="36">
        <f t="shared" si="1276"/>
        <v>198</v>
      </c>
      <c r="AS420" s="36">
        <f t="shared" si="1276"/>
        <v>199</v>
      </c>
      <c r="AT420" s="35">
        <f t="shared" si="39"/>
        <v>98</v>
      </c>
      <c r="AU420" s="31"/>
      <c r="AV420" s="31"/>
      <c r="AW420" s="31"/>
      <c r="AX420" s="31"/>
      <c r="AY420" s="31"/>
      <c r="AZ420" s="31"/>
      <c r="BA420" s="31"/>
      <c r="BB420" s="31"/>
    </row>
    <row r="421" ht="13.5" customHeight="1">
      <c r="A421" s="27" t="s">
        <v>64</v>
      </c>
      <c r="B421" s="27" t="s">
        <v>55</v>
      </c>
      <c r="C421" s="28">
        <f>LOOKUP(A421,'single char incidentie'!$A$1:$A$26,'single char incidentie'!$E$1:$E$26)</f>
        <v>0.008691730062</v>
      </c>
      <c r="D421" s="28">
        <f>LOOKUP(B421,'single char incidentie'!$A$1:$A$26,'single char incidentie'!$D$1:$D$26)</f>
        <v>0.0443396535</v>
      </c>
      <c r="E421" s="29">
        <v>0.0367104606680728</v>
      </c>
      <c r="F421" s="30">
        <f t="shared" si="9"/>
        <v>0.0003671046067</v>
      </c>
      <c r="G421" s="31">
        <f t="shared" si="27"/>
        <v>513946.4494</v>
      </c>
      <c r="H421" s="31">
        <f t="shared" si="28"/>
        <v>620755.149</v>
      </c>
      <c r="I421" s="31">
        <f t="shared" si="10"/>
        <v>5139.464494</v>
      </c>
      <c r="J421" s="32">
        <f t="shared" ref="J421:K421" si="1277">C421*$AH$5</f>
        <v>8.691730062</v>
      </c>
      <c r="K421" s="32">
        <f t="shared" si="1277"/>
        <v>44.3396535</v>
      </c>
      <c r="L421" s="32">
        <f t="shared" si="12"/>
        <v>0.3671046067</v>
      </c>
      <c r="M421" s="32">
        <f t="shared" si="13"/>
        <v>0.7243108385</v>
      </c>
      <c r="N421" s="32">
        <f t="shared" si="14"/>
        <v>0.2803783891</v>
      </c>
      <c r="O421" s="32">
        <f t="shared" si="15"/>
        <v>3.694971125</v>
      </c>
      <c r="P421" s="32">
        <f t="shared" si="16"/>
        <v>1.430311403</v>
      </c>
      <c r="Q421" s="32">
        <f t="shared" si="17"/>
        <v>0.03059205056</v>
      </c>
      <c r="R421" s="32">
        <f t="shared" si="18"/>
        <v>0.01184208409</v>
      </c>
      <c r="S421" s="32">
        <f t="shared" si="19"/>
        <v>0.0009868403405</v>
      </c>
      <c r="T421" s="33">
        <f t="shared" si="30"/>
        <v>0.9768759355</v>
      </c>
      <c r="U421" s="34">
        <f t="shared" ref="U421:AB421" si="1278">IF(AND(J421&gt;=$AH$7,J421&lt;=$AH$9),1,0)</f>
        <v>0</v>
      </c>
      <c r="V421" s="34">
        <f t="shared" si="1278"/>
        <v>0</v>
      </c>
      <c r="W421" s="34">
        <f t="shared" si="1278"/>
        <v>0</v>
      </c>
      <c r="X421" s="34">
        <f t="shared" si="1278"/>
        <v>0</v>
      </c>
      <c r="Y421" s="34">
        <f t="shared" si="1278"/>
        <v>0</v>
      </c>
      <c r="Z421" s="34">
        <f t="shared" si="1278"/>
        <v>0</v>
      </c>
      <c r="AA421" s="34">
        <f t="shared" si="1278"/>
        <v>1</v>
      </c>
      <c r="AB421" s="34">
        <f t="shared" si="1278"/>
        <v>0</v>
      </c>
      <c r="AC421" s="34">
        <f t="shared" si="21"/>
        <v>0</v>
      </c>
      <c r="AD421" s="34">
        <f t="shared" si="22"/>
        <v>1</v>
      </c>
      <c r="AE421" s="30">
        <f t="shared" si="23"/>
        <v>0.0003671046067</v>
      </c>
      <c r="AF421" s="35" t="str">
        <f t="shared" si="42"/>
        <v>F+D</v>
      </c>
      <c r="AG421" s="31"/>
      <c r="AH421" s="31"/>
      <c r="AI421" s="31"/>
      <c r="AJ421" s="36">
        <f t="shared" ref="AJ421:AS421" si="1279">INT(100*ABS(J421-($AH$7+$AH$9)/2))</f>
        <v>669</v>
      </c>
      <c r="AK421" s="36">
        <f t="shared" si="1279"/>
        <v>4233</v>
      </c>
      <c r="AL421" s="36">
        <f t="shared" si="1279"/>
        <v>163</v>
      </c>
      <c r="AM421" s="36">
        <f t="shared" si="1279"/>
        <v>127</v>
      </c>
      <c r="AN421" s="36">
        <f t="shared" si="1279"/>
        <v>171</v>
      </c>
      <c r="AO421" s="36">
        <f t="shared" si="1279"/>
        <v>169</v>
      </c>
      <c r="AP421" s="36">
        <f t="shared" si="1279"/>
        <v>56</v>
      </c>
      <c r="AQ421" s="36">
        <f t="shared" si="1279"/>
        <v>196</v>
      </c>
      <c r="AR421" s="36">
        <f t="shared" si="1279"/>
        <v>198</v>
      </c>
      <c r="AS421" s="36">
        <f t="shared" si="1279"/>
        <v>199</v>
      </c>
      <c r="AT421" s="35">
        <f t="shared" si="39"/>
        <v>56</v>
      </c>
      <c r="AU421" s="31"/>
      <c r="AV421" s="31"/>
      <c r="AW421" s="31"/>
      <c r="AX421" s="31"/>
      <c r="AY421" s="31"/>
      <c r="AZ421" s="31"/>
      <c r="BA421" s="31"/>
      <c r="BB421" s="31"/>
    </row>
    <row r="422" ht="13.5" customHeight="1">
      <c r="A422" s="27" t="s">
        <v>40</v>
      </c>
      <c r="B422" s="27" t="s">
        <v>50</v>
      </c>
      <c r="C422" s="28">
        <f>LOOKUP(A422,'single char incidentie'!$A$1:$A$26,'single char incidentie'!$E$1:$E$26)</f>
        <v>0.02231853074</v>
      </c>
      <c r="D422" s="28">
        <f>LOOKUP(B422,'single char incidentie'!$A$1:$A$26,'single char incidentie'!$D$1:$D$26)</f>
        <v>0.01632596738</v>
      </c>
      <c r="E422" s="29">
        <v>0.0364442342774968</v>
      </c>
      <c r="F422" s="30">
        <f t="shared" si="9"/>
        <v>0.0003644423428</v>
      </c>
      <c r="G422" s="31">
        <f t="shared" si="27"/>
        <v>510219.2799</v>
      </c>
      <c r="H422" s="31">
        <f t="shared" si="28"/>
        <v>228563.5433</v>
      </c>
      <c r="I422" s="31">
        <f t="shared" si="10"/>
        <v>5102.192799</v>
      </c>
      <c r="J422" s="32">
        <f t="shared" ref="J422:K422" si="1280">C422*$AH$5</f>
        <v>22.31853074</v>
      </c>
      <c r="K422" s="32">
        <f t="shared" si="1280"/>
        <v>16.32596738</v>
      </c>
      <c r="L422" s="32">
        <f t="shared" si="12"/>
        <v>0.3644423428</v>
      </c>
      <c r="M422" s="32">
        <f t="shared" si="13"/>
        <v>1.859877562</v>
      </c>
      <c r="N422" s="32">
        <f t="shared" si="14"/>
        <v>0.7199526045</v>
      </c>
      <c r="O422" s="32">
        <f t="shared" si="15"/>
        <v>1.360497281</v>
      </c>
      <c r="P422" s="32">
        <f t="shared" si="16"/>
        <v>0.526644109</v>
      </c>
      <c r="Q422" s="32">
        <f t="shared" si="17"/>
        <v>0.03037019523</v>
      </c>
      <c r="R422" s="32">
        <f t="shared" si="18"/>
        <v>0.01175620461</v>
      </c>
      <c r="S422" s="32">
        <f t="shared" si="19"/>
        <v>0.0009796837171</v>
      </c>
      <c r="T422" s="33">
        <f t="shared" si="30"/>
        <v>0.9772403778</v>
      </c>
      <c r="U422" s="34">
        <f t="shared" ref="U422:AB422" si="1281">IF(AND(J422&gt;=$AH$7,J422&lt;=$AH$9),1,0)</f>
        <v>0</v>
      </c>
      <c r="V422" s="34">
        <f t="shared" si="1281"/>
        <v>0</v>
      </c>
      <c r="W422" s="34">
        <f t="shared" si="1281"/>
        <v>0</v>
      </c>
      <c r="X422" s="34">
        <f t="shared" si="1281"/>
        <v>1</v>
      </c>
      <c r="Y422" s="34">
        <f t="shared" si="1281"/>
        <v>0</v>
      </c>
      <c r="Z422" s="34">
        <f t="shared" si="1281"/>
        <v>1</v>
      </c>
      <c r="AA422" s="34">
        <f t="shared" si="1281"/>
        <v>0</v>
      </c>
      <c r="AB422" s="34">
        <f t="shared" si="1281"/>
        <v>0</v>
      </c>
      <c r="AC422" s="34">
        <f t="shared" si="21"/>
        <v>0</v>
      </c>
      <c r="AD422" s="34">
        <f t="shared" si="22"/>
        <v>1</v>
      </c>
      <c r="AE422" s="30">
        <f t="shared" si="23"/>
        <v>0.0003644423428</v>
      </c>
      <c r="AF422" s="35" t="str">
        <f t="shared" si="42"/>
        <v>V+M</v>
      </c>
      <c r="AG422" s="31"/>
      <c r="AH422" s="31"/>
      <c r="AI422" s="31"/>
      <c r="AJ422" s="36">
        <f t="shared" ref="AJ422:AS422" si="1282">INT(100*ABS(J422-($AH$7+$AH$9)/2))</f>
        <v>2031</v>
      </c>
      <c r="AK422" s="36">
        <f t="shared" si="1282"/>
        <v>1432</v>
      </c>
      <c r="AL422" s="36">
        <f t="shared" si="1282"/>
        <v>163</v>
      </c>
      <c r="AM422" s="36">
        <f t="shared" si="1282"/>
        <v>14</v>
      </c>
      <c r="AN422" s="36">
        <f t="shared" si="1282"/>
        <v>128</v>
      </c>
      <c r="AO422" s="36">
        <f t="shared" si="1282"/>
        <v>63</v>
      </c>
      <c r="AP422" s="36">
        <f t="shared" si="1282"/>
        <v>147</v>
      </c>
      <c r="AQ422" s="36">
        <f t="shared" si="1282"/>
        <v>196</v>
      </c>
      <c r="AR422" s="36">
        <f t="shared" si="1282"/>
        <v>198</v>
      </c>
      <c r="AS422" s="36">
        <f t="shared" si="1282"/>
        <v>199</v>
      </c>
      <c r="AT422" s="35">
        <f t="shared" si="39"/>
        <v>14</v>
      </c>
      <c r="AU422" s="31"/>
      <c r="AV422" s="31"/>
      <c r="AW422" s="31"/>
      <c r="AX422" s="31"/>
      <c r="AY422" s="31"/>
      <c r="AZ422" s="31"/>
      <c r="BA422" s="31"/>
      <c r="BB422" s="31"/>
    </row>
    <row r="423" ht="13.5" customHeight="1">
      <c r="A423" s="27" t="s">
        <v>10</v>
      </c>
      <c r="B423" s="27" t="s">
        <v>42</v>
      </c>
      <c r="C423" s="28">
        <f>LOOKUP(A423,'single char incidentie'!$A$1:$A$26,'single char incidentie'!$E$1:$E$26)</f>
        <v>0.006305122521</v>
      </c>
      <c r="D423" s="28">
        <f>LOOKUP(B423,'single char incidentie'!$A$1:$A$26,'single char incidentie'!$D$1:$D$26)</f>
        <v>0.05481889944</v>
      </c>
      <c r="E423" s="29">
        <v>0.0357606800314233</v>
      </c>
      <c r="F423" s="30">
        <f t="shared" si="9"/>
        <v>0.0003576068003</v>
      </c>
      <c r="G423" s="31">
        <f t="shared" si="27"/>
        <v>500649.5204</v>
      </c>
      <c r="H423" s="31">
        <f t="shared" si="28"/>
        <v>767464.5922</v>
      </c>
      <c r="I423" s="31">
        <f t="shared" si="10"/>
        <v>5006.495204</v>
      </c>
      <c r="J423" s="32">
        <f t="shared" ref="J423:K423" si="1283">C423*$AH$5</f>
        <v>6.305122521</v>
      </c>
      <c r="K423" s="32">
        <f t="shared" si="1283"/>
        <v>54.81889944</v>
      </c>
      <c r="L423" s="32">
        <f t="shared" si="12"/>
        <v>0.3576068003</v>
      </c>
      <c r="M423" s="32">
        <f t="shared" si="13"/>
        <v>0.5254268768</v>
      </c>
      <c r="N423" s="32">
        <f t="shared" si="14"/>
        <v>0.2033910491</v>
      </c>
      <c r="O423" s="32">
        <f t="shared" si="15"/>
        <v>4.56824162</v>
      </c>
      <c r="P423" s="32">
        <f t="shared" si="16"/>
        <v>1.768351595</v>
      </c>
      <c r="Q423" s="32">
        <f t="shared" si="17"/>
        <v>0.02980056669</v>
      </c>
      <c r="R423" s="32">
        <f t="shared" si="18"/>
        <v>0.01153570324</v>
      </c>
      <c r="S423" s="32">
        <f t="shared" si="19"/>
        <v>0.000961308603</v>
      </c>
      <c r="T423" s="33">
        <f t="shared" si="30"/>
        <v>0.9775979846</v>
      </c>
      <c r="U423" s="34">
        <f t="shared" ref="U423:AB423" si="1284">IF(AND(J423&gt;=$AH$7,J423&lt;=$AH$9),1,0)</f>
        <v>0</v>
      </c>
      <c r="V423" s="34">
        <f t="shared" si="1284"/>
        <v>0</v>
      </c>
      <c r="W423" s="34">
        <f t="shared" si="1284"/>
        <v>0</v>
      </c>
      <c r="X423" s="34">
        <f t="shared" si="1284"/>
        <v>0</v>
      </c>
      <c r="Y423" s="34">
        <f t="shared" si="1284"/>
        <v>0</v>
      </c>
      <c r="Z423" s="34">
        <f t="shared" si="1284"/>
        <v>0</v>
      </c>
      <c r="AA423" s="34">
        <f t="shared" si="1284"/>
        <v>1</v>
      </c>
      <c r="AB423" s="34">
        <f t="shared" si="1284"/>
        <v>0</v>
      </c>
      <c r="AC423" s="34">
        <f t="shared" si="21"/>
        <v>0</v>
      </c>
      <c r="AD423" s="34">
        <f t="shared" si="22"/>
        <v>1</v>
      </c>
      <c r="AE423" s="30">
        <f t="shared" si="23"/>
        <v>0.0003576068003</v>
      </c>
      <c r="AF423" s="35" t="str">
        <f t="shared" si="42"/>
        <v>F+D</v>
      </c>
      <c r="AG423" s="31"/>
      <c r="AH423" s="31"/>
      <c r="AI423" s="31"/>
      <c r="AJ423" s="36">
        <f t="shared" ref="AJ423:AS423" si="1285">INT(100*ABS(J423-($AH$7+$AH$9)/2))</f>
        <v>430</v>
      </c>
      <c r="AK423" s="36">
        <f t="shared" si="1285"/>
        <v>5281</v>
      </c>
      <c r="AL423" s="36">
        <f t="shared" si="1285"/>
        <v>164</v>
      </c>
      <c r="AM423" s="36">
        <f t="shared" si="1285"/>
        <v>147</v>
      </c>
      <c r="AN423" s="36">
        <f t="shared" si="1285"/>
        <v>179</v>
      </c>
      <c r="AO423" s="36">
        <f t="shared" si="1285"/>
        <v>256</v>
      </c>
      <c r="AP423" s="36">
        <f t="shared" si="1285"/>
        <v>23</v>
      </c>
      <c r="AQ423" s="36">
        <f t="shared" si="1285"/>
        <v>197</v>
      </c>
      <c r="AR423" s="36">
        <f t="shared" si="1285"/>
        <v>198</v>
      </c>
      <c r="AS423" s="36">
        <f t="shared" si="1285"/>
        <v>199</v>
      </c>
      <c r="AT423" s="35">
        <f t="shared" si="39"/>
        <v>23</v>
      </c>
      <c r="AU423" s="31"/>
      <c r="AV423" s="31"/>
      <c r="AW423" s="31"/>
      <c r="AX423" s="31"/>
      <c r="AY423" s="31"/>
      <c r="AZ423" s="31"/>
      <c r="BA423" s="31"/>
      <c r="BB423" s="31"/>
    </row>
    <row r="424" ht="13.5" customHeight="1">
      <c r="A424" s="27" t="s">
        <v>61</v>
      </c>
      <c r="B424" s="27" t="s">
        <v>40</v>
      </c>
      <c r="C424" s="28">
        <f>LOOKUP(A424,'single char incidentie'!$A$1:$A$26,'single char incidentie'!$E$1:$E$26)</f>
        <v>0.0043910167</v>
      </c>
      <c r="D424" s="28">
        <f>LOOKUP(B424,'single char incidentie'!$A$1:$A$26,'single char incidentie'!$D$1:$D$26)</f>
        <v>0.0821403066</v>
      </c>
      <c r="E424" s="29">
        <v>0.0356671410293291</v>
      </c>
      <c r="F424" s="30">
        <f t="shared" si="9"/>
        <v>0.0003566714103</v>
      </c>
      <c r="G424" s="31">
        <f t="shared" si="27"/>
        <v>499339.9744</v>
      </c>
      <c r="H424" s="31">
        <f t="shared" si="28"/>
        <v>1149964.292</v>
      </c>
      <c r="I424" s="31">
        <f t="shared" si="10"/>
        <v>4993.399744</v>
      </c>
      <c r="J424" s="32">
        <f t="shared" ref="J424:K424" si="1286">C424*$AH$5</f>
        <v>4.3910167</v>
      </c>
      <c r="K424" s="32">
        <f t="shared" si="1286"/>
        <v>82.1403066</v>
      </c>
      <c r="L424" s="32">
        <f t="shared" si="12"/>
        <v>0.3566714103</v>
      </c>
      <c r="M424" s="32">
        <f t="shared" si="13"/>
        <v>0.3659180583</v>
      </c>
      <c r="N424" s="32">
        <f t="shared" si="14"/>
        <v>0.1416457</v>
      </c>
      <c r="O424" s="32">
        <f t="shared" si="15"/>
        <v>6.84502555</v>
      </c>
      <c r="P424" s="32">
        <f t="shared" si="16"/>
        <v>2.64968731</v>
      </c>
      <c r="Q424" s="32">
        <f t="shared" si="17"/>
        <v>0.02972261752</v>
      </c>
      <c r="R424" s="32">
        <f t="shared" si="18"/>
        <v>0.01150552936</v>
      </c>
      <c r="S424" s="32">
        <f t="shared" si="19"/>
        <v>0.0009587941137</v>
      </c>
      <c r="T424" s="33">
        <f t="shared" si="30"/>
        <v>0.977954656</v>
      </c>
      <c r="U424" s="34">
        <f t="shared" ref="U424:AB424" si="1287">IF(AND(J424&gt;=$AH$7,J424&lt;=$AH$9),1,0)</f>
        <v>0</v>
      </c>
      <c r="V424" s="34">
        <f t="shared" si="1287"/>
        <v>0</v>
      </c>
      <c r="W424" s="34">
        <f t="shared" si="1287"/>
        <v>0</v>
      </c>
      <c r="X424" s="34">
        <f t="shared" si="1287"/>
        <v>0</v>
      </c>
      <c r="Y424" s="34">
        <f t="shared" si="1287"/>
        <v>0</v>
      </c>
      <c r="Z424" s="34">
        <f t="shared" si="1287"/>
        <v>0</v>
      </c>
      <c r="AA424" s="34">
        <f t="shared" si="1287"/>
        <v>1</v>
      </c>
      <c r="AB424" s="34">
        <f t="shared" si="1287"/>
        <v>0</v>
      </c>
      <c r="AC424" s="34">
        <f t="shared" si="21"/>
        <v>0</v>
      </c>
      <c r="AD424" s="34">
        <f t="shared" si="22"/>
        <v>1</v>
      </c>
      <c r="AE424" s="30">
        <f t="shared" si="23"/>
        <v>0.0003566714103</v>
      </c>
      <c r="AF424" s="35" t="str">
        <f t="shared" si="42"/>
        <v>F+D</v>
      </c>
      <c r="AG424" s="31"/>
      <c r="AH424" s="31"/>
      <c r="AI424" s="31"/>
      <c r="AJ424" s="36">
        <f t="shared" ref="AJ424:AS424" si="1288">INT(100*ABS(J424-($AH$7+$AH$9)/2))</f>
        <v>239</v>
      </c>
      <c r="AK424" s="36">
        <f t="shared" si="1288"/>
        <v>8014</v>
      </c>
      <c r="AL424" s="36">
        <f t="shared" si="1288"/>
        <v>164</v>
      </c>
      <c r="AM424" s="36">
        <f t="shared" si="1288"/>
        <v>163</v>
      </c>
      <c r="AN424" s="36">
        <f t="shared" si="1288"/>
        <v>185</v>
      </c>
      <c r="AO424" s="36">
        <f t="shared" si="1288"/>
        <v>484</v>
      </c>
      <c r="AP424" s="36">
        <f t="shared" si="1288"/>
        <v>64</v>
      </c>
      <c r="AQ424" s="36">
        <f t="shared" si="1288"/>
        <v>197</v>
      </c>
      <c r="AR424" s="36">
        <f t="shared" si="1288"/>
        <v>198</v>
      </c>
      <c r="AS424" s="36">
        <f t="shared" si="1288"/>
        <v>199</v>
      </c>
      <c r="AT424" s="35">
        <f t="shared" si="39"/>
        <v>64</v>
      </c>
      <c r="AU424" s="31"/>
      <c r="AV424" s="31"/>
      <c r="AW424" s="31"/>
      <c r="AX424" s="31"/>
      <c r="AY424" s="31"/>
      <c r="AZ424" s="31"/>
      <c r="BA424" s="31"/>
      <c r="BB424" s="31"/>
    </row>
    <row r="425" ht="13.5" customHeight="1">
      <c r="A425" s="27" t="s">
        <v>64</v>
      </c>
      <c r="B425" s="27" t="s">
        <v>43</v>
      </c>
      <c r="C425" s="28">
        <f>LOOKUP(A425,'single char incidentie'!$A$1:$A$26,'single char incidentie'!$E$1:$E$26)</f>
        <v>0.008691730062</v>
      </c>
      <c r="D425" s="28">
        <f>LOOKUP(B425,'single char incidentie'!$A$1:$A$26,'single char incidentie'!$D$1:$D$26)</f>
        <v>0.04579603563</v>
      </c>
      <c r="E425" s="29">
        <v>0.0355376254879678</v>
      </c>
      <c r="F425" s="30">
        <f t="shared" si="9"/>
        <v>0.0003553762549</v>
      </c>
      <c r="G425" s="31">
        <f t="shared" si="27"/>
        <v>497526.7568</v>
      </c>
      <c r="H425" s="31">
        <f t="shared" si="28"/>
        <v>641144.4988</v>
      </c>
      <c r="I425" s="31">
        <f t="shared" si="10"/>
        <v>4975.267568</v>
      </c>
      <c r="J425" s="32">
        <f t="shared" ref="J425:K425" si="1289">C425*$AH$5</f>
        <v>8.691730062</v>
      </c>
      <c r="K425" s="32">
        <f t="shared" si="1289"/>
        <v>45.79603563</v>
      </c>
      <c r="L425" s="32">
        <f t="shared" si="12"/>
        <v>0.3553762549</v>
      </c>
      <c r="M425" s="32">
        <f t="shared" si="13"/>
        <v>0.7243108385</v>
      </c>
      <c r="N425" s="32">
        <f t="shared" si="14"/>
        <v>0.2803783891</v>
      </c>
      <c r="O425" s="32">
        <f t="shared" si="15"/>
        <v>3.816336303</v>
      </c>
      <c r="P425" s="32">
        <f t="shared" si="16"/>
        <v>1.477291472</v>
      </c>
      <c r="Q425" s="32">
        <f t="shared" si="17"/>
        <v>0.02961468791</v>
      </c>
      <c r="R425" s="32">
        <f t="shared" si="18"/>
        <v>0.01146375016</v>
      </c>
      <c r="S425" s="32">
        <f t="shared" si="19"/>
        <v>0.0009553125131</v>
      </c>
      <c r="T425" s="33">
        <f t="shared" si="30"/>
        <v>0.9783100323</v>
      </c>
      <c r="U425" s="34">
        <f t="shared" ref="U425:AB425" si="1290">IF(AND(J425&gt;=$AH$7,J425&lt;=$AH$9),1,0)</f>
        <v>0</v>
      </c>
      <c r="V425" s="34">
        <f t="shared" si="1290"/>
        <v>0</v>
      </c>
      <c r="W425" s="34">
        <f t="shared" si="1290"/>
        <v>0</v>
      </c>
      <c r="X425" s="34">
        <f t="shared" si="1290"/>
        <v>0</v>
      </c>
      <c r="Y425" s="34">
        <f t="shared" si="1290"/>
        <v>0</v>
      </c>
      <c r="Z425" s="34">
        <f t="shared" si="1290"/>
        <v>0</v>
      </c>
      <c r="AA425" s="34">
        <f t="shared" si="1290"/>
        <v>1</v>
      </c>
      <c r="AB425" s="34">
        <f t="shared" si="1290"/>
        <v>0</v>
      </c>
      <c r="AC425" s="34">
        <f t="shared" si="21"/>
        <v>0</v>
      </c>
      <c r="AD425" s="34">
        <f t="shared" si="22"/>
        <v>1</v>
      </c>
      <c r="AE425" s="30">
        <f t="shared" si="23"/>
        <v>0.0003553762549</v>
      </c>
      <c r="AF425" s="35" t="str">
        <f t="shared" si="42"/>
        <v>F+D</v>
      </c>
      <c r="AG425" s="31"/>
      <c r="AH425" s="31"/>
      <c r="AI425" s="31"/>
      <c r="AJ425" s="36">
        <f t="shared" ref="AJ425:AS425" si="1291">INT(100*ABS(J425-($AH$7+$AH$9)/2))</f>
        <v>669</v>
      </c>
      <c r="AK425" s="36">
        <f t="shared" si="1291"/>
        <v>4379</v>
      </c>
      <c r="AL425" s="36">
        <f t="shared" si="1291"/>
        <v>164</v>
      </c>
      <c r="AM425" s="36">
        <f t="shared" si="1291"/>
        <v>127</v>
      </c>
      <c r="AN425" s="36">
        <f t="shared" si="1291"/>
        <v>171</v>
      </c>
      <c r="AO425" s="36">
        <f t="shared" si="1291"/>
        <v>181</v>
      </c>
      <c r="AP425" s="36">
        <f t="shared" si="1291"/>
        <v>52</v>
      </c>
      <c r="AQ425" s="36">
        <f t="shared" si="1291"/>
        <v>197</v>
      </c>
      <c r="AR425" s="36">
        <f t="shared" si="1291"/>
        <v>198</v>
      </c>
      <c r="AS425" s="36">
        <f t="shared" si="1291"/>
        <v>199</v>
      </c>
      <c r="AT425" s="35">
        <f t="shared" si="39"/>
        <v>52</v>
      </c>
      <c r="AU425" s="31"/>
      <c r="AV425" s="31"/>
      <c r="AW425" s="31"/>
      <c r="AX425" s="31"/>
      <c r="AY425" s="31"/>
      <c r="AZ425" s="31"/>
      <c r="BA425" s="31"/>
      <c r="BB425" s="31"/>
    </row>
    <row r="426" ht="13.5" customHeight="1">
      <c r="A426" s="27" t="s">
        <v>61</v>
      </c>
      <c r="B426" s="27" t="s">
        <v>36</v>
      </c>
      <c r="C426" s="28">
        <f>LOOKUP(A426,'single char incidentie'!$A$1:$A$26,'single char incidentie'!$E$1:$E$26)</f>
        <v>0.0043910167</v>
      </c>
      <c r="D426" s="28">
        <f>LOOKUP(B426,'single char incidentie'!$A$1:$A$26,'single char incidentie'!$D$1:$D$26)</f>
        <v>0.0879137728</v>
      </c>
      <c r="E426" s="29">
        <v>0.0353217662523656</v>
      </c>
      <c r="F426" s="30">
        <f t="shared" si="9"/>
        <v>0.0003532176625</v>
      </c>
      <c r="G426" s="31">
        <f t="shared" si="27"/>
        <v>494504.7275</v>
      </c>
      <c r="H426" s="31">
        <f t="shared" si="28"/>
        <v>1230792.819</v>
      </c>
      <c r="I426" s="31">
        <f t="shared" si="10"/>
        <v>4945.047275</v>
      </c>
      <c r="J426" s="32">
        <f t="shared" ref="J426:K426" si="1292">C426*$AH$5</f>
        <v>4.3910167</v>
      </c>
      <c r="K426" s="32">
        <f t="shared" si="1292"/>
        <v>87.9137728</v>
      </c>
      <c r="L426" s="32">
        <f t="shared" si="12"/>
        <v>0.3532176625</v>
      </c>
      <c r="M426" s="32">
        <f t="shared" si="13"/>
        <v>0.3659180583</v>
      </c>
      <c r="N426" s="32">
        <f t="shared" si="14"/>
        <v>0.1416457</v>
      </c>
      <c r="O426" s="32">
        <f t="shared" si="15"/>
        <v>7.326147733</v>
      </c>
      <c r="P426" s="32">
        <f t="shared" si="16"/>
        <v>2.835928155</v>
      </c>
      <c r="Q426" s="32">
        <f t="shared" si="17"/>
        <v>0.02943480521</v>
      </c>
      <c r="R426" s="32">
        <f t="shared" si="18"/>
        <v>0.01139411815</v>
      </c>
      <c r="S426" s="32">
        <f t="shared" si="19"/>
        <v>0.0009495098455</v>
      </c>
      <c r="T426" s="33">
        <f t="shared" si="30"/>
        <v>0.97866325</v>
      </c>
      <c r="U426" s="34">
        <f t="shared" ref="U426:AB426" si="1293">IF(AND(J426&gt;=$AH$7,J426&lt;=$AH$9),1,0)</f>
        <v>0</v>
      </c>
      <c r="V426" s="34">
        <f t="shared" si="1293"/>
        <v>0</v>
      </c>
      <c r="W426" s="34">
        <f t="shared" si="1293"/>
        <v>0</v>
      </c>
      <c r="X426" s="34">
        <f t="shared" si="1293"/>
        <v>0</v>
      </c>
      <c r="Y426" s="34">
        <f t="shared" si="1293"/>
        <v>0</v>
      </c>
      <c r="Z426" s="34">
        <f t="shared" si="1293"/>
        <v>0</v>
      </c>
      <c r="AA426" s="34">
        <f t="shared" si="1293"/>
        <v>1</v>
      </c>
      <c r="AB426" s="34">
        <f t="shared" si="1293"/>
        <v>0</v>
      </c>
      <c r="AC426" s="34">
        <f t="shared" si="21"/>
        <v>0</v>
      </c>
      <c r="AD426" s="34">
        <f t="shared" si="22"/>
        <v>1</v>
      </c>
      <c r="AE426" s="30">
        <f t="shared" si="23"/>
        <v>0.0003532176625</v>
      </c>
      <c r="AF426" s="35" t="str">
        <f t="shared" si="42"/>
        <v>F+D</v>
      </c>
      <c r="AG426" s="31"/>
      <c r="AH426" s="31"/>
      <c r="AI426" s="31"/>
      <c r="AJ426" s="36">
        <f t="shared" ref="AJ426:AS426" si="1294">INT(100*ABS(J426-($AH$7+$AH$9)/2))</f>
        <v>239</v>
      </c>
      <c r="AK426" s="36">
        <f t="shared" si="1294"/>
        <v>8591</v>
      </c>
      <c r="AL426" s="36">
        <f t="shared" si="1294"/>
        <v>164</v>
      </c>
      <c r="AM426" s="36">
        <f t="shared" si="1294"/>
        <v>163</v>
      </c>
      <c r="AN426" s="36">
        <f t="shared" si="1294"/>
        <v>185</v>
      </c>
      <c r="AO426" s="36">
        <f t="shared" si="1294"/>
        <v>532</v>
      </c>
      <c r="AP426" s="36">
        <f t="shared" si="1294"/>
        <v>83</v>
      </c>
      <c r="AQ426" s="36">
        <f t="shared" si="1294"/>
        <v>197</v>
      </c>
      <c r="AR426" s="36">
        <f t="shared" si="1294"/>
        <v>198</v>
      </c>
      <c r="AS426" s="36">
        <f t="shared" si="1294"/>
        <v>199</v>
      </c>
      <c r="AT426" s="35">
        <f t="shared" si="39"/>
        <v>83</v>
      </c>
      <c r="AU426" s="31"/>
      <c r="AV426" s="31"/>
      <c r="AW426" s="31"/>
      <c r="AX426" s="31"/>
      <c r="AY426" s="31"/>
      <c r="AZ426" s="31"/>
      <c r="BA426" s="31"/>
      <c r="BB426" s="31"/>
    </row>
    <row r="427" ht="13.5" customHeight="1">
      <c r="A427" s="27" t="s">
        <v>10</v>
      </c>
      <c r="B427" s="27" t="s">
        <v>48</v>
      </c>
      <c r="C427" s="28">
        <f>LOOKUP(A427,'single char incidentie'!$A$1:$A$26,'single char incidentie'!$E$1:$E$26)</f>
        <v>0.006305122521</v>
      </c>
      <c r="D427" s="28">
        <f>LOOKUP(B427,'single char incidentie'!$A$1:$A$26,'single char incidentie'!$D$1:$D$26)</f>
        <v>0.04743824754</v>
      </c>
      <c r="E427" s="29">
        <v>0.0347317510083864</v>
      </c>
      <c r="F427" s="30">
        <f t="shared" si="9"/>
        <v>0.0003473175101</v>
      </c>
      <c r="G427" s="31">
        <f t="shared" si="27"/>
        <v>486244.5141</v>
      </c>
      <c r="H427" s="31">
        <f t="shared" si="28"/>
        <v>664135.4656</v>
      </c>
      <c r="I427" s="31">
        <f t="shared" si="10"/>
        <v>4862.445141</v>
      </c>
      <c r="J427" s="32">
        <f t="shared" ref="J427:K427" si="1295">C427*$AH$5</f>
        <v>6.305122521</v>
      </c>
      <c r="K427" s="32">
        <f t="shared" si="1295"/>
        <v>47.43824754</v>
      </c>
      <c r="L427" s="32">
        <f t="shared" si="12"/>
        <v>0.3473175101</v>
      </c>
      <c r="M427" s="32">
        <f t="shared" si="13"/>
        <v>0.5254268768</v>
      </c>
      <c r="N427" s="32">
        <f t="shared" si="14"/>
        <v>0.2033910491</v>
      </c>
      <c r="O427" s="32">
        <f t="shared" si="15"/>
        <v>3.953187295</v>
      </c>
      <c r="P427" s="32">
        <f t="shared" si="16"/>
        <v>1.53026605</v>
      </c>
      <c r="Q427" s="32">
        <f t="shared" si="17"/>
        <v>0.02894312584</v>
      </c>
      <c r="R427" s="32">
        <f t="shared" si="18"/>
        <v>0.01120379065</v>
      </c>
      <c r="S427" s="32">
        <f t="shared" si="19"/>
        <v>0.0009336492207</v>
      </c>
      <c r="T427" s="33">
        <f t="shared" si="30"/>
        <v>0.9790105675</v>
      </c>
      <c r="U427" s="34">
        <f t="shared" ref="U427:AB427" si="1296">IF(AND(J427&gt;=$AH$7,J427&lt;=$AH$9),1,0)</f>
        <v>0</v>
      </c>
      <c r="V427" s="34">
        <f t="shared" si="1296"/>
        <v>0</v>
      </c>
      <c r="W427" s="34">
        <f t="shared" si="1296"/>
        <v>0</v>
      </c>
      <c r="X427" s="34">
        <f t="shared" si="1296"/>
        <v>0</v>
      </c>
      <c r="Y427" s="34">
        <f t="shared" si="1296"/>
        <v>0</v>
      </c>
      <c r="Z427" s="34">
        <f t="shared" si="1296"/>
        <v>0</v>
      </c>
      <c r="AA427" s="34">
        <f t="shared" si="1296"/>
        <v>1</v>
      </c>
      <c r="AB427" s="34">
        <f t="shared" si="1296"/>
        <v>0</v>
      </c>
      <c r="AC427" s="34">
        <f t="shared" si="21"/>
        <v>0</v>
      </c>
      <c r="AD427" s="34">
        <f t="shared" si="22"/>
        <v>1</v>
      </c>
      <c r="AE427" s="30">
        <f t="shared" si="23"/>
        <v>0.0003473175101</v>
      </c>
      <c r="AF427" s="35" t="str">
        <f t="shared" si="42"/>
        <v>F+D</v>
      </c>
      <c r="AG427" s="31"/>
      <c r="AH427" s="31"/>
      <c r="AI427" s="31"/>
      <c r="AJ427" s="36">
        <f t="shared" ref="AJ427:AS427" si="1297">INT(100*ABS(J427-($AH$7+$AH$9)/2))</f>
        <v>430</v>
      </c>
      <c r="AK427" s="36">
        <f t="shared" si="1297"/>
        <v>4543</v>
      </c>
      <c r="AL427" s="36">
        <f t="shared" si="1297"/>
        <v>165</v>
      </c>
      <c r="AM427" s="36">
        <f t="shared" si="1297"/>
        <v>147</v>
      </c>
      <c r="AN427" s="36">
        <f t="shared" si="1297"/>
        <v>179</v>
      </c>
      <c r="AO427" s="36">
        <f t="shared" si="1297"/>
        <v>195</v>
      </c>
      <c r="AP427" s="36">
        <f t="shared" si="1297"/>
        <v>46</v>
      </c>
      <c r="AQ427" s="36">
        <f t="shared" si="1297"/>
        <v>197</v>
      </c>
      <c r="AR427" s="36">
        <f t="shared" si="1297"/>
        <v>198</v>
      </c>
      <c r="AS427" s="36">
        <f t="shared" si="1297"/>
        <v>199</v>
      </c>
      <c r="AT427" s="35">
        <f t="shared" si="39"/>
        <v>46</v>
      </c>
      <c r="AU427" s="31"/>
      <c r="AV427" s="31"/>
      <c r="AW427" s="31"/>
      <c r="AX427" s="31"/>
      <c r="AY427" s="31"/>
      <c r="AZ427" s="31"/>
      <c r="BA427" s="31"/>
      <c r="BB427" s="31"/>
    </row>
    <row r="428" ht="13.5" customHeight="1">
      <c r="A428" s="27" t="s">
        <v>10</v>
      </c>
      <c r="B428" s="27" t="s">
        <v>45</v>
      </c>
      <c r="C428" s="28">
        <f>LOOKUP(A428,'single char incidentie'!$A$1:$A$26,'single char incidentie'!$E$1:$E$26)</f>
        <v>0.006305122521</v>
      </c>
      <c r="D428" s="28">
        <f>LOOKUP(B428,'single char incidentie'!$A$1:$A$26,'single char incidentie'!$D$1:$D$26)</f>
        <v>0.04970677464</v>
      </c>
      <c r="E428" s="29">
        <v>0.0340913686094334</v>
      </c>
      <c r="F428" s="30">
        <f t="shared" si="9"/>
        <v>0.0003409136861</v>
      </c>
      <c r="G428" s="31">
        <f t="shared" si="27"/>
        <v>477279.1605</v>
      </c>
      <c r="H428" s="31">
        <f t="shared" si="28"/>
        <v>695894.845</v>
      </c>
      <c r="I428" s="31">
        <f t="shared" si="10"/>
        <v>4772.791605</v>
      </c>
      <c r="J428" s="32">
        <f t="shared" ref="J428:K428" si="1298">C428*$AH$5</f>
        <v>6.305122521</v>
      </c>
      <c r="K428" s="32">
        <f t="shared" si="1298"/>
        <v>49.70677464</v>
      </c>
      <c r="L428" s="32">
        <f t="shared" si="12"/>
        <v>0.3409136861</v>
      </c>
      <c r="M428" s="32">
        <f t="shared" si="13"/>
        <v>0.5254268768</v>
      </c>
      <c r="N428" s="32">
        <f t="shared" si="14"/>
        <v>0.2033910491</v>
      </c>
      <c r="O428" s="32">
        <f t="shared" si="15"/>
        <v>4.14223122</v>
      </c>
      <c r="P428" s="32">
        <f t="shared" si="16"/>
        <v>1.603444343</v>
      </c>
      <c r="Q428" s="32">
        <f t="shared" si="17"/>
        <v>0.02840947384</v>
      </c>
      <c r="R428" s="32">
        <f t="shared" si="18"/>
        <v>0.01099721568</v>
      </c>
      <c r="S428" s="32">
        <f t="shared" si="19"/>
        <v>0.00091643464</v>
      </c>
      <c r="T428" s="33">
        <f t="shared" si="30"/>
        <v>0.9793514811</v>
      </c>
      <c r="U428" s="34">
        <f t="shared" ref="U428:AB428" si="1299">IF(AND(J428&gt;=$AH$7,J428&lt;=$AH$9),1,0)</f>
        <v>0</v>
      </c>
      <c r="V428" s="34">
        <f t="shared" si="1299"/>
        <v>0</v>
      </c>
      <c r="W428" s="34">
        <f t="shared" si="1299"/>
        <v>0</v>
      </c>
      <c r="X428" s="34">
        <f t="shared" si="1299"/>
        <v>0</v>
      </c>
      <c r="Y428" s="34">
        <f t="shared" si="1299"/>
        <v>0</v>
      </c>
      <c r="Z428" s="34">
        <f t="shared" si="1299"/>
        <v>0</v>
      </c>
      <c r="AA428" s="34">
        <f t="shared" si="1299"/>
        <v>1</v>
      </c>
      <c r="AB428" s="34">
        <f t="shared" si="1299"/>
        <v>0</v>
      </c>
      <c r="AC428" s="34">
        <f t="shared" si="21"/>
        <v>0</v>
      </c>
      <c r="AD428" s="34">
        <f t="shared" si="22"/>
        <v>1</v>
      </c>
      <c r="AE428" s="30">
        <f t="shared" si="23"/>
        <v>0.0003409136861</v>
      </c>
      <c r="AF428" s="35" t="str">
        <f t="shared" si="42"/>
        <v>F+D</v>
      </c>
      <c r="AG428" s="31"/>
      <c r="AH428" s="31"/>
      <c r="AI428" s="31"/>
      <c r="AJ428" s="36">
        <f t="shared" ref="AJ428:AS428" si="1300">INT(100*ABS(J428-($AH$7+$AH$9)/2))</f>
        <v>430</v>
      </c>
      <c r="AK428" s="36">
        <f t="shared" si="1300"/>
        <v>4770</v>
      </c>
      <c r="AL428" s="36">
        <f t="shared" si="1300"/>
        <v>165</v>
      </c>
      <c r="AM428" s="36">
        <f t="shared" si="1300"/>
        <v>147</v>
      </c>
      <c r="AN428" s="36">
        <f t="shared" si="1300"/>
        <v>179</v>
      </c>
      <c r="AO428" s="36">
        <f t="shared" si="1300"/>
        <v>214</v>
      </c>
      <c r="AP428" s="36">
        <f t="shared" si="1300"/>
        <v>39</v>
      </c>
      <c r="AQ428" s="36">
        <f t="shared" si="1300"/>
        <v>197</v>
      </c>
      <c r="AR428" s="36">
        <f t="shared" si="1300"/>
        <v>198</v>
      </c>
      <c r="AS428" s="36">
        <f t="shared" si="1300"/>
        <v>199</v>
      </c>
      <c r="AT428" s="35">
        <f t="shared" si="39"/>
        <v>39</v>
      </c>
      <c r="AU428" s="31"/>
      <c r="AV428" s="31"/>
      <c r="AW428" s="31"/>
      <c r="AX428" s="31"/>
      <c r="AY428" s="31"/>
      <c r="AZ428" s="31"/>
      <c r="BA428" s="31"/>
      <c r="BB428" s="31"/>
    </row>
    <row r="429" ht="13.5" customHeight="1">
      <c r="A429" s="27" t="s">
        <v>10</v>
      </c>
      <c r="B429" s="27" t="s">
        <v>43</v>
      </c>
      <c r="C429" s="28">
        <f>LOOKUP(A429,'single char incidentie'!$A$1:$A$26,'single char incidentie'!$E$1:$E$26)</f>
        <v>0.006305122521</v>
      </c>
      <c r="D429" s="28">
        <f>LOOKUP(B429,'single char incidentie'!$A$1:$A$26,'single char incidentie'!$D$1:$D$26)</f>
        <v>0.04579603563</v>
      </c>
      <c r="E429" s="29">
        <v>0.0331991504356111</v>
      </c>
      <c r="F429" s="30">
        <f t="shared" si="9"/>
        <v>0.0003319915044</v>
      </c>
      <c r="G429" s="31">
        <f t="shared" si="27"/>
        <v>464788.1061</v>
      </c>
      <c r="H429" s="31">
        <f t="shared" si="28"/>
        <v>641144.4988</v>
      </c>
      <c r="I429" s="31">
        <f t="shared" si="10"/>
        <v>4647.881061</v>
      </c>
      <c r="J429" s="32">
        <f t="shared" ref="J429:K429" si="1301">C429*$AH$5</f>
        <v>6.305122521</v>
      </c>
      <c r="K429" s="32">
        <f t="shared" si="1301"/>
        <v>45.79603563</v>
      </c>
      <c r="L429" s="32">
        <f t="shared" si="12"/>
        <v>0.3319915044</v>
      </c>
      <c r="M429" s="32">
        <f t="shared" si="13"/>
        <v>0.5254268768</v>
      </c>
      <c r="N429" s="32">
        <f t="shared" si="14"/>
        <v>0.2033910491</v>
      </c>
      <c r="O429" s="32">
        <f t="shared" si="15"/>
        <v>3.816336303</v>
      </c>
      <c r="P429" s="32">
        <f t="shared" si="16"/>
        <v>1.477291472</v>
      </c>
      <c r="Q429" s="32">
        <f t="shared" si="17"/>
        <v>0.0276659587</v>
      </c>
      <c r="R429" s="32">
        <f t="shared" si="18"/>
        <v>0.01070940337</v>
      </c>
      <c r="S429" s="32">
        <f t="shared" si="19"/>
        <v>0.0008924502805</v>
      </c>
      <c r="T429" s="33">
        <f t="shared" si="30"/>
        <v>0.9796834727</v>
      </c>
      <c r="U429" s="34">
        <f t="shared" ref="U429:AB429" si="1302">IF(AND(J429&gt;=$AH$7,J429&lt;=$AH$9),1,0)</f>
        <v>0</v>
      </c>
      <c r="V429" s="34">
        <f t="shared" si="1302"/>
        <v>0</v>
      </c>
      <c r="W429" s="34">
        <f t="shared" si="1302"/>
        <v>0</v>
      </c>
      <c r="X429" s="34">
        <f t="shared" si="1302"/>
        <v>0</v>
      </c>
      <c r="Y429" s="34">
        <f t="shared" si="1302"/>
        <v>0</v>
      </c>
      <c r="Z429" s="34">
        <f t="shared" si="1302"/>
        <v>0</v>
      </c>
      <c r="AA429" s="34">
        <f t="shared" si="1302"/>
        <v>1</v>
      </c>
      <c r="AB429" s="34">
        <f t="shared" si="1302"/>
        <v>0</v>
      </c>
      <c r="AC429" s="34">
        <f t="shared" si="21"/>
        <v>0</v>
      </c>
      <c r="AD429" s="34">
        <f t="shared" si="22"/>
        <v>1</v>
      </c>
      <c r="AE429" s="30">
        <f t="shared" si="23"/>
        <v>0.0003319915044</v>
      </c>
      <c r="AF429" s="35" t="str">
        <f t="shared" si="42"/>
        <v>F+D</v>
      </c>
      <c r="AG429" s="31"/>
      <c r="AH429" s="31"/>
      <c r="AI429" s="31"/>
      <c r="AJ429" s="36">
        <f t="shared" ref="AJ429:AS429" si="1303">INT(100*ABS(J429-($AH$7+$AH$9)/2))</f>
        <v>430</v>
      </c>
      <c r="AK429" s="36">
        <f t="shared" si="1303"/>
        <v>4379</v>
      </c>
      <c r="AL429" s="36">
        <f t="shared" si="1303"/>
        <v>166</v>
      </c>
      <c r="AM429" s="36">
        <f t="shared" si="1303"/>
        <v>147</v>
      </c>
      <c r="AN429" s="36">
        <f t="shared" si="1303"/>
        <v>179</v>
      </c>
      <c r="AO429" s="36">
        <f t="shared" si="1303"/>
        <v>181</v>
      </c>
      <c r="AP429" s="36">
        <f t="shared" si="1303"/>
        <v>52</v>
      </c>
      <c r="AQ429" s="36">
        <f t="shared" si="1303"/>
        <v>197</v>
      </c>
      <c r="AR429" s="36">
        <f t="shared" si="1303"/>
        <v>198</v>
      </c>
      <c r="AS429" s="36">
        <f t="shared" si="1303"/>
        <v>199</v>
      </c>
      <c r="AT429" s="35">
        <f t="shared" si="39"/>
        <v>52</v>
      </c>
      <c r="AU429" s="31"/>
      <c r="AV429" s="31"/>
      <c r="AW429" s="31"/>
      <c r="AX429" s="31"/>
      <c r="AY429" s="31"/>
      <c r="AZ429" s="31"/>
      <c r="BA429" s="31"/>
      <c r="BB429" s="31"/>
    </row>
    <row r="430" ht="13.5" customHeight="1">
      <c r="A430" s="27" t="s">
        <v>62</v>
      </c>
      <c r="B430" s="27" t="s">
        <v>50</v>
      </c>
      <c r="C430" s="28">
        <f>LOOKUP(A430,'single char incidentie'!$A$1:$A$26,'single char incidentie'!$E$1:$E$26)</f>
        <v>0.01854000624</v>
      </c>
      <c r="D430" s="28">
        <f>LOOKUP(B430,'single char incidentie'!$A$1:$A$26,'single char incidentie'!$D$1:$D$26)</f>
        <v>0.01632596738</v>
      </c>
      <c r="E430" s="29">
        <v>0.0323357134932025</v>
      </c>
      <c r="F430" s="30">
        <f t="shared" si="9"/>
        <v>0.0003233571349</v>
      </c>
      <c r="G430" s="31">
        <f t="shared" si="27"/>
        <v>452699.9889</v>
      </c>
      <c r="H430" s="31">
        <f t="shared" si="28"/>
        <v>228563.5433</v>
      </c>
      <c r="I430" s="31">
        <f t="shared" si="10"/>
        <v>4526.999889</v>
      </c>
      <c r="J430" s="32">
        <f t="shared" ref="J430:K430" si="1304">C430*$AH$5</f>
        <v>18.54000624</v>
      </c>
      <c r="K430" s="32">
        <f t="shared" si="1304"/>
        <v>16.32596738</v>
      </c>
      <c r="L430" s="32">
        <f t="shared" si="12"/>
        <v>0.3233571349</v>
      </c>
      <c r="M430" s="32">
        <f t="shared" si="13"/>
        <v>1.54500052</v>
      </c>
      <c r="N430" s="32">
        <f t="shared" si="14"/>
        <v>0.5980647174</v>
      </c>
      <c r="O430" s="32">
        <f t="shared" si="15"/>
        <v>1.360497281</v>
      </c>
      <c r="P430" s="32">
        <f t="shared" si="16"/>
        <v>0.526644109</v>
      </c>
      <c r="Q430" s="32">
        <f t="shared" si="17"/>
        <v>0.02694642791</v>
      </c>
      <c r="R430" s="32">
        <f t="shared" si="18"/>
        <v>0.01043087532</v>
      </c>
      <c r="S430" s="32">
        <f t="shared" si="19"/>
        <v>0.00086923961</v>
      </c>
      <c r="T430" s="33">
        <f t="shared" si="30"/>
        <v>0.9800068298</v>
      </c>
      <c r="U430" s="34">
        <f t="shared" ref="U430:AB430" si="1305">IF(AND(J430&gt;=$AH$7,J430&lt;=$AH$9),1,0)</f>
        <v>0</v>
      </c>
      <c r="V430" s="34">
        <f t="shared" si="1305"/>
        <v>0</v>
      </c>
      <c r="W430" s="34">
        <f t="shared" si="1305"/>
        <v>0</v>
      </c>
      <c r="X430" s="34">
        <f t="shared" si="1305"/>
        <v>1</v>
      </c>
      <c r="Y430" s="34">
        <f t="shared" si="1305"/>
        <v>0</v>
      </c>
      <c r="Z430" s="34">
        <f t="shared" si="1305"/>
        <v>1</v>
      </c>
      <c r="AA430" s="34">
        <f t="shared" si="1305"/>
        <v>0</v>
      </c>
      <c r="AB430" s="34">
        <f t="shared" si="1305"/>
        <v>0</v>
      </c>
      <c r="AC430" s="34">
        <f t="shared" si="21"/>
        <v>0</v>
      </c>
      <c r="AD430" s="34">
        <f t="shared" si="22"/>
        <v>1</v>
      </c>
      <c r="AE430" s="30">
        <f t="shared" si="23"/>
        <v>0.0003233571349</v>
      </c>
      <c r="AF430" s="35" t="str">
        <f t="shared" si="42"/>
        <v>V+M</v>
      </c>
      <c r="AG430" s="31"/>
      <c r="AH430" s="31"/>
      <c r="AI430" s="31"/>
      <c r="AJ430" s="36">
        <f t="shared" ref="AJ430:AS430" si="1306">INT(100*ABS(J430-($AH$7+$AH$9)/2))</f>
        <v>1654</v>
      </c>
      <c r="AK430" s="36">
        <f t="shared" si="1306"/>
        <v>1432</v>
      </c>
      <c r="AL430" s="36">
        <f t="shared" si="1306"/>
        <v>167</v>
      </c>
      <c r="AM430" s="36">
        <f t="shared" si="1306"/>
        <v>45</v>
      </c>
      <c r="AN430" s="36">
        <f t="shared" si="1306"/>
        <v>140</v>
      </c>
      <c r="AO430" s="36">
        <f t="shared" si="1306"/>
        <v>63</v>
      </c>
      <c r="AP430" s="36">
        <f t="shared" si="1306"/>
        <v>147</v>
      </c>
      <c r="AQ430" s="36">
        <f t="shared" si="1306"/>
        <v>197</v>
      </c>
      <c r="AR430" s="36">
        <f t="shared" si="1306"/>
        <v>198</v>
      </c>
      <c r="AS430" s="36">
        <f t="shared" si="1306"/>
        <v>199</v>
      </c>
      <c r="AT430" s="35">
        <f t="shared" si="39"/>
        <v>45</v>
      </c>
      <c r="AU430" s="31"/>
      <c r="AV430" s="31"/>
      <c r="AW430" s="31"/>
      <c r="AX430" s="31"/>
      <c r="AY430" s="31"/>
      <c r="AZ430" s="31"/>
      <c r="BA430" s="31"/>
      <c r="BB430" s="31"/>
    </row>
    <row r="431" ht="13.5" customHeight="1">
      <c r="A431" s="27" t="s">
        <v>63</v>
      </c>
      <c r="B431" s="27" t="s">
        <v>28</v>
      </c>
      <c r="C431" s="28">
        <f>LOOKUP(A431,'single char incidentie'!$A$1:$A$26,'single char incidentie'!$E$1:$E$26)</f>
        <v>0.00260728886</v>
      </c>
      <c r="D431" s="28">
        <f>LOOKUP(B431,'single char incidentie'!$A$1:$A$26,'single char incidentie'!$D$1:$D$26)</f>
        <v>0.1270833106</v>
      </c>
      <c r="E431" s="29">
        <v>0.0323069322617889</v>
      </c>
      <c r="F431" s="30">
        <f t="shared" si="9"/>
        <v>0.0003230693226</v>
      </c>
      <c r="G431" s="31">
        <f t="shared" si="27"/>
        <v>452297.0517</v>
      </c>
      <c r="H431" s="31">
        <f t="shared" si="28"/>
        <v>1779166.349</v>
      </c>
      <c r="I431" s="31">
        <f t="shared" si="10"/>
        <v>4522.970517</v>
      </c>
      <c r="J431" s="32">
        <f t="shared" ref="J431:K431" si="1307">C431*$AH$5</f>
        <v>2.60728886</v>
      </c>
      <c r="K431" s="32">
        <f t="shared" si="1307"/>
        <v>127.0833106</v>
      </c>
      <c r="L431" s="32">
        <f t="shared" si="12"/>
        <v>0.3230693226</v>
      </c>
      <c r="M431" s="32">
        <f t="shared" si="13"/>
        <v>0.2172740717</v>
      </c>
      <c r="N431" s="32">
        <f t="shared" si="14"/>
        <v>0.08410609227</v>
      </c>
      <c r="O431" s="32">
        <f t="shared" si="15"/>
        <v>10.59027588</v>
      </c>
      <c r="P431" s="32">
        <f t="shared" si="16"/>
        <v>4.099461633</v>
      </c>
      <c r="Q431" s="32">
        <f t="shared" si="17"/>
        <v>0.02692244355</v>
      </c>
      <c r="R431" s="32">
        <f t="shared" si="18"/>
        <v>0.01042159105</v>
      </c>
      <c r="S431" s="32">
        <f t="shared" si="19"/>
        <v>0.000868465921</v>
      </c>
      <c r="T431" s="33">
        <f t="shared" si="30"/>
        <v>0.9803298991</v>
      </c>
      <c r="U431" s="34">
        <f t="shared" ref="U431:AB431" si="1308">IF(AND(J431&gt;=$AH$7,J431&lt;=$AH$9),1,0)</f>
        <v>1</v>
      </c>
      <c r="V431" s="34">
        <f t="shared" si="1308"/>
        <v>0</v>
      </c>
      <c r="W431" s="34">
        <f t="shared" si="1308"/>
        <v>0</v>
      </c>
      <c r="X431" s="34">
        <f t="shared" si="1308"/>
        <v>0</v>
      </c>
      <c r="Y431" s="34">
        <f t="shared" si="1308"/>
        <v>0</v>
      </c>
      <c r="Z431" s="34">
        <f t="shared" si="1308"/>
        <v>0</v>
      </c>
      <c r="AA431" s="34">
        <f t="shared" si="1308"/>
        <v>0</v>
      </c>
      <c r="AB431" s="34">
        <f t="shared" si="1308"/>
        <v>0</v>
      </c>
      <c r="AC431" s="34">
        <f t="shared" si="21"/>
        <v>0</v>
      </c>
      <c r="AD431" s="34">
        <f t="shared" si="22"/>
        <v>1</v>
      </c>
      <c r="AE431" s="30">
        <f t="shared" si="23"/>
        <v>0.0003230693226</v>
      </c>
      <c r="AF431" s="35" t="str">
        <f t="shared" si="42"/>
        <v>V+F</v>
      </c>
      <c r="AG431" s="31"/>
      <c r="AH431" s="31"/>
      <c r="AI431" s="31"/>
      <c r="AJ431" s="36">
        <f t="shared" ref="AJ431:AS431" si="1309">INT(100*ABS(J431-($AH$7+$AH$9)/2))</f>
        <v>60</v>
      </c>
      <c r="AK431" s="36">
        <f t="shared" si="1309"/>
        <v>12508</v>
      </c>
      <c r="AL431" s="36">
        <f t="shared" si="1309"/>
        <v>167</v>
      </c>
      <c r="AM431" s="36">
        <f t="shared" si="1309"/>
        <v>178</v>
      </c>
      <c r="AN431" s="36">
        <f t="shared" si="1309"/>
        <v>191</v>
      </c>
      <c r="AO431" s="36">
        <f t="shared" si="1309"/>
        <v>859</v>
      </c>
      <c r="AP431" s="36">
        <f t="shared" si="1309"/>
        <v>209</v>
      </c>
      <c r="AQ431" s="36">
        <f t="shared" si="1309"/>
        <v>197</v>
      </c>
      <c r="AR431" s="36">
        <f t="shared" si="1309"/>
        <v>198</v>
      </c>
      <c r="AS431" s="36">
        <f t="shared" si="1309"/>
        <v>199</v>
      </c>
      <c r="AT431" s="35">
        <f t="shared" si="39"/>
        <v>167</v>
      </c>
      <c r="AU431" s="31"/>
      <c r="AV431" s="31"/>
      <c r="AW431" s="31"/>
      <c r="AX431" s="31"/>
      <c r="AY431" s="31"/>
      <c r="AZ431" s="31"/>
      <c r="BA431" s="31"/>
      <c r="BB431" s="31"/>
    </row>
    <row r="432" ht="13.5" customHeight="1">
      <c r="A432" s="27" t="s">
        <v>40</v>
      </c>
      <c r="B432" s="27" t="s">
        <v>11</v>
      </c>
      <c r="C432" s="28">
        <f>LOOKUP(A432,'single char incidentie'!$A$1:$A$26,'single char incidentie'!$E$1:$E$26)</f>
        <v>0.02231853074</v>
      </c>
      <c r="D432" s="28">
        <f>LOOKUP(B432,'single char incidentie'!$A$1:$A$26,'single char incidentie'!$D$1:$D$26)</f>
        <v>0.01327316637</v>
      </c>
      <c r="E432" s="29">
        <v>0.0309973862324692</v>
      </c>
      <c r="F432" s="30">
        <f t="shared" si="9"/>
        <v>0.0003099738623</v>
      </c>
      <c r="G432" s="31">
        <f t="shared" si="27"/>
        <v>433963.4073</v>
      </c>
      <c r="H432" s="31">
        <f t="shared" si="28"/>
        <v>185824.3292</v>
      </c>
      <c r="I432" s="31">
        <f t="shared" si="10"/>
        <v>4339.634073</v>
      </c>
      <c r="J432" s="32">
        <f t="shared" ref="J432:K432" si="1310">C432*$AH$5</f>
        <v>22.31853074</v>
      </c>
      <c r="K432" s="32">
        <f t="shared" si="1310"/>
        <v>13.27316637</v>
      </c>
      <c r="L432" s="32">
        <f t="shared" si="12"/>
        <v>0.3099738623</v>
      </c>
      <c r="M432" s="32">
        <f t="shared" si="13"/>
        <v>1.859877562</v>
      </c>
      <c r="N432" s="32">
        <f t="shared" si="14"/>
        <v>0.7199526045</v>
      </c>
      <c r="O432" s="32">
        <f t="shared" si="15"/>
        <v>1.106097198</v>
      </c>
      <c r="P432" s="32">
        <f t="shared" si="16"/>
        <v>0.4281666571</v>
      </c>
      <c r="Q432" s="32">
        <f t="shared" si="17"/>
        <v>0.02583115519</v>
      </c>
      <c r="R432" s="32">
        <f t="shared" si="18"/>
        <v>0.009999156849</v>
      </c>
      <c r="S432" s="32">
        <f t="shared" si="19"/>
        <v>0.0008332630708</v>
      </c>
      <c r="T432" s="33">
        <f t="shared" si="30"/>
        <v>0.980639873</v>
      </c>
      <c r="U432" s="34">
        <f t="shared" ref="U432:AB432" si="1311">IF(AND(J432&gt;=$AH$7,J432&lt;=$AH$9),1,0)</f>
        <v>0</v>
      </c>
      <c r="V432" s="34">
        <f t="shared" si="1311"/>
        <v>0</v>
      </c>
      <c r="W432" s="34">
        <f t="shared" si="1311"/>
        <v>0</v>
      </c>
      <c r="X432" s="34">
        <f t="shared" si="1311"/>
        <v>1</v>
      </c>
      <c r="Y432" s="34">
        <f t="shared" si="1311"/>
        <v>0</v>
      </c>
      <c r="Z432" s="34">
        <f t="shared" si="1311"/>
        <v>1</v>
      </c>
      <c r="AA432" s="34">
        <f t="shared" si="1311"/>
        <v>0</v>
      </c>
      <c r="AB432" s="34">
        <f t="shared" si="1311"/>
        <v>0</v>
      </c>
      <c r="AC432" s="34">
        <f t="shared" si="21"/>
        <v>0</v>
      </c>
      <c r="AD432" s="34">
        <f t="shared" si="22"/>
        <v>1</v>
      </c>
      <c r="AE432" s="30">
        <f t="shared" si="23"/>
        <v>0.0003099738623</v>
      </c>
      <c r="AF432" s="35" t="str">
        <f t="shared" si="42"/>
        <v>V+M</v>
      </c>
      <c r="AG432" s="31"/>
      <c r="AH432" s="31"/>
      <c r="AI432" s="31"/>
      <c r="AJ432" s="36">
        <f t="shared" ref="AJ432:AS432" si="1312">INT(100*ABS(J432-($AH$7+$AH$9)/2))</f>
        <v>2031</v>
      </c>
      <c r="AK432" s="36">
        <f t="shared" si="1312"/>
        <v>1127</v>
      </c>
      <c r="AL432" s="36">
        <f t="shared" si="1312"/>
        <v>169</v>
      </c>
      <c r="AM432" s="36">
        <f t="shared" si="1312"/>
        <v>14</v>
      </c>
      <c r="AN432" s="36">
        <f t="shared" si="1312"/>
        <v>128</v>
      </c>
      <c r="AO432" s="36">
        <f t="shared" si="1312"/>
        <v>89</v>
      </c>
      <c r="AP432" s="36">
        <f t="shared" si="1312"/>
        <v>157</v>
      </c>
      <c r="AQ432" s="36">
        <f t="shared" si="1312"/>
        <v>197</v>
      </c>
      <c r="AR432" s="36">
        <f t="shared" si="1312"/>
        <v>199</v>
      </c>
      <c r="AS432" s="36">
        <f t="shared" si="1312"/>
        <v>199</v>
      </c>
      <c r="AT432" s="35">
        <f t="shared" si="39"/>
        <v>14</v>
      </c>
      <c r="AU432" s="31"/>
      <c r="AV432" s="31"/>
      <c r="AW432" s="31"/>
      <c r="AX432" s="31"/>
      <c r="AY432" s="31"/>
      <c r="AZ432" s="31"/>
      <c r="BA432" s="31"/>
      <c r="BB432" s="31"/>
    </row>
    <row r="433" ht="13.5" customHeight="1">
      <c r="A433" s="27" t="s">
        <v>10</v>
      </c>
      <c r="B433" s="27" t="s">
        <v>55</v>
      </c>
      <c r="C433" s="28">
        <f>LOOKUP(A433,'single char incidentie'!$A$1:$A$26,'single char incidentie'!$E$1:$E$26)</f>
        <v>0.006305122521</v>
      </c>
      <c r="D433" s="28">
        <f>LOOKUP(B433,'single char incidentie'!$A$1:$A$26,'single char incidentie'!$D$1:$D$26)</f>
        <v>0.0443396535</v>
      </c>
      <c r="E433" s="29">
        <v>0.0307743316890136</v>
      </c>
      <c r="F433" s="30">
        <f t="shared" si="9"/>
        <v>0.0003077433169</v>
      </c>
      <c r="G433" s="31">
        <f t="shared" si="27"/>
        <v>430840.6436</v>
      </c>
      <c r="H433" s="31">
        <f t="shared" si="28"/>
        <v>620755.149</v>
      </c>
      <c r="I433" s="31">
        <f t="shared" si="10"/>
        <v>4308.406436</v>
      </c>
      <c r="J433" s="32">
        <f t="shared" ref="J433:K433" si="1313">C433*$AH$5</f>
        <v>6.305122521</v>
      </c>
      <c r="K433" s="32">
        <f t="shared" si="1313"/>
        <v>44.3396535</v>
      </c>
      <c r="L433" s="32">
        <f t="shared" si="12"/>
        <v>0.3077433169</v>
      </c>
      <c r="M433" s="32">
        <f t="shared" si="13"/>
        <v>0.5254268768</v>
      </c>
      <c r="N433" s="32">
        <f t="shared" si="14"/>
        <v>0.2033910491</v>
      </c>
      <c r="O433" s="32">
        <f t="shared" si="15"/>
        <v>3.694971125</v>
      </c>
      <c r="P433" s="32">
        <f t="shared" si="16"/>
        <v>1.430311403</v>
      </c>
      <c r="Q433" s="32">
        <f t="shared" si="17"/>
        <v>0.02564527641</v>
      </c>
      <c r="R433" s="32">
        <f t="shared" si="18"/>
        <v>0.009927203771</v>
      </c>
      <c r="S433" s="32">
        <f t="shared" si="19"/>
        <v>0.0008272669809</v>
      </c>
      <c r="T433" s="33">
        <f t="shared" si="30"/>
        <v>0.9809476163</v>
      </c>
      <c r="U433" s="34">
        <f t="shared" ref="U433:AB433" si="1314">IF(AND(J433&gt;=$AH$7,J433&lt;=$AH$9),1,0)</f>
        <v>0</v>
      </c>
      <c r="V433" s="34">
        <f t="shared" si="1314"/>
        <v>0</v>
      </c>
      <c r="W433" s="34">
        <f t="shared" si="1314"/>
        <v>0</v>
      </c>
      <c r="X433" s="34">
        <f t="shared" si="1314"/>
        <v>0</v>
      </c>
      <c r="Y433" s="34">
        <f t="shared" si="1314"/>
        <v>0</v>
      </c>
      <c r="Z433" s="34">
        <f t="shared" si="1314"/>
        <v>0</v>
      </c>
      <c r="AA433" s="34">
        <f t="shared" si="1314"/>
        <v>1</v>
      </c>
      <c r="AB433" s="34">
        <f t="shared" si="1314"/>
        <v>0</v>
      </c>
      <c r="AC433" s="34">
        <f t="shared" si="21"/>
        <v>0</v>
      </c>
      <c r="AD433" s="34">
        <f t="shared" si="22"/>
        <v>1</v>
      </c>
      <c r="AE433" s="30">
        <f t="shared" si="23"/>
        <v>0.0003077433169</v>
      </c>
      <c r="AF433" s="35" t="str">
        <f t="shared" si="42"/>
        <v>F+D</v>
      </c>
      <c r="AG433" s="31"/>
      <c r="AH433" s="31"/>
      <c r="AI433" s="31"/>
      <c r="AJ433" s="36">
        <f t="shared" ref="AJ433:AS433" si="1315">INT(100*ABS(J433-($AH$7+$AH$9)/2))</f>
        <v>430</v>
      </c>
      <c r="AK433" s="36">
        <f t="shared" si="1315"/>
        <v>4233</v>
      </c>
      <c r="AL433" s="36">
        <f t="shared" si="1315"/>
        <v>169</v>
      </c>
      <c r="AM433" s="36">
        <f t="shared" si="1315"/>
        <v>147</v>
      </c>
      <c r="AN433" s="36">
        <f t="shared" si="1315"/>
        <v>179</v>
      </c>
      <c r="AO433" s="36">
        <f t="shared" si="1315"/>
        <v>169</v>
      </c>
      <c r="AP433" s="36">
        <f t="shared" si="1315"/>
        <v>56</v>
      </c>
      <c r="AQ433" s="36">
        <f t="shared" si="1315"/>
        <v>197</v>
      </c>
      <c r="AR433" s="36">
        <f t="shared" si="1315"/>
        <v>199</v>
      </c>
      <c r="AS433" s="36">
        <f t="shared" si="1315"/>
        <v>199</v>
      </c>
      <c r="AT433" s="35">
        <f t="shared" si="39"/>
        <v>56</v>
      </c>
      <c r="AU433" s="31"/>
      <c r="AV433" s="31"/>
      <c r="AW433" s="31"/>
      <c r="AX433" s="31"/>
      <c r="AY433" s="31"/>
      <c r="AZ433" s="31"/>
      <c r="BA433" s="31"/>
      <c r="BB433" s="31"/>
    </row>
    <row r="434" ht="13.5" customHeight="1">
      <c r="A434" s="27" t="s">
        <v>62</v>
      </c>
      <c r="B434" s="27" t="s">
        <v>63</v>
      </c>
      <c r="C434" s="28">
        <f>LOOKUP(A434,'single char incidentie'!$A$1:$A$26,'single char incidentie'!$E$1:$E$26)</f>
        <v>0.01854000624</v>
      </c>
      <c r="D434" s="28">
        <f>LOOKUP(B434,'single char incidentie'!$A$1:$A$26,'single char incidentie'!$D$1:$D$26)</f>
        <v>0.01647854269</v>
      </c>
      <c r="E434" s="29">
        <v>0.0306951833026262</v>
      </c>
      <c r="F434" s="30">
        <f t="shared" si="9"/>
        <v>0.000306951833</v>
      </c>
      <c r="G434" s="31">
        <f t="shared" si="27"/>
        <v>429732.5662</v>
      </c>
      <c r="H434" s="31">
        <f t="shared" si="28"/>
        <v>230699.5977</v>
      </c>
      <c r="I434" s="31">
        <f t="shared" si="10"/>
        <v>4297.325662</v>
      </c>
      <c r="J434" s="32">
        <f t="shared" ref="J434:K434" si="1316">C434*$AH$5</f>
        <v>18.54000624</v>
      </c>
      <c r="K434" s="32">
        <f t="shared" si="1316"/>
        <v>16.47854269</v>
      </c>
      <c r="L434" s="32">
        <f t="shared" si="12"/>
        <v>0.306951833</v>
      </c>
      <c r="M434" s="32">
        <f t="shared" si="13"/>
        <v>1.54500052</v>
      </c>
      <c r="N434" s="32">
        <f t="shared" si="14"/>
        <v>0.5980647174</v>
      </c>
      <c r="O434" s="32">
        <f t="shared" si="15"/>
        <v>1.373211891</v>
      </c>
      <c r="P434" s="32">
        <f t="shared" si="16"/>
        <v>0.5315658933</v>
      </c>
      <c r="Q434" s="32">
        <f t="shared" si="17"/>
        <v>0.02557931942</v>
      </c>
      <c r="R434" s="32">
        <f t="shared" si="18"/>
        <v>0.009901672033</v>
      </c>
      <c r="S434" s="32">
        <f t="shared" si="19"/>
        <v>0.0008251393361</v>
      </c>
      <c r="T434" s="33">
        <f t="shared" si="30"/>
        <v>0.9812545681</v>
      </c>
      <c r="U434" s="34">
        <f t="shared" ref="U434:AB434" si="1317">IF(AND(J434&gt;=$AH$7,J434&lt;=$AH$9),1,0)</f>
        <v>0</v>
      </c>
      <c r="V434" s="34">
        <f t="shared" si="1317"/>
        <v>0</v>
      </c>
      <c r="W434" s="34">
        <f t="shared" si="1317"/>
        <v>0</v>
      </c>
      <c r="X434" s="34">
        <f t="shared" si="1317"/>
        <v>1</v>
      </c>
      <c r="Y434" s="34">
        <f t="shared" si="1317"/>
        <v>0</v>
      </c>
      <c r="Z434" s="34">
        <f t="shared" si="1317"/>
        <v>1</v>
      </c>
      <c r="AA434" s="34">
        <f t="shared" si="1317"/>
        <v>0</v>
      </c>
      <c r="AB434" s="34">
        <f t="shared" si="1317"/>
        <v>0</v>
      </c>
      <c r="AC434" s="34">
        <f t="shared" si="21"/>
        <v>0</v>
      </c>
      <c r="AD434" s="34">
        <f t="shared" si="22"/>
        <v>1</v>
      </c>
      <c r="AE434" s="30">
        <f t="shared" si="23"/>
        <v>0.000306951833</v>
      </c>
      <c r="AF434" s="35" t="str">
        <f t="shared" si="42"/>
        <v>V+M</v>
      </c>
      <c r="AG434" s="31"/>
      <c r="AH434" s="31"/>
      <c r="AI434" s="31"/>
      <c r="AJ434" s="36">
        <f t="shared" ref="AJ434:AS434" si="1318">INT(100*ABS(J434-($AH$7+$AH$9)/2))</f>
        <v>1654</v>
      </c>
      <c r="AK434" s="36">
        <f t="shared" si="1318"/>
        <v>1447</v>
      </c>
      <c r="AL434" s="36">
        <f t="shared" si="1318"/>
        <v>169</v>
      </c>
      <c r="AM434" s="36">
        <f t="shared" si="1318"/>
        <v>45</v>
      </c>
      <c r="AN434" s="36">
        <f t="shared" si="1318"/>
        <v>140</v>
      </c>
      <c r="AO434" s="36">
        <f t="shared" si="1318"/>
        <v>62</v>
      </c>
      <c r="AP434" s="36">
        <f t="shared" si="1318"/>
        <v>146</v>
      </c>
      <c r="AQ434" s="36">
        <f t="shared" si="1318"/>
        <v>197</v>
      </c>
      <c r="AR434" s="36">
        <f t="shared" si="1318"/>
        <v>199</v>
      </c>
      <c r="AS434" s="36">
        <f t="shared" si="1318"/>
        <v>199</v>
      </c>
      <c r="AT434" s="35">
        <f t="shared" si="39"/>
        <v>45</v>
      </c>
      <c r="AU434" s="31"/>
      <c r="AV434" s="31"/>
      <c r="AW434" s="31"/>
      <c r="AX434" s="31"/>
      <c r="AY434" s="31"/>
      <c r="AZ434" s="31"/>
      <c r="BA434" s="31"/>
      <c r="BB434" s="31"/>
    </row>
    <row r="435" ht="13.5" customHeight="1">
      <c r="A435" s="27" t="s">
        <v>64</v>
      </c>
      <c r="B435" s="27" t="s">
        <v>58</v>
      </c>
      <c r="C435" s="28">
        <f>LOOKUP(A435,'single char incidentie'!$A$1:$A$26,'single char incidentie'!$E$1:$E$26)</f>
        <v>0.008691730062</v>
      </c>
      <c r="D435" s="28">
        <f>LOOKUP(B435,'single char incidentie'!$A$1:$A$26,'single char incidentie'!$D$1:$D$26)</f>
        <v>0.0382052264</v>
      </c>
      <c r="E435" s="29">
        <v>0.0290978249591702</v>
      </c>
      <c r="F435" s="30">
        <f t="shared" si="9"/>
        <v>0.0002909782496</v>
      </c>
      <c r="G435" s="31">
        <f t="shared" si="27"/>
        <v>407369.5494</v>
      </c>
      <c r="H435" s="31">
        <f t="shared" si="28"/>
        <v>534873.1696</v>
      </c>
      <c r="I435" s="31">
        <f t="shared" si="10"/>
        <v>4073.695494</v>
      </c>
      <c r="J435" s="32">
        <f t="shared" ref="J435:K435" si="1319">C435*$AH$5</f>
        <v>8.691730062</v>
      </c>
      <c r="K435" s="32">
        <f t="shared" si="1319"/>
        <v>38.2052264</v>
      </c>
      <c r="L435" s="32">
        <f t="shared" si="12"/>
        <v>0.2909782496</v>
      </c>
      <c r="M435" s="32">
        <f t="shared" si="13"/>
        <v>0.7243108385</v>
      </c>
      <c r="N435" s="32">
        <f t="shared" si="14"/>
        <v>0.2803783891</v>
      </c>
      <c r="O435" s="32">
        <f t="shared" si="15"/>
        <v>3.183768867</v>
      </c>
      <c r="P435" s="32">
        <f t="shared" si="16"/>
        <v>1.232426658</v>
      </c>
      <c r="Q435" s="32">
        <f t="shared" si="17"/>
        <v>0.02424818747</v>
      </c>
      <c r="R435" s="32">
        <f t="shared" si="18"/>
        <v>0.009386395148</v>
      </c>
      <c r="S435" s="32">
        <f t="shared" si="19"/>
        <v>0.0007821995957</v>
      </c>
      <c r="T435" s="33">
        <f t="shared" si="30"/>
        <v>0.9815455464</v>
      </c>
      <c r="U435" s="34">
        <f t="shared" ref="U435:AB435" si="1320">IF(AND(J435&gt;=$AH$7,J435&lt;=$AH$9),1,0)</f>
        <v>0</v>
      </c>
      <c r="V435" s="34">
        <f t="shared" si="1320"/>
        <v>0</v>
      </c>
      <c r="W435" s="34">
        <f t="shared" si="1320"/>
        <v>0</v>
      </c>
      <c r="X435" s="34">
        <f t="shared" si="1320"/>
        <v>0</v>
      </c>
      <c r="Y435" s="34">
        <f t="shared" si="1320"/>
        <v>0</v>
      </c>
      <c r="Z435" s="34">
        <f t="shared" si="1320"/>
        <v>0</v>
      </c>
      <c r="AA435" s="34">
        <f t="shared" si="1320"/>
        <v>1</v>
      </c>
      <c r="AB435" s="34">
        <f t="shared" si="1320"/>
        <v>0</v>
      </c>
      <c r="AC435" s="34">
        <f t="shared" si="21"/>
        <v>0</v>
      </c>
      <c r="AD435" s="34">
        <f t="shared" si="22"/>
        <v>1</v>
      </c>
      <c r="AE435" s="30">
        <f t="shared" si="23"/>
        <v>0.0002909782496</v>
      </c>
      <c r="AF435" s="35" t="str">
        <f t="shared" si="42"/>
        <v>F+D</v>
      </c>
      <c r="AG435" s="31"/>
      <c r="AH435" s="31"/>
      <c r="AI435" s="31"/>
      <c r="AJ435" s="36">
        <f t="shared" ref="AJ435:AS435" si="1321">INT(100*ABS(J435-($AH$7+$AH$9)/2))</f>
        <v>669</v>
      </c>
      <c r="AK435" s="36">
        <f t="shared" si="1321"/>
        <v>3620</v>
      </c>
      <c r="AL435" s="36">
        <f t="shared" si="1321"/>
        <v>170</v>
      </c>
      <c r="AM435" s="36">
        <f t="shared" si="1321"/>
        <v>127</v>
      </c>
      <c r="AN435" s="36">
        <f t="shared" si="1321"/>
        <v>171</v>
      </c>
      <c r="AO435" s="36">
        <f t="shared" si="1321"/>
        <v>118</v>
      </c>
      <c r="AP435" s="36">
        <f t="shared" si="1321"/>
        <v>76</v>
      </c>
      <c r="AQ435" s="36">
        <f t="shared" si="1321"/>
        <v>197</v>
      </c>
      <c r="AR435" s="36">
        <f t="shared" si="1321"/>
        <v>199</v>
      </c>
      <c r="AS435" s="36">
        <f t="shared" si="1321"/>
        <v>199</v>
      </c>
      <c r="AT435" s="35">
        <f t="shared" si="39"/>
        <v>76</v>
      </c>
      <c r="AU435" s="31"/>
      <c r="AV435" s="31"/>
      <c r="AW435" s="31"/>
      <c r="AX435" s="31"/>
      <c r="AY435" s="31"/>
      <c r="AZ435" s="31"/>
      <c r="BA435" s="31"/>
      <c r="BB435" s="31"/>
    </row>
    <row r="436" ht="13.5" customHeight="1">
      <c r="A436" s="27" t="s">
        <v>33</v>
      </c>
      <c r="B436" s="27" t="s">
        <v>65</v>
      </c>
      <c r="C436" s="28">
        <f>LOOKUP(A436,'single char incidentie'!$A$1:$A$26,'single char incidentie'!$E$1:$E$26)</f>
        <v>0.09650590394</v>
      </c>
      <c r="D436" s="28">
        <f>LOOKUP(B436,'single char incidentie'!$A$1:$A$26,'single char incidentie'!$D$1:$D$26)</f>
        <v>0.002980295365</v>
      </c>
      <c r="E436" s="29">
        <v>0.0276443727727824</v>
      </c>
      <c r="F436" s="30">
        <f t="shared" si="9"/>
        <v>0.0002764437277</v>
      </c>
      <c r="G436" s="31">
        <f t="shared" si="27"/>
        <v>387021.2188</v>
      </c>
      <c r="H436" s="31">
        <f t="shared" si="28"/>
        <v>41724.13511</v>
      </c>
      <c r="I436" s="31">
        <f t="shared" si="10"/>
        <v>3870.212188</v>
      </c>
      <c r="J436" s="32">
        <f t="shared" ref="J436:K436" si="1322">C436*$AH$5</f>
        <v>96.50590394</v>
      </c>
      <c r="K436" s="32">
        <f t="shared" si="1322"/>
        <v>2.980295365</v>
      </c>
      <c r="L436" s="32">
        <f t="shared" si="12"/>
        <v>0.2764437277</v>
      </c>
      <c r="M436" s="32">
        <f t="shared" si="13"/>
        <v>8.042158661</v>
      </c>
      <c r="N436" s="32">
        <f t="shared" si="14"/>
        <v>3.113093675</v>
      </c>
      <c r="O436" s="32">
        <f t="shared" si="15"/>
        <v>0.2483579471</v>
      </c>
      <c r="P436" s="32">
        <f t="shared" si="16"/>
        <v>0.09613856016</v>
      </c>
      <c r="Q436" s="32">
        <f t="shared" si="17"/>
        <v>0.02303697731</v>
      </c>
      <c r="R436" s="32">
        <f t="shared" si="18"/>
        <v>0.008917539604</v>
      </c>
      <c r="S436" s="32">
        <f t="shared" si="19"/>
        <v>0.0007431283003</v>
      </c>
      <c r="T436" s="33">
        <f t="shared" si="30"/>
        <v>0.9818219901</v>
      </c>
      <c r="U436" s="34">
        <f t="shared" ref="U436:AB436" si="1323">IF(AND(J436&gt;=$AH$7,J436&lt;=$AH$9),1,0)</f>
        <v>0</v>
      </c>
      <c r="V436" s="34">
        <f t="shared" si="1323"/>
        <v>1</v>
      </c>
      <c r="W436" s="34">
        <f t="shared" si="1323"/>
        <v>0</v>
      </c>
      <c r="X436" s="34">
        <f t="shared" si="1323"/>
        <v>0</v>
      </c>
      <c r="Y436" s="34">
        <f t="shared" si="1323"/>
        <v>0</v>
      </c>
      <c r="Z436" s="34">
        <f t="shared" si="1323"/>
        <v>0</v>
      </c>
      <c r="AA436" s="34">
        <f t="shared" si="1323"/>
        <v>0</v>
      </c>
      <c r="AB436" s="34">
        <f t="shared" si="1323"/>
        <v>0</v>
      </c>
      <c r="AC436" s="34">
        <f t="shared" si="21"/>
        <v>0</v>
      </c>
      <c r="AD436" s="34">
        <f t="shared" si="22"/>
        <v>1</v>
      </c>
      <c r="AE436" s="30">
        <f t="shared" si="23"/>
        <v>0.0002764437277</v>
      </c>
      <c r="AF436" s="35" t="str">
        <f t="shared" si="42"/>
        <v>F</v>
      </c>
      <c r="AG436" s="31"/>
      <c r="AH436" s="31"/>
      <c r="AI436" s="31"/>
      <c r="AJ436" s="36">
        <f t="shared" ref="AJ436:AS436" si="1324">INT(100*ABS(J436-($AH$7+$AH$9)/2))</f>
        <v>9450</v>
      </c>
      <c r="AK436" s="36">
        <f t="shared" si="1324"/>
        <v>98</v>
      </c>
      <c r="AL436" s="36">
        <f t="shared" si="1324"/>
        <v>172</v>
      </c>
      <c r="AM436" s="36">
        <f t="shared" si="1324"/>
        <v>604</v>
      </c>
      <c r="AN436" s="36">
        <f t="shared" si="1324"/>
        <v>111</v>
      </c>
      <c r="AO436" s="36">
        <f t="shared" si="1324"/>
        <v>175</v>
      </c>
      <c r="AP436" s="36">
        <f t="shared" si="1324"/>
        <v>190</v>
      </c>
      <c r="AQ436" s="36">
        <f t="shared" si="1324"/>
        <v>197</v>
      </c>
      <c r="AR436" s="36">
        <f t="shared" si="1324"/>
        <v>199</v>
      </c>
      <c r="AS436" s="36">
        <f t="shared" si="1324"/>
        <v>199</v>
      </c>
      <c r="AT436" s="35">
        <f t="shared" si="39"/>
        <v>98</v>
      </c>
      <c r="AU436" s="31"/>
      <c r="AV436" s="31"/>
      <c r="AW436" s="31"/>
      <c r="AX436" s="31"/>
      <c r="AY436" s="31"/>
      <c r="AZ436" s="31"/>
      <c r="BA436" s="31"/>
      <c r="BB436" s="31"/>
    </row>
    <row r="437" ht="13.5" customHeight="1">
      <c r="A437" s="27" t="s">
        <v>10</v>
      </c>
      <c r="B437" s="27" t="s">
        <v>58</v>
      </c>
      <c r="C437" s="28">
        <f>LOOKUP(A437,'single char incidentie'!$A$1:$A$26,'single char incidentie'!$E$1:$E$26)</f>
        <v>0.006305122521</v>
      </c>
      <c r="D437" s="28">
        <f>LOOKUP(B437,'single char incidentie'!$A$1:$A$26,'single char incidentie'!$D$1:$D$26)</f>
        <v>0.0382052264</v>
      </c>
      <c r="E437" s="29">
        <v>0.0273277792272326</v>
      </c>
      <c r="F437" s="30">
        <f t="shared" si="9"/>
        <v>0.0002732777923</v>
      </c>
      <c r="G437" s="31">
        <f t="shared" si="27"/>
        <v>382588.9092</v>
      </c>
      <c r="H437" s="31">
        <f t="shared" si="28"/>
        <v>534873.1696</v>
      </c>
      <c r="I437" s="31">
        <f t="shared" si="10"/>
        <v>3825.889092</v>
      </c>
      <c r="J437" s="32">
        <f t="shared" ref="J437:K437" si="1325">C437*$AH$5</f>
        <v>6.305122521</v>
      </c>
      <c r="K437" s="32">
        <f t="shared" si="1325"/>
        <v>38.2052264</v>
      </c>
      <c r="L437" s="32">
        <f t="shared" si="12"/>
        <v>0.2732777923</v>
      </c>
      <c r="M437" s="32">
        <f t="shared" si="13"/>
        <v>0.5254268768</v>
      </c>
      <c r="N437" s="32">
        <f t="shared" si="14"/>
        <v>0.2033910491</v>
      </c>
      <c r="O437" s="32">
        <f t="shared" si="15"/>
        <v>3.183768867</v>
      </c>
      <c r="P437" s="32">
        <f t="shared" si="16"/>
        <v>1.232426658</v>
      </c>
      <c r="Q437" s="32">
        <f t="shared" si="17"/>
        <v>0.02277314936</v>
      </c>
      <c r="R437" s="32">
        <f t="shared" si="18"/>
        <v>0.008815412654</v>
      </c>
      <c r="S437" s="32">
        <f t="shared" si="19"/>
        <v>0.0007346177212</v>
      </c>
      <c r="T437" s="33">
        <f t="shared" si="30"/>
        <v>0.9820952679</v>
      </c>
      <c r="U437" s="34">
        <f t="shared" ref="U437:AB437" si="1326">IF(AND(J437&gt;=$AH$7,J437&lt;=$AH$9),1,0)</f>
        <v>0</v>
      </c>
      <c r="V437" s="34">
        <f t="shared" si="1326"/>
        <v>0</v>
      </c>
      <c r="W437" s="34">
        <f t="shared" si="1326"/>
        <v>0</v>
      </c>
      <c r="X437" s="34">
        <f t="shared" si="1326"/>
        <v>0</v>
      </c>
      <c r="Y437" s="34">
        <f t="shared" si="1326"/>
        <v>0</v>
      </c>
      <c r="Z437" s="34">
        <f t="shared" si="1326"/>
        <v>0</v>
      </c>
      <c r="AA437" s="34">
        <f t="shared" si="1326"/>
        <v>1</v>
      </c>
      <c r="AB437" s="34">
        <f t="shared" si="1326"/>
        <v>0</v>
      </c>
      <c r="AC437" s="34">
        <f t="shared" si="21"/>
        <v>0</v>
      </c>
      <c r="AD437" s="34">
        <f t="shared" si="22"/>
        <v>1</v>
      </c>
      <c r="AE437" s="30">
        <f t="shared" si="23"/>
        <v>0.0002732777923</v>
      </c>
      <c r="AF437" s="35" t="str">
        <f t="shared" si="42"/>
        <v>F+D</v>
      </c>
      <c r="AG437" s="31"/>
      <c r="AH437" s="31"/>
      <c r="AI437" s="31"/>
      <c r="AJ437" s="36">
        <f t="shared" ref="AJ437:AS437" si="1327">INT(100*ABS(J437-($AH$7+$AH$9)/2))</f>
        <v>430</v>
      </c>
      <c r="AK437" s="36">
        <f t="shared" si="1327"/>
        <v>3620</v>
      </c>
      <c r="AL437" s="36">
        <f t="shared" si="1327"/>
        <v>172</v>
      </c>
      <c r="AM437" s="36">
        <f t="shared" si="1327"/>
        <v>147</v>
      </c>
      <c r="AN437" s="36">
        <f t="shared" si="1327"/>
        <v>179</v>
      </c>
      <c r="AO437" s="36">
        <f t="shared" si="1327"/>
        <v>118</v>
      </c>
      <c r="AP437" s="36">
        <f t="shared" si="1327"/>
        <v>76</v>
      </c>
      <c r="AQ437" s="36">
        <f t="shared" si="1327"/>
        <v>197</v>
      </c>
      <c r="AR437" s="36">
        <f t="shared" si="1327"/>
        <v>199</v>
      </c>
      <c r="AS437" s="36">
        <f t="shared" si="1327"/>
        <v>199</v>
      </c>
      <c r="AT437" s="35">
        <f t="shared" si="39"/>
        <v>76</v>
      </c>
      <c r="AU437" s="31"/>
      <c r="AV437" s="31"/>
      <c r="AW437" s="31"/>
      <c r="AX437" s="31"/>
      <c r="AY437" s="31"/>
      <c r="AZ437" s="31"/>
      <c r="BA437" s="31"/>
      <c r="BB437" s="31"/>
    </row>
    <row r="438" ht="13.5" customHeight="1">
      <c r="A438" s="27" t="s">
        <v>61</v>
      </c>
      <c r="B438" s="27" t="s">
        <v>10</v>
      </c>
      <c r="C438" s="28">
        <f>LOOKUP(A438,'single char incidentie'!$A$1:$A$26,'single char incidentie'!$E$1:$E$26)</f>
        <v>0.0043910167</v>
      </c>
      <c r="D438" s="28">
        <f>LOOKUP(B438,'single char incidentie'!$A$1:$A$26,'single char incidentie'!$D$1:$D$26)</f>
        <v>0.07130889039</v>
      </c>
      <c r="E438" s="29">
        <v>0.026572271902625</v>
      </c>
      <c r="F438" s="30">
        <f t="shared" si="9"/>
        <v>0.000265722719</v>
      </c>
      <c r="G438" s="31">
        <f t="shared" si="27"/>
        <v>372011.8066</v>
      </c>
      <c r="H438" s="31">
        <f t="shared" si="28"/>
        <v>998324.4655</v>
      </c>
      <c r="I438" s="31">
        <f t="shared" si="10"/>
        <v>3720.118066</v>
      </c>
      <c r="J438" s="32">
        <f t="shared" ref="J438:K438" si="1328">C438*$AH$5</f>
        <v>4.3910167</v>
      </c>
      <c r="K438" s="32">
        <f t="shared" si="1328"/>
        <v>71.30889039</v>
      </c>
      <c r="L438" s="32">
        <f t="shared" si="12"/>
        <v>0.265722719</v>
      </c>
      <c r="M438" s="32">
        <f t="shared" si="13"/>
        <v>0.3659180583</v>
      </c>
      <c r="N438" s="32">
        <f t="shared" si="14"/>
        <v>0.1416457</v>
      </c>
      <c r="O438" s="32">
        <f t="shared" si="15"/>
        <v>5.942407533</v>
      </c>
      <c r="P438" s="32">
        <f t="shared" si="16"/>
        <v>2.300286787</v>
      </c>
      <c r="Q438" s="32">
        <f t="shared" si="17"/>
        <v>0.02214355992</v>
      </c>
      <c r="R438" s="32">
        <f t="shared" si="18"/>
        <v>0.008571700614</v>
      </c>
      <c r="S438" s="32">
        <f t="shared" si="19"/>
        <v>0.0007143083845</v>
      </c>
      <c r="T438" s="33">
        <f t="shared" si="30"/>
        <v>0.9823609906</v>
      </c>
      <c r="U438" s="34">
        <f t="shared" ref="U438:AB438" si="1329">IF(AND(J438&gt;=$AH$7,J438&lt;=$AH$9),1,0)</f>
        <v>0</v>
      </c>
      <c r="V438" s="34">
        <f t="shared" si="1329"/>
        <v>0</v>
      </c>
      <c r="W438" s="34">
        <f t="shared" si="1329"/>
        <v>0</v>
      </c>
      <c r="X438" s="34">
        <f t="shared" si="1329"/>
        <v>0</v>
      </c>
      <c r="Y438" s="34">
        <f t="shared" si="1329"/>
        <v>0</v>
      </c>
      <c r="Z438" s="34">
        <f t="shared" si="1329"/>
        <v>0</v>
      </c>
      <c r="AA438" s="34">
        <f t="shared" si="1329"/>
        <v>1</v>
      </c>
      <c r="AB438" s="34">
        <f t="shared" si="1329"/>
        <v>0</v>
      </c>
      <c r="AC438" s="34">
        <f t="shared" si="21"/>
        <v>0</v>
      </c>
      <c r="AD438" s="34">
        <f t="shared" si="22"/>
        <v>1</v>
      </c>
      <c r="AE438" s="30">
        <f t="shared" si="23"/>
        <v>0.000265722719</v>
      </c>
      <c r="AF438" s="35" t="str">
        <f t="shared" si="42"/>
        <v>F+D</v>
      </c>
      <c r="AG438" s="31"/>
      <c r="AH438" s="31"/>
      <c r="AI438" s="31"/>
      <c r="AJ438" s="36">
        <f t="shared" ref="AJ438:AS438" si="1330">INT(100*ABS(J438-($AH$7+$AH$9)/2))</f>
        <v>239</v>
      </c>
      <c r="AK438" s="36">
        <f t="shared" si="1330"/>
        <v>6930</v>
      </c>
      <c r="AL438" s="36">
        <f t="shared" si="1330"/>
        <v>173</v>
      </c>
      <c r="AM438" s="36">
        <f t="shared" si="1330"/>
        <v>163</v>
      </c>
      <c r="AN438" s="36">
        <f t="shared" si="1330"/>
        <v>185</v>
      </c>
      <c r="AO438" s="36">
        <f t="shared" si="1330"/>
        <v>394</v>
      </c>
      <c r="AP438" s="36">
        <f t="shared" si="1330"/>
        <v>30</v>
      </c>
      <c r="AQ438" s="36">
        <f t="shared" si="1330"/>
        <v>197</v>
      </c>
      <c r="AR438" s="36">
        <f t="shared" si="1330"/>
        <v>199</v>
      </c>
      <c r="AS438" s="36">
        <f t="shared" si="1330"/>
        <v>199</v>
      </c>
      <c r="AT438" s="35">
        <f t="shared" si="39"/>
        <v>30</v>
      </c>
      <c r="AU438" s="31"/>
      <c r="AV438" s="31"/>
      <c r="AW438" s="31"/>
      <c r="AX438" s="31"/>
      <c r="AY438" s="31"/>
      <c r="AZ438" s="31"/>
      <c r="BA438" s="31"/>
      <c r="BB438" s="31"/>
    </row>
    <row r="439" ht="13.5" customHeight="1">
      <c r="A439" s="27" t="s">
        <v>64</v>
      </c>
      <c r="B439" s="27" t="s">
        <v>59</v>
      </c>
      <c r="C439" s="28">
        <f>LOOKUP(A439,'single char incidentie'!$A$1:$A$26,'single char incidentie'!$E$1:$E$26)</f>
        <v>0.008691730062</v>
      </c>
      <c r="D439" s="28">
        <f>LOOKUP(B439,'single char incidentie'!$A$1:$A$26,'single char incidentie'!$D$1:$D$26)</f>
        <v>0.02732106643</v>
      </c>
      <c r="E439" s="29">
        <v>0.0264139751298501</v>
      </c>
      <c r="F439" s="30">
        <f t="shared" si="9"/>
        <v>0.0002641397513</v>
      </c>
      <c r="G439" s="31">
        <f t="shared" si="27"/>
        <v>369795.6518</v>
      </c>
      <c r="H439" s="31">
        <f t="shared" si="28"/>
        <v>382494.9301</v>
      </c>
      <c r="I439" s="31">
        <f t="shared" si="10"/>
        <v>3697.956518</v>
      </c>
      <c r="J439" s="32">
        <f t="shared" ref="J439:K439" si="1331">C439*$AH$5</f>
        <v>8.691730062</v>
      </c>
      <c r="K439" s="32">
        <f t="shared" si="1331"/>
        <v>27.32106643</v>
      </c>
      <c r="L439" s="32">
        <f t="shared" si="12"/>
        <v>0.2641397513</v>
      </c>
      <c r="M439" s="32">
        <f t="shared" si="13"/>
        <v>0.7243108385</v>
      </c>
      <c r="N439" s="32">
        <f t="shared" si="14"/>
        <v>0.2803783891</v>
      </c>
      <c r="O439" s="32">
        <f t="shared" si="15"/>
        <v>2.276755536</v>
      </c>
      <c r="P439" s="32">
        <f t="shared" si="16"/>
        <v>0.8813247236</v>
      </c>
      <c r="Q439" s="32">
        <f t="shared" si="17"/>
        <v>0.02201164594</v>
      </c>
      <c r="R439" s="32">
        <f t="shared" si="18"/>
        <v>0.008520637139</v>
      </c>
      <c r="S439" s="32">
        <f t="shared" si="19"/>
        <v>0.0007100530949</v>
      </c>
      <c r="T439" s="33">
        <f t="shared" si="30"/>
        <v>0.9826251304</v>
      </c>
      <c r="U439" s="34">
        <f t="shared" ref="U439:AB439" si="1332">IF(AND(J439&gt;=$AH$7,J439&lt;=$AH$9),1,0)</f>
        <v>0</v>
      </c>
      <c r="V439" s="34">
        <f t="shared" si="1332"/>
        <v>0</v>
      </c>
      <c r="W439" s="34">
        <f t="shared" si="1332"/>
        <v>0</v>
      </c>
      <c r="X439" s="34">
        <f t="shared" si="1332"/>
        <v>0</v>
      </c>
      <c r="Y439" s="34">
        <f t="shared" si="1332"/>
        <v>0</v>
      </c>
      <c r="Z439" s="34">
        <f t="shared" si="1332"/>
        <v>1</v>
      </c>
      <c r="AA439" s="34">
        <f t="shared" si="1332"/>
        <v>0</v>
      </c>
      <c r="AB439" s="34">
        <f t="shared" si="1332"/>
        <v>0</v>
      </c>
      <c r="AC439" s="34">
        <f t="shared" si="21"/>
        <v>0</v>
      </c>
      <c r="AD439" s="34">
        <f t="shared" si="22"/>
        <v>1</v>
      </c>
      <c r="AE439" s="30">
        <f t="shared" si="23"/>
        <v>0.0002641397513</v>
      </c>
      <c r="AF439" s="35" t="str">
        <f t="shared" si="42"/>
        <v>F+M</v>
      </c>
      <c r="AG439" s="31"/>
      <c r="AH439" s="31"/>
      <c r="AI439" s="31"/>
      <c r="AJ439" s="36">
        <f t="shared" ref="AJ439:AS439" si="1333">INT(100*ABS(J439-($AH$7+$AH$9)/2))</f>
        <v>669</v>
      </c>
      <c r="AK439" s="36">
        <f t="shared" si="1333"/>
        <v>2532</v>
      </c>
      <c r="AL439" s="36">
        <f t="shared" si="1333"/>
        <v>173</v>
      </c>
      <c r="AM439" s="36">
        <f t="shared" si="1333"/>
        <v>127</v>
      </c>
      <c r="AN439" s="36">
        <f t="shared" si="1333"/>
        <v>171</v>
      </c>
      <c r="AO439" s="36">
        <f t="shared" si="1333"/>
        <v>27</v>
      </c>
      <c r="AP439" s="36">
        <f t="shared" si="1333"/>
        <v>111</v>
      </c>
      <c r="AQ439" s="36">
        <f t="shared" si="1333"/>
        <v>197</v>
      </c>
      <c r="AR439" s="36">
        <f t="shared" si="1333"/>
        <v>199</v>
      </c>
      <c r="AS439" s="36">
        <f t="shared" si="1333"/>
        <v>199</v>
      </c>
      <c r="AT439" s="35">
        <f t="shared" si="39"/>
        <v>27</v>
      </c>
      <c r="AU439" s="31"/>
      <c r="AV439" s="31"/>
      <c r="AW439" s="31"/>
      <c r="AX439" s="31"/>
      <c r="AY439" s="31"/>
      <c r="AZ439" s="31"/>
      <c r="BA439" s="31"/>
      <c r="BB439" s="31"/>
    </row>
    <row r="440" ht="13.5" customHeight="1">
      <c r="A440" s="27" t="s">
        <v>32</v>
      </c>
      <c r="B440" s="27" t="s">
        <v>62</v>
      </c>
      <c r="C440" s="28">
        <f>LOOKUP(A440,'single char incidentie'!$A$1:$A$26,'single char incidentie'!$E$1:$E$26)</f>
        <v>0.0525086152</v>
      </c>
      <c r="D440" s="28">
        <f>LOOKUP(B440,'single char incidentie'!$A$1:$A$26,'single char incidentie'!$D$1:$D$26)</f>
        <v>0.003924572326</v>
      </c>
      <c r="E440" s="29">
        <v>0.0256152959581222</v>
      </c>
      <c r="F440" s="30">
        <f t="shared" si="9"/>
        <v>0.0002561529596</v>
      </c>
      <c r="G440" s="31">
        <f t="shared" si="27"/>
        <v>358614.1434</v>
      </c>
      <c r="H440" s="31">
        <f t="shared" si="28"/>
        <v>54944.01256</v>
      </c>
      <c r="I440" s="31">
        <f t="shared" si="10"/>
        <v>3586.141434</v>
      </c>
      <c r="J440" s="32">
        <f t="shared" ref="J440:K440" si="1334">C440*$AH$5</f>
        <v>52.5086152</v>
      </c>
      <c r="K440" s="32">
        <f t="shared" si="1334"/>
        <v>3.924572326</v>
      </c>
      <c r="L440" s="32">
        <f t="shared" si="12"/>
        <v>0.2561529596</v>
      </c>
      <c r="M440" s="32">
        <f t="shared" si="13"/>
        <v>4.375717934</v>
      </c>
      <c r="N440" s="32">
        <f t="shared" si="14"/>
        <v>1.693826297</v>
      </c>
      <c r="O440" s="32">
        <f t="shared" si="15"/>
        <v>0.3270476938</v>
      </c>
      <c r="P440" s="32">
        <f t="shared" si="16"/>
        <v>0.1265991073</v>
      </c>
      <c r="Q440" s="32">
        <f t="shared" si="17"/>
        <v>0.02134607997</v>
      </c>
      <c r="R440" s="32">
        <f t="shared" si="18"/>
        <v>0.008262998696</v>
      </c>
      <c r="S440" s="32">
        <f t="shared" si="19"/>
        <v>0.0006885832247</v>
      </c>
      <c r="T440" s="33">
        <f t="shared" si="30"/>
        <v>0.9828812833</v>
      </c>
      <c r="U440" s="34">
        <f t="shared" ref="U440:AB440" si="1335">IF(AND(J440&gt;=$AH$7,J440&lt;=$AH$9),1,0)</f>
        <v>0</v>
      </c>
      <c r="V440" s="34">
        <f t="shared" si="1335"/>
        <v>0</v>
      </c>
      <c r="W440" s="34">
        <f t="shared" si="1335"/>
        <v>0</v>
      </c>
      <c r="X440" s="34">
        <f t="shared" si="1335"/>
        <v>0</v>
      </c>
      <c r="Y440" s="34">
        <f t="shared" si="1335"/>
        <v>1</v>
      </c>
      <c r="Z440" s="34">
        <f t="shared" si="1335"/>
        <v>0</v>
      </c>
      <c r="AA440" s="34">
        <f t="shared" si="1335"/>
        <v>0</v>
      </c>
      <c r="AB440" s="34">
        <f t="shared" si="1335"/>
        <v>0</v>
      </c>
      <c r="AC440" s="34">
        <f t="shared" si="21"/>
        <v>0</v>
      </c>
      <c r="AD440" s="34">
        <f t="shared" si="22"/>
        <v>1</v>
      </c>
      <c r="AE440" s="30">
        <f t="shared" si="23"/>
        <v>0.0002561529596</v>
      </c>
      <c r="AF440" s="35" t="str">
        <f t="shared" si="42"/>
        <v>V+D</v>
      </c>
      <c r="AG440" s="31"/>
      <c r="AH440" s="31"/>
      <c r="AI440" s="31"/>
      <c r="AJ440" s="36">
        <f t="shared" ref="AJ440:AS440" si="1336">INT(100*ABS(J440-($AH$7+$AH$9)/2))</f>
        <v>5050</v>
      </c>
      <c r="AK440" s="36">
        <f t="shared" si="1336"/>
        <v>192</v>
      </c>
      <c r="AL440" s="36">
        <f t="shared" si="1336"/>
        <v>174</v>
      </c>
      <c r="AM440" s="36">
        <f t="shared" si="1336"/>
        <v>237</v>
      </c>
      <c r="AN440" s="36">
        <f t="shared" si="1336"/>
        <v>30</v>
      </c>
      <c r="AO440" s="36">
        <f t="shared" si="1336"/>
        <v>167</v>
      </c>
      <c r="AP440" s="36">
        <f t="shared" si="1336"/>
        <v>187</v>
      </c>
      <c r="AQ440" s="36">
        <f t="shared" si="1336"/>
        <v>197</v>
      </c>
      <c r="AR440" s="36">
        <f t="shared" si="1336"/>
        <v>199</v>
      </c>
      <c r="AS440" s="36">
        <f t="shared" si="1336"/>
        <v>199</v>
      </c>
      <c r="AT440" s="35">
        <f t="shared" si="39"/>
        <v>30</v>
      </c>
      <c r="AU440" s="31"/>
      <c r="AV440" s="31"/>
      <c r="AW440" s="31"/>
      <c r="AX440" s="31"/>
      <c r="AY440" s="31"/>
      <c r="AZ440" s="31"/>
      <c r="BA440" s="31"/>
      <c r="BB440" s="31"/>
    </row>
    <row r="441" ht="13.5" customHeight="1">
      <c r="A441" s="27" t="s">
        <v>61</v>
      </c>
      <c r="B441" s="27" t="s">
        <v>30</v>
      </c>
      <c r="C441" s="28">
        <f>LOOKUP(A441,'single char incidentie'!$A$1:$A$26,'single char incidentie'!$E$1:$E$26)</f>
        <v>0.0043910167</v>
      </c>
      <c r="D441" s="28">
        <f>LOOKUP(B441,'single char incidentie'!$A$1:$A$26,'single char incidentie'!$D$1:$D$26)</f>
        <v>0.05443088522</v>
      </c>
      <c r="E441" s="29">
        <v>0.0255361475717347</v>
      </c>
      <c r="F441" s="30">
        <f t="shared" si="9"/>
        <v>0.0002553614757</v>
      </c>
      <c r="G441" s="31">
        <f t="shared" si="27"/>
        <v>357506.066</v>
      </c>
      <c r="H441" s="31">
        <f t="shared" si="28"/>
        <v>762032.3931</v>
      </c>
      <c r="I441" s="31">
        <f t="shared" si="10"/>
        <v>3575.06066</v>
      </c>
      <c r="J441" s="32">
        <f t="shared" ref="J441:K441" si="1337">C441*$AH$5</f>
        <v>4.3910167</v>
      </c>
      <c r="K441" s="32">
        <f t="shared" si="1337"/>
        <v>54.43088522</v>
      </c>
      <c r="L441" s="32">
        <f t="shared" si="12"/>
        <v>0.2553614757</v>
      </c>
      <c r="M441" s="32">
        <f t="shared" si="13"/>
        <v>0.3659180583</v>
      </c>
      <c r="N441" s="32">
        <f t="shared" si="14"/>
        <v>0.1416457</v>
      </c>
      <c r="O441" s="32">
        <f t="shared" si="15"/>
        <v>4.535907102</v>
      </c>
      <c r="P441" s="32">
        <f t="shared" si="16"/>
        <v>1.755835007</v>
      </c>
      <c r="Q441" s="32">
        <f t="shared" si="17"/>
        <v>0.02128012298</v>
      </c>
      <c r="R441" s="32">
        <f t="shared" si="18"/>
        <v>0.008237466959</v>
      </c>
      <c r="S441" s="32">
        <f t="shared" si="19"/>
        <v>0.0006864555799</v>
      </c>
      <c r="T441" s="33">
        <f t="shared" si="30"/>
        <v>0.9831366448</v>
      </c>
      <c r="U441" s="34">
        <f t="shared" ref="U441:AB441" si="1338">IF(AND(J441&gt;=$AH$7,J441&lt;=$AH$9),1,0)</f>
        <v>0</v>
      </c>
      <c r="V441" s="34">
        <f t="shared" si="1338"/>
        <v>0</v>
      </c>
      <c r="W441" s="34">
        <f t="shared" si="1338"/>
        <v>0</v>
      </c>
      <c r="X441" s="34">
        <f t="shared" si="1338"/>
        <v>0</v>
      </c>
      <c r="Y441" s="34">
        <f t="shared" si="1338"/>
        <v>0</v>
      </c>
      <c r="Z441" s="34">
        <f t="shared" si="1338"/>
        <v>0</v>
      </c>
      <c r="AA441" s="34">
        <f t="shared" si="1338"/>
        <v>1</v>
      </c>
      <c r="AB441" s="34">
        <f t="shared" si="1338"/>
        <v>0</v>
      </c>
      <c r="AC441" s="34">
        <f t="shared" si="21"/>
        <v>0</v>
      </c>
      <c r="AD441" s="34">
        <f t="shared" si="22"/>
        <v>1</v>
      </c>
      <c r="AE441" s="30">
        <f t="shared" si="23"/>
        <v>0.0002553614757</v>
      </c>
      <c r="AF441" s="35" t="str">
        <f t="shared" si="42"/>
        <v>F+D</v>
      </c>
      <c r="AG441" s="31"/>
      <c r="AH441" s="31"/>
      <c r="AI441" s="31"/>
      <c r="AJ441" s="36">
        <f t="shared" ref="AJ441:AS441" si="1339">INT(100*ABS(J441-($AH$7+$AH$9)/2))</f>
        <v>239</v>
      </c>
      <c r="AK441" s="36">
        <f t="shared" si="1339"/>
        <v>5243</v>
      </c>
      <c r="AL441" s="36">
        <f t="shared" si="1339"/>
        <v>174</v>
      </c>
      <c r="AM441" s="36">
        <f t="shared" si="1339"/>
        <v>163</v>
      </c>
      <c r="AN441" s="36">
        <f t="shared" si="1339"/>
        <v>185</v>
      </c>
      <c r="AO441" s="36">
        <f t="shared" si="1339"/>
        <v>253</v>
      </c>
      <c r="AP441" s="36">
        <f t="shared" si="1339"/>
        <v>24</v>
      </c>
      <c r="AQ441" s="36">
        <f t="shared" si="1339"/>
        <v>197</v>
      </c>
      <c r="AR441" s="36">
        <f t="shared" si="1339"/>
        <v>199</v>
      </c>
      <c r="AS441" s="36">
        <f t="shared" si="1339"/>
        <v>199</v>
      </c>
      <c r="AT441" s="35">
        <f t="shared" si="39"/>
        <v>24</v>
      </c>
      <c r="AU441" s="31"/>
      <c r="AV441" s="31"/>
      <c r="AW441" s="31"/>
      <c r="AX441" s="31"/>
      <c r="AY441" s="31"/>
      <c r="AZ441" s="31"/>
      <c r="BA441" s="31"/>
      <c r="BB441" s="31"/>
    </row>
    <row r="442" ht="13.5" customHeight="1">
      <c r="A442" s="27" t="s">
        <v>62</v>
      </c>
      <c r="B442" s="27" t="s">
        <v>11</v>
      </c>
      <c r="C442" s="28">
        <f>LOOKUP(A442,'single char incidentie'!$A$1:$A$26,'single char incidentie'!$E$1:$E$26)</f>
        <v>0.01854000624</v>
      </c>
      <c r="D442" s="28">
        <f>LOOKUP(B442,'single char incidentie'!$A$1:$A$26,'single char incidentie'!$D$1:$D$26)</f>
        <v>0.01327316637</v>
      </c>
      <c r="E442" s="29">
        <v>0.0251979681026247</v>
      </c>
      <c r="F442" s="30">
        <f t="shared" si="9"/>
        <v>0.000251979681</v>
      </c>
      <c r="G442" s="31">
        <f t="shared" si="27"/>
        <v>352771.5534</v>
      </c>
      <c r="H442" s="31">
        <f t="shared" si="28"/>
        <v>185824.3292</v>
      </c>
      <c r="I442" s="31">
        <f t="shared" si="10"/>
        <v>3527.715534</v>
      </c>
      <c r="J442" s="32">
        <f t="shared" ref="J442:K442" si="1340">C442*$AH$5</f>
        <v>18.54000624</v>
      </c>
      <c r="K442" s="32">
        <f t="shared" si="1340"/>
        <v>13.27316637</v>
      </c>
      <c r="L442" s="32">
        <f t="shared" si="12"/>
        <v>0.251979681</v>
      </c>
      <c r="M442" s="32">
        <f t="shared" si="13"/>
        <v>1.54500052</v>
      </c>
      <c r="N442" s="32">
        <f t="shared" si="14"/>
        <v>0.5980647174</v>
      </c>
      <c r="O442" s="32">
        <f t="shared" si="15"/>
        <v>1.106097198</v>
      </c>
      <c r="P442" s="32">
        <f t="shared" si="16"/>
        <v>0.4281666571</v>
      </c>
      <c r="Q442" s="32">
        <f t="shared" si="17"/>
        <v>0.02099830675</v>
      </c>
      <c r="R442" s="32">
        <f t="shared" si="18"/>
        <v>0.008128376807</v>
      </c>
      <c r="S442" s="32">
        <f t="shared" si="19"/>
        <v>0.0006773647339</v>
      </c>
      <c r="T442" s="33">
        <f t="shared" si="30"/>
        <v>0.9833886245</v>
      </c>
      <c r="U442" s="34">
        <f t="shared" ref="U442:AB442" si="1341">IF(AND(J442&gt;=$AH$7,J442&lt;=$AH$9),1,0)</f>
        <v>0</v>
      </c>
      <c r="V442" s="34">
        <f t="shared" si="1341"/>
        <v>0</v>
      </c>
      <c r="W442" s="34">
        <f t="shared" si="1341"/>
        <v>0</v>
      </c>
      <c r="X442" s="34">
        <f t="shared" si="1341"/>
        <v>1</v>
      </c>
      <c r="Y442" s="34">
        <f t="shared" si="1341"/>
        <v>0</v>
      </c>
      <c r="Z442" s="34">
        <f t="shared" si="1341"/>
        <v>1</v>
      </c>
      <c r="AA442" s="34">
        <f t="shared" si="1341"/>
        <v>0</v>
      </c>
      <c r="AB442" s="34">
        <f t="shared" si="1341"/>
        <v>0</v>
      </c>
      <c r="AC442" s="34">
        <f t="shared" si="21"/>
        <v>0</v>
      </c>
      <c r="AD442" s="34">
        <f t="shared" si="22"/>
        <v>1</v>
      </c>
      <c r="AE442" s="30">
        <f t="shared" si="23"/>
        <v>0.000251979681</v>
      </c>
      <c r="AF442" s="35" t="str">
        <f t="shared" si="42"/>
        <v>V+M</v>
      </c>
      <c r="AG442" s="31"/>
      <c r="AH442" s="31"/>
      <c r="AI442" s="31"/>
      <c r="AJ442" s="36">
        <f t="shared" ref="AJ442:AS442" si="1342">INT(100*ABS(J442-($AH$7+$AH$9)/2))</f>
        <v>1654</v>
      </c>
      <c r="AK442" s="36">
        <f t="shared" si="1342"/>
        <v>1127</v>
      </c>
      <c r="AL442" s="36">
        <f t="shared" si="1342"/>
        <v>174</v>
      </c>
      <c r="AM442" s="36">
        <f t="shared" si="1342"/>
        <v>45</v>
      </c>
      <c r="AN442" s="36">
        <f t="shared" si="1342"/>
        <v>140</v>
      </c>
      <c r="AO442" s="36">
        <f t="shared" si="1342"/>
        <v>89</v>
      </c>
      <c r="AP442" s="36">
        <f t="shared" si="1342"/>
        <v>157</v>
      </c>
      <c r="AQ442" s="36">
        <f t="shared" si="1342"/>
        <v>197</v>
      </c>
      <c r="AR442" s="36">
        <f t="shared" si="1342"/>
        <v>199</v>
      </c>
      <c r="AS442" s="36">
        <f t="shared" si="1342"/>
        <v>199</v>
      </c>
      <c r="AT442" s="35">
        <f t="shared" si="39"/>
        <v>45</v>
      </c>
      <c r="AU442" s="31"/>
      <c r="AV442" s="31"/>
      <c r="AW442" s="31"/>
      <c r="AX442" s="31"/>
      <c r="AY442" s="31"/>
      <c r="AZ442" s="31"/>
      <c r="BA442" s="31"/>
      <c r="BB442" s="31"/>
    </row>
    <row r="443" ht="13.5" customHeight="1">
      <c r="A443" s="27" t="s">
        <v>64</v>
      </c>
      <c r="B443" s="27" t="s">
        <v>27</v>
      </c>
      <c r="C443" s="28">
        <f>LOOKUP(A443,'single char incidentie'!$A$1:$A$26,'single char incidentie'!$E$1:$E$26)</f>
        <v>0.008691730062</v>
      </c>
      <c r="D443" s="28">
        <f>LOOKUP(B443,'single char incidentie'!$A$1:$A$26,'single char incidentie'!$D$1:$D$26)</f>
        <v>0.0294908523</v>
      </c>
      <c r="E443" s="29">
        <v>0.0247446637078601</v>
      </c>
      <c r="F443" s="30">
        <f t="shared" si="9"/>
        <v>0.0002474466371</v>
      </c>
      <c r="G443" s="31">
        <f t="shared" si="27"/>
        <v>346425.2919</v>
      </c>
      <c r="H443" s="31">
        <f t="shared" si="28"/>
        <v>412871.9321</v>
      </c>
      <c r="I443" s="31">
        <f t="shared" si="10"/>
        <v>3464.252919</v>
      </c>
      <c r="J443" s="32">
        <f t="shared" ref="J443:K443" si="1343">C443*$AH$5</f>
        <v>8.691730062</v>
      </c>
      <c r="K443" s="32">
        <f t="shared" si="1343"/>
        <v>29.4908523</v>
      </c>
      <c r="L443" s="32">
        <f t="shared" si="12"/>
        <v>0.2474466371</v>
      </c>
      <c r="M443" s="32">
        <f t="shared" si="13"/>
        <v>0.7243108385</v>
      </c>
      <c r="N443" s="32">
        <f t="shared" si="14"/>
        <v>0.2803783891</v>
      </c>
      <c r="O443" s="32">
        <f t="shared" si="15"/>
        <v>2.457571025</v>
      </c>
      <c r="P443" s="32">
        <f t="shared" si="16"/>
        <v>0.951317816</v>
      </c>
      <c r="Q443" s="32">
        <f t="shared" si="17"/>
        <v>0.02062055309</v>
      </c>
      <c r="R443" s="32">
        <f t="shared" si="18"/>
        <v>0.007982149583</v>
      </c>
      <c r="S443" s="32">
        <f t="shared" si="19"/>
        <v>0.0006651791319</v>
      </c>
      <c r="T443" s="33">
        <f t="shared" si="30"/>
        <v>0.9836360711</v>
      </c>
      <c r="U443" s="34">
        <f t="shared" ref="U443:AB443" si="1344">IF(AND(J443&gt;=$AH$7,J443&lt;=$AH$9),1,0)</f>
        <v>0</v>
      </c>
      <c r="V443" s="34">
        <f t="shared" si="1344"/>
        <v>0</v>
      </c>
      <c r="W443" s="34">
        <f t="shared" si="1344"/>
        <v>0</v>
      </c>
      <c r="X443" s="34">
        <f t="shared" si="1344"/>
        <v>0</v>
      </c>
      <c r="Y443" s="34">
        <f t="shared" si="1344"/>
        <v>0</v>
      </c>
      <c r="Z443" s="34">
        <f t="shared" si="1344"/>
        <v>1</v>
      </c>
      <c r="AA443" s="34">
        <f t="shared" si="1344"/>
        <v>0</v>
      </c>
      <c r="AB443" s="34">
        <f t="shared" si="1344"/>
        <v>0</v>
      </c>
      <c r="AC443" s="34">
        <f t="shared" si="21"/>
        <v>0</v>
      </c>
      <c r="AD443" s="34">
        <f t="shared" si="22"/>
        <v>1</v>
      </c>
      <c r="AE443" s="30">
        <f t="shared" si="23"/>
        <v>0.0002474466371</v>
      </c>
      <c r="AF443" s="35" t="str">
        <f t="shared" si="42"/>
        <v>F+M</v>
      </c>
      <c r="AG443" s="31"/>
      <c r="AH443" s="31"/>
      <c r="AI443" s="31"/>
      <c r="AJ443" s="36">
        <f t="shared" ref="AJ443:AS443" si="1345">INT(100*ABS(J443-($AH$7+$AH$9)/2))</f>
        <v>669</v>
      </c>
      <c r="AK443" s="36">
        <f t="shared" si="1345"/>
        <v>2749</v>
      </c>
      <c r="AL443" s="36">
        <f t="shared" si="1345"/>
        <v>175</v>
      </c>
      <c r="AM443" s="36">
        <f t="shared" si="1345"/>
        <v>127</v>
      </c>
      <c r="AN443" s="36">
        <f t="shared" si="1345"/>
        <v>171</v>
      </c>
      <c r="AO443" s="36">
        <f t="shared" si="1345"/>
        <v>45</v>
      </c>
      <c r="AP443" s="36">
        <f t="shared" si="1345"/>
        <v>104</v>
      </c>
      <c r="AQ443" s="36">
        <f t="shared" si="1345"/>
        <v>197</v>
      </c>
      <c r="AR443" s="36">
        <f t="shared" si="1345"/>
        <v>199</v>
      </c>
      <c r="AS443" s="36">
        <f t="shared" si="1345"/>
        <v>199</v>
      </c>
      <c r="AT443" s="35">
        <f t="shared" si="39"/>
        <v>45</v>
      </c>
      <c r="AU443" s="31"/>
      <c r="AV443" s="31"/>
      <c r="AW443" s="31"/>
      <c r="AX443" s="31"/>
      <c r="AY443" s="31"/>
      <c r="AZ443" s="31"/>
      <c r="BA443" s="31"/>
      <c r="BB443" s="31"/>
    </row>
    <row r="444" ht="13.5" customHeight="1">
      <c r="A444" s="27" t="s">
        <v>63</v>
      </c>
      <c r="B444" s="27" t="s">
        <v>32</v>
      </c>
      <c r="C444" s="28">
        <f>LOOKUP(A444,'single char incidentie'!$A$1:$A$26,'single char incidentie'!$E$1:$E$26)</f>
        <v>0.00260728886</v>
      </c>
      <c r="D444" s="28">
        <f>LOOKUP(B444,'single char incidentie'!$A$1:$A$26,'single char incidentie'!$D$1:$D$26)</f>
        <v>0.094317711</v>
      </c>
      <c r="E444" s="29">
        <v>0.024600757550792</v>
      </c>
      <c r="F444" s="30">
        <f t="shared" si="9"/>
        <v>0.0002460075755</v>
      </c>
      <c r="G444" s="31">
        <f t="shared" si="27"/>
        <v>344410.6057</v>
      </c>
      <c r="H444" s="31">
        <f t="shared" si="28"/>
        <v>1320447.954</v>
      </c>
      <c r="I444" s="31">
        <f t="shared" si="10"/>
        <v>3444.106057</v>
      </c>
      <c r="J444" s="32">
        <f t="shared" ref="J444:K444" si="1346">C444*$AH$5</f>
        <v>2.60728886</v>
      </c>
      <c r="K444" s="32">
        <f t="shared" si="1346"/>
        <v>94.317711</v>
      </c>
      <c r="L444" s="32">
        <f t="shared" si="12"/>
        <v>0.2460075755</v>
      </c>
      <c r="M444" s="32">
        <f t="shared" si="13"/>
        <v>0.2172740717</v>
      </c>
      <c r="N444" s="32">
        <f t="shared" si="14"/>
        <v>0.08410609227</v>
      </c>
      <c r="O444" s="32">
        <f t="shared" si="15"/>
        <v>7.85980925</v>
      </c>
      <c r="P444" s="32">
        <f t="shared" si="16"/>
        <v>3.042506807</v>
      </c>
      <c r="Q444" s="32">
        <f t="shared" si="17"/>
        <v>0.02050063129</v>
      </c>
      <c r="R444" s="32">
        <f t="shared" si="18"/>
        <v>0.007935728242</v>
      </c>
      <c r="S444" s="32">
        <f t="shared" si="19"/>
        <v>0.0006613106868</v>
      </c>
      <c r="T444" s="33">
        <f t="shared" si="30"/>
        <v>0.9838820787</v>
      </c>
      <c r="U444" s="34">
        <f t="shared" ref="U444:AB444" si="1347">IF(AND(J444&gt;=$AH$7,J444&lt;=$AH$9),1,0)</f>
        <v>1</v>
      </c>
      <c r="V444" s="34">
        <f t="shared" si="1347"/>
        <v>0</v>
      </c>
      <c r="W444" s="34">
        <f t="shared" si="1347"/>
        <v>0</v>
      </c>
      <c r="X444" s="34">
        <f t="shared" si="1347"/>
        <v>0</v>
      </c>
      <c r="Y444" s="34">
        <f t="shared" si="1347"/>
        <v>0</v>
      </c>
      <c r="Z444" s="34">
        <f t="shared" si="1347"/>
        <v>0</v>
      </c>
      <c r="AA444" s="34">
        <f t="shared" si="1347"/>
        <v>0</v>
      </c>
      <c r="AB444" s="34">
        <f t="shared" si="1347"/>
        <v>0</v>
      </c>
      <c r="AC444" s="34">
        <f t="shared" si="21"/>
        <v>0</v>
      </c>
      <c r="AD444" s="34">
        <f t="shared" si="22"/>
        <v>1</v>
      </c>
      <c r="AE444" s="30">
        <f t="shared" si="23"/>
        <v>0.0002460075755</v>
      </c>
      <c r="AF444" s="35" t="str">
        <f t="shared" si="42"/>
        <v>F+D</v>
      </c>
      <c r="AG444" s="31"/>
      <c r="AH444" s="31"/>
      <c r="AI444" s="31"/>
      <c r="AJ444" s="36">
        <f t="shared" ref="AJ444:AS444" si="1348">INT(100*ABS(J444-($AH$7+$AH$9)/2))</f>
        <v>60</v>
      </c>
      <c r="AK444" s="36">
        <f t="shared" si="1348"/>
        <v>9231</v>
      </c>
      <c r="AL444" s="36">
        <f t="shared" si="1348"/>
        <v>175</v>
      </c>
      <c r="AM444" s="36">
        <f t="shared" si="1348"/>
        <v>178</v>
      </c>
      <c r="AN444" s="36">
        <f t="shared" si="1348"/>
        <v>191</v>
      </c>
      <c r="AO444" s="36">
        <f t="shared" si="1348"/>
        <v>585</v>
      </c>
      <c r="AP444" s="36">
        <f t="shared" si="1348"/>
        <v>104</v>
      </c>
      <c r="AQ444" s="36">
        <f t="shared" si="1348"/>
        <v>197</v>
      </c>
      <c r="AR444" s="36">
        <f t="shared" si="1348"/>
        <v>199</v>
      </c>
      <c r="AS444" s="36">
        <f t="shared" si="1348"/>
        <v>199</v>
      </c>
      <c r="AT444" s="35">
        <f t="shared" si="39"/>
        <v>104</v>
      </c>
      <c r="AU444" s="31"/>
      <c r="AV444" s="31"/>
      <c r="AW444" s="31"/>
      <c r="AX444" s="31"/>
      <c r="AY444" s="31"/>
      <c r="AZ444" s="31"/>
      <c r="BA444" s="31"/>
      <c r="BB444" s="31"/>
    </row>
    <row r="445" ht="13.5" customHeight="1">
      <c r="A445" s="27" t="s">
        <v>63</v>
      </c>
      <c r="B445" s="27" t="s">
        <v>40</v>
      </c>
      <c r="C445" s="28">
        <f>LOOKUP(A445,'single char incidentie'!$A$1:$A$26,'single char incidentie'!$E$1:$E$26)</f>
        <v>0.00260728886</v>
      </c>
      <c r="D445" s="28">
        <f>LOOKUP(B445,'single char incidentie'!$A$1:$A$26,'single char incidentie'!$D$1:$D$26)</f>
        <v>0.0821403066</v>
      </c>
      <c r="E445" s="29">
        <v>0.0232264537507917</v>
      </c>
      <c r="F445" s="30">
        <f t="shared" si="9"/>
        <v>0.0002322645375</v>
      </c>
      <c r="G445" s="31">
        <f t="shared" si="27"/>
        <v>325170.3525</v>
      </c>
      <c r="H445" s="31">
        <f t="shared" si="28"/>
        <v>1149964.292</v>
      </c>
      <c r="I445" s="31">
        <f t="shared" si="10"/>
        <v>3251.703525</v>
      </c>
      <c r="J445" s="32">
        <f t="shared" ref="J445:K445" si="1349">C445*$AH$5</f>
        <v>2.60728886</v>
      </c>
      <c r="K445" s="32">
        <f t="shared" si="1349"/>
        <v>82.1403066</v>
      </c>
      <c r="L445" s="32">
        <f t="shared" si="12"/>
        <v>0.2322645375</v>
      </c>
      <c r="M445" s="32">
        <f t="shared" si="13"/>
        <v>0.2172740717</v>
      </c>
      <c r="N445" s="32">
        <f t="shared" si="14"/>
        <v>0.08410609227</v>
      </c>
      <c r="O445" s="32">
        <f t="shared" si="15"/>
        <v>6.84502555</v>
      </c>
      <c r="P445" s="32">
        <f t="shared" si="16"/>
        <v>2.64968731</v>
      </c>
      <c r="Q445" s="32">
        <f t="shared" si="17"/>
        <v>0.01935537813</v>
      </c>
      <c r="R445" s="32">
        <f t="shared" si="18"/>
        <v>0.007492404436</v>
      </c>
      <c r="S445" s="32">
        <f t="shared" si="19"/>
        <v>0.0006243670363</v>
      </c>
      <c r="T445" s="33">
        <f t="shared" si="30"/>
        <v>0.9841143432</v>
      </c>
      <c r="U445" s="34">
        <f t="shared" ref="U445:AB445" si="1350">IF(AND(J445&gt;=$AH$7,J445&lt;=$AH$9),1,0)</f>
        <v>1</v>
      </c>
      <c r="V445" s="34">
        <f t="shared" si="1350"/>
        <v>0</v>
      </c>
      <c r="W445" s="34">
        <f t="shared" si="1350"/>
        <v>0</v>
      </c>
      <c r="X445" s="34">
        <f t="shared" si="1350"/>
        <v>0</v>
      </c>
      <c r="Y445" s="34">
        <f t="shared" si="1350"/>
        <v>0</v>
      </c>
      <c r="Z445" s="34">
        <f t="shared" si="1350"/>
        <v>0</v>
      </c>
      <c r="AA445" s="34">
        <f t="shared" si="1350"/>
        <v>1</v>
      </c>
      <c r="AB445" s="34">
        <f t="shared" si="1350"/>
        <v>0</v>
      </c>
      <c r="AC445" s="34">
        <f t="shared" si="21"/>
        <v>0</v>
      </c>
      <c r="AD445" s="34">
        <f t="shared" si="22"/>
        <v>1</v>
      </c>
      <c r="AE445" s="30">
        <f t="shared" si="23"/>
        <v>0.0002322645375</v>
      </c>
      <c r="AF445" s="35" t="str">
        <f t="shared" si="42"/>
        <v>F+D</v>
      </c>
      <c r="AG445" s="31"/>
      <c r="AH445" s="31"/>
      <c r="AI445" s="31"/>
      <c r="AJ445" s="36">
        <f t="shared" ref="AJ445:AS445" si="1351">INT(100*ABS(J445-($AH$7+$AH$9)/2))</f>
        <v>60</v>
      </c>
      <c r="AK445" s="36">
        <f t="shared" si="1351"/>
        <v>8014</v>
      </c>
      <c r="AL445" s="36">
        <f t="shared" si="1351"/>
        <v>176</v>
      </c>
      <c r="AM445" s="36">
        <f t="shared" si="1351"/>
        <v>178</v>
      </c>
      <c r="AN445" s="36">
        <f t="shared" si="1351"/>
        <v>191</v>
      </c>
      <c r="AO445" s="36">
        <f t="shared" si="1351"/>
        <v>484</v>
      </c>
      <c r="AP445" s="36">
        <f t="shared" si="1351"/>
        <v>64</v>
      </c>
      <c r="AQ445" s="36">
        <f t="shared" si="1351"/>
        <v>198</v>
      </c>
      <c r="AR445" s="36">
        <f t="shared" si="1351"/>
        <v>199</v>
      </c>
      <c r="AS445" s="36">
        <f t="shared" si="1351"/>
        <v>199</v>
      </c>
      <c r="AT445" s="35">
        <f t="shared" si="39"/>
        <v>64</v>
      </c>
      <c r="AU445" s="31"/>
      <c r="AV445" s="31"/>
      <c r="AW445" s="31"/>
      <c r="AX445" s="31"/>
      <c r="AY445" s="31"/>
      <c r="AZ445" s="31"/>
      <c r="BA445" s="31"/>
      <c r="BB445" s="31"/>
    </row>
    <row r="446" ht="13.5" customHeight="1">
      <c r="A446" s="27" t="s">
        <v>43</v>
      </c>
      <c r="B446" s="27" t="s">
        <v>62</v>
      </c>
      <c r="C446" s="28">
        <f>LOOKUP(A446,'single char incidentie'!$A$1:$A$26,'single char incidentie'!$E$1:$E$26)</f>
        <v>0.05718590837</v>
      </c>
      <c r="D446" s="28">
        <f>LOOKUP(B446,'single char incidentie'!$A$1:$A$26,'single char incidentie'!$D$1:$D$26)</f>
        <v>0.003924572326</v>
      </c>
      <c r="E446" s="29">
        <v>0.0227659540481737</v>
      </c>
      <c r="F446" s="30">
        <f t="shared" si="9"/>
        <v>0.0002276595405</v>
      </c>
      <c r="G446" s="31">
        <f t="shared" si="27"/>
        <v>318723.3567</v>
      </c>
      <c r="H446" s="31">
        <f t="shared" si="28"/>
        <v>54944.01256</v>
      </c>
      <c r="I446" s="31">
        <f t="shared" si="10"/>
        <v>3187.233567</v>
      </c>
      <c r="J446" s="32">
        <f t="shared" ref="J446:K446" si="1352">C446*$AH$5</f>
        <v>57.18590837</v>
      </c>
      <c r="K446" s="32">
        <f t="shared" si="1352"/>
        <v>3.924572326</v>
      </c>
      <c r="L446" s="32">
        <f t="shared" si="12"/>
        <v>0.2276595405</v>
      </c>
      <c r="M446" s="32">
        <f t="shared" si="13"/>
        <v>4.765492365</v>
      </c>
      <c r="N446" s="32">
        <f t="shared" si="14"/>
        <v>1.844706722</v>
      </c>
      <c r="O446" s="32">
        <f t="shared" si="15"/>
        <v>0.3270476938</v>
      </c>
      <c r="P446" s="32">
        <f t="shared" si="16"/>
        <v>0.1265991073</v>
      </c>
      <c r="Q446" s="32">
        <f t="shared" si="17"/>
        <v>0.01897162837</v>
      </c>
      <c r="R446" s="32">
        <f t="shared" si="18"/>
        <v>0.007343856145</v>
      </c>
      <c r="S446" s="32">
        <f t="shared" si="19"/>
        <v>0.000611988012</v>
      </c>
      <c r="T446" s="33">
        <f t="shared" si="30"/>
        <v>0.9843420028</v>
      </c>
      <c r="U446" s="34">
        <f t="shared" ref="U446:AB446" si="1353">IF(AND(J446&gt;=$AH$7,J446&lt;=$AH$9),1,0)</f>
        <v>0</v>
      </c>
      <c r="V446" s="34">
        <f t="shared" si="1353"/>
        <v>0</v>
      </c>
      <c r="W446" s="34">
        <f t="shared" si="1353"/>
        <v>0</v>
      </c>
      <c r="X446" s="34">
        <f t="shared" si="1353"/>
        <v>0</v>
      </c>
      <c r="Y446" s="34">
        <f t="shared" si="1353"/>
        <v>1</v>
      </c>
      <c r="Z446" s="34">
        <f t="shared" si="1353"/>
        <v>0</v>
      </c>
      <c r="AA446" s="34">
        <f t="shared" si="1353"/>
        <v>0</v>
      </c>
      <c r="AB446" s="34">
        <f t="shared" si="1353"/>
        <v>0</v>
      </c>
      <c r="AC446" s="34">
        <f t="shared" si="21"/>
        <v>0</v>
      </c>
      <c r="AD446" s="34">
        <f t="shared" si="22"/>
        <v>1</v>
      </c>
      <c r="AE446" s="30">
        <f t="shared" si="23"/>
        <v>0.0002276595405</v>
      </c>
      <c r="AF446" s="35" t="str">
        <f t="shared" si="42"/>
        <v>V+D</v>
      </c>
      <c r="AG446" s="31"/>
      <c r="AH446" s="31"/>
      <c r="AI446" s="31"/>
      <c r="AJ446" s="36">
        <f t="shared" ref="AJ446:AS446" si="1354">INT(100*ABS(J446-($AH$7+$AH$9)/2))</f>
        <v>5518</v>
      </c>
      <c r="AK446" s="36">
        <f t="shared" si="1354"/>
        <v>192</v>
      </c>
      <c r="AL446" s="36">
        <f t="shared" si="1354"/>
        <v>177</v>
      </c>
      <c r="AM446" s="36">
        <f t="shared" si="1354"/>
        <v>276</v>
      </c>
      <c r="AN446" s="36">
        <f t="shared" si="1354"/>
        <v>15</v>
      </c>
      <c r="AO446" s="36">
        <f t="shared" si="1354"/>
        <v>167</v>
      </c>
      <c r="AP446" s="36">
        <f t="shared" si="1354"/>
        <v>187</v>
      </c>
      <c r="AQ446" s="36">
        <f t="shared" si="1354"/>
        <v>198</v>
      </c>
      <c r="AR446" s="36">
        <f t="shared" si="1354"/>
        <v>199</v>
      </c>
      <c r="AS446" s="36">
        <f t="shared" si="1354"/>
        <v>199</v>
      </c>
      <c r="AT446" s="35">
        <f t="shared" si="39"/>
        <v>15</v>
      </c>
      <c r="AU446" s="31"/>
      <c r="AV446" s="31"/>
      <c r="AW446" s="31"/>
      <c r="AX446" s="31"/>
      <c r="AY446" s="31"/>
      <c r="AZ446" s="31"/>
      <c r="BA446" s="31"/>
      <c r="BB446" s="31"/>
    </row>
    <row r="447" ht="13.5" customHeight="1">
      <c r="A447" s="27" t="s">
        <v>64</v>
      </c>
      <c r="B447" s="27" t="s">
        <v>53</v>
      </c>
      <c r="C447" s="28">
        <f>LOOKUP(A447,'single char incidentie'!$A$1:$A$26,'single char incidentie'!$E$1:$E$26)</f>
        <v>0.008691730062</v>
      </c>
      <c r="D447" s="28">
        <f>LOOKUP(B447,'single char incidentie'!$A$1:$A$26,'single char incidentie'!$D$1:$D$26)</f>
        <v>0.02319662658</v>
      </c>
      <c r="E447" s="29">
        <v>0.02138445494032</v>
      </c>
      <c r="F447" s="30">
        <f t="shared" si="9"/>
        <v>0.0002138445494</v>
      </c>
      <c r="G447" s="31">
        <f t="shared" si="27"/>
        <v>299382.3692</v>
      </c>
      <c r="H447" s="31">
        <f t="shared" si="28"/>
        <v>324752.7721</v>
      </c>
      <c r="I447" s="31">
        <f t="shared" si="10"/>
        <v>2993.823692</v>
      </c>
      <c r="J447" s="32">
        <f t="shared" ref="J447:K447" si="1355">C447*$AH$5</f>
        <v>8.691730062</v>
      </c>
      <c r="K447" s="32">
        <f t="shared" si="1355"/>
        <v>23.19662658</v>
      </c>
      <c r="L447" s="32">
        <f t="shared" si="12"/>
        <v>0.2138445494</v>
      </c>
      <c r="M447" s="32">
        <f t="shared" si="13"/>
        <v>0.7243108385</v>
      </c>
      <c r="N447" s="32">
        <f t="shared" si="14"/>
        <v>0.2803783891</v>
      </c>
      <c r="O447" s="32">
        <f t="shared" si="15"/>
        <v>1.933052215</v>
      </c>
      <c r="P447" s="32">
        <f t="shared" si="16"/>
        <v>0.7482782768</v>
      </c>
      <c r="Q447" s="32">
        <f t="shared" si="17"/>
        <v>0.01782037912</v>
      </c>
      <c r="R447" s="32">
        <f t="shared" si="18"/>
        <v>0.006898211271</v>
      </c>
      <c r="S447" s="32">
        <f t="shared" si="19"/>
        <v>0.0005748509393</v>
      </c>
      <c r="T447" s="33">
        <f t="shared" si="30"/>
        <v>0.9845558473</v>
      </c>
      <c r="U447" s="34">
        <f t="shared" ref="U447:AB447" si="1356">IF(AND(J447&gt;=$AH$7,J447&lt;=$AH$9),1,0)</f>
        <v>0</v>
      </c>
      <c r="V447" s="34">
        <f t="shared" si="1356"/>
        <v>0</v>
      </c>
      <c r="W447" s="34">
        <f t="shared" si="1356"/>
        <v>0</v>
      </c>
      <c r="X447" s="34">
        <f t="shared" si="1356"/>
        <v>0</v>
      </c>
      <c r="Y447" s="34">
        <f t="shared" si="1356"/>
        <v>0</v>
      </c>
      <c r="Z447" s="34">
        <f t="shared" si="1356"/>
        <v>1</v>
      </c>
      <c r="AA447" s="34">
        <f t="shared" si="1356"/>
        <v>0</v>
      </c>
      <c r="AB447" s="34">
        <f t="shared" si="1356"/>
        <v>0</v>
      </c>
      <c r="AC447" s="34">
        <f t="shared" si="21"/>
        <v>0</v>
      </c>
      <c r="AD447" s="34">
        <f t="shared" si="22"/>
        <v>1</v>
      </c>
      <c r="AE447" s="30">
        <f t="shared" si="23"/>
        <v>0.0002138445494</v>
      </c>
      <c r="AF447" s="35" t="str">
        <f t="shared" si="42"/>
        <v>F+M</v>
      </c>
      <c r="AG447" s="31"/>
      <c r="AH447" s="31"/>
      <c r="AI447" s="31"/>
      <c r="AJ447" s="36">
        <f t="shared" ref="AJ447:AS447" si="1357">INT(100*ABS(J447-($AH$7+$AH$9)/2))</f>
        <v>669</v>
      </c>
      <c r="AK447" s="36">
        <f t="shared" si="1357"/>
        <v>2119</v>
      </c>
      <c r="AL447" s="36">
        <f t="shared" si="1357"/>
        <v>178</v>
      </c>
      <c r="AM447" s="36">
        <f t="shared" si="1357"/>
        <v>127</v>
      </c>
      <c r="AN447" s="36">
        <f t="shared" si="1357"/>
        <v>171</v>
      </c>
      <c r="AO447" s="36">
        <f t="shared" si="1357"/>
        <v>6</v>
      </c>
      <c r="AP447" s="36">
        <f t="shared" si="1357"/>
        <v>125</v>
      </c>
      <c r="AQ447" s="36">
        <f t="shared" si="1357"/>
        <v>198</v>
      </c>
      <c r="AR447" s="36">
        <f t="shared" si="1357"/>
        <v>199</v>
      </c>
      <c r="AS447" s="36">
        <f t="shared" si="1357"/>
        <v>199</v>
      </c>
      <c r="AT447" s="35">
        <f t="shared" si="39"/>
        <v>6</v>
      </c>
      <c r="AU447" s="31"/>
      <c r="AV447" s="31"/>
      <c r="AW447" s="31"/>
      <c r="AX447" s="31"/>
      <c r="AY447" s="31"/>
      <c r="AZ447" s="31"/>
      <c r="BA447" s="31"/>
      <c r="BB447" s="31"/>
    </row>
    <row r="448" ht="13.5" customHeight="1">
      <c r="A448" s="27" t="s">
        <v>61</v>
      </c>
      <c r="B448" s="27" t="s">
        <v>33</v>
      </c>
      <c r="C448" s="28">
        <f>LOOKUP(A448,'single char incidentie'!$A$1:$A$26,'single char incidentie'!$E$1:$E$26)</f>
        <v>0.0043910167</v>
      </c>
      <c r="D448" s="28">
        <f>LOOKUP(B448,'single char incidentie'!$A$1:$A$26,'single char incidentie'!$D$1:$D$26)</f>
        <v>0.02531121548</v>
      </c>
      <c r="E448" s="29">
        <v>0.0208448068513146</v>
      </c>
      <c r="F448" s="30">
        <f t="shared" si="9"/>
        <v>0.0002084480685</v>
      </c>
      <c r="G448" s="31">
        <f t="shared" si="27"/>
        <v>291827.2959</v>
      </c>
      <c r="H448" s="31">
        <f t="shared" si="28"/>
        <v>354357.0167</v>
      </c>
      <c r="I448" s="31">
        <f t="shared" si="10"/>
        <v>2918.272959</v>
      </c>
      <c r="J448" s="32">
        <f t="shared" ref="J448:K448" si="1358">C448*$AH$5</f>
        <v>4.3910167</v>
      </c>
      <c r="K448" s="32">
        <f t="shared" si="1358"/>
        <v>25.31121548</v>
      </c>
      <c r="L448" s="32">
        <f t="shared" si="12"/>
        <v>0.2084480685</v>
      </c>
      <c r="M448" s="32">
        <f t="shared" si="13"/>
        <v>0.3659180583</v>
      </c>
      <c r="N448" s="32">
        <f t="shared" si="14"/>
        <v>0.1416457</v>
      </c>
      <c r="O448" s="32">
        <f t="shared" si="15"/>
        <v>2.109267957</v>
      </c>
      <c r="P448" s="32">
        <f t="shared" si="16"/>
        <v>0.8164908219</v>
      </c>
      <c r="Q448" s="32">
        <f t="shared" si="17"/>
        <v>0.01737067238</v>
      </c>
      <c r="R448" s="32">
        <f t="shared" si="18"/>
        <v>0.006724131242</v>
      </c>
      <c r="S448" s="32">
        <f t="shared" si="19"/>
        <v>0.0005603442702</v>
      </c>
      <c r="T448" s="33">
        <f t="shared" si="30"/>
        <v>0.9847642954</v>
      </c>
      <c r="U448" s="34">
        <f t="shared" ref="U448:AB448" si="1359">IF(AND(J448&gt;=$AH$7,J448&lt;=$AH$9),1,0)</f>
        <v>0</v>
      </c>
      <c r="V448" s="34">
        <f t="shared" si="1359"/>
        <v>0</v>
      </c>
      <c r="W448" s="34">
        <f t="shared" si="1359"/>
        <v>0</v>
      </c>
      <c r="X448" s="34">
        <f t="shared" si="1359"/>
        <v>0</v>
      </c>
      <c r="Y448" s="34">
        <f t="shared" si="1359"/>
        <v>0</v>
      </c>
      <c r="Z448" s="34">
        <f t="shared" si="1359"/>
        <v>1</v>
      </c>
      <c r="AA448" s="34">
        <f t="shared" si="1359"/>
        <v>0</v>
      </c>
      <c r="AB448" s="34">
        <f t="shared" si="1359"/>
        <v>0</v>
      </c>
      <c r="AC448" s="34">
        <f t="shared" si="21"/>
        <v>0</v>
      </c>
      <c r="AD448" s="34">
        <f t="shared" si="22"/>
        <v>1</v>
      </c>
      <c r="AE448" s="30">
        <f t="shared" si="23"/>
        <v>0.0002084480685</v>
      </c>
      <c r="AF448" s="35" t="str">
        <f t="shared" si="42"/>
        <v>F+M</v>
      </c>
      <c r="AG448" s="31"/>
      <c r="AH448" s="31"/>
      <c r="AI448" s="31"/>
      <c r="AJ448" s="36">
        <f t="shared" ref="AJ448:AS448" si="1360">INT(100*ABS(J448-($AH$7+$AH$9)/2))</f>
        <v>239</v>
      </c>
      <c r="AK448" s="36">
        <f t="shared" si="1360"/>
        <v>2331</v>
      </c>
      <c r="AL448" s="36">
        <f t="shared" si="1360"/>
        <v>179</v>
      </c>
      <c r="AM448" s="36">
        <f t="shared" si="1360"/>
        <v>163</v>
      </c>
      <c r="AN448" s="36">
        <f t="shared" si="1360"/>
        <v>185</v>
      </c>
      <c r="AO448" s="36">
        <f t="shared" si="1360"/>
        <v>10</v>
      </c>
      <c r="AP448" s="36">
        <f t="shared" si="1360"/>
        <v>118</v>
      </c>
      <c r="AQ448" s="36">
        <f t="shared" si="1360"/>
        <v>198</v>
      </c>
      <c r="AR448" s="36">
        <f t="shared" si="1360"/>
        <v>199</v>
      </c>
      <c r="AS448" s="36">
        <f t="shared" si="1360"/>
        <v>199</v>
      </c>
      <c r="AT448" s="35">
        <f t="shared" si="39"/>
        <v>10</v>
      </c>
      <c r="AU448" s="31"/>
      <c r="AV448" s="31"/>
      <c r="AW448" s="31"/>
      <c r="AX448" s="31"/>
      <c r="AY448" s="31"/>
      <c r="AZ448" s="31"/>
      <c r="BA448" s="31"/>
      <c r="BB448" s="31"/>
    </row>
    <row r="449" ht="13.5" customHeight="1">
      <c r="A449" s="27" t="s">
        <v>61</v>
      </c>
      <c r="B449" s="27" t="s">
        <v>42</v>
      </c>
      <c r="C449" s="28">
        <f>LOOKUP(A449,'single char incidentie'!$A$1:$A$26,'single char incidentie'!$E$1:$E$26)</f>
        <v>0.0043910167</v>
      </c>
      <c r="D449" s="28">
        <f>LOOKUP(B449,'single char incidentie'!$A$1:$A$26,'single char incidentie'!$D$1:$D$26)</f>
        <v>0.05481889944</v>
      </c>
      <c r="E449" s="29">
        <v>0.0207728537727805</v>
      </c>
      <c r="F449" s="30">
        <f t="shared" si="9"/>
        <v>0.0002077285377</v>
      </c>
      <c r="G449" s="31">
        <f t="shared" si="27"/>
        <v>290819.9528</v>
      </c>
      <c r="H449" s="31">
        <f t="shared" si="28"/>
        <v>767464.5922</v>
      </c>
      <c r="I449" s="31">
        <f t="shared" si="10"/>
        <v>2908.199528</v>
      </c>
      <c r="J449" s="32">
        <f t="shared" ref="J449:K449" si="1361">C449*$AH$5</f>
        <v>4.3910167</v>
      </c>
      <c r="K449" s="32">
        <f t="shared" si="1361"/>
        <v>54.81889944</v>
      </c>
      <c r="L449" s="32">
        <f t="shared" si="12"/>
        <v>0.2077285377</v>
      </c>
      <c r="M449" s="32">
        <f t="shared" si="13"/>
        <v>0.3659180583</v>
      </c>
      <c r="N449" s="32">
        <f t="shared" si="14"/>
        <v>0.1416457</v>
      </c>
      <c r="O449" s="32">
        <f t="shared" si="15"/>
        <v>4.56824162</v>
      </c>
      <c r="P449" s="32">
        <f t="shared" si="16"/>
        <v>1.768351595</v>
      </c>
      <c r="Q449" s="32">
        <f t="shared" si="17"/>
        <v>0.01731071148</v>
      </c>
      <c r="R449" s="32">
        <f t="shared" si="18"/>
        <v>0.006700920572</v>
      </c>
      <c r="S449" s="32">
        <f t="shared" si="19"/>
        <v>0.0005584100477</v>
      </c>
      <c r="T449" s="33">
        <f t="shared" si="30"/>
        <v>0.9849720239</v>
      </c>
      <c r="U449" s="34">
        <f t="shared" ref="U449:AB449" si="1362">IF(AND(J449&gt;=$AH$7,J449&lt;=$AH$9),1,0)</f>
        <v>0</v>
      </c>
      <c r="V449" s="34">
        <f t="shared" si="1362"/>
        <v>0</v>
      </c>
      <c r="W449" s="34">
        <f t="shared" si="1362"/>
        <v>0</v>
      </c>
      <c r="X449" s="34">
        <f t="shared" si="1362"/>
        <v>0</v>
      </c>
      <c r="Y449" s="34">
        <f t="shared" si="1362"/>
        <v>0</v>
      </c>
      <c r="Z449" s="34">
        <f t="shared" si="1362"/>
        <v>0</v>
      </c>
      <c r="AA449" s="34">
        <f t="shared" si="1362"/>
        <v>1</v>
      </c>
      <c r="AB449" s="34">
        <f t="shared" si="1362"/>
        <v>0</v>
      </c>
      <c r="AC449" s="34">
        <f t="shared" si="21"/>
        <v>0</v>
      </c>
      <c r="AD449" s="34">
        <f t="shared" si="22"/>
        <v>1</v>
      </c>
      <c r="AE449" s="30">
        <f t="shared" si="23"/>
        <v>0.0002077285377</v>
      </c>
      <c r="AF449" s="35" t="str">
        <f t="shared" si="42"/>
        <v>F+D</v>
      </c>
      <c r="AG449" s="31"/>
      <c r="AH449" s="31"/>
      <c r="AI449" s="31"/>
      <c r="AJ449" s="36">
        <f t="shared" ref="AJ449:AS449" si="1363">INT(100*ABS(J449-($AH$7+$AH$9)/2))</f>
        <v>239</v>
      </c>
      <c r="AK449" s="36">
        <f t="shared" si="1363"/>
        <v>5281</v>
      </c>
      <c r="AL449" s="36">
        <f t="shared" si="1363"/>
        <v>179</v>
      </c>
      <c r="AM449" s="36">
        <f t="shared" si="1363"/>
        <v>163</v>
      </c>
      <c r="AN449" s="36">
        <f t="shared" si="1363"/>
        <v>185</v>
      </c>
      <c r="AO449" s="36">
        <f t="shared" si="1363"/>
        <v>256</v>
      </c>
      <c r="AP449" s="36">
        <f t="shared" si="1363"/>
        <v>23</v>
      </c>
      <c r="AQ449" s="36">
        <f t="shared" si="1363"/>
        <v>198</v>
      </c>
      <c r="AR449" s="36">
        <f t="shared" si="1363"/>
        <v>199</v>
      </c>
      <c r="AS449" s="36">
        <f t="shared" si="1363"/>
        <v>199</v>
      </c>
      <c r="AT449" s="35">
        <f t="shared" si="39"/>
        <v>23</v>
      </c>
      <c r="AU449" s="31"/>
      <c r="AV449" s="31"/>
      <c r="AW449" s="31"/>
      <c r="AX449" s="31"/>
      <c r="AY449" s="31"/>
      <c r="AZ449" s="31"/>
      <c r="BA449" s="31"/>
      <c r="BB449" s="31"/>
    </row>
    <row r="450" ht="13.5" customHeight="1">
      <c r="A450" s="27" t="s">
        <v>10</v>
      </c>
      <c r="B450" s="27" t="s">
        <v>27</v>
      </c>
      <c r="C450" s="28">
        <f>LOOKUP(A450,'single char incidentie'!$A$1:$A$26,'single char incidentie'!$E$1:$E$26)</f>
        <v>0.006305122521</v>
      </c>
      <c r="D450" s="28">
        <f>LOOKUP(B450,'single char incidentie'!$A$1:$A$26,'single char incidentie'!$D$1:$D$26)</f>
        <v>0.0294908523</v>
      </c>
      <c r="E450" s="29">
        <v>0.0207152913099533</v>
      </c>
      <c r="F450" s="30">
        <f t="shared" si="9"/>
        <v>0.0002071529131</v>
      </c>
      <c r="G450" s="31">
        <f t="shared" si="27"/>
        <v>290014.0783</v>
      </c>
      <c r="H450" s="31">
        <f t="shared" si="28"/>
        <v>412871.9321</v>
      </c>
      <c r="I450" s="31">
        <f t="shared" si="10"/>
        <v>2900.140783</v>
      </c>
      <c r="J450" s="32">
        <f t="shared" ref="J450:K450" si="1364">C450*$AH$5</f>
        <v>6.305122521</v>
      </c>
      <c r="K450" s="32">
        <f t="shared" si="1364"/>
        <v>29.4908523</v>
      </c>
      <c r="L450" s="32">
        <f t="shared" si="12"/>
        <v>0.2071529131</v>
      </c>
      <c r="M450" s="32">
        <f t="shared" si="13"/>
        <v>0.5254268768</v>
      </c>
      <c r="N450" s="32">
        <f t="shared" si="14"/>
        <v>0.2033910491</v>
      </c>
      <c r="O450" s="32">
        <f t="shared" si="15"/>
        <v>2.457571025</v>
      </c>
      <c r="P450" s="32">
        <f t="shared" si="16"/>
        <v>0.951317816</v>
      </c>
      <c r="Q450" s="32">
        <f t="shared" si="17"/>
        <v>0.01726274276</v>
      </c>
      <c r="R450" s="32">
        <f t="shared" si="18"/>
        <v>0.006682352035</v>
      </c>
      <c r="S450" s="32">
        <f t="shared" si="19"/>
        <v>0.0005568626696</v>
      </c>
      <c r="T450" s="33">
        <f t="shared" si="30"/>
        <v>0.9851791768</v>
      </c>
      <c r="U450" s="34">
        <f t="shared" ref="U450:AB450" si="1365">IF(AND(J450&gt;=$AH$7,J450&lt;=$AH$9),1,0)</f>
        <v>0</v>
      </c>
      <c r="V450" s="34">
        <f t="shared" si="1365"/>
        <v>0</v>
      </c>
      <c r="W450" s="34">
        <f t="shared" si="1365"/>
        <v>0</v>
      </c>
      <c r="X450" s="34">
        <f t="shared" si="1365"/>
        <v>0</v>
      </c>
      <c r="Y450" s="34">
        <f t="shared" si="1365"/>
        <v>0</v>
      </c>
      <c r="Z450" s="34">
        <f t="shared" si="1365"/>
        <v>1</v>
      </c>
      <c r="AA450" s="34">
        <f t="shared" si="1365"/>
        <v>0</v>
      </c>
      <c r="AB450" s="34">
        <f t="shared" si="1365"/>
        <v>0</v>
      </c>
      <c r="AC450" s="34">
        <f t="shared" si="21"/>
        <v>0</v>
      </c>
      <c r="AD450" s="34">
        <f t="shared" si="22"/>
        <v>1</v>
      </c>
      <c r="AE450" s="30">
        <f t="shared" si="23"/>
        <v>0.0002071529131</v>
      </c>
      <c r="AF450" s="35" t="str">
        <f t="shared" si="42"/>
        <v>F+M</v>
      </c>
      <c r="AG450" s="31"/>
      <c r="AH450" s="31"/>
      <c r="AI450" s="31"/>
      <c r="AJ450" s="36">
        <f t="shared" ref="AJ450:AS450" si="1366">INT(100*ABS(J450-($AH$7+$AH$9)/2))</f>
        <v>430</v>
      </c>
      <c r="AK450" s="36">
        <f t="shared" si="1366"/>
        <v>2749</v>
      </c>
      <c r="AL450" s="36">
        <f t="shared" si="1366"/>
        <v>179</v>
      </c>
      <c r="AM450" s="36">
        <f t="shared" si="1366"/>
        <v>147</v>
      </c>
      <c r="AN450" s="36">
        <f t="shared" si="1366"/>
        <v>179</v>
      </c>
      <c r="AO450" s="36">
        <f t="shared" si="1366"/>
        <v>45</v>
      </c>
      <c r="AP450" s="36">
        <f t="shared" si="1366"/>
        <v>104</v>
      </c>
      <c r="AQ450" s="36">
        <f t="shared" si="1366"/>
        <v>198</v>
      </c>
      <c r="AR450" s="36">
        <f t="shared" si="1366"/>
        <v>199</v>
      </c>
      <c r="AS450" s="36">
        <f t="shared" si="1366"/>
        <v>199</v>
      </c>
      <c r="AT450" s="35">
        <f t="shared" si="39"/>
        <v>45</v>
      </c>
      <c r="AU450" s="31"/>
      <c r="AV450" s="31"/>
      <c r="AW450" s="31"/>
      <c r="AX450" s="31"/>
      <c r="AY450" s="31"/>
      <c r="AZ450" s="31"/>
      <c r="BA450" s="31"/>
      <c r="BB450" s="31"/>
    </row>
    <row r="451" ht="13.5" customHeight="1">
      <c r="A451" s="27" t="s">
        <v>30</v>
      </c>
      <c r="B451" s="27" t="s">
        <v>64</v>
      </c>
      <c r="C451" s="28">
        <f>LOOKUP(A451,'single char incidentie'!$A$1:$A$26,'single char incidentie'!$E$1:$E$26)</f>
        <v>0.1213456172</v>
      </c>
      <c r="D451" s="28">
        <f>LOOKUP(B451,'single char incidentie'!$A$1:$A$26,'single char incidentie'!$D$1:$D$26)</f>
        <v>0.001575907411</v>
      </c>
      <c r="E451" s="29">
        <v>0.0206721194628329</v>
      </c>
      <c r="F451" s="30">
        <f t="shared" si="9"/>
        <v>0.0002067211946</v>
      </c>
      <c r="G451" s="31">
        <f t="shared" si="27"/>
        <v>289409.6725</v>
      </c>
      <c r="H451" s="31">
        <f t="shared" si="28"/>
        <v>22062.70375</v>
      </c>
      <c r="I451" s="31">
        <f t="shared" si="10"/>
        <v>2894.096725</v>
      </c>
      <c r="J451" s="32">
        <f t="shared" ref="J451:K451" si="1367">C451*$AH$5</f>
        <v>121.3456172</v>
      </c>
      <c r="K451" s="32">
        <f t="shared" si="1367"/>
        <v>1.575907411</v>
      </c>
      <c r="L451" s="32">
        <f t="shared" si="12"/>
        <v>0.2067211946</v>
      </c>
      <c r="M451" s="32">
        <f t="shared" si="13"/>
        <v>10.11213477</v>
      </c>
      <c r="N451" s="32">
        <f t="shared" si="14"/>
        <v>3.914374749</v>
      </c>
      <c r="O451" s="32">
        <f t="shared" si="15"/>
        <v>0.1313256176</v>
      </c>
      <c r="P451" s="32">
        <f t="shared" si="16"/>
        <v>0.05083572293</v>
      </c>
      <c r="Q451" s="32">
        <f t="shared" si="17"/>
        <v>0.01722676622</v>
      </c>
      <c r="R451" s="32">
        <f t="shared" si="18"/>
        <v>0.006668425633</v>
      </c>
      <c r="S451" s="32">
        <f t="shared" si="19"/>
        <v>0.0005557021361</v>
      </c>
      <c r="T451" s="33">
        <f t="shared" si="30"/>
        <v>0.985385898</v>
      </c>
      <c r="U451" s="34">
        <f t="shared" ref="U451:AB451" si="1368">IF(AND(J451&gt;=$AH$7,J451&lt;=$AH$9),1,0)</f>
        <v>0</v>
      </c>
      <c r="V451" s="34">
        <f t="shared" si="1368"/>
        <v>1</v>
      </c>
      <c r="W451" s="34">
        <f t="shared" si="1368"/>
        <v>0</v>
      </c>
      <c r="X451" s="34">
        <f t="shared" si="1368"/>
        <v>0</v>
      </c>
      <c r="Y451" s="34">
        <f t="shared" si="1368"/>
        <v>0</v>
      </c>
      <c r="Z451" s="34">
        <f t="shared" si="1368"/>
        <v>0</v>
      </c>
      <c r="AA451" s="34">
        <f t="shared" si="1368"/>
        <v>0</v>
      </c>
      <c r="AB451" s="34">
        <f t="shared" si="1368"/>
        <v>0</v>
      </c>
      <c r="AC451" s="34">
        <f t="shared" si="21"/>
        <v>0</v>
      </c>
      <c r="AD451" s="34">
        <f t="shared" si="22"/>
        <v>1</v>
      </c>
      <c r="AE451" s="30">
        <f t="shared" si="23"/>
        <v>0.0002067211946</v>
      </c>
      <c r="AF451" s="35" t="str">
        <f t="shared" si="42"/>
        <v>F</v>
      </c>
      <c r="AG451" s="31"/>
      <c r="AH451" s="31"/>
      <c r="AI451" s="31"/>
      <c r="AJ451" s="36">
        <f t="shared" ref="AJ451:AS451" si="1369">INT(100*ABS(J451-($AH$7+$AH$9)/2))</f>
        <v>11934</v>
      </c>
      <c r="AK451" s="36">
        <f t="shared" si="1369"/>
        <v>42</v>
      </c>
      <c r="AL451" s="36">
        <f t="shared" si="1369"/>
        <v>179</v>
      </c>
      <c r="AM451" s="36">
        <f t="shared" si="1369"/>
        <v>811</v>
      </c>
      <c r="AN451" s="36">
        <f t="shared" si="1369"/>
        <v>191</v>
      </c>
      <c r="AO451" s="36">
        <f t="shared" si="1369"/>
        <v>186</v>
      </c>
      <c r="AP451" s="36">
        <f t="shared" si="1369"/>
        <v>194</v>
      </c>
      <c r="AQ451" s="36">
        <f t="shared" si="1369"/>
        <v>198</v>
      </c>
      <c r="AR451" s="36">
        <f t="shared" si="1369"/>
        <v>199</v>
      </c>
      <c r="AS451" s="36">
        <f t="shared" si="1369"/>
        <v>199</v>
      </c>
      <c r="AT451" s="35">
        <f t="shared" si="39"/>
        <v>42</v>
      </c>
      <c r="AU451" s="31"/>
      <c r="AV451" s="31"/>
      <c r="AW451" s="31"/>
      <c r="AX451" s="31"/>
      <c r="AY451" s="31"/>
      <c r="AZ451" s="31"/>
      <c r="BA451" s="31"/>
      <c r="BB451" s="31"/>
    </row>
    <row r="452" ht="13.5" customHeight="1">
      <c r="A452" s="27" t="s">
        <v>63</v>
      </c>
      <c r="B452" s="27" t="s">
        <v>36</v>
      </c>
      <c r="C452" s="28">
        <f>LOOKUP(A452,'single char incidentie'!$A$1:$A$26,'single char incidentie'!$E$1:$E$26)</f>
        <v>0.00260728886</v>
      </c>
      <c r="D452" s="28">
        <f>LOOKUP(B452,'single char incidentie'!$A$1:$A$26,'single char incidentie'!$D$1:$D$26)</f>
        <v>0.0879137728</v>
      </c>
      <c r="E452" s="29">
        <v>0.0205138226900579</v>
      </c>
      <c r="F452" s="30">
        <f t="shared" si="9"/>
        <v>0.0002051382269</v>
      </c>
      <c r="G452" s="31">
        <f t="shared" si="27"/>
        <v>287193.5177</v>
      </c>
      <c r="H452" s="31">
        <f t="shared" si="28"/>
        <v>1230792.819</v>
      </c>
      <c r="I452" s="31">
        <f t="shared" si="10"/>
        <v>2871.935177</v>
      </c>
      <c r="J452" s="32">
        <f t="shared" ref="J452:K452" si="1370">C452*$AH$5</f>
        <v>2.60728886</v>
      </c>
      <c r="K452" s="32">
        <f t="shared" si="1370"/>
        <v>87.9137728</v>
      </c>
      <c r="L452" s="32">
        <f t="shared" si="12"/>
        <v>0.2051382269</v>
      </c>
      <c r="M452" s="32">
        <f t="shared" si="13"/>
        <v>0.2172740717</v>
      </c>
      <c r="N452" s="32">
        <f t="shared" si="14"/>
        <v>0.08410609227</v>
      </c>
      <c r="O452" s="32">
        <f t="shared" si="15"/>
        <v>7.326147733</v>
      </c>
      <c r="P452" s="32">
        <f t="shared" si="16"/>
        <v>2.835928155</v>
      </c>
      <c r="Q452" s="32">
        <f t="shared" si="17"/>
        <v>0.01709485224</v>
      </c>
      <c r="R452" s="32">
        <f t="shared" si="18"/>
        <v>0.006617362158</v>
      </c>
      <c r="S452" s="32">
        <f t="shared" si="19"/>
        <v>0.0005514468465</v>
      </c>
      <c r="T452" s="33">
        <f t="shared" si="30"/>
        <v>0.9855910363</v>
      </c>
      <c r="U452" s="34">
        <f t="shared" ref="U452:AB452" si="1371">IF(AND(J452&gt;=$AH$7,J452&lt;=$AH$9),1,0)</f>
        <v>1</v>
      </c>
      <c r="V452" s="34">
        <f t="shared" si="1371"/>
        <v>0</v>
      </c>
      <c r="W452" s="34">
        <f t="shared" si="1371"/>
        <v>0</v>
      </c>
      <c r="X452" s="34">
        <f t="shared" si="1371"/>
        <v>0</v>
      </c>
      <c r="Y452" s="34">
        <f t="shared" si="1371"/>
        <v>0</v>
      </c>
      <c r="Z452" s="34">
        <f t="shared" si="1371"/>
        <v>0</v>
      </c>
      <c r="AA452" s="34">
        <f t="shared" si="1371"/>
        <v>1</v>
      </c>
      <c r="AB452" s="34">
        <f t="shared" si="1371"/>
        <v>0</v>
      </c>
      <c r="AC452" s="34">
        <f t="shared" si="21"/>
        <v>0</v>
      </c>
      <c r="AD452" s="34">
        <f t="shared" si="22"/>
        <v>1</v>
      </c>
      <c r="AE452" s="30">
        <f t="shared" si="23"/>
        <v>0.0002051382269</v>
      </c>
      <c r="AF452" s="35" t="str">
        <f t="shared" si="42"/>
        <v>F+D</v>
      </c>
      <c r="AG452" s="31"/>
      <c r="AH452" s="31"/>
      <c r="AI452" s="31"/>
      <c r="AJ452" s="36">
        <f t="shared" ref="AJ452:AS452" si="1372">INT(100*ABS(J452-($AH$7+$AH$9)/2))</f>
        <v>60</v>
      </c>
      <c r="AK452" s="36">
        <f t="shared" si="1372"/>
        <v>8591</v>
      </c>
      <c r="AL452" s="36">
        <f t="shared" si="1372"/>
        <v>179</v>
      </c>
      <c r="AM452" s="36">
        <f t="shared" si="1372"/>
        <v>178</v>
      </c>
      <c r="AN452" s="36">
        <f t="shared" si="1372"/>
        <v>191</v>
      </c>
      <c r="AO452" s="36">
        <f t="shared" si="1372"/>
        <v>532</v>
      </c>
      <c r="AP452" s="36">
        <f t="shared" si="1372"/>
        <v>83</v>
      </c>
      <c r="AQ452" s="36">
        <f t="shared" si="1372"/>
        <v>198</v>
      </c>
      <c r="AR452" s="36">
        <f t="shared" si="1372"/>
        <v>199</v>
      </c>
      <c r="AS452" s="36">
        <f t="shared" si="1372"/>
        <v>199</v>
      </c>
      <c r="AT452" s="35">
        <f t="shared" si="39"/>
        <v>83</v>
      </c>
      <c r="AU452" s="31"/>
      <c r="AV452" s="31"/>
      <c r="AW452" s="31"/>
      <c r="AX452" s="31"/>
      <c r="AY452" s="31"/>
      <c r="AZ452" s="31"/>
      <c r="BA452" s="31"/>
      <c r="BB452" s="31"/>
    </row>
    <row r="453" ht="15.75" customHeight="1">
      <c r="A453" s="27" t="s">
        <v>61</v>
      </c>
      <c r="B453" s="27" t="s">
        <v>45</v>
      </c>
      <c r="C453" s="28">
        <f>LOOKUP(A453,'single char incidentie'!$A$1:$A$26,'single char incidentie'!$E$1:$E$26)</f>
        <v>0.0043910167</v>
      </c>
      <c r="D453" s="28">
        <f>LOOKUP(B453,'single char incidentie'!$A$1:$A$26,'single char incidentie'!$D$1:$D$26)</f>
        <v>0.04970677464</v>
      </c>
      <c r="E453" s="29">
        <v>0.0204634555350841</v>
      </c>
      <c r="F453" s="30">
        <f t="shared" si="9"/>
        <v>0.0002046345554</v>
      </c>
      <c r="G453" s="31">
        <f t="shared" si="27"/>
        <v>286488.3775</v>
      </c>
      <c r="H453" s="31">
        <f t="shared" si="28"/>
        <v>695894.845</v>
      </c>
      <c r="I453" s="31">
        <f t="shared" si="10"/>
        <v>2864.883775</v>
      </c>
      <c r="J453" s="32">
        <f t="shared" ref="J453:K453" si="1373">C453*$AH$5</f>
        <v>4.3910167</v>
      </c>
      <c r="K453" s="32">
        <f t="shared" si="1373"/>
        <v>49.70677464</v>
      </c>
      <c r="L453" s="32">
        <f t="shared" si="12"/>
        <v>0.2046345554</v>
      </c>
      <c r="M453" s="32">
        <f t="shared" si="13"/>
        <v>0.3659180583</v>
      </c>
      <c r="N453" s="32">
        <f t="shared" si="14"/>
        <v>0.1416457</v>
      </c>
      <c r="O453" s="32">
        <f t="shared" si="15"/>
        <v>4.14223122</v>
      </c>
      <c r="P453" s="32">
        <f t="shared" si="16"/>
        <v>1.603444343</v>
      </c>
      <c r="Q453" s="32">
        <f t="shared" si="17"/>
        <v>0.01705287961</v>
      </c>
      <c r="R453" s="32">
        <f t="shared" si="18"/>
        <v>0.006601114689</v>
      </c>
      <c r="S453" s="32">
        <f t="shared" si="19"/>
        <v>0.0005500928907</v>
      </c>
      <c r="T453" s="33">
        <f t="shared" si="30"/>
        <v>0.9857956708</v>
      </c>
      <c r="U453" s="34">
        <f t="shared" ref="U453:AB453" si="1374">IF(AND(J453&gt;=$AH$7,J453&lt;=$AH$9),1,0)</f>
        <v>0</v>
      </c>
      <c r="V453" s="34">
        <f t="shared" si="1374"/>
        <v>0</v>
      </c>
      <c r="W453" s="34">
        <f t="shared" si="1374"/>
        <v>0</v>
      </c>
      <c r="X453" s="34">
        <f t="shared" si="1374"/>
        <v>0</v>
      </c>
      <c r="Y453" s="34">
        <f t="shared" si="1374"/>
        <v>0</v>
      </c>
      <c r="Z453" s="34">
        <f t="shared" si="1374"/>
        <v>0</v>
      </c>
      <c r="AA453" s="34">
        <f t="shared" si="1374"/>
        <v>1</v>
      </c>
      <c r="AB453" s="34">
        <f t="shared" si="1374"/>
        <v>0</v>
      </c>
      <c r="AC453" s="34">
        <f t="shared" si="21"/>
        <v>0</v>
      </c>
      <c r="AD453" s="34">
        <f t="shared" si="22"/>
        <v>1</v>
      </c>
      <c r="AE453" s="30">
        <f t="shared" si="23"/>
        <v>0.0002046345554</v>
      </c>
      <c r="AF453" s="35" t="str">
        <f t="shared" si="42"/>
        <v>F+D</v>
      </c>
      <c r="AG453" s="31"/>
      <c r="AH453" s="31"/>
      <c r="AI453" s="31"/>
      <c r="AJ453" s="36">
        <f t="shared" ref="AJ453:AS453" si="1375">INT(100*ABS(J453-($AH$7+$AH$9)/2))</f>
        <v>239</v>
      </c>
      <c r="AK453" s="36">
        <f t="shared" si="1375"/>
        <v>4770</v>
      </c>
      <c r="AL453" s="36">
        <f t="shared" si="1375"/>
        <v>179</v>
      </c>
      <c r="AM453" s="36">
        <f t="shared" si="1375"/>
        <v>163</v>
      </c>
      <c r="AN453" s="36">
        <f t="shared" si="1375"/>
        <v>185</v>
      </c>
      <c r="AO453" s="36">
        <f t="shared" si="1375"/>
        <v>214</v>
      </c>
      <c r="AP453" s="36">
        <f t="shared" si="1375"/>
        <v>39</v>
      </c>
      <c r="AQ453" s="36">
        <f t="shared" si="1375"/>
        <v>198</v>
      </c>
      <c r="AR453" s="36">
        <f t="shared" si="1375"/>
        <v>199</v>
      </c>
      <c r="AS453" s="36">
        <f t="shared" si="1375"/>
        <v>199</v>
      </c>
      <c r="AT453" s="35">
        <f t="shared" si="39"/>
        <v>39</v>
      </c>
      <c r="AU453" s="31"/>
      <c r="AV453" s="31"/>
      <c r="AW453" s="31"/>
      <c r="AX453" s="31"/>
      <c r="AY453" s="31"/>
      <c r="AZ453" s="31"/>
      <c r="BA453" s="31"/>
      <c r="BB453" s="31"/>
    </row>
    <row r="454" ht="15.75" customHeight="1">
      <c r="A454" s="27" t="s">
        <v>64</v>
      </c>
      <c r="B454" s="27" t="s">
        <v>61</v>
      </c>
      <c r="C454" s="28">
        <f>LOOKUP(A454,'single char incidentie'!$A$1:$A$26,'single char incidentie'!$E$1:$E$26)</f>
        <v>0.008691730062</v>
      </c>
      <c r="D454" s="28">
        <f>LOOKUP(B454,'single char incidentie'!$A$1:$A$26,'single char incidentie'!$D$1:$D$26)</f>
        <v>0.02155809446</v>
      </c>
      <c r="E454" s="29">
        <v>0.0194920889748744</v>
      </c>
      <c r="F454" s="30">
        <f t="shared" si="9"/>
        <v>0.0001949208897</v>
      </c>
      <c r="G454" s="31">
        <f t="shared" si="27"/>
        <v>272889.2456</v>
      </c>
      <c r="H454" s="31">
        <f t="shared" si="28"/>
        <v>301813.3225</v>
      </c>
      <c r="I454" s="31">
        <f t="shared" si="10"/>
        <v>2728.892456</v>
      </c>
      <c r="J454" s="32">
        <f t="shared" ref="J454:K454" si="1376">C454*$AH$5</f>
        <v>8.691730062</v>
      </c>
      <c r="K454" s="32">
        <f t="shared" si="1376"/>
        <v>21.55809446</v>
      </c>
      <c r="L454" s="32">
        <f t="shared" si="12"/>
        <v>0.1949208897</v>
      </c>
      <c r="M454" s="32">
        <f t="shared" si="13"/>
        <v>0.7243108385</v>
      </c>
      <c r="N454" s="32">
        <f t="shared" si="14"/>
        <v>0.2803783891</v>
      </c>
      <c r="O454" s="32">
        <f t="shared" si="15"/>
        <v>1.796507872</v>
      </c>
      <c r="P454" s="32">
        <f t="shared" si="16"/>
        <v>0.6954224021</v>
      </c>
      <c r="Q454" s="32">
        <f t="shared" si="17"/>
        <v>0.01624340748</v>
      </c>
      <c r="R454" s="32">
        <f t="shared" si="18"/>
        <v>0.006287770637</v>
      </c>
      <c r="S454" s="32">
        <f t="shared" si="19"/>
        <v>0.0005239808864</v>
      </c>
      <c r="T454" s="33">
        <f t="shared" si="30"/>
        <v>0.9859905917</v>
      </c>
      <c r="U454" s="34">
        <f t="shared" ref="U454:AB454" si="1377">IF(AND(J454&gt;=$AH$7,J454&lt;=$AH$9),1,0)</f>
        <v>0</v>
      </c>
      <c r="V454" s="34">
        <f t="shared" si="1377"/>
        <v>0</v>
      </c>
      <c r="W454" s="34">
        <f t="shared" si="1377"/>
        <v>0</v>
      </c>
      <c r="X454" s="34">
        <f t="shared" si="1377"/>
        <v>0</v>
      </c>
      <c r="Y454" s="34">
        <f t="shared" si="1377"/>
        <v>0</v>
      </c>
      <c r="Z454" s="34">
        <f t="shared" si="1377"/>
        <v>1</v>
      </c>
      <c r="AA454" s="34">
        <f t="shared" si="1377"/>
        <v>0</v>
      </c>
      <c r="AB454" s="34">
        <f t="shared" si="1377"/>
        <v>0</v>
      </c>
      <c r="AC454" s="34">
        <f t="shared" si="21"/>
        <v>0</v>
      </c>
      <c r="AD454" s="34">
        <f t="shared" si="22"/>
        <v>1</v>
      </c>
      <c r="AE454" s="30">
        <f t="shared" si="23"/>
        <v>0.0001949208897</v>
      </c>
      <c r="AF454" s="35" t="str">
        <f t="shared" si="42"/>
        <v>F+M</v>
      </c>
      <c r="AG454" s="31"/>
      <c r="AH454" s="31"/>
      <c r="AI454" s="31"/>
      <c r="AJ454" s="36">
        <f t="shared" ref="AJ454:AS454" si="1378">INT(100*ABS(J454-($AH$7+$AH$9)/2))</f>
        <v>669</v>
      </c>
      <c r="AK454" s="36">
        <f t="shared" si="1378"/>
        <v>1955</v>
      </c>
      <c r="AL454" s="36">
        <f t="shared" si="1378"/>
        <v>180</v>
      </c>
      <c r="AM454" s="36">
        <f t="shared" si="1378"/>
        <v>127</v>
      </c>
      <c r="AN454" s="36">
        <f t="shared" si="1378"/>
        <v>171</v>
      </c>
      <c r="AO454" s="36">
        <f t="shared" si="1378"/>
        <v>20</v>
      </c>
      <c r="AP454" s="36">
        <f t="shared" si="1378"/>
        <v>130</v>
      </c>
      <c r="AQ454" s="36">
        <f t="shared" si="1378"/>
        <v>198</v>
      </c>
      <c r="AR454" s="36">
        <f t="shared" si="1378"/>
        <v>199</v>
      </c>
      <c r="AS454" s="36">
        <f t="shared" si="1378"/>
        <v>199</v>
      </c>
      <c r="AT454" s="35">
        <f t="shared" si="39"/>
        <v>20</v>
      </c>
      <c r="AU454" s="31"/>
      <c r="AV454" s="31"/>
      <c r="AW454" s="31"/>
      <c r="AX454" s="31"/>
      <c r="AY454" s="31"/>
      <c r="AZ454" s="31"/>
      <c r="BA454" s="31"/>
      <c r="BB454" s="31"/>
    </row>
    <row r="455" ht="13.5" customHeight="1">
      <c r="A455" s="27" t="s">
        <v>64</v>
      </c>
      <c r="B455" s="27" t="s">
        <v>50</v>
      </c>
      <c r="C455" s="28">
        <f>LOOKUP(A455,'single char incidentie'!$A$1:$A$26,'single char incidentie'!$E$1:$E$26)</f>
        <v>0.008691730062</v>
      </c>
      <c r="D455" s="28">
        <f>LOOKUP(B455,'single char incidentie'!$A$1:$A$26,'single char incidentie'!$D$1:$D$26)</f>
        <v>0.01632596738</v>
      </c>
      <c r="E455" s="29">
        <v>0.0194201358963404</v>
      </c>
      <c r="F455" s="30">
        <f t="shared" si="9"/>
        <v>0.000194201359</v>
      </c>
      <c r="G455" s="31">
        <f t="shared" si="27"/>
        <v>271881.9025</v>
      </c>
      <c r="H455" s="31">
        <f t="shared" si="28"/>
        <v>228563.5433</v>
      </c>
      <c r="I455" s="31">
        <f t="shared" si="10"/>
        <v>2718.819025</v>
      </c>
      <c r="J455" s="32">
        <f t="shared" ref="J455:K455" si="1379">C455*$AH$5</f>
        <v>8.691730062</v>
      </c>
      <c r="K455" s="32">
        <f t="shared" si="1379"/>
        <v>16.32596738</v>
      </c>
      <c r="L455" s="32">
        <f t="shared" si="12"/>
        <v>0.194201359</v>
      </c>
      <c r="M455" s="32">
        <f t="shared" si="13"/>
        <v>0.7243108385</v>
      </c>
      <c r="N455" s="32">
        <f t="shared" si="14"/>
        <v>0.2803783891</v>
      </c>
      <c r="O455" s="32">
        <f t="shared" si="15"/>
        <v>1.360497281</v>
      </c>
      <c r="P455" s="32">
        <f t="shared" si="16"/>
        <v>0.526644109</v>
      </c>
      <c r="Q455" s="32">
        <f t="shared" si="17"/>
        <v>0.01618344658</v>
      </c>
      <c r="R455" s="32">
        <f t="shared" si="18"/>
        <v>0.006264559967</v>
      </c>
      <c r="S455" s="32">
        <f t="shared" si="19"/>
        <v>0.0005220466639</v>
      </c>
      <c r="T455" s="33">
        <f t="shared" si="30"/>
        <v>0.9861847931</v>
      </c>
      <c r="U455" s="34">
        <f t="shared" ref="U455:AB455" si="1380">IF(AND(J455&gt;=$AH$7,J455&lt;=$AH$9),1,0)</f>
        <v>0</v>
      </c>
      <c r="V455" s="34">
        <f t="shared" si="1380"/>
        <v>0</v>
      </c>
      <c r="W455" s="34">
        <f t="shared" si="1380"/>
        <v>0</v>
      </c>
      <c r="X455" s="34">
        <f t="shared" si="1380"/>
        <v>0</v>
      </c>
      <c r="Y455" s="34">
        <f t="shared" si="1380"/>
        <v>0</v>
      </c>
      <c r="Z455" s="34">
        <f t="shared" si="1380"/>
        <v>1</v>
      </c>
      <c r="AA455" s="34">
        <f t="shared" si="1380"/>
        <v>0</v>
      </c>
      <c r="AB455" s="34">
        <f t="shared" si="1380"/>
        <v>0</v>
      </c>
      <c r="AC455" s="34">
        <f t="shared" si="21"/>
        <v>0</v>
      </c>
      <c r="AD455" s="34">
        <f t="shared" si="22"/>
        <v>1</v>
      </c>
      <c r="AE455" s="30">
        <f t="shared" si="23"/>
        <v>0.000194201359</v>
      </c>
      <c r="AF455" s="35" t="str">
        <f t="shared" si="42"/>
        <v>F+M</v>
      </c>
      <c r="AG455" s="31"/>
      <c r="AH455" s="31"/>
      <c r="AI455" s="31"/>
      <c r="AJ455" s="36">
        <f t="shared" ref="AJ455:AS455" si="1381">INT(100*ABS(J455-($AH$7+$AH$9)/2))</f>
        <v>669</v>
      </c>
      <c r="AK455" s="36">
        <f t="shared" si="1381"/>
        <v>1432</v>
      </c>
      <c r="AL455" s="36">
        <f t="shared" si="1381"/>
        <v>180</v>
      </c>
      <c r="AM455" s="36">
        <f t="shared" si="1381"/>
        <v>127</v>
      </c>
      <c r="AN455" s="36">
        <f t="shared" si="1381"/>
        <v>171</v>
      </c>
      <c r="AO455" s="36">
        <f t="shared" si="1381"/>
        <v>63</v>
      </c>
      <c r="AP455" s="36">
        <f t="shared" si="1381"/>
        <v>147</v>
      </c>
      <c r="AQ455" s="36">
        <f t="shared" si="1381"/>
        <v>198</v>
      </c>
      <c r="AR455" s="36">
        <f t="shared" si="1381"/>
        <v>199</v>
      </c>
      <c r="AS455" s="36">
        <f t="shared" si="1381"/>
        <v>199</v>
      </c>
      <c r="AT455" s="35">
        <f t="shared" si="39"/>
        <v>63</v>
      </c>
      <c r="AU455" s="31"/>
      <c r="AV455" s="31"/>
      <c r="AW455" s="31"/>
      <c r="AX455" s="31"/>
      <c r="AY455" s="31"/>
      <c r="AZ455" s="31"/>
      <c r="BA455" s="31"/>
      <c r="BB455" s="31"/>
    </row>
    <row r="456" ht="13.5" customHeight="1">
      <c r="A456" s="27" t="s">
        <v>10</v>
      </c>
      <c r="B456" s="27" t="s">
        <v>59</v>
      </c>
      <c r="C456" s="28">
        <f>LOOKUP(A456,'single char incidentie'!$A$1:$A$26,'single char incidentie'!$E$1:$E$26)</f>
        <v>0.006305122521</v>
      </c>
      <c r="D456" s="28">
        <f>LOOKUP(B456,'single char incidentie'!$A$1:$A$26,'single char incidentie'!$D$1:$D$26)</f>
        <v>0.02732106643</v>
      </c>
      <c r="E456" s="29">
        <v>0.019218667276445</v>
      </c>
      <c r="F456" s="30">
        <f t="shared" si="9"/>
        <v>0.0001921866728</v>
      </c>
      <c r="G456" s="31">
        <f t="shared" si="27"/>
        <v>269061.3419</v>
      </c>
      <c r="H456" s="31">
        <f t="shared" si="28"/>
        <v>382494.9301</v>
      </c>
      <c r="I456" s="31">
        <f t="shared" si="10"/>
        <v>2690.613419</v>
      </c>
      <c r="J456" s="32">
        <f t="shared" ref="J456:K456" si="1382">C456*$AH$5</f>
        <v>6.305122521</v>
      </c>
      <c r="K456" s="32">
        <f t="shared" si="1382"/>
        <v>27.32106643</v>
      </c>
      <c r="L456" s="32">
        <f t="shared" si="12"/>
        <v>0.1921866728</v>
      </c>
      <c r="M456" s="32">
        <f t="shared" si="13"/>
        <v>0.5254268768</v>
      </c>
      <c r="N456" s="32">
        <f t="shared" si="14"/>
        <v>0.2033910491</v>
      </c>
      <c r="O456" s="32">
        <f t="shared" si="15"/>
        <v>2.276755536</v>
      </c>
      <c r="P456" s="32">
        <f t="shared" si="16"/>
        <v>0.8813247236</v>
      </c>
      <c r="Q456" s="32">
        <f t="shared" si="17"/>
        <v>0.01601555606</v>
      </c>
      <c r="R456" s="32">
        <f t="shared" si="18"/>
        <v>0.006199570089</v>
      </c>
      <c r="S456" s="32">
        <f t="shared" si="19"/>
        <v>0.0005166308408</v>
      </c>
      <c r="T456" s="33">
        <f t="shared" si="30"/>
        <v>0.9863769797</v>
      </c>
      <c r="U456" s="34">
        <f t="shared" ref="U456:AB456" si="1383">IF(AND(J456&gt;=$AH$7,J456&lt;=$AH$9),1,0)</f>
        <v>0</v>
      </c>
      <c r="V456" s="34">
        <f t="shared" si="1383"/>
        <v>0</v>
      </c>
      <c r="W456" s="34">
        <f t="shared" si="1383"/>
        <v>0</v>
      </c>
      <c r="X456" s="34">
        <f t="shared" si="1383"/>
        <v>0</v>
      </c>
      <c r="Y456" s="34">
        <f t="shared" si="1383"/>
        <v>0</v>
      </c>
      <c r="Z456" s="34">
        <f t="shared" si="1383"/>
        <v>1</v>
      </c>
      <c r="AA456" s="34">
        <f t="shared" si="1383"/>
        <v>0</v>
      </c>
      <c r="AB456" s="34">
        <f t="shared" si="1383"/>
        <v>0</v>
      </c>
      <c r="AC456" s="34">
        <f t="shared" si="21"/>
        <v>0</v>
      </c>
      <c r="AD456" s="34">
        <f t="shared" si="22"/>
        <v>1</v>
      </c>
      <c r="AE456" s="30">
        <f t="shared" si="23"/>
        <v>0.0001921866728</v>
      </c>
      <c r="AF456" s="35" t="str">
        <f t="shared" si="42"/>
        <v>F+M</v>
      </c>
      <c r="AG456" s="31"/>
      <c r="AH456" s="31"/>
      <c r="AI456" s="31"/>
      <c r="AJ456" s="36">
        <f t="shared" ref="AJ456:AS456" si="1384">INT(100*ABS(J456-($AH$7+$AH$9)/2))</f>
        <v>430</v>
      </c>
      <c r="AK456" s="36">
        <f t="shared" si="1384"/>
        <v>2532</v>
      </c>
      <c r="AL456" s="36">
        <f t="shared" si="1384"/>
        <v>180</v>
      </c>
      <c r="AM456" s="36">
        <f t="shared" si="1384"/>
        <v>147</v>
      </c>
      <c r="AN456" s="36">
        <f t="shared" si="1384"/>
        <v>179</v>
      </c>
      <c r="AO456" s="36">
        <f t="shared" si="1384"/>
        <v>27</v>
      </c>
      <c r="AP456" s="36">
        <f t="shared" si="1384"/>
        <v>111</v>
      </c>
      <c r="AQ456" s="36">
        <f t="shared" si="1384"/>
        <v>198</v>
      </c>
      <c r="AR456" s="36">
        <f t="shared" si="1384"/>
        <v>199</v>
      </c>
      <c r="AS456" s="36">
        <f t="shared" si="1384"/>
        <v>199</v>
      </c>
      <c r="AT456" s="35">
        <f t="shared" si="39"/>
        <v>27</v>
      </c>
      <c r="AU456" s="31"/>
      <c r="AV456" s="31"/>
      <c r="AW456" s="31"/>
      <c r="AX456" s="31"/>
      <c r="AY456" s="31"/>
      <c r="AZ456" s="31"/>
      <c r="BA456" s="31"/>
      <c r="BB456" s="31"/>
    </row>
    <row r="457" ht="13.5" customHeight="1">
      <c r="A457" s="27" t="s">
        <v>61</v>
      </c>
      <c r="B457" s="27" t="s">
        <v>48</v>
      </c>
      <c r="C457" s="28">
        <f>LOOKUP(A457,'single char incidentie'!$A$1:$A$26,'single char incidentie'!$E$1:$E$26)</f>
        <v>0.0043910167</v>
      </c>
      <c r="D457" s="28">
        <f>LOOKUP(B457,'single char incidentie'!$A$1:$A$26,'single char incidentie'!$D$1:$D$26)</f>
        <v>0.04743824754</v>
      </c>
      <c r="E457" s="29">
        <v>0.0189956127329895</v>
      </c>
      <c r="F457" s="30">
        <f t="shared" si="9"/>
        <v>0.0001899561273</v>
      </c>
      <c r="G457" s="31">
        <f t="shared" si="27"/>
        <v>265938.5783</v>
      </c>
      <c r="H457" s="31">
        <f t="shared" si="28"/>
        <v>664135.4656</v>
      </c>
      <c r="I457" s="31">
        <f t="shared" si="10"/>
        <v>2659.385783</v>
      </c>
      <c r="J457" s="32">
        <f t="shared" ref="J457:K457" si="1385">C457*$AH$5</f>
        <v>4.3910167</v>
      </c>
      <c r="K457" s="32">
        <f t="shared" si="1385"/>
        <v>47.43824754</v>
      </c>
      <c r="L457" s="32">
        <f t="shared" si="12"/>
        <v>0.1899561273</v>
      </c>
      <c r="M457" s="32">
        <f t="shared" si="13"/>
        <v>0.3659180583</v>
      </c>
      <c r="N457" s="32">
        <f t="shared" si="14"/>
        <v>0.1416457</v>
      </c>
      <c r="O457" s="32">
        <f t="shared" si="15"/>
        <v>3.953187295</v>
      </c>
      <c r="P457" s="32">
        <f t="shared" si="16"/>
        <v>1.53026605</v>
      </c>
      <c r="Q457" s="32">
        <f t="shared" si="17"/>
        <v>0.01582967728</v>
      </c>
      <c r="R457" s="32">
        <f t="shared" si="18"/>
        <v>0.006127617011</v>
      </c>
      <c r="S457" s="32">
        <f t="shared" si="19"/>
        <v>0.0005106347509</v>
      </c>
      <c r="T457" s="33">
        <f t="shared" si="30"/>
        <v>0.9865669359</v>
      </c>
      <c r="U457" s="34">
        <f t="shared" ref="U457:AB457" si="1386">IF(AND(J457&gt;=$AH$7,J457&lt;=$AH$9),1,0)</f>
        <v>0</v>
      </c>
      <c r="V457" s="34">
        <f t="shared" si="1386"/>
        <v>0</v>
      </c>
      <c r="W457" s="34">
        <f t="shared" si="1386"/>
        <v>0</v>
      </c>
      <c r="X457" s="34">
        <f t="shared" si="1386"/>
        <v>0</v>
      </c>
      <c r="Y457" s="34">
        <f t="shared" si="1386"/>
        <v>0</v>
      </c>
      <c r="Z457" s="34">
        <f t="shared" si="1386"/>
        <v>0</v>
      </c>
      <c r="AA457" s="34">
        <f t="shared" si="1386"/>
        <v>1</v>
      </c>
      <c r="AB457" s="34">
        <f t="shared" si="1386"/>
        <v>0</v>
      </c>
      <c r="AC457" s="34">
        <f t="shared" si="21"/>
        <v>0</v>
      </c>
      <c r="AD457" s="34">
        <f t="shared" si="22"/>
        <v>1</v>
      </c>
      <c r="AE457" s="30">
        <f t="shared" si="23"/>
        <v>0.0001899561273</v>
      </c>
      <c r="AF457" s="35" t="str">
        <f t="shared" si="42"/>
        <v>F+D</v>
      </c>
      <c r="AG457" s="31"/>
      <c r="AH457" s="31"/>
      <c r="AI457" s="31"/>
      <c r="AJ457" s="36">
        <f t="shared" ref="AJ457:AS457" si="1387">INT(100*ABS(J457-($AH$7+$AH$9)/2))</f>
        <v>239</v>
      </c>
      <c r="AK457" s="36">
        <f t="shared" si="1387"/>
        <v>4543</v>
      </c>
      <c r="AL457" s="36">
        <f t="shared" si="1387"/>
        <v>181</v>
      </c>
      <c r="AM457" s="36">
        <f t="shared" si="1387"/>
        <v>163</v>
      </c>
      <c r="AN457" s="36">
        <f t="shared" si="1387"/>
        <v>185</v>
      </c>
      <c r="AO457" s="36">
        <f t="shared" si="1387"/>
        <v>195</v>
      </c>
      <c r="AP457" s="36">
        <f t="shared" si="1387"/>
        <v>46</v>
      </c>
      <c r="AQ457" s="36">
        <f t="shared" si="1387"/>
        <v>198</v>
      </c>
      <c r="AR457" s="36">
        <f t="shared" si="1387"/>
        <v>199</v>
      </c>
      <c r="AS457" s="36">
        <f t="shared" si="1387"/>
        <v>199</v>
      </c>
      <c r="AT457" s="35">
        <f t="shared" si="39"/>
        <v>46</v>
      </c>
      <c r="AU457" s="31"/>
      <c r="AV457" s="31"/>
      <c r="AW457" s="31"/>
      <c r="AX457" s="31"/>
      <c r="AY457" s="31"/>
      <c r="AZ457" s="31"/>
      <c r="BA457" s="31"/>
      <c r="BB457" s="31"/>
    </row>
    <row r="458" ht="13.5" customHeight="1">
      <c r="A458" s="27" t="s">
        <v>36</v>
      </c>
      <c r="B458" s="27" t="s">
        <v>62</v>
      </c>
      <c r="C458" s="28">
        <f>LOOKUP(A458,'single char incidentie'!$A$1:$A$26,'single char incidentie'!$E$1:$E$26)</f>
        <v>0.05302836709</v>
      </c>
      <c r="D458" s="28">
        <f>LOOKUP(B458,'single char incidentie'!$A$1:$A$26,'single char incidentie'!$D$1:$D$26)</f>
        <v>0.003924572326</v>
      </c>
      <c r="E458" s="29">
        <v>0.0187509722659737</v>
      </c>
      <c r="F458" s="30">
        <f t="shared" si="9"/>
        <v>0.0001875097227</v>
      </c>
      <c r="G458" s="31">
        <f t="shared" si="27"/>
        <v>262513.6117</v>
      </c>
      <c r="H458" s="31">
        <f t="shared" si="28"/>
        <v>54944.01256</v>
      </c>
      <c r="I458" s="31">
        <f t="shared" si="10"/>
        <v>2625.136117</v>
      </c>
      <c r="J458" s="32">
        <f t="shared" ref="J458:K458" si="1388">C458*$AH$5</f>
        <v>53.02836709</v>
      </c>
      <c r="K458" s="32">
        <f t="shared" si="1388"/>
        <v>3.924572326</v>
      </c>
      <c r="L458" s="32">
        <f t="shared" si="12"/>
        <v>0.1875097227</v>
      </c>
      <c r="M458" s="32">
        <f t="shared" si="13"/>
        <v>4.419030591</v>
      </c>
      <c r="N458" s="32">
        <f t="shared" si="14"/>
        <v>1.710592487</v>
      </c>
      <c r="O458" s="32">
        <f t="shared" si="15"/>
        <v>0.3270476938</v>
      </c>
      <c r="P458" s="32">
        <f t="shared" si="16"/>
        <v>0.1265991073</v>
      </c>
      <c r="Q458" s="32">
        <f t="shared" si="17"/>
        <v>0.01562581022</v>
      </c>
      <c r="R458" s="32">
        <f t="shared" si="18"/>
        <v>0.006048700731</v>
      </c>
      <c r="S458" s="32">
        <f t="shared" si="19"/>
        <v>0.0005040583942</v>
      </c>
      <c r="T458" s="33">
        <f t="shared" si="30"/>
        <v>0.9867544456</v>
      </c>
      <c r="U458" s="34">
        <f t="shared" ref="U458:AB458" si="1389">IF(AND(J458&gt;=$AH$7,J458&lt;=$AH$9),1,0)</f>
        <v>0</v>
      </c>
      <c r="V458" s="34">
        <f t="shared" si="1389"/>
        <v>0</v>
      </c>
      <c r="W458" s="34">
        <f t="shared" si="1389"/>
        <v>0</v>
      </c>
      <c r="X458" s="34">
        <f t="shared" si="1389"/>
        <v>0</v>
      </c>
      <c r="Y458" s="34">
        <f t="shared" si="1389"/>
        <v>1</v>
      </c>
      <c r="Z458" s="34">
        <f t="shared" si="1389"/>
        <v>0</v>
      </c>
      <c r="AA458" s="34">
        <f t="shared" si="1389"/>
        <v>0</v>
      </c>
      <c r="AB458" s="34">
        <f t="shared" si="1389"/>
        <v>0</v>
      </c>
      <c r="AC458" s="34">
        <f t="shared" si="21"/>
        <v>0</v>
      </c>
      <c r="AD458" s="34">
        <f t="shared" si="22"/>
        <v>1</v>
      </c>
      <c r="AE458" s="30">
        <f t="shared" si="23"/>
        <v>0.0001875097227</v>
      </c>
      <c r="AF458" s="35" t="str">
        <f t="shared" si="42"/>
        <v>V+D</v>
      </c>
      <c r="AG458" s="31"/>
      <c r="AH458" s="31"/>
      <c r="AI458" s="31"/>
      <c r="AJ458" s="36">
        <f t="shared" ref="AJ458:AS458" si="1390">INT(100*ABS(J458-($AH$7+$AH$9)/2))</f>
        <v>5102</v>
      </c>
      <c r="AK458" s="36">
        <f t="shared" si="1390"/>
        <v>192</v>
      </c>
      <c r="AL458" s="36">
        <f t="shared" si="1390"/>
        <v>181</v>
      </c>
      <c r="AM458" s="36">
        <f t="shared" si="1390"/>
        <v>241</v>
      </c>
      <c r="AN458" s="36">
        <f t="shared" si="1390"/>
        <v>28</v>
      </c>
      <c r="AO458" s="36">
        <f t="shared" si="1390"/>
        <v>167</v>
      </c>
      <c r="AP458" s="36">
        <f t="shared" si="1390"/>
        <v>187</v>
      </c>
      <c r="AQ458" s="36">
        <f t="shared" si="1390"/>
        <v>198</v>
      </c>
      <c r="AR458" s="36">
        <f t="shared" si="1390"/>
        <v>199</v>
      </c>
      <c r="AS458" s="36">
        <f t="shared" si="1390"/>
        <v>199</v>
      </c>
      <c r="AT458" s="35">
        <f t="shared" si="39"/>
        <v>28</v>
      </c>
      <c r="AU458" s="31"/>
      <c r="AV458" s="31"/>
      <c r="AW458" s="31"/>
      <c r="AX458" s="31"/>
      <c r="AY458" s="31"/>
      <c r="AZ458" s="31"/>
      <c r="BA458" s="31"/>
      <c r="BB458" s="31"/>
    </row>
    <row r="459" ht="13.5" customHeight="1">
      <c r="A459" s="27" t="s">
        <v>53</v>
      </c>
      <c r="B459" s="27" t="s">
        <v>62</v>
      </c>
      <c r="C459" s="28">
        <f>LOOKUP(A459,'single char incidentie'!$A$1:$A$26,'single char incidentie'!$E$1:$E$26)</f>
        <v>0.04653756087</v>
      </c>
      <c r="D459" s="28">
        <f>LOOKUP(B459,'single char incidentie'!$A$1:$A$26,'single char incidentie'!$D$1:$D$26)</f>
        <v>0.003924572326</v>
      </c>
      <c r="E459" s="29">
        <v>0.018686214495293</v>
      </c>
      <c r="F459" s="30">
        <f t="shared" si="9"/>
        <v>0.000186862145</v>
      </c>
      <c r="G459" s="31">
        <f t="shared" si="27"/>
        <v>261607.0029</v>
      </c>
      <c r="H459" s="31">
        <f t="shared" si="28"/>
        <v>54944.01256</v>
      </c>
      <c r="I459" s="31">
        <f t="shared" si="10"/>
        <v>2616.070029</v>
      </c>
      <c r="J459" s="32">
        <f t="shared" ref="J459:K459" si="1391">C459*$AH$5</f>
        <v>46.53756087</v>
      </c>
      <c r="K459" s="32">
        <f t="shared" si="1391"/>
        <v>3.924572326</v>
      </c>
      <c r="L459" s="32">
        <f t="shared" si="12"/>
        <v>0.186862145</v>
      </c>
      <c r="M459" s="32">
        <f t="shared" si="13"/>
        <v>3.878130073</v>
      </c>
      <c r="N459" s="32">
        <f t="shared" si="14"/>
        <v>1.501211641</v>
      </c>
      <c r="O459" s="32">
        <f t="shared" si="15"/>
        <v>0.3270476938</v>
      </c>
      <c r="P459" s="32">
        <f t="shared" si="16"/>
        <v>0.1265991073</v>
      </c>
      <c r="Q459" s="32">
        <f t="shared" si="17"/>
        <v>0.01557184541</v>
      </c>
      <c r="R459" s="32">
        <f t="shared" si="18"/>
        <v>0.006027811128</v>
      </c>
      <c r="S459" s="32">
        <f t="shared" si="19"/>
        <v>0.000502317594</v>
      </c>
      <c r="T459" s="33">
        <f t="shared" si="30"/>
        <v>0.9869413077</v>
      </c>
      <c r="U459" s="34">
        <f t="shared" ref="U459:AB459" si="1392">IF(AND(J459&gt;=$AH$7,J459&lt;=$AH$9),1,0)</f>
        <v>0</v>
      </c>
      <c r="V459" s="34">
        <f t="shared" si="1392"/>
        <v>0</v>
      </c>
      <c r="W459" s="34">
        <f t="shared" si="1392"/>
        <v>0</v>
      </c>
      <c r="X459" s="34">
        <f t="shared" si="1392"/>
        <v>0</v>
      </c>
      <c r="Y459" s="34">
        <f t="shared" si="1392"/>
        <v>1</v>
      </c>
      <c r="Z459" s="34">
        <f t="shared" si="1392"/>
        <v>0</v>
      </c>
      <c r="AA459" s="34">
        <f t="shared" si="1392"/>
        <v>0</v>
      </c>
      <c r="AB459" s="34">
        <f t="shared" si="1392"/>
        <v>0</v>
      </c>
      <c r="AC459" s="34">
        <f t="shared" si="21"/>
        <v>0</v>
      </c>
      <c r="AD459" s="34">
        <f t="shared" si="22"/>
        <v>1</v>
      </c>
      <c r="AE459" s="30">
        <f t="shared" si="23"/>
        <v>0.000186862145</v>
      </c>
      <c r="AF459" s="35" t="str">
        <f t="shared" si="42"/>
        <v>V+D</v>
      </c>
      <c r="AG459" s="31"/>
      <c r="AH459" s="31"/>
      <c r="AI459" s="31"/>
      <c r="AJ459" s="36">
        <f t="shared" ref="AJ459:AS459" si="1393">INT(100*ABS(J459-($AH$7+$AH$9)/2))</f>
        <v>4453</v>
      </c>
      <c r="AK459" s="36">
        <f t="shared" si="1393"/>
        <v>192</v>
      </c>
      <c r="AL459" s="36">
        <f t="shared" si="1393"/>
        <v>181</v>
      </c>
      <c r="AM459" s="36">
        <f t="shared" si="1393"/>
        <v>187</v>
      </c>
      <c r="AN459" s="36">
        <f t="shared" si="1393"/>
        <v>49</v>
      </c>
      <c r="AO459" s="36">
        <f t="shared" si="1393"/>
        <v>167</v>
      </c>
      <c r="AP459" s="36">
        <f t="shared" si="1393"/>
        <v>187</v>
      </c>
      <c r="AQ459" s="36">
        <f t="shared" si="1393"/>
        <v>198</v>
      </c>
      <c r="AR459" s="36">
        <f t="shared" si="1393"/>
        <v>199</v>
      </c>
      <c r="AS459" s="36">
        <f t="shared" si="1393"/>
        <v>199</v>
      </c>
      <c r="AT459" s="35">
        <f t="shared" si="39"/>
        <v>49</v>
      </c>
      <c r="AU459" s="31"/>
      <c r="AV459" s="31"/>
      <c r="AW459" s="31"/>
      <c r="AX459" s="31"/>
      <c r="AY459" s="31"/>
      <c r="AZ459" s="31"/>
      <c r="BA459" s="31"/>
      <c r="BB459" s="31"/>
    </row>
    <row r="460" ht="13.5" customHeight="1">
      <c r="A460" s="27" t="s">
        <v>33</v>
      </c>
      <c r="B460" s="27" t="s">
        <v>64</v>
      </c>
      <c r="C460" s="28">
        <f>LOOKUP(A460,'single char incidentie'!$A$1:$A$26,'single char incidentie'!$E$1:$E$26)</f>
        <v>0.09650590394</v>
      </c>
      <c r="D460" s="28">
        <f>LOOKUP(B460,'single char incidentie'!$A$1:$A$26,'single char incidentie'!$D$1:$D$26)</f>
        <v>0.001575907411</v>
      </c>
      <c r="E460" s="29">
        <v>0.0185998708010522</v>
      </c>
      <c r="F460" s="30">
        <f t="shared" si="9"/>
        <v>0.000185998708</v>
      </c>
      <c r="G460" s="31">
        <f t="shared" si="27"/>
        <v>260398.1912</v>
      </c>
      <c r="H460" s="31">
        <f t="shared" si="28"/>
        <v>22062.70375</v>
      </c>
      <c r="I460" s="31">
        <f t="shared" si="10"/>
        <v>2603.981912</v>
      </c>
      <c r="J460" s="32">
        <f t="shared" ref="J460:K460" si="1394">C460*$AH$5</f>
        <v>96.50590394</v>
      </c>
      <c r="K460" s="32">
        <f t="shared" si="1394"/>
        <v>1.575907411</v>
      </c>
      <c r="L460" s="32">
        <f t="shared" si="12"/>
        <v>0.185998708</v>
      </c>
      <c r="M460" s="32">
        <f t="shared" si="13"/>
        <v>8.042158661</v>
      </c>
      <c r="N460" s="32">
        <f t="shared" si="14"/>
        <v>3.113093675</v>
      </c>
      <c r="O460" s="32">
        <f t="shared" si="15"/>
        <v>0.1313256176</v>
      </c>
      <c r="P460" s="32">
        <f t="shared" si="16"/>
        <v>0.05083572293</v>
      </c>
      <c r="Q460" s="32">
        <f t="shared" si="17"/>
        <v>0.01549989233</v>
      </c>
      <c r="R460" s="32">
        <f t="shared" si="18"/>
        <v>0.005999958323</v>
      </c>
      <c r="S460" s="32">
        <f t="shared" si="19"/>
        <v>0.0004999965269</v>
      </c>
      <c r="T460" s="33">
        <f t="shared" si="30"/>
        <v>0.9871273064</v>
      </c>
      <c r="U460" s="34">
        <f t="shared" ref="U460:AB460" si="1395">IF(AND(J460&gt;=$AH$7,J460&lt;=$AH$9),1,0)</f>
        <v>0</v>
      </c>
      <c r="V460" s="34">
        <f t="shared" si="1395"/>
        <v>1</v>
      </c>
      <c r="W460" s="34">
        <f t="shared" si="1395"/>
        <v>0</v>
      </c>
      <c r="X460" s="34">
        <f t="shared" si="1395"/>
        <v>0</v>
      </c>
      <c r="Y460" s="34">
        <f t="shared" si="1395"/>
        <v>0</v>
      </c>
      <c r="Z460" s="34">
        <f t="shared" si="1395"/>
        <v>0</v>
      </c>
      <c r="AA460" s="34">
        <f t="shared" si="1395"/>
        <v>0</v>
      </c>
      <c r="AB460" s="34">
        <f t="shared" si="1395"/>
        <v>0</v>
      </c>
      <c r="AC460" s="34">
        <f t="shared" si="21"/>
        <v>0</v>
      </c>
      <c r="AD460" s="34">
        <f t="shared" si="22"/>
        <v>1</v>
      </c>
      <c r="AE460" s="30">
        <f t="shared" si="23"/>
        <v>0.000185998708</v>
      </c>
      <c r="AF460" s="35" t="str">
        <f t="shared" si="42"/>
        <v>F</v>
      </c>
      <c r="AG460" s="31"/>
      <c r="AH460" s="31"/>
      <c r="AI460" s="31"/>
      <c r="AJ460" s="36">
        <f t="shared" ref="AJ460:AS460" si="1396">INT(100*ABS(J460-($AH$7+$AH$9)/2))</f>
        <v>9450</v>
      </c>
      <c r="AK460" s="36">
        <f t="shared" si="1396"/>
        <v>42</v>
      </c>
      <c r="AL460" s="36">
        <f t="shared" si="1396"/>
        <v>181</v>
      </c>
      <c r="AM460" s="36">
        <f t="shared" si="1396"/>
        <v>604</v>
      </c>
      <c r="AN460" s="36">
        <f t="shared" si="1396"/>
        <v>111</v>
      </c>
      <c r="AO460" s="36">
        <f t="shared" si="1396"/>
        <v>186</v>
      </c>
      <c r="AP460" s="36">
        <f t="shared" si="1396"/>
        <v>194</v>
      </c>
      <c r="AQ460" s="36">
        <f t="shared" si="1396"/>
        <v>198</v>
      </c>
      <c r="AR460" s="36">
        <f t="shared" si="1396"/>
        <v>199</v>
      </c>
      <c r="AS460" s="36">
        <f t="shared" si="1396"/>
        <v>199</v>
      </c>
      <c r="AT460" s="35">
        <f t="shared" si="39"/>
        <v>42</v>
      </c>
      <c r="AU460" s="31"/>
      <c r="AV460" s="31"/>
      <c r="AW460" s="31"/>
      <c r="AX460" s="31"/>
      <c r="AY460" s="31"/>
      <c r="AZ460" s="31"/>
      <c r="BA460" s="31"/>
      <c r="BB460" s="31"/>
    </row>
    <row r="461" ht="13.5" customHeight="1">
      <c r="A461" s="27" t="s">
        <v>50</v>
      </c>
      <c r="B461" s="27" t="s">
        <v>62</v>
      </c>
      <c r="C461" s="28">
        <f>LOOKUP(A461,'single char incidentie'!$A$1:$A$26,'single char incidentie'!$E$1:$E$26)</f>
        <v>0.05131646222</v>
      </c>
      <c r="D461" s="28">
        <f>LOOKUP(B461,'single char incidentie'!$A$1:$A$26,'single char incidentie'!$D$1:$D$26)</f>
        <v>0.003924572326</v>
      </c>
      <c r="E461" s="29">
        <v>0.0185423083382249</v>
      </c>
      <c r="F461" s="30">
        <f t="shared" si="9"/>
        <v>0.0001854230834</v>
      </c>
      <c r="G461" s="31">
        <f t="shared" si="27"/>
        <v>259592.3167</v>
      </c>
      <c r="H461" s="31">
        <f t="shared" si="28"/>
        <v>54944.01256</v>
      </c>
      <c r="I461" s="31">
        <f t="shared" si="10"/>
        <v>2595.923167</v>
      </c>
      <c r="J461" s="32">
        <f t="shared" ref="J461:K461" si="1397">C461*$AH$5</f>
        <v>51.31646222</v>
      </c>
      <c r="K461" s="32">
        <f t="shared" si="1397"/>
        <v>3.924572326</v>
      </c>
      <c r="L461" s="32">
        <f t="shared" si="12"/>
        <v>0.1854230834</v>
      </c>
      <c r="M461" s="32">
        <f t="shared" si="13"/>
        <v>4.276371852</v>
      </c>
      <c r="N461" s="32">
        <f t="shared" si="14"/>
        <v>1.655369749</v>
      </c>
      <c r="O461" s="32">
        <f t="shared" si="15"/>
        <v>0.3270476938</v>
      </c>
      <c r="P461" s="32">
        <f t="shared" si="16"/>
        <v>0.1265991073</v>
      </c>
      <c r="Q461" s="32">
        <f t="shared" si="17"/>
        <v>0.01545192362</v>
      </c>
      <c r="R461" s="32">
        <f t="shared" si="18"/>
        <v>0.005981389787</v>
      </c>
      <c r="S461" s="32">
        <f t="shared" si="19"/>
        <v>0.0004984491489</v>
      </c>
      <c r="T461" s="33">
        <f t="shared" si="30"/>
        <v>0.9873127295</v>
      </c>
      <c r="U461" s="34">
        <f t="shared" ref="U461:AB461" si="1398">IF(AND(J461&gt;=$AH$7,J461&lt;=$AH$9),1,0)</f>
        <v>0</v>
      </c>
      <c r="V461" s="34">
        <f t="shared" si="1398"/>
        <v>0</v>
      </c>
      <c r="W461" s="34">
        <f t="shared" si="1398"/>
        <v>0</v>
      </c>
      <c r="X461" s="34">
        <f t="shared" si="1398"/>
        <v>0</v>
      </c>
      <c r="Y461" s="34">
        <f t="shared" si="1398"/>
        <v>1</v>
      </c>
      <c r="Z461" s="34">
        <f t="shared" si="1398"/>
        <v>0</v>
      </c>
      <c r="AA461" s="34">
        <f t="shared" si="1398"/>
        <v>0</v>
      </c>
      <c r="AB461" s="34">
        <f t="shared" si="1398"/>
        <v>0</v>
      </c>
      <c r="AC461" s="34">
        <f t="shared" si="21"/>
        <v>0</v>
      </c>
      <c r="AD461" s="34">
        <f t="shared" si="22"/>
        <v>1</v>
      </c>
      <c r="AE461" s="30">
        <f t="shared" si="23"/>
        <v>0.0001854230834</v>
      </c>
      <c r="AF461" s="35" t="str">
        <f t="shared" si="42"/>
        <v>V+D</v>
      </c>
      <c r="AG461" s="31"/>
      <c r="AH461" s="31"/>
      <c r="AI461" s="31"/>
      <c r="AJ461" s="36">
        <f t="shared" ref="AJ461:AS461" si="1399">INT(100*ABS(J461-($AH$7+$AH$9)/2))</f>
        <v>4931</v>
      </c>
      <c r="AK461" s="36">
        <f t="shared" si="1399"/>
        <v>192</v>
      </c>
      <c r="AL461" s="36">
        <f t="shared" si="1399"/>
        <v>181</v>
      </c>
      <c r="AM461" s="36">
        <f t="shared" si="1399"/>
        <v>227</v>
      </c>
      <c r="AN461" s="36">
        <f t="shared" si="1399"/>
        <v>34</v>
      </c>
      <c r="AO461" s="36">
        <f t="shared" si="1399"/>
        <v>167</v>
      </c>
      <c r="AP461" s="36">
        <f t="shared" si="1399"/>
        <v>187</v>
      </c>
      <c r="AQ461" s="36">
        <f t="shared" si="1399"/>
        <v>198</v>
      </c>
      <c r="AR461" s="36">
        <f t="shared" si="1399"/>
        <v>199</v>
      </c>
      <c r="AS461" s="36">
        <f t="shared" si="1399"/>
        <v>199</v>
      </c>
      <c r="AT461" s="35">
        <f t="shared" si="39"/>
        <v>34</v>
      </c>
      <c r="AU461" s="31"/>
      <c r="AV461" s="31"/>
      <c r="AW461" s="31"/>
      <c r="AX461" s="31"/>
      <c r="AY461" s="31"/>
      <c r="AZ461" s="31"/>
      <c r="BA461" s="31"/>
      <c r="BB461" s="31"/>
    </row>
    <row r="462" ht="13.5" customHeight="1">
      <c r="A462" s="27" t="s">
        <v>66</v>
      </c>
      <c r="B462" s="27" t="s">
        <v>28</v>
      </c>
      <c r="C462" s="28">
        <f>LOOKUP(A462,'single char incidentie'!$A$1:$A$26,'single char incidentie'!$E$1:$E$26)</f>
        <v>0.00143361625</v>
      </c>
      <c r="D462" s="28">
        <f>LOOKUP(B462,'single char incidentie'!$A$1:$A$26,'single char incidentie'!$D$1:$D$26)</f>
        <v>0.1270833106</v>
      </c>
      <c r="E462" s="29">
        <v>0.0185423083382249</v>
      </c>
      <c r="F462" s="30">
        <f t="shared" si="9"/>
        <v>0.0001854230834</v>
      </c>
      <c r="G462" s="31">
        <f t="shared" si="27"/>
        <v>259592.3167</v>
      </c>
      <c r="H462" s="31">
        <f t="shared" si="28"/>
        <v>1779166.349</v>
      </c>
      <c r="I462" s="31">
        <f t="shared" si="10"/>
        <v>2595.923167</v>
      </c>
      <c r="J462" s="32">
        <f t="shared" ref="J462:K462" si="1400">C462*$AH$5</f>
        <v>1.43361625</v>
      </c>
      <c r="K462" s="32">
        <f t="shared" si="1400"/>
        <v>127.0833106</v>
      </c>
      <c r="L462" s="32">
        <f t="shared" si="12"/>
        <v>0.1854230834</v>
      </c>
      <c r="M462" s="32">
        <f t="shared" si="13"/>
        <v>0.1194680208</v>
      </c>
      <c r="N462" s="32">
        <f t="shared" si="14"/>
        <v>0.04624568548</v>
      </c>
      <c r="O462" s="32">
        <f t="shared" si="15"/>
        <v>10.59027588</v>
      </c>
      <c r="P462" s="32">
        <f t="shared" si="16"/>
        <v>4.099461633</v>
      </c>
      <c r="Q462" s="32">
        <f t="shared" si="17"/>
        <v>0.01545192362</v>
      </c>
      <c r="R462" s="32">
        <f t="shared" si="18"/>
        <v>0.005981389787</v>
      </c>
      <c r="S462" s="32">
        <f t="shared" si="19"/>
        <v>0.0004984491489</v>
      </c>
      <c r="T462" s="33">
        <f t="shared" si="30"/>
        <v>0.9874981526</v>
      </c>
      <c r="U462" s="34">
        <f t="shared" ref="U462:AB462" si="1401">IF(AND(J462&gt;=$AH$7,J462&lt;=$AH$9),1,0)</f>
        <v>1</v>
      </c>
      <c r="V462" s="34">
        <f t="shared" si="1401"/>
        <v>0</v>
      </c>
      <c r="W462" s="34">
        <f t="shared" si="1401"/>
        <v>0</v>
      </c>
      <c r="X462" s="34">
        <f t="shared" si="1401"/>
        <v>0</v>
      </c>
      <c r="Y462" s="34">
        <f t="shared" si="1401"/>
        <v>0</v>
      </c>
      <c r="Z462" s="34">
        <f t="shared" si="1401"/>
        <v>0</v>
      </c>
      <c r="AA462" s="34">
        <f t="shared" si="1401"/>
        <v>0</v>
      </c>
      <c r="AB462" s="34">
        <f t="shared" si="1401"/>
        <v>0</v>
      </c>
      <c r="AC462" s="34">
        <f t="shared" si="21"/>
        <v>0</v>
      </c>
      <c r="AD462" s="34">
        <f t="shared" si="22"/>
        <v>1</v>
      </c>
      <c r="AE462" s="30">
        <f t="shared" si="23"/>
        <v>0.0001854230834</v>
      </c>
      <c r="AF462" s="35" t="str">
        <f t="shared" si="42"/>
        <v>V+F</v>
      </c>
      <c r="AG462" s="31"/>
      <c r="AH462" s="31"/>
      <c r="AI462" s="31"/>
      <c r="AJ462" s="36">
        <f t="shared" ref="AJ462:AS462" si="1402">INT(100*ABS(J462-($AH$7+$AH$9)/2))</f>
        <v>56</v>
      </c>
      <c r="AK462" s="36">
        <f t="shared" si="1402"/>
        <v>12508</v>
      </c>
      <c r="AL462" s="36">
        <f t="shared" si="1402"/>
        <v>181</v>
      </c>
      <c r="AM462" s="36">
        <f t="shared" si="1402"/>
        <v>188</v>
      </c>
      <c r="AN462" s="36">
        <f t="shared" si="1402"/>
        <v>195</v>
      </c>
      <c r="AO462" s="36">
        <f t="shared" si="1402"/>
        <v>859</v>
      </c>
      <c r="AP462" s="36">
        <f t="shared" si="1402"/>
        <v>209</v>
      </c>
      <c r="AQ462" s="36">
        <f t="shared" si="1402"/>
        <v>198</v>
      </c>
      <c r="AR462" s="36">
        <f t="shared" si="1402"/>
        <v>199</v>
      </c>
      <c r="AS462" s="36">
        <f t="shared" si="1402"/>
        <v>199</v>
      </c>
      <c r="AT462" s="35">
        <f t="shared" si="39"/>
        <v>181</v>
      </c>
      <c r="AU462" s="31"/>
      <c r="AV462" s="31"/>
      <c r="AW462" s="31"/>
      <c r="AX462" s="31"/>
      <c r="AY462" s="31"/>
      <c r="AZ462" s="31"/>
      <c r="BA462" s="31"/>
      <c r="BB462" s="31"/>
    </row>
    <row r="463" ht="13.5" customHeight="1">
      <c r="A463" s="27" t="s">
        <v>63</v>
      </c>
      <c r="B463" s="27" t="s">
        <v>33</v>
      </c>
      <c r="C463" s="28">
        <f>LOOKUP(A463,'single char incidentie'!$A$1:$A$26,'single char incidentie'!$E$1:$E$26)</f>
        <v>0.00260728886</v>
      </c>
      <c r="D463" s="28">
        <f>LOOKUP(B463,'single char incidentie'!$A$1:$A$26,'single char incidentie'!$D$1:$D$26)</f>
        <v>0.02531121548</v>
      </c>
      <c r="E463" s="29">
        <v>0.0181825429455547</v>
      </c>
      <c r="F463" s="30">
        <f t="shared" si="9"/>
        <v>0.0001818254295</v>
      </c>
      <c r="G463" s="31">
        <f t="shared" si="27"/>
        <v>254555.6012</v>
      </c>
      <c r="H463" s="31">
        <f t="shared" si="28"/>
        <v>354357.0167</v>
      </c>
      <c r="I463" s="31">
        <f t="shared" si="10"/>
        <v>2545.556012</v>
      </c>
      <c r="J463" s="32">
        <f t="shared" ref="J463:K463" si="1403">C463*$AH$5</f>
        <v>2.60728886</v>
      </c>
      <c r="K463" s="32">
        <f t="shared" si="1403"/>
        <v>25.31121548</v>
      </c>
      <c r="L463" s="32">
        <f t="shared" si="12"/>
        <v>0.1818254295</v>
      </c>
      <c r="M463" s="32">
        <f t="shared" si="13"/>
        <v>0.2172740717</v>
      </c>
      <c r="N463" s="32">
        <f t="shared" si="14"/>
        <v>0.08410609227</v>
      </c>
      <c r="O463" s="32">
        <f t="shared" si="15"/>
        <v>2.109267957</v>
      </c>
      <c r="P463" s="32">
        <f t="shared" si="16"/>
        <v>0.8164908219</v>
      </c>
      <c r="Q463" s="32">
        <f t="shared" si="17"/>
        <v>0.01515211912</v>
      </c>
      <c r="R463" s="32">
        <f t="shared" si="18"/>
        <v>0.005865336434</v>
      </c>
      <c r="S463" s="32">
        <f t="shared" si="19"/>
        <v>0.0004887780362</v>
      </c>
      <c r="T463" s="33">
        <f t="shared" si="30"/>
        <v>0.987679978</v>
      </c>
      <c r="U463" s="34">
        <f t="shared" ref="U463:AB463" si="1404">IF(AND(J463&gt;=$AH$7,J463&lt;=$AH$9),1,0)</f>
        <v>1</v>
      </c>
      <c r="V463" s="34">
        <f t="shared" si="1404"/>
        <v>0</v>
      </c>
      <c r="W463" s="34">
        <f t="shared" si="1404"/>
        <v>0</v>
      </c>
      <c r="X463" s="34">
        <f t="shared" si="1404"/>
        <v>0</v>
      </c>
      <c r="Y463" s="34">
        <f t="shared" si="1404"/>
        <v>0</v>
      </c>
      <c r="Z463" s="34">
        <f t="shared" si="1404"/>
        <v>1</v>
      </c>
      <c r="AA463" s="34">
        <f t="shared" si="1404"/>
        <v>0</v>
      </c>
      <c r="AB463" s="34">
        <f t="shared" si="1404"/>
        <v>0</v>
      </c>
      <c r="AC463" s="34">
        <f t="shared" si="21"/>
        <v>0</v>
      </c>
      <c r="AD463" s="34">
        <f t="shared" si="22"/>
        <v>1</v>
      </c>
      <c r="AE463" s="30">
        <f t="shared" si="23"/>
        <v>0.0001818254295</v>
      </c>
      <c r="AF463" s="35" t="str">
        <f t="shared" si="42"/>
        <v>F+M</v>
      </c>
      <c r="AG463" s="31"/>
      <c r="AH463" s="31"/>
      <c r="AI463" s="31"/>
      <c r="AJ463" s="36">
        <f t="shared" ref="AJ463:AS463" si="1405">INT(100*ABS(J463-($AH$7+$AH$9)/2))</f>
        <v>60</v>
      </c>
      <c r="AK463" s="36">
        <f t="shared" si="1405"/>
        <v>2331</v>
      </c>
      <c r="AL463" s="36">
        <f t="shared" si="1405"/>
        <v>181</v>
      </c>
      <c r="AM463" s="36">
        <f t="shared" si="1405"/>
        <v>178</v>
      </c>
      <c r="AN463" s="36">
        <f t="shared" si="1405"/>
        <v>191</v>
      </c>
      <c r="AO463" s="36">
        <f t="shared" si="1405"/>
        <v>10</v>
      </c>
      <c r="AP463" s="36">
        <f t="shared" si="1405"/>
        <v>118</v>
      </c>
      <c r="AQ463" s="36">
        <f t="shared" si="1405"/>
        <v>198</v>
      </c>
      <c r="AR463" s="36">
        <f t="shared" si="1405"/>
        <v>199</v>
      </c>
      <c r="AS463" s="36">
        <f t="shared" si="1405"/>
        <v>199</v>
      </c>
      <c r="AT463" s="35">
        <f t="shared" si="39"/>
        <v>10</v>
      </c>
      <c r="AU463" s="31"/>
      <c r="AV463" s="31"/>
      <c r="AW463" s="31"/>
      <c r="AX463" s="31"/>
      <c r="AY463" s="31"/>
      <c r="AZ463" s="31"/>
      <c r="BA463" s="31"/>
      <c r="BB463" s="31"/>
    </row>
    <row r="464" ht="13.5" customHeight="1">
      <c r="A464" s="27" t="s">
        <v>61</v>
      </c>
      <c r="B464" s="27" t="s">
        <v>43</v>
      </c>
      <c r="C464" s="28">
        <f>LOOKUP(A464,'single char incidentie'!$A$1:$A$26,'single char incidentie'!$E$1:$E$26)</f>
        <v>0.0043910167</v>
      </c>
      <c r="D464" s="28">
        <f>LOOKUP(B464,'single char incidentie'!$A$1:$A$26,'single char incidentie'!$D$1:$D$26)</f>
        <v>0.04579603563</v>
      </c>
      <c r="E464" s="29">
        <v>0.0178659494000049</v>
      </c>
      <c r="F464" s="30">
        <f t="shared" si="9"/>
        <v>0.000178659494</v>
      </c>
      <c r="G464" s="31">
        <f t="shared" si="27"/>
        <v>250123.2916</v>
      </c>
      <c r="H464" s="31">
        <f t="shared" si="28"/>
        <v>641144.4988</v>
      </c>
      <c r="I464" s="31">
        <f t="shared" si="10"/>
        <v>2501.232916</v>
      </c>
      <c r="J464" s="32">
        <f t="shared" ref="J464:K464" si="1406">C464*$AH$5</f>
        <v>4.3910167</v>
      </c>
      <c r="K464" s="32">
        <f t="shared" si="1406"/>
        <v>45.79603563</v>
      </c>
      <c r="L464" s="32">
        <f t="shared" si="12"/>
        <v>0.178659494</v>
      </c>
      <c r="M464" s="32">
        <f t="shared" si="13"/>
        <v>0.3659180583</v>
      </c>
      <c r="N464" s="32">
        <f t="shared" si="14"/>
        <v>0.1416457</v>
      </c>
      <c r="O464" s="32">
        <f t="shared" si="15"/>
        <v>3.816336303</v>
      </c>
      <c r="P464" s="32">
        <f t="shared" si="16"/>
        <v>1.477291472</v>
      </c>
      <c r="Q464" s="32">
        <f t="shared" si="17"/>
        <v>0.01488829117</v>
      </c>
      <c r="R464" s="32">
        <f t="shared" si="18"/>
        <v>0.005763209484</v>
      </c>
      <c r="S464" s="32">
        <f t="shared" si="19"/>
        <v>0.000480267457</v>
      </c>
      <c r="T464" s="33">
        <f t="shared" si="30"/>
        <v>0.9878586375</v>
      </c>
      <c r="U464" s="34">
        <f t="shared" ref="U464:AB464" si="1407">IF(AND(J464&gt;=$AH$7,J464&lt;=$AH$9),1,0)</f>
        <v>0</v>
      </c>
      <c r="V464" s="34">
        <f t="shared" si="1407"/>
        <v>0</v>
      </c>
      <c r="W464" s="34">
        <f t="shared" si="1407"/>
        <v>0</v>
      </c>
      <c r="X464" s="34">
        <f t="shared" si="1407"/>
        <v>0</v>
      </c>
      <c r="Y464" s="34">
        <f t="shared" si="1407"/>
        <v>0</v>
      </c>
      <c r="Z464" s="34">
        <f t="shared" si="1407"/>
        <v>0</v>
      </c>
      <c r="AA464" s="34">
        <f t="shared" si="1407"/>
        <v>1</v>
      </c>
      <c r="AB464" s="34">
        <f t="shared" si="1407"/>
        <v>0</v>
      </c>
      <c r="AC464" s="34">
        <f t="shared" si="21"/>
        <v>0</v>
      </c>
      <c r="AD464" s="34">
        <f t="shared" si="22"/>
        <v>1</v>
      </c>
      <c r="AE464" s="30">
        <f t="shared" si="23"/>
        <v>0.000178659494</v>
      </c>
      <c r="AF464" s="35" t="str">
        <f t="shared" si="42"/>
        <v>F+D</v>
      </c>
      <c r="AG464" s="31"/>
      <c r="AH464" s="31"/>
      <c r="AI464" s="31"/>
      <c r="AJ464" s="36">
        <f t="shared" ref="AJ464:AS464" si="1408">INT(100*ABS(J464-($AH$7+$AH$9)/2))</f>
        <v>239</v>
      </c>
      <c r="AK464" s="36">
        <f t="shared" si="1408"/>
        <v>4379</v>
      </c>
      <c r="AL464" s="36">
        <f t="shared" si="1408"/>
        <v>182</v>
      </c>
      <c r="AM464" s="36">
        <f t="shared" si="1408"/>
        <v>163</v>
      </c>
      <c r="AN464" s="36">
        <f t="shared" si="1408"/>
        <v>185</v>
      </c>
      <c r="AO464" s="36">
        <f t="shared" si="1408"/>
        <v>181</v>
      </c>
      <c r="AP464" s="36">
        <f t="shared" si="1408"/>
        <v>52</v>
      </c>
      <c r="AQ464" s="36">
        <f t="shared" si="1408"/>
        <v>198</v>
      </c>
      <c r="AR464" s="36">
        <f t="shared" si="1408"/>
        <v>199</v>
      </c>
      <c r="AS464" s="36">
        <f t="shared" si="1408"/>
        <v>199</v>
      </c>
      <c r="AT464" s="35">
        <f t="shared" si="39"/>
        <v>52</v>
      </c>
      <c r="AU464" s="31"/>
      <c r="AV464" s="31"/>
      <c r="AW464" s="31"/>
      <c r="AX464" s="31"/>
      <c r="AY464" s="31"/>
      <c r="AZ464" s="31"/>
      <c r="BA464" s="31"/>
      <c r="BB464" s="31"/>
    </row>
    <row r="465" ht="13.5" customHeight="1">
      <c r="A465" s="27" t="s">
        <v>32</v>
      </c>
      <c r="B465" s="27" t="s">
        <v>64</v>
      </c>
      <c r="C465" s="28">
        <f>LOOKUP(A465,'single char incidentie'!$A$1:$A$26,'single char incidentie'!$E$1:$E$26)</f>
        <v>0.0525086152</v>
      </c>
      <c r="D465" s="28">
        <f>LOOKUP(B465,'single char incidentie'!$A$1:$A$26,'single char incidentie'!$D$1:$D$26)</f>
        <v>0.001575907411</v>
      </c>
      <c r="E465" s="29">
        <v>0.0175997230094289</v>
      </c>
      <c r="F465" s="30">
        <f t="shared" si="9"/>
        <v>0.0001759972301</v>
      </c>
      <c r="G465" s="31">
        <f t="shared" si="27"/>
        <v>246396.1221</v>
      </c>
      <c r="H465" s="31">
        <f t="shared" si="28"/>
        <v>22062.70375</v>
      </c>
      <c r="I465" s="31">
        <f t="shared" si="10"/>
        <v>2463.961221</v>
      </c>
      <c r="J465" s="32">
        <f t="shared" ref="J465:K465" si="1409">C465*$AH$5</f>
        <v>52.5086152</v>
      </c>
      <c r="K465" s="32">
        <f t="shared" si="1409"/>
        <v>1.575907411</v>
      </c>
      <c r="L465" s="32">
        <f t="shared" si="12"/>
        <v>0.1759972301</v>
      </c>
      <c r="M465" s="32">
        <f t="shared" si="13"/>
        <v>4.375717934</v>
      </c>
      <c r="N465" s="32">
        <f t="shared" si="14"/>
        <v>1.693826297</v>
      </c>
      <c r="O465" s="32">
        <f t="shared" si="15"/>
        <v>0.1313256176</v>
      </c>
      <c r="P465" s="32">
        <f t="shared" si="16"/>
        <v>0.05083572293</v>
      </c>
      <c r="Q465" s="32">
        <f t="shared" si="17"/>
        <v>0.01466643584</v>
      </c>
      <c r="R465" s="32">
        <f t="shared" si="18"/>
        <v>0.005677330003</v>
      </c>
      <c r="S465" s="32">
        <f t="shared" si="19"/>
        <v>0.0004731108336</v>
      </c>
      <c r="T465" s="33">
        <f t="shared" si="30"/>
        <v>0.9880346348</v>
      </c>
      <c r="U465" s="34">
        <f t="shared" ref="U465:AB465" si="1410">IF(AND(J465&gt;=$AH$7,J465&lt;=$AH$9),1,0)</f>
        <v>0</v>
      </c>
      <c r="V465" s="34">
        <f t="shared" si="1410"/>
        <v>1</v>
      </c>
      <c r="W465" s="34">
        <f t="shared" si="1410"/>
        <v>0</v>
      </c>
      <c r="X465" s="34">
        <f t="shared" si="1410"/>
        <v>0</v>
      </c>
      <c r="Y465" s="34">
        <f t="shared" si="1410"/>
        <v>1</v>
      </c>
      <c r="Z465" s="34">
        <f t="shared" si="1410"/>
        <v>0</v>
      </c>
      <c r="AA465" s="34">
        <f t="shared" si="1410"/>
        <v>0</v>
      </c>
      <c r="AB465" s="34">
        <f t="shared" si="1410"/>
        <v>0</v>
      </c>
      <c r="AC465" s="34">
        <f t="shared" si="21"/>
        <v>0</v>
      </c>
      <c r="AD465" s="34">
        <f t="shared" si="22"/>
        <v>1</v>
      </c>
      <c r="AE465" s="30">
        <f t="shared" si="23"/>
        <v>0.0001759972301</v>
      </c>
      <c r="AF465" s="35" t="str">
        <f t="shared" si="42"/>
        <v>V+D</v>
      </c>
      <c r="AG465" s="31"/>
      <c r="AH465" s="31"/>
      <c r="AI465" s="31"/>
      <c r="AJ465" s="36">
        <f t="shared" ref="AJ465:AS465" si="1411">INT(100*ABS(J465-($AH$7+$AH$9)/2))</f>
        <v>5050</v>
      </c>
      <c r="AK465" s="36">
        <f t="shared" si="1411"/>
        <v>42</v>
      </c>
      <c r="AL465" s="36">
        <f t="shared" si="1411"/>
        <v>182</v>
      </c>
      <c r="AM465" s="36">
        <f t="shared" si="1411"/>
        <v>237</v>
      </c>
      <c r="AN465" s="36">
        <f t="shared" si="1411"/>
        <v>30</v>
      </c>
      <c r="AO465" s="36">
        <f t="shared" si="1411"/>
        <v>186</v>
      </c>
      <c r="AP465" s="36">
        <f t="shared" si="1411"/>
        <v>194</v>
      </c>
      <c r="AQ465" s="36">
        <f t="shared" si="1411"/>
        <v>198</v>
      </c>
      <c r="AR465" s="36">
        <f t="shared" si="1411"/>
        <v>199</v>
      </c>
      <c r="AS465" s="36">
        <f t="shared" si="1411"/>
        <v>199</v>
      </c>
      <c r="AT465" s="35">
        <f t="shared" si="39"/>
        <v>30</v>
      </c>
      <c r="AU465" s="31"/>
      <c r="AV465" s="31"/>
      <c r="AW465" s="31"/>
      <c r="AX465" s="31"/>
      <c r="AY465" s="31"/>
      <c r="AZ465" s="31"/>
      <c r="BA465" s="31"/>
      <c r="BB465" s="31"/>
    </row>
    <row r="466" ht="13.5" customHeight="1">
      <c r="A466" s="27" t="s">
        <v>61</v>
      </c>
      <c r="B466" s="27" t="s">
        <v>55</v>
      </c>
      <c r="C466" s="28">
        <f>LOOKUP(A466,'single char incidentie'!$A$1:$A$26,'single char incidentie'!$E$1:$E$26)</f>
        <v>0.0043910167</v>
      </c>
      <c r="D466" s="28">
        <f>LOOKUP(B466,'single char incidentie'!$A$1:$A$26,'single char incidentie'!$D$1:$D$26)</f>
        <v>0.0443396535</v>
      </c>
      <c r="E466" s="29">
        <v>0.0175277699308948</v>
      </c>
      <c r="F466" s="30">
        <f t="shared" si="9"/>
        <v>0.0001752776993</v>
      </c>
      <c r="G466" s="31">
        <f t="shared" si="27"/>
        <v>245388.779</v>
      </c>
      <c r="H466" s="31">
        <f t="shared" si="28"/>
        <v>620755.149</v>
      </c>
      <c r="I466" s="31">
        <f t="shared" si="10"/>
        <v>2453.88779</v>
      </c>
      <c r="J466" s="32">
        <f t="shared" ref="J466:K466" si="1412">C466*$AH$5</f>
        <v>4.3910167</v>
      </c>
      <c r="K466" s="32">
        <f t="shared" si="1412"/>
        <v>44.3396535</v>
      </c>
      <c r="L466" s="32">
        <f t="shared" si="12"/>
        <v>0.1752776993</v>
      </c>
      <c r="M466" s="32">
        <f t="shared" si="13"/>
        <v>0.3659180583</v>
      </c>
      <c r="N466" s="32">
        <f t="shared" si="14"/>
        <v>0.1416457</v>
      </c>
      <c r="O466" s="32">
        <f t="shared" si="15"/>
        <v>3.694971125</v>
      </c>
      <c r="P466" s="32">
        <f t="shared" si="16"/>
        <v>1.430311403</v>
      </c>
      <c r="Q466" s="32">
        <f t="shared" si="17"/>
        <v>0.01460647494</v>
      </c>
      <c r="R466" s="32">
        <f t="shared" si="18"/>
        <v>0.005654119333</v>
      </c>
      <c r="S466" s="32">
        <f t="shared" si="19"/>
        <v>0.000471176611</v>
      </c>
      <c r="T466" s="33">
        <f t="shared" si="30"/>
        <v>0.9882099125</v>
      </c>
      <c r="U466" s="34">
        <f t="shared" ref="U466:AB466" si="1413">IF(AND(J466&gt;=$AH$7,J466&lt;=$AH$9),1,0)</f>
        <v>0</v>
      </c>
      <c r="V466" s="34">
        <f t="shared" si="1413"/>
        <v>0</v>
      </c>
      <c r="W466" s="34">
        <f t="shared" si="1413"/>
        <v>0</v>
      </c>
      <c r="X466" s="34">
        <f t="shared" si="1413"/>
        <v>0</v>
      </c>
      <c r="Y466" s="34">
        <f t="shared" si="1413"/>
        <v>0</v>
      </c>
      <c r="Z466" s="34">
        <f t="shared" si="1413"/>
        <v>0</v>
      </c>
      <c r="AA466" s="34">
        <f t="shared" si="1413"/>
        <v>1</v>
      </c>
      <c r="AB466" s="34">
        <f t="shared" si="1413"/>
        <v>0</v>
      </c>
      <c r="AC466" s="34">
        <f t="shared" si="21"/>
        <v>0</v>
      </c>
      <c r="AD466" s="34">
        <f t="shared" si="22"/>
        <v>1</v>
      </c>
      <c r="AE466" s="30">
        <f t="shared" si="23"/>
        <v>0.0001752776993</v>
      </c>
      <c r="AF466" s="35" t="str">
        <f t="shared" si="42"/>
        <v>F+D</v>
      </c>
      <c r="AG466" s="31"/>
      <c r="AH466" s="31"/>
      <c r="AI466" s="31"/>
      <c r="AJ466" s="36">
        <f t="shared" ref="AJ466:AS466" si="1414">INT(100*ABS(J466-($AH$7+$AH$9)/2))</f>
        <v>239</v>
      </c>
      <c r="AK466" s="36">
        <f t="shared" si="1414"/>
        <v>4233</v>
      </c>
      <c r="AL466" s="36">
        <f t="shared" si="1414"/>
        <v>182</v>
      </c>
      <c r="AM466" s="36">
        <f t="shared" si="1414"/>
        <v>163</v>
      </c>
      <c r="AN466" s="36">
        <f t="shared" si="1414"/>
        <v>185</v>
      </c>
      <c r="AO466" s="36">
        <f t="shared" si="1414"/>
        <v>169</v>
      </c>
      <c r="AP466" s="36">
        <f t="shared" si="1414"/>
        <v>56</v>
      </c>
      <c r="AQ466" s="36">
        <f t="shared" si="1414"/>
        <v>198</v>
      </c>
      <c r="AR466" s="36">
        <f t="shared" si="1414"/>
        <v>199</v>
      </c>
      <c r="AS466" s="36">
        <f t="shared" si="1414"/>
        <v>199</v>
      </c>
      <c r="AT466" s="35">
        <f t="shared" si="39"/>
        <v>56</v>
      </c>
      <c r="AU466" s="31"/>
      <c r="AV466" s="31"/>
      <c r="AW466" s="31"/>
      <c r="AX466" s="31"/>
      <c r="AY466" s="31"/>
      <c r="AZ466" s="31"/>
      <c r="BA466" s="31"/>
      <c r="BB466" s="31"/>
    </row>
    <row r="467" ht="13.5" customHeight="1">
      <c r="A467" s="27" t="s">
        <v>32</v>
      </c>
      <c r="B467" s="27" t="s">
        <v>65</v>
      </c>
      <c r="C467" s="28">
        <f>LOOKUP(A467,'single char incidentie'!$A$1:$A$26,'single char incidentie'!$E$1:$E$26)</f>
        <v>0.0525086152</v>
      </c>
      <c r="D467" s="28">
        <f>LOOKUP(B467,'single char incidentie'!$A$1:$A$26,'single char incidentie'!$D$1:$D$26)</f>
        <v>0.002980295365</v>
      </c>
      <c r="E467" s="29">
        <v>0.0171680045382246</v>
      </c>
      <c r="F467" s="30">
        <f t="shared" si="9"/>
        <v>0.0001716800454</v>
      </c>
      <c r="G467" s="31">
        <f t="shared" si="27"/>
        <v>240352.0635</v>
      </c>
      <c r="H467" s="31">
        <f t="shared" si="28"/>
        <v>41724.13511</v>
      </c>
      <c r="I467" s="31">
        <f t="shared" si="10"/>
        <v>2403.520635</v>
      </c>
      <c r="J467" s="32">
        <f t="shared" ref="J467:K467" si="1415">C467*$AH$5</f>
        <v>52.5086152</v>
      </c>
      <c r="K467" s="32">
        <f t="shared" si="1415"/>
        <v>2.980295365</v>
      </c>
      <c r="L467" s="32">
        <f t="shared" si="12"/>
        <v>0.1716800454</v>
      </c>
      <c r="M467" s="32">
        <f t="shared" si="13"/>
        <v>4.375717934</v>
      </c>
      <c r="N467" s="32">
        <f t="shared" si="14"/>
        <v>1.693826297</v>
      </c>
      <c r="O467" s="32">
        <f t="shared" si="15"/>
        <v>0.2483579471</v>
      </c>
      <c r="P467" s="32">
        <f t="shared" si="16"/>
        <v>0.09613856016</v>
      </c>
      <c r="Q467" s="32">
        <f t="shared" si="17"/>
        <v>0.01430667045</v>
      </c>
      <c r="R467" s="32">
        <f t="shared" si="18"/>
        <v>0.00553806598</v>
      </c>
      <c r="S467" s="32">
        <f t="shared" si="19"/>
        <v>0.0004615054983</v>
      </c>
      <c r="T467" s="33">
        <f t="shared" si="30"/>
        <v>0.9883815925</v>
      </c>
      <c r="U467" s="34">
        <f t="shared" ref="U467:AB467" si="1416">IF(AND(J467&gt;=$AH$7,J467&lt;=$AH$9),1,0)</f>
        <v>0</v>
      </c>
      <c r="V467" s="34">
        <f t="shared" si="1416"/>
        <v>1</v>
      </c>
      <c r="W467" s="34">
        <f t="shared" si="1416"/>
        <v>0</v>
      </c>
      <c r="X467" s="34">
        <f t="shared" si="1416"/>
        <v>0</v>
      </c>
      <c r="Y467" s="34">
        <f t="shared" si="1416"/>
        <v>1</v>
      </c>
      <c r="Z467" s="34">
        <f t="shared" si="1416"/>
        <v>0</v>
      </c>
      <c r="AA467" s="34">
        <f t="shared" si="1416"/>
        <v>0</v>
      </c>
      <c r="AB467" s="34">
        <f t="shared" si="1416"/>
        <v>0</v>
      </c>
      <c r="AC467" s="34">
        <f t="shared" si="21"/>
        <v>0</v>
      </c>
      <c r="AD467" s="34">
        <f t="shared" si="22"/>
        <v>1</v>
      </c>
      <c r="AE467" s="30">
        <f t="shared" si="23"/>
        <v>0.0001716800454</v>
      </c>
      <c r="AF467" s="35" t="str">
        <f t="shared" si="42"/>
        <v>V+D</v>
      </c>
      <c r="AG467" s="31"/>
      <c r="AH467" s="31"/>
      <c r="AI467" s="31"/>
      <c r="AJ467" s="36">
        <f t="shared" ref="AJ467:AS467" si="1417">INT(100*ABS(J467-($AH$7+$AH$9)/2))</f>
        <v>5050</v>
      </c>
      <c r="AK467" s="36">
        <f t="shared" si="1417"/>
        <v>98</v>
      </c>
      <c r="AL467" s="36">
        <f t="shared" si="1417"/>
        <v>182</v>
      </c>
      <c r="AM467" s="36">
        <f t="shared" si="1417"/>
        <v>237</v>
      </c>
      <c r="AN467" s="36">
        <f t="shared" si="1417"/>
        <v>30</v>
      </c>
      <c r="AO467" s="36">
        <f t="shared" si="1417"/>
        <v>175</v>
      </c>
      <c r="AP467" s="36">
        <f t="shared" si="1417"/>
        <v>190</v>
      </c>
      <c r="AQ467" s="36">
        <f t="shared" si="1417"/>
        <v>198</v>
      </c>
      <c r="AR467" s="36">
        <f t="shared" si="1417"/>
        <v>199</v>
      </c>
      <c r="AS467" s="36">
        <f t="shared" si="1417"/>
        <v>199</v>
      </c>
      <c r="AT467" s="35">
        <f t="shared" si="39"/>
        <v>30</v>
      </c>
      <c r="AU467" s="31"/>
      <c r="AV467" s="31"/>
      <c r="AW467" s="31"/>
      <c r="AX467" s="31"/>
      <c r="AY467" s="31"/>
      <c r="AZ467" s="31"/>
      <c r="BA467" s="31"/>
      <c r="BB467" s="31"/>
    </row>
    <row r="468" ht="13.5" customHeight="1">
      <c r="A468" s="27" t="s">
        <v>48</v>
      </c>
      <c r="B468" s="27" t="s">
        <v>62</v>
      </c>
      <c r="C468" s="28">
        <f>LOOKUP(A468,'single char incidentie'!$A$1:$A$26,'single char incidentie'!$E$1:$E$26)</f>
        <v>0.04448359996</v>
      </c>
      <c r="D468" s="28">
        <f>LOOKUP(B468,'single char incidentie'!$A$1:$A$26,'single char incidentie'!$D$1:$D$26)</f>
        <v>0.003924572326</v>
      </c>
      <c r="E468" s="29">
        <v>0.016980926534036</v>
      </c>
      <c r="F468" s="30">
        <f t="shared" si="9"/>
        <v>0.0001698092653</v>
      </c>
      <c r="G468" s="31">
        <f t="shared" si="27"/>
        <v>237732.9715</v>
      </c>
      <c r="H468" s="31">
        <f t="shared" si="28"/>
        <v>54944.01256</v>
      </c>
      <c r="I468" s="31">
        <f t="shared" si="10"/>
        <v>2377.329715</v>
      </c>
      <c r="J468" s="32">
        <f t="shared" ref="J468:K468" si="1418">C468*$AH$5</f>
        <v>44.48359996</v>
      </c>
      <c r="K468" s="32">
        <f t="shared" si="1418"/>
        <v>3.924572326</v>
      </c>
      <c r="L468" s="32">
        <f t="shared" si="12"/>
        <v>0.1698092653</v>
      </c>
      <c r="M468" s="32">
        <f t="shared" si="13"/>
        <v>3.706966663</v>
      </c>
      <c r="N468" s="32">
        <f t="shared" si="14"/>
        <v>1.434954837</v>
      </c>
      <c r="O468" s="32">
        <f t="shared" si="15"/>
        <v>0.3270476938</v>
      </c>
      <c r="P468" s="32">
        <f t="shared" si="16"/>
        <v>0.1265991073</v>
      </c>
      <c r="Q468" s="32">
        <f t="shared" si="17"/>
        <v>0.01415077211</v>
      </c>
      <c r="R468" s="32">
        <f t="shared" si="18"/>
        <v>0.005477718237</v>
      </c>
      <c r="S468" s="32">
        <f t="shared" si="19"/>
        <v>0.0004564765197</v>
      </c>
      <c r="T468" s="33">
        <f t="shared" si="30"/>
        <v>0.9885514018</v>
      </c>
      <c r="U468" s="34">
        <f t="shared" ref="U468:AB468" si="1419">IF(AND(J468&gt;=$AH$7,J468&lt;=$AH$9),1,0)</f>
        <v>0</v>
      </c>
      <c r="V468" s="34">
        <f t="shared" si="1419"/>
        <v>0</v>
      </c>
      <c r="W468" s="34">
        <f t="shared" si="1419"/>
        <v>0</v>
      </c>
      <c r="X468" s="34">
        <f t="shared" si="1419"/>
        <v>0</v>
      </c>
      <c r="Y468" s="34">
        <f t="shared" si="1419"/>
        <v>1</v>
      </c>
      <c r="Z468" s="34">
        <f t="shared" si="1419"/>
        <v>0</v>
      </c>
      <c r="AA468" s="34">
        <f t="shared" si="1419"/>
        <v>0</v>
      </c>
      <c r="AB468" s="34">
        <f t="shared" si="1419"/>
        <v>0</v>
      </c>
      <c r="AC468" s="34">
        <f t="shared" si="21"/>
        <v>0</v>
      </c>
      <c r="AD468" s="34">
        <f t="shared" si="22"/>
        <v>1</v>
      </c>
      <c r="AE468" s="30">
        <f t="shared" si="23"/>
        <v>0.0001698092653</v>
      </c>
      <c r="AF468" s="35" t="str">
        <f t="shared" si="42"/>
        <v>V+D</v>
      </c>
      <c r="AG468" s="31"/>
      <c r="AH468" s="31"/>
      <c r="AI468" s="31"/>
      <c r="AJ468" s="36">
        <f t="shared" ref="AJ468:AS468" si="1420">INT(100*ABS(J468-($AH$7+$AH$9)/2))</f>
        <v>4248</v>
      </c>
      <c r="AK468" s="36">
        <f t="shared" si="1420"/>
        <v>192</v>
      </c>
      <c r="AL468" s="36">
        <f t="shared" si="1420"/>
        <v>183</v>
      </c>
      <c r="AM468" s="36">
        <f t="shared" si="1420"/>
        <v>170</v>
      </c>
      <c r="AN468" s="36">
        <f t="shared" si="1420"/>
        <v>56</v>
      </c>
      <c r="AO468" s="36">
        <f t="shared" si="1420"/>
        <v>167</v>
      </c>
      <c r="AP468" s="36">
        <f t="shared" si="1420"/>
        <v>187</v>
      </c>
      <c r="AQ468" s="36">
        <f t="shared" si="1420"/>
        <v>198</v>
      </c>
      <c r="AR468" s="36">
        <f t="shared" si="1420"/>
        <v>199</v>
      </c>
      <c r="AS468" s="36">
        <f t="shared" si="1420"/>
        <v>199</v>
      </c>
      <c r="AT468" s="35">
        <f t="shared" si="39"/>
        <v>56</v>
      </c>
      <c r="AU468" s="31"/>
      <c r="AV468" s="31"/>
      <c r="AW468" s="31"/>
      <c r="AX468" s="31"/>
      <c r="AY468" s="31"/>
      <c r="AZ468" s="31"/>
      <c r="BA468" s="31"/>
      <c r="BB468" s="31"/>
    </row>
    <row r="469" ht="13.5" customHeight="1">
      <c r="A469" s="27" t="s">
        <v>43</v>
      </c>
      <c r="B469" s="27" t="s">
        <v>65</v>
      </c>
      <c r="C469" s="28">
        <f>LOOKUP(A469,'single char incidentie'!$A$1:$A$26,'single char incidentie'!$E$1:$E$26)</f>
        <v>0.05718590837</v>
      </c>
      <c r="D469" s="28">
        <f>LOOKUP(B469,'single char incidentie'!$A$1:$A$26,'single char incidentie'!$D$1:$D$26)</f>
        <v>0.002980295365</v>
      </c>
      <c r="E469" s="29">
        <v>0.0168082391455543</v>
      </c>
      <c r="F469" s="30">
        <f t="shared" si="9"/>
        <v>0.0001680823915</v>
      </c>
      <c r="G469" s="31">
        <f t="shared" si="27"/>
        <v>235315.348</v>
      </c>
      <c r="H469" s="31">
        <f t="shared" si="28"/>
        <v>41724.13511</v>
      </c>
      <c r="I469" s="31">
        <f t="shared" si="10"/>
        <v>2353.15348</v>
      </c>
      <c r="J469" s="32">
        <f t="shared" ref="J469:K469" si="1421">C469*$AH$5</f>
        <v>57.18590837</v>
      </c>
      <c r="K469" s="32">
        <f t="shared" si="1421"/>
        <v>2.980295365</v>
      </c>
      <c r="L469" s="32">
        <f t="shared" si="12"/>
        <v>0.1680823915</v>
      </c>
      <c r="M469" s="32">
        <f t="shared" si="13"/>
        <v>4.765492365</v>
      </c>
      <c r="N469" s="32">
        <f t="shared" si="14"/>
        <v>1.844706722</v>
      </c>
      <c r="O469" s="32">
        <f t="shared" si="15"/>
        <v>0.2483579471</v>
      </c>
      <c r="P469" s="32">
        <f t="shared" si="16"/>
        <v>0.09613856016</v>
      </c>
      <c r="Q469" s="32">
        <f t="shared" si="17"/>
        <v>0.01400686595</v>
      </c>
      <c r="R469" s="32">
        <f t="shared" si="18"/>
        <v>0.005422012628</v>
      </c>
      <c r="S469" s="32">
        <f t="shared" si="19"/>
        <v>0.0004518343856</v>
      </c>
      <c r="T469" s="33">
        <f t="shared" si="30"/>
        <v>0.9887194842</v>
      </c>
      <c r="U469" s="34">
        <f t="shared" ref="U469:AB469" si="1422">IF(AND(J469&gt;=$AH$7,J469&lt;=$AH$9),1,0)</f>
        <v>0</v>
      </c>
      <c r="V469" s="34">
        <f t="shared" si="1422"/>
        <v>1</v>
      </c>
      <c r="W469" s="34">
        <f t="shared" si="1422"/>
        <v>0</v>
      </c>
      <c r="X469" s="34">
        <f t="shared" si="1422"/>
        <v>0</v>
      </c>
      <c r="Y469" s="34">
        <f t="shared" si="1422"/>
        <v>1</v>
      </c>
      <c r="Z469" s="34">
        <f t="shared" si="1422"/>
        <v>0</v>
      </c>
      <c r="AA469" s="34">
        <f t="shared" si="1422"/>
        <v>0</v>
      </c>
      <c r="AB469" s="34">
        <f t="shared" si="1422"/>
        <v>0</v>
      </c>
      <c r="AC469" s="34">
        <f t="shared" si="21"/>
        <v>0</v>
      </c>
      <c r="AD469" s="34">
        <f t="shared" si="22"/>
        <v>1</v>
      </c>
      <c r="AE469" s="30">
        <f t="shared" si="23"/>
        <v>0.0001680823915</v>
      </c>
      <c r="AF469" s="35" t="str">
        <f t="shared" si="42"/>
        <v>V+D</v>
      </c>
      <c r="AG469" s="31"/>
      <c r="AH469" s="31"/>
      <c r="AI469" s="31"/>
      <c r="AJ469" s="36">
        <f t="shared" ref="AJ469:AS469" si="1423">INT(100*ABS(J469-($AH$7+$AH$9)/2))</f>
        <v>5518</v>
      </c>
      <c r="AK469" s="36">
        <f t="shared" si="1423"/>
        <v>98</v>
      </c>
      <c r="AL469" s="36">
        <f t="shared" si="1423"/>
        <v>183</v>
      </c>
      <c r="AM469" s="36">
        <f t="shared" si="1423"/>
        <v>276</v>
      </c>
      <c r="AN469" s="36">
        <f t="shared" si="1423"/>
        <v>15</v>
      </c>
      <c r="AO469" s="36">
        <f t="shared" si="1423"/>
        <v>175</v>
      </c>
      <c r="AP469" s="36">
        <f t="shared" si="1423"/>
        <v>190</v>
      </c>
      <c r="AQ469" s="36">
        <f t="shared" si="1423"/>
        <v>198</v>
      </c>
      <c r="AR469" s="36">
        <f t="shared" si="1423"/>
        <v>199</v>
      </c>
      <c r="AS469" s="36">
        <f t="shared" si="1423"/>
        <v>199</v>
      </c>
      <c r="AT469" s="35">
        <f t="shared" si="39"/>
        <v>15</v>
      </c>
      <c r="AU469" s="31"/>
      <c r="AV469" s="31"/>
      <c r="AW469" s="31"/>
      <c r="AX469" s="31"/>
      <c r="AY469" s="31"/>
      <c r="AZ469" s="31"/>
      <c r="BA469" s="31"/>
      <c r="BB469" s="31"/>
    </row>
    <row r="470" ht="13.5" customHeight="1">
      <c r="A470" s="27" t="s">
        <v>63</v>
      </c>
      <c r="B470" s="27" t="s">
        <v>30</v>
      </c>
      <c r="C470" s="28">
        <f>LOOKUP(A470,'single char incidentie'!$A$1:$A$26,'single char incidentie'!$E$1:$E$26)</f>
        <v>0.00260728886</v>
      </c>
      <c r="D470" s="28">
        <f>LOOKUP(B470,'single char incidentie'!$A$1:$A$26,'single char incidentie'!$D$1:$D$26)</f>
        <v>0.05443088522</v>
      </c>
      <c r="E470" s="29">
        <v>0.0166859189120464</v>
      </c>
      <c r="F470" s="30">
        <f t="shared" si="9"/>
        <v>0.0001668591891</v>
      </c>
      <c r="G470" s="31">
        <f t="shared" si="27"/>
        <v>233602.8648</v>
      </c>
      <c r="H470" s="31">
        <f t="shared" si="28"/>
        <v>762032.3931</v>
      </c>
      <c r="I470" s="31">
        <f t="shared" si="10"/>
        <v>2336.028648</v>
      </c>
      <c r="J470" s="32">
        <f t="shared" ref="J470:K470" si="1424">C470*$AH$5</f>
        <v>2.60728886</v>
      </c>
      <c r="K470" s="32">
        <f t="shared" si="1424"/>
        <v>54.43088522</v>
      </c>
      <c r="L470" s="32">
        <f t="shared" si="12"/>
        <v>0.1668591891</v>
      </c>
      <c r="M470" s="32">
        <f t="shared" si="13"/>
        <v>0.2172740717</v>
      </c>
      <c r="N470" s="32">
        <f t="shared" si="14"/>
        <v>0.08410609227</v>
      </c>
      <c r="O470" s="32">
        <f t="shared" si="15"/>
        <v>4.535907102</v>
      </c>
      <c r="P470" s="32">
        <f t="shared" si="16"/>
        <v>1.755835007</v>
      </c>
      <c r="Q470" s="32">
        <f t="shared" si="17"/>
        <v>0.01390493243</v>
      </c>
      <c r="R470" s="32">
        <f t="shared" si="18"/>
        <v>0.005382554488</v>
      </c>
      <c r="S470" s="32">
        <f t="shared" si="19"/>
        <v>0.0004485462073</v>
      </c>
      <c r="T470" s="33">
        <f t="shared" si="30"/>
        <v>0.9888863433</v>
      </c>
      <c r="U470" s="34">
        <f t="shared" ref="U470:AB470" si="1425">IF(AND(J470&gt;=$AH$7,J470&lt;=$AH$9),1,0)</f>
        <v>1</v>
      </c>
      <c r="V470" s="34">
        <f t="shared" si="1425"/>
        <v>0</v>
      </c>
      <c r="W470" s="34">
        <f t="shared" si="1425"/>
        <v>0</v>
      </c>
      <c r="X470" s="34">
        <f t="shared" si="1425"/>
        <v>0</v>
      </c>
      <c r="Y470" s="34">
        <f t="shared" si="1425"/>
        <v>0</v>
      </c>
      <c r="Z470" s="34">
        <f t="shared" si="1425"/>
        <v>0</v>
      </c>
      <c r="AA470" s="34">
        <f t="shared" si="1425"/>
        <v>1</v>
      </c>
      <c r="AB470" s="34">
        <f t="shared" si="1425"/>
        <v>0</v>
      </c>
      <c r="AC470" s="34">
        <f t="shared" si="21"/>
        <v>0</v>
      </c>
      <c r="AD470" s="34">
        <f t="shared" si="22"/>
        <v>1</v>
      </c>
      <c r="AE470" s="30">
        <f t="shared" si="23"/>
        <v>0.0001668591891</v>
      </c>
      <c r="AF470" s="35" t="str">
        <f t="shared" si="42"/>
        <v>F+D</v>
      </c>
      <c r="AG470" s="31"/>
      <c r="AH470" s="31"/>
      <c r="AI470" s="31"/>
      <c r="AJ470" s="36">
        <f t="shared" ref="AJ470:AS470" si="1426">INT(100*ABS(J470-($AH$7+$AH$9)/2))</f>
        <v>60</v>
      </c>
      <c r="AK470" s="36">
        <f t="shared" si="1426"/>
        <v>5243</v>
      </c>
      <c r="AL470" s="36">
        <f t="shared" si="1426"/>
        <v>183</v>
      </c>
      <c r="AM470" s="36">
        <f t="shared" si="1426"/>
        <v>178</v>
      </c>
      <c r="AN470" s="36">
        <f t="shared" si="1426"/>
        <v>191</v>
      </c>
      <c r="AO470" s="36">
        <f t="shared" si="1426"/>
        <v>253</v>
      </c>
      <c r="AP470" s="36">
        <f t="shared" si="1426"/>
        <v>24</v>
      </c>
      <c r="AQ470" s="36">
        <f t="shared" si="1426"/>
        <v>198</v>
      </c>
      <c r="AR470" s="36">
        <f t="shared" si="1426"/>
        <v>199</v>
      </c>
      <c r="AS470" s="36">
        <f t="shared" si="1426"/>
        <v>199</v>
      </c>
      <c r="AT470" s="35">
        <f t="shared" si="39"/>
        <v>24</v>
      </c>
      <c r="AU470" s="31"/>
      <c r="AV470" s="31"/>
      <c r="AW470" s="31"/>
      <c r="AX470" s="31"/>
      <c r="AY470" s="31"/>
      <c r="AZ470" s="31"/>
      <c r="BA470" s="31"/>
      <c r="BB470" s="31"/>
    </row>
    <row r="471" ht="13.5" customHeight="1">
      <c r="A471" s="27" t="s">
        <v>64</v>
      </c>
      <c r="B471" s="27" t="s">
        <v>60</v>
      </c>
      <c r="C471" s="28">
        <f>LOOKUP(A471,'single char incidentie'!$A$1:$A$26,'single char incidentie'!$E$1:$E$26)</f>
        <v>0.008691730062</v>
      </c>
      <c r="D471" s="28">
        <f>LOOKUP(B471,'single char incidentie'!$A$1:$A$26,'single char incidentie'!$D$1:$D$26)</f>
        <v>0.02015677301</v>
      </c>
      <c r="E471" s="29">
        <v>0.016678723604193</v>
      </c>
      <c r="F471" s="30">
        <f t="shared" si="9"/>
        <v>0.000166787236</v>
      </c>
      <c r="G471" s="31">
        <f t="shared" si="27"/>
        <v>233502.1305</v>
      </c>
      <c r="H471" s="31">
        <f t="shared" si="28"/>
        <v>282194.8221</v>
      </c>
      <c r="I471" s="31">
        <f t="shared" si="10"/>
        <v>2335.021305</v>
      </c>
      <c r="J471" s="32">
        <f t="shared" ref="J471:K471" si="1427">C471*$AH$5</f>
        <v>8.691730062</v>
      </c>
      <c r="K471" s="32">
        <f t="shared" si="1427"/>
        <v>20.15677301</v>
      </c>
      <c r="L471" s="32">
        <f t="shared" si="12"/>
        <v>0.166787236</v>
      </c>
      <c r="M471" s="32">
        <f t="shared" si="13"/>
        <v>0.7243108385</v>
      </c>
      <c r="N471" s="32">
        <f t="shared" si="14"/>
        <v>0.2803783891</v>
      </c>
      <c r="O471" s="32">
        <f t="shared" si="15"/>
        <v>1.679731084</v>
      </c>
      <c r="P471" s="32">
        <f t="shared" si="16"/>
        <v>0.6502184841</v>
      </c>
      <c r="Q471" s="32">
        <f t="shared" si="17"/>
        <v>0.01389893634</v>
      </c>
      <c r="R471" s="32">
        <f t="shared" si="18"/>
        <v>0.005380233421</v>
      </c>
      <c r="S471" s="32">
        <f t="shared" si="19"/>
        <v>0.0004483527851</v>
      </c>
      <c r="T471" s="33">
        <f t="shared" si="30"/>
        <v>0.9890531306</v>
      </c>
      <c r="U471" s="34">
        <f t="shared" ref="U471:AB471" si="1428">IF(AND(J471&gt;=$AH$7,J471&lt;=$AH$9),1,0)</f>
        <v>0</v>
      </c>
      <c r="V471" s="34">
        <f t="shared" si="1428"/>
        <v>0</v>
      </c>
      <c r="W471" s="34">
        <f t="shared" si="1428"/>
        <v>0</v>
      </c>
      <c r="X471" s="34">
        <f t="shared" si="1428"/>
        <v>0</v>
      </c>
      <c r="Y471" s="34">
        <f t="shared" si="1428"/>
        <v>0</v>
      </c>
      <c r="Z471" s="34">
        <f t="shared" si="1428"/>
        <v>1</v>
      </c>
      <c r="AA471" s="34">
        <f t="shared" si="1428"/>
        <v>0</v>
      </c>
      <c r="AB471" s="34">
        <f t="shared" si="1428"/>
        <v>0</v>
      </c>
      <c r="AC471" s="34">
        <f t="shared" si="21"/>
        <v>0</v>
      </c>
      <c r="AD471" s="34">
        <f t="shared" si="22"/>
        <v>1</v>
      </c>
      <c r="AE471" s="30">
        <f t="shared" si="23"/>
        <v>0.000166787236</v>
      </c>
      <c r="AF471" s="35" t="str">
        <f t="shared" si="42"/>
        <v>F+M</v>
      </c>
      <c r="AG471" s="31"/>
      <c r="AH471" s="31"/>
      <c r="AI471" s="31"/>
      <c r="AJ471" s="36">
        <f t="shared" ref="AJ471:AS471" si="1429">INT(100*ABS(J471-($AH$7+$AH$9)/2))</f>
        <v>669</v>
      </c>
      <c r="AK471" s="36">
        <f t="shared" si="1429"/>
        <v>1815</v>
      </c>
      <c r="AL471" s="36">
        <f t="shared" si="1429"/>
        <v>183</v>
      </c>
      <c r="AM471" s="36">
        <f t="shared" si="1429"/>
        <v>127</v>
      </c>
      <c r="AN471" s="36">
        <f t="shared" si="1429"/>
        <v>171</v>
      </c>
      <c r="AO471" s="36">
        <f t="shared" si="1429"/>
        <v>32</v>
      </c>
      <c r="AP471" s="36">
        <f t="shared" si="1429"/>
        <v>134</v>
      </c>
      <c r="AQ471" s="36">
        <f t="shared" si="1429"/>
        <v>198</v>
      </c>
      <c r="AR471" s="36">
        <f t="shared" si="1429"/>
        <v>199</v>
      </c>
      <c r="AS471" s="36">
        <f t="shared" si="1429"/>
        <v>199</v>
      </c>
      <c r="AT471" s="35">
        <f t="shared" si="39"/>
        <v>32</v>
      </c>
      <c r="AU471" s="31"/>
      <c r="AV471" s="31"/>
      <c r="AW471" s="31"/>
      <c r="AX471" s="31"/>
      <c r="AY471" s="31"/>
      <c r="AZ471" s="31"/>
      <c r="BA471" s="31"/>
      <c r="BB471" s="31"/>
    </row>
    <row r="472" ht="13.5" customHeight="1">
      <c r="A472" s="27" t="s">
        <v>45</v>
      </c>
      <c r="B472" s="27" t="s">
        <v>62</v>
      </c>
      <c r="C472" s="28">
        <f>LOOKUP(A472,'single char incidentie'!$A$1:$A$26,'single char incidentie'!$E$1:$E$26)</f>
        <v>0.03844431043</v>
      </c>
      <c r="D472" s="28">
        <f>LOOKUP(B472,'single char incidentie'!$A$1:$A$26,'single char incidentie'!$D$1:$D$26)</f>
        <v>0.003924572326</v>
      </c>
      <c r="E472" s="29">
        <v>0.0166211611413658</v>
      </c>
      <c r="F472" s="30">
        <f t="shared" si="9"/>
        <v>0.0001662116114</v>
      </c>
      <c r="G472" s="31">
        <f t="shared" si="27"/>
        <v>232696.256</v>
      </c>
      <c r="H472" s="31">
        <f t="shared" si="28"/>
        <v>54944.01256</v>
      </c>
      <c r="I472" s="31">
        <f t="shared" si="10"/>
        <v>2326.96256</v>
      </c>
      <c r="J472" s="32">
        <f t="shared" ref="J472:K472" si="1430">C472*$AH$5</f>
        <v>38.44431043</v>
      </c>
      <c r="K472" s="32">
        <f t="shared" si="1430"/>
        <v>3.924572326</v>
      </c>
      <c r="L472" s="32">
        <f t="shared" si="12"/>
        <v>0.1662116114</v>
      </c>
      <c r="M472" s="32">
        <f t="shared" si="13"/>
        <v>3.203692536</v>
      </c>
      <c r="N472" s="32">
        <f t="shared" si="14"/>
        <v>1.240139046</v>
      </c>
      <c r="O472" s="32">
        <f t="shared" si="15"/>
        <v>0.3270476938</v>
      </c>
      <c r="P472" s="32">
        <f t="shared" si="16"/>
        <v>0.1265991073</v>
      </c>
      <c r="Q472" s="32">
        <f t="shared" si="17"/>
        <v>0.01385096762</v>
      </c>
      <c r="R472" s="32">
        <f t="shared" si="18"/>
        <v>0.005361664884</v>
      </c>
      <c r="S472" s="32">
        <f t="shared" si="19"/>
        <v>0.000446805407</v>
      </c>
      <c r="T472" s="33">
        <f t="shared" si="30"/>
        <v>0.9892193422</v>
      </c>
      <c r="U472" s="34">
        <f t="shared" ref="U472:AB472" si="1431">IF(AND(J472&gt;=$AH$7,J472&lt;=$AH$9),1,0)</f>
        <v>0</v>
      </c>
      <c r="V472" s="34">
        <f t="shared" si="1431"/>
        <v>0</v>
      </c>
      <c r="W472" s="34">
        <f t="shared" si="1431"/>
        <v>0</v>
      </c>
      <c r="X472" s="34">
        <f t="shared" si="1431"/>
        <v>0</v>
      </c>
      <c r="Y472" s="34">
        <f t="shared" si="1431"/>
        <v>1</v>
      </c>
      <c r="Z472" s="34">
        <f t="shared" si="1431"/>
        <v>0</v>
      </c>
      <c r="AA472" s="34">
        <f t="shared" si="1431"/>
        <v>0</v>
      </c>
      <c r="AB472" s="34">
        <f t="shared" si="1431"/>
        <v>0</v>
      </c>
      <c r="AC472" s="34">
        <f t="shared" si="21"/>
        <v>0</v>
      </c>
      <c r="AD472" s="34">
        <f t="shared" si="22"/>
        <v>1</v>
      </c>
      <c r="AE472" s="30">
        <f t="shared" si="23"/>
        <v>0.0001662116114</v>
      </c>
      <c r="AF472" s="35" t="str">
        <f t="shared" si="42"/>
        <v>V+D</v>
      </c>
      <c r="AG472" s="31"/>
      <c r="AH472" s="31"/>
      <c r="AI472" s="31"/>
      <c r="AJ472" s="36">
        <f t="shared" ref="AJ472:AS472" si="1432">INT(100*ABS(J472-($AH$7+$AH$9)/2))</f>
        <v>3644</v>
      </c>
      <c r="AK472" s="36">
        <f t="shared" si="1432"/>
        <v>192</v>
      </c>
      <c r="AL472" s="36">
        <f t="shared" si="1432"/>
        <v>183</v>
      </c>
      <c r="AM472" s="36">
        <f t="shared" si="1432"/>
        <v>120</v>
      </c>
      <c r="AN472" s="36">
        <f t="shared" si="1432"/>
        <v>75</v>
      </c>
      <c r="AO472" s="36">
        <f t="shared" si="1432"/>
        <v>167</v>
      </c>
      <c r="AP472" s="36">
        <f t="shared" si="1432"/>
        <v>187</v>
      </c>
      <c r="AQ472" s="36">
        <f t="shared" si="1432"/>
        <v>198</v>
      </c>
      <c r="AR472" s="36">
        <f t="shared" si="1432"/>
        <v>199</v>
      </c>
      <c r="AS472" s="36">
        <f t="shared" si="1432"/>
        <v>199</v>
      </c>
      <c r="AT472" s="35">
        <f t="shared" si="39"/>
        <v>75</v>
      </c>
      <c r="AU472" s="31"/>
      <c r="AV472" s="31"/>
      <c r="AW472" s="31"/>
      <c r="AX472" s="31"/>
      <c r="AY472" s="31"/>
      <c r="AZ472" s="31"/>
      <c r="BA472" s="31"/>
      <c r="BB472" s="31"/>
    </row>
    <row r="473" ht="13.5" customHeight="1">
      <c r="A473" s="27" t="s">
        <v>61</v>
      </c>
      <c r="B473" s="27" t="s">
        <v>58</v>
      </c>
      <c r="C473" s="28">
        <f>LOOKUP(A473,'single char incidentie'!$A$1:$A$26,'single char incidentie'!$E$1:$E$26)</f>
        <v>0.0043910167</v>
      </c>
      <c r="D473" s="28">
        <f>LOOKUP(B473,'single char incidentie'!$A$1:$A$26,'single char incidentie'!$D$1:$D$26)</f>
        <v>0.0382052264</v>
      </c>
      <c r="E473" s="29">
        <v>0.0160887083602138</v>
      </c>
      <c r="F473" s="30">
        <f t="shared" si="9"/>
        <v>0.0001608870836</v>
      </c>
      <c r="G473" s="31">
        <f t="shared" si="27"/>
        <v>225241.917</v>
      </c>
      <c r="H473" s="31">
        <f t="shared" si="28"/>
        <v>534873.1696</v>
      </c>
      <c r="I473" s="31">
        <f t="shared" si="10"/>
        <v>2252.41917</v>
      </c>
      <c r="J473" s="32">
        <f t="shared" ref="J473:K473" si="1433">C473*$AH$5</f>
        <v>4.3910167</v>
      </c>
      <c r="K473" s="32">
        <f t="shared" si="1433"/>
        <v>38.2052264</v>
      </c>
      <c r="L473" s="32">
        <f t="shared" si="12"/>
        <v>0.1608870836</v>
      </c>
      <c r="M473" s="32">
        <f t="shared" si="13"/>
        <v>0.3659180583</v>
      </c>
      <c r="N473" s="32">
        <f t="shared" si="14"/>
        <v>0.1416457</v>
      </c>
      <c r="O473" s="32">
        <f t="shared" si="15"/>
        <v>3.183768867</v>
      </c>
      <c r="P473" s="32">
        <f t="shared" si="16"/>
        <v>1.232426658</v>
      </c>
      <c r="Q473" s="32">
        <f t="shared" si="17"/>
        <v>0.01340725697</v>
      </c>
      <c r="R473" s="32">
        <f t="shared" si="18"/>
        <v>0.005189905923</v>
      </c>
      <c r="S473" s="32">
        <f t="shared" si="19"/>
        <v>0.0004324921602</v>
      </c>
      <c r="T473" s="33">
        <f t="shared" si="30"/>
        <v>0.9893802293</v>
      </c>
      <c r="U473" s="34">
        <f t="shared" ref="U473:AB473" si="1434">IF(AND(J473&gt;=$AH$7,J473&lt;=$AH$9),1,0)</f>
        <v>0</v>
      </c>
      <c r="V473" s="34">
        <f t="shared" si="1434"/>
        <v>0</v>
      </c>
      <c r="W473" s="34">
        <f t="shared" si="1434"/>
        <v>0</v>
      </c>
      <c r="X473" s="34">
        <f t="shared" si="1434"/>
        <v>0</v>
      </c>
      <c r="Y473" s="34">
        <f t="shared" si="1434"/>
        <v>0</v>
      </c>
      <c r="Z473" s="34">
        <f t="shared" si="1434"/>
        <v>0</v>
      </c>
      <c r="AA473" s="34">
        <f t="shared" si="1434"/>
        <v>1</v>
      </c>
      <c r="AB473" s="34">
        <f t="shared" si="1434"/>
        <v>0</v>
      </c>
      <c r="AC473" s="34">
        <f t="shared" si="21"/>
        <v>0</v>
      </c>
      <c r="AD473" s="34">
        <f t="shared" si="22"/>
        <v>1</v>
      </c>
      <c r="AE473" s="30">
        <f t="shared" si="23"/>
        <v>0.0001608870836</v>
      </c>
      <c r="AF473" s="35" t="str">
        <f t="shared" si="42"/>
        <v>F+D</v>
      </c>
      <c r="AG473" s="31"/>
      <c r="AH473" s="31"/>
      <c r="AI473" s="31"/>
      <c r="AJ473" s="36">
        <f t="shared" ref="AJ473:AS473" si="1435">INT(100*ABS(J473-($AH$7+$AH$9)/2))</f>
        <v>239</v>
      </c>
      <c r="AK473" s="36">
        <f t="shared" si="1435"/>
        <v>3620</v>
      </c>
      <c r="AL473" s="36">
        <f t="shared" si="1435"/>
        <v>183</v>
      </c>
      <c r="AM473" s="36">
        <f t="shared" si="1435"/>
        <v>163</v>
      </c>
      <c r="AN473" s="36">
        <f t="shared" si="1435"/>
        <v>185</v>
      </c>
      <c r="AO473" s="36">
        <f t="shared" si="1435"/>
        <v>118</v>
      </c>
      <c r="AP473" s="36">
        <f t="shared" si="1435"/>
        <v>76</v>
      </c>
      <c r="AQ473" s="36">
        <f t="shared" si="1435"/>
        <v>198</v>
      </c>
      <c r="AR473" s="36">
        <f t="shared" si="1435"/>
        <v>199</v>
      </c>
      <c r="AS473" s="36">
        <f t="shared" si="1435"/>
        <v>199</v>
      </c>
      <c r="AT473" s="35">
        <f t="shared" si="39"/>
        <v>76</v>
      </c>
      <c r="AU473" s="31"/>
      <c r="AV473" s="31"/>
      <c r="AW473" s="31"/>
      <c r="AX473" s="31"/>
      <c r="AY473" s="31"/>
      <c r="AZ473" s="31"/>
      <c r="BA473" s="31"/>
      <c r="BB473" s="31"/>
    </row>
    <row r="474" ht="13.5" customHeight="1">
      <c r="A474" s="27" t="s">
        <v>10</v>
      </c>
      <c r="B474" s="27" t="s">
        <v>33</v>
      </c>
      <c r="C474" s="28">
        <f>LOOKUP(A474,'single char incidentie'!$A$1:$A$26,'single char incidentie'!$E$1:$E$26)</f>
        <v>0.006305122521</v>
      </c>
      <c r="D474" s="28">
        <f>LOOKUP(B474,'single char incidentie'!$A$1:$A$26,'single char incidentie'!$D$1:$D$26)</f>
        <v>0.02531121548</v>
      </c>
      <c r="E474" s="29">
        <v>0.0156929664282765</v>
      </c>
      <c r="F474" s="30">
        <f t="shared" si="9"/>
        <v>0.0001569296643</v>
      </c>
      <c r="G474" s="31">
        <f t="shared" si="27"/>
        <v>219701.53</v>
      </c>
      <c r="H474" s="31">
        <f t="shared" si="28"/>
        <v>354357.0167</v>
      </c>
      <c r="I474" s="31">
        <f t="shared" si="10"/>
        <v>2197.0153</v>
      </c>
      <c r="J474" s="32">
        <f t="shared" ref="J474:K474" si="1436">C474*$AH$5</f>
        <v>6.305122521</v>
      </c>
      <c r="K474" s="32">
        <f t="shared" si="1436"/>
        <v>25.31121548</v>
      </c>
      <c r="L474" s="32">
        <f t="shared" si="12"/>
        <v>0.1569296643</v>
      </c>
      <c r="M474" s="32">
        <f t="shared" si="13"/>
        <v>0.5254268768</v>
      </c>
      <c r="N474" s="32">
        <f t="shared" si="14"/>
        <v>0.2033910491</v>
      </c>
      <c r="O474" s="32">
        <f t="shared" si="15"/>
        <v>2.109267957</v>
      </c>
      <c r="P474" s="32">
        <f t="shared" si="16"/>
        <v>0.8164908219</v>
      </c>
      <c r="Q474" s="32">
        <f t="shared" si="17"/>
        <v>0.01307747202</v>
      </c>
      <c r="R474" s="32">
        <f t="shared" si="18"/>
        <v>0.005062247235</v>
      </c>
      <c r="S474" s="32">
        <f t="shared" si="19"/>
        <v>0.0004218539362</v>
      </c>
      <c r="T474" s="33">
        <f t="shared" si="30"/>
        <v>0.9895371589</v>
      </c>
      <c r="U474" s="34">
        <f t="shared" ref="U474:AB474" si="1437">IF(AND(J474&gt;=$AH$7,J474&lt;=$AH$9),1,0)</f>
        <v>0</v>
      </c>
      <c r="V474" s="34">
        <f t="shared" si="1437"/>
        <v>0</v>
      </c>
      <c r="W474" s="34">
        <f t="shared" si="1437"/>
        <v>0</v>
      </c>
      <c r="X474" s="34">
        <f t="shared" si="1437"/>
        <v>0</v>
      </c>
      <c r="Y474" s="34">
        <f t="shared" si="1437"/>
        <v>0</v>
      </c>
      <c r="Z474" s="34">
        <f t="shared" si="1437"/>
        <v>1</v>
      </c>
      <c r="AA474" s="34">
        <f t="shared" si="1437"/>
        <v>0</v>
      </c>
      <c r="AB474" s="34">
        <f t="shared" si="1437"/>
        <v>0</v>
      </c>
      <c r="AC474" s="34">
        <f t="shared" si="21"/>
        <v>0</v>
      </c>
      <c r="AD474" s="34">
        <f t="shared" si="22"/>
        <v>1</v>
      </c>
      <c r="AE474" s="30">
        <f t="shared" si="23"/>
        <v>0.0001569296643</v>
      </c>
      <c r="AF474" s="35" t="str">
        <f t="shared" si="42"/>
        <v>F+M</v>
      </c>
      <c r="AG474" s="31"/>
      <c r="AH474" s="31"/>
      <c r="AI474" s="31"/>
      <c r="AJ474" s="36">
        <f t="shared" ref="AJ474:AS474" si="1438">INT(100*ABS(J474-($AH$7+$AH$9)/2))</f>
        <v>430</v>
      </c>
      <c r="AK474" s="36">
        <f t="shared" si="1438"/>
        <v>2331</v>
      </c>
      <c r="AL474" s="36">
        <f t="shared" si="1438"/>
        <v>184</v>
      </c>
      <c r="AM474" s="36">
        <f t="shared" si="1438"/>
        <v>147</v>
      </c>
      <c r="AN474" s="36">
        <f t="shared" si="1438"/>
        <v>179</v>
      </c>
      <c r="AO474" s="36">
        <f t="shared" si="1438"/>
        <v>10</v>
      </c>
      <c r="AP474" s="36">
        <f t="shared" si="1438"/>
        <v>118</v>
      </c>
      <c r="AQ474" s="36">
        <f t="shared" si="1438"/>
        <v>198</v>
      </c>
      <c r="AR474" s="36">
        <f t="shared" si="1438"/>
        <v>199</v>
      </c>
      <c r="AS474" s="36">
        <f t="shared" si="1438"/>
        <v>199</v>
      </c>
      <c r="AT474" s="35">
        <f t="shared" si="39"/>
        <v>10</v>
      </c>
      <c r="AU474" s="31"/>
      <c r="AV474" s="31"/>
      <c r="AW474" s="31"/>
      <c r="AX474" s="31"/>
      <c r="AY474" s="31"/>
      <c r="AZ474" s="31"/>
      <c r="BA474" s="31"/>
      <c r="BB474" s="31"/>
    </row>
    <row r="475" ht="13.5" customHeight="1">
      <c r="A475" s="27" t="s">
        <v>36</v>
      </c>
      <c r="B475" s="27" t="s">
        <v>65</v>
      </c>
      <c r="C475" s="28">
        <f>LOOKUP(A475,'single char incidentie'!$A$1:$A$26,'single char incidentie'!$E$1:$E$26)</f>
        <v>0.05302836709</v>
      </c>
      <c r="D475" s="28">
        <f>LOOKUP(B475,'single char incidentie'!$A$1:$A$26,'single char incidentie'!$D$1:$D$26)</f>
        <v>0.002980295365</v>
      </c>
      <c r="E475" s="29">
        <v>0.0155850368104754</v>
      </c>
      <c r="F475" s="30">
        <f t="shared" si="9"/>
        <v>0.0001558503681</v>
      </c>
      <c r="G475" s="31">
        <f t="shared" si="27"/>
        <v>218190.5153</v>
      </c>
      <c r="H475" s="31">
        <f t="shared" si="28"/>
        <v>41724.13511</v>
      </c>
      <c r="I475" s="31">
        <f t="shared" si="10"/>
        <v>2181.905153</v>
      </c>
      <c r="J475" s="32">
        <f t="shared" ref="J475:K475" si="1439">C475*$AH$5</f>
        <v>53.02836709</v>
      </c>
      <c r="K475" s="32">
        <f t="shared" si="1439"/>
        <v>2.980295365</v>
      </c>
      <c r="L475" s="32">
        <f t="shared" si="12"/>
        <v>0.1558503681</v>
      </c>
      <c r="M475" s="32">
        <f t="shared" si="13"/>
        <v>4.419030591</v>
      </c>
      <c r="N475" s="32">
        <f t="shared" si="14"/>
        <v>1.710592487</v>
      </c>
      <c r="O475" s="32">
        <f t="shared" si="15"/>
        <v>0.2483579471</v>
      </c>
      <c r="P475" s="32">
        <f t="shared" si="16"/>
        <v>0.09613856016</v>
      </c>
      <c r="Q475" s="32">
        <f t="shared" si="17"/>
        <v>0.01298753068</v>
      </c>
      <c r="R475" s="32">
        <f t="shared" si="18"/>
        <v>0.005027431229</v>
      </c>
      <c r="S475" s="32">
        <f t="shared" si="19"/>
        <v>0.0004189526024</v>
      </c>
      <c r="T475" s="33">
        <f t="shared" si="30"/>
        <v>0.9896930093</v>
      </c>
      <c r="U475" s="34">
        <f t="shared" ref="U475:AB475" si="1440">IF(AND(J475&gt;=$AH$7,J475&lt;=$AH$9),1,0)</f>
        <v>0</v>
      </c>
      <c r="V475" s="34">
        <f t="shared" si="1440"/>
        <v>1</v>
      </c>
      <c r="W475" s="34">
        <f t="shared" si="1440"/>
        <v>0</v>
      </c>
      <c r="X475" s="34">
        <f t="shared" si="1440"/>
        <v>0</v>
      </c>
      <c r="Y475" s="34">
        <f t="shared" si="1440"/>
        <v>1</v>
      </c>
      <c r="Z475" s="34">
        <f t="shared" si="1440"/>
        <v>0</v>
      </c>
      <c r="AA475" s="34">
        <f t="shared" si="1440"/>
        <v>0</v>
      </c>
      <c r="AB475" s="34">
        <f t="shared" si="1440"/>
        <v>0</v>
      </c>
      <c r="AC475" s="34">
        <f t="shared" si="21"/>
        <v>0</v>
      </c>
      <c r="AD475" s="34">
        <f t="shared" si="22"/>
        <v>1</v>
      </c>
      <c r="AE475" s="30">
        <f t="shared" si="23"/>
        <v>0.0001558503681</v>
      </c>
      <c r="AF475" s="35" t="str">
        <f t="shared" si="42"/>
        <v>V+D</v>
      </c>
      <c r="AG475" s="31"/>
      <c r="AH475" s="31"/>
      <c r="AI475" s="31"/>
      <c r="AJ475" s="36">
        <f t="shared" ref="AJ475:AS475" si="1441">INT(100*ABS(J475-($AH$7+$AH$9)/2))</f>
        <v>5102</v>
      </c>
      <c r="AK475" s="36">
        <f t="shared" si="1441"/>
        <v>98</v>
      </c>
      <c r="AL475" s="36">
        <f t="shared" si="1441"/>
        <v>184</v>
      </c>
      <c r="AM475" s="36">
        <f t="shared" si="1441"/>
        <v>241</v>
      </c>
      <c r="AN475" s="36">
        <f t="shared" si="1441"/>
        <v>28</v>
      </c>
      <c r="AO475" s="36">
        <f t="shared" si="1441"/>
        <v>175</v>
      </c>
      <c r="AP475" s="36">
        <f t="shared" si="1441"/>
        <v>190</v>
      </c>
      <c r="AQ475" s="36">
        <f t="shared" si="1441"/>
        <v>198</v>
      </c>
      <c r="AR475" s="36">
        <f t="shared" si="1441"/>
        <v>199</v>
      </c>
      <c r="AS475" s="36">
        <f t="shared" si="1441"/>
        <v>199</v>
      </c>
      <c r="AT475" s="35">
        <f t="shared" si="39"/>
        <v>28</v>
      </c>
      <c r="AU475" s="31"/>
      <c r="AV475" s="31"/>
      <c r="AW475" s="31"/>
      <c r="AX475" s="31"/>
      <c r="AY475" s="31"/>
      <c r="AZ475" s="31"/>
      <c r="BA475" s="31"/>
      <c r="BB475" s="31"/>
    </row>
    <row r="476" ht="13.5" customHeight="1">
      <c r="A476" s="27" t="s">
        <v>64</v>
      </c>
      <c r="B476" s="27" t="s">
        <v>63</v>
      </c>
      <c r="C476" s="28">
        <f>LOOKUP(A476,'single char incidentie'!$A$1:$A$26,'single char incidentie'!$E$1:$E$26)</f>
        <v>0.008691730062</v>
      </c>
      <c r="D476" s="28">
        <f>LOOKUP(B476,'single char incidentie'!$A$1:$A$26,'single char incidentie'!$D$1:$D$26)</f>
        <v>0.01647854269</v>
      </c>
      <c r="E476" s="29">
        <v>0.0153835681905801</v>
      </c>
      <c r="F476" s="30">
        <f t="shared" si="9"/>
        <v>0.0001538356819</v>
      </c>
      <c r="G476" s="31">
        <f t="shared" si="27"/>
        <v>215369.9547</v>
      </c>
      <c r="H476" s="31">
        <f t="shared" si="28"/>
        <v>230699.5977</v>
      </c>
      <c r="I476" s="31">
        <f t="shared" si="10"/>
        <v>2153.699547</v>
      </c>
      <c r="J476" s="32">
        <f t="shared" ref="J476:K476" si="1442">C476*$AH$5</f>
        <v>8.691730062</v>
      </c>
      <c r="K476" s="32">
        <f t="shared" si="1442"/>
        <v>16.47854269</v>
      </c>
      <c r="L476" s="32">
        <f t="shared" si="12"/>
        <v>0.1538356819</v>
      </c>
      <c r="M476" s="32">
        <f t="shared" si="13"/>
        <v>0.7243108385</v>
      </c>
      <c r="N476" s="32">
        <f t="shared" si="14"/>
        <v>0.2803783891</v>
      </c>
      <c r="O476" s="32">
        <f t="shared" si="15"/>
        <v>1.373211891</v>
      </c>
      <c r="P476" s="32">
        <f t="shared" si="16"/>
        <v>0.5315658933</v>
      </c>
      <c r="Q476" s="32">
        <f t="shared" si="17"/>
        <v>0.01281964016</v>
      </c>
      <c r="R476" s="32">
        <f t="shared" si="18"/>
        <v>0.004962441352</v>
      </c>
      <c r="S476" s="32">
        <f t="shared" si="19"/>
        <v>0.0004135367793</v>
      </c>
      <c r="T476" s="33">
        <f t="shared" si="30"/>
        <v>0.989846845</v>
      </c>
      <c r="U476" s="34">
        <f t="shared" ref="U476:AB476" si="1443">IF(AND(J476&gt;=$AH$7,J476&lt;=$AH$9),1,0)</f>
        <v>0</v>
      </c>
      <c r="V476" s="34">
        <f t="shared" si="1443"/>
        <v>0</v>
      </c>
      <c r="W476" s="34">
        <f t="shared" si="1443"/>
        <v>0</v>
      </c>
      <c r="X476" s="34">
        <f t="shared" si="1443"/>
        <v>0</v>
      </c>
      <c r="Y476" s="34">
        <f t="shared" si="1443"/>
        <v>0</v>
      </c>
      <c r="Z476" s="34">
        <f t="shared" si="1443"/>
        <v>1</v>
      </c>
      <c r="AA476" s="34">
        <f t="shared" si="1443"/>
        <v>0</v>
      </c>
      <c r="AB476" s="34">
        <f t="shared" si="1443"/>
        <v>0</v>
      </c>
      <c r="AC476" s="34">
        <f t="shared" si="21"/>
        <v>0</v>
      </c>
      <c r="AD476" s="34">
        <f t="shared" si="22"/>
        <v>1</v>
      </c>
      <c r="AE476" s="30">
        <f t="shared" si="23"/>
        <v>0.0001538356819</v>
      </c>
      <c r="AF476" s="35" t="str">
        <f t="shared" si="42"/>
        <v>F+M</v>
      </c>
      <c r="AG476" s="31"/>
      <c r="AH476" s="31"/>
      <c r="AI476" s="31"/>
      <c r="AJ476" s="36">
        <f t="shared" ref="AJ476:AS476" si="1444">INT(100*ABS(J476-($AH$7+$AH$9)/2))</f>
        <v>669</v>
      </c>
      <c r="AK476" s="36">
        <f t="shared" si="1444"/>
        <v>1447</v>
      </c>
      <c r="AL476" s="36">
        <f t="shared" si="1444"/>
        <v>184</v>
      </c>
      <c r="AM476" s="36">
        <f t="shared" si="1444"/>
        <v>127</v>
      </c>
      <c r="AN476" s="36">
        <f t="shared" si="1444"/>
        <v>171</v>
      </c>
      <c r="AO476" s="36">
        <f t="shared" si="1444"/>
        <v>62</v>
      </c>
      <c r="AP476" s="36">
        <f t="shared" si="1444"/>
        <v>146</v>
      </c>
      <c r="AQ476" s="36">
        <f t="shared" si="1444"/>
        <v>198</v>
      </c>
      <c r="AR476" s="36">
        <f t="shared" si="1444"/>
        <v>199</v>
      </c>
      <c r="AS476" s="36">
        <f t="shared" si="1444"/>
        <v>199</v>
      </c>
      <c r="AT476" s="35">
        <f t="shared" si="39"/>
        <v>62</v>
      </c>
      <c r="AU476" s="31"/>
      <c r="AV476" s="31"/>
      <c r="AW476" s="31"/>
      <c r="AX476" s="31"/>
      <c r="AY476" s="31"/>
      <c r="AZ476" s="31"/>
      <c r="BA476" s="31"/>
      <c r="BB476" s="31"/>
    </row>
    <row r="477" ht="13.5" customHeight="1">
      <c r="A477" s="27" t="s">
        <v>53</v>
      </c>
      <c r="B477" s="27" t="s">
        <v>65</v>
      </c>
      <c r="C477" s="28">
        <f>LOOKUP(A477,'single char incidentie'!$A$1:$A$26,'single char incidentie'!$E$1:$E$26)</f>
        <v>0.04653756087</v>
      </c>
      <c r="D477" s="28">
        <f>LOOKUP(B477,'single char incidentie'!$A$1:$A$26,'single char incidentie'!$D$1:$D$26)</f>
        <v>0.002980295365</v>
      </c>
      <c r="E477" s="29">
        <v>0.0153332010356063</v>
      </c>
      <c r="F477" s="30">
        <f t="shared" si="9"/>
        <v>0.0001533320104</v>
      </c>
      <c r="G477" s="31">
        <f t="shared" si="27"/>
        <v>214664.8145</v>
      </c>
      <c r="H477" s="31">
        <f t="shared" si="28"/>
        <v>41724.13511</v>
      </c>
      <c r="I477" s="31">
        <f t="shared" si="10"/>
        <v>2146.648145</v>
      </c>
      <c r="J477" s="32">
        <f t="shared" ref="J477:K477" si="1445">C477*$AH$5</f>
        <v>46.53756087</v>
      </c>
      <c r="K477" s="32">
        <f t="shared" si="1445"/>
        <v>2.980295365</v>
      </c>
      <c r="L477" s="32">
        <f t="shared" si="12"/>
        <v>0.1533320104</v>
      </c>
      <c r="M477" s="32">
        <f t="shared" si="13"/>
        <v>3.878130073</v>
      </c>
      <c r="N477" s="32">
        <f t="shared" si="14"/>
        <v>1.501211641</v>
      </c>
      <c r="O477" s="32">
        <f t="shared" si="15"/>
        <v>0.2483579471</v>
      </c>
      <c r="P477" s="32">
        <f t="shared" si="16"/>
        <v>0.09613856016</v>
      </c>
      <c r="Q477" s="32">
        <f t="shared" si="17"/>
        <v>0.01277766753</v>
      </c>
      <c r="R477" s="32">
        <f t="shared" si="18"/>
        <v>0.004946193882</v>
      </c>
      <c r="S477" s="32">
        <f t="shared" si="19"/>
        <v>0.0004121828235</v>
      </c>
      <c r="T477" s="33">
        <f t="shared" si="30"/>
        <v>0.990000177</v>
      </c>
      <c r="U477" s="34">
        <f t="shared" ref="U477:AB477" si="1446">IF(AND(J477&gt;=$AH$7,J477&lt;=$AH$9),1,0)</f>
        <v>0</v>
      </c>
      <c r="V477" s="34">
        <f t="shared" si="1446"/>
        <v>1</v>
      </c>
      <c r="W477" s="34">
        <f t="shared" si="1446"/>
        <v>0</v>
      </c>
      <c r="X477" s="34">
        <f t="shared" si="1446"/>
        <v>0</v>
      </c>
      <c r="Y477" s="34">
        <f t="shared" si="1446"/>
        <v>1</v>
      </c>
      <c r="Z477" s="34">
        <f t="shared" si="1446"/>
        <v>0</v>
      </c>
      <c r="AA477" s="34">
        <f t="shared" si="1446"/>
        <v>0</v>
      </c>
      <c r="AB477" s="34">
        <f t="shared" si="1446"/>
        <v>0</v>
      </c>
      <c r="AC477" s="34">
        <f t="shared" si="21"/>
        <v>0</v>
      </c>
      <c r="AD477" s="34">
        <f t="shared" si="22"/>
        <v>1</v>
      </c>
      <c r="AE477" s="30">
        <f t="shared" si="23"/>
        <v>0.0001533320104</v>
      </c>
      <c r="AF477" s="35" t="str">
        <f t="shared" si="42"/>
        <v>V+D</v>
      </c>
      <c r="AG477" s="31"/>
      <c r="AH477" s="31"/>
      <c r="AI477" s="31"/>
      <c r="AJ477" s="36">
        <f t="shared" ref="AJ477:AS477" si="1447">INT(100*ABS(J477-($AH$7+$AH$9)/2))</f>
        <v>4453</v>
      </c>
      <c r="AK477" s="36">
        <f t="shared" si="1447"/>
        <v>98</v>
      </c>
      <c r="AL477" s="36">
        <f t="shared" si="1447"/>
        <v>184</v>
      </c>
      <c r="AM477" s="36">
        <f t="shared" si="1447"/>
        <v>187</v>
      </c>
      <c r="AN477" s="36">
        <f t="shared" si="1447"/>
        <v>49</v>
      </c>
      <c r="AO477" s="36">
        <f t="shared" si="1447"/>
        <v>175</v>
      </c>
      <c r="AP477" s="36">
        <f t="shared" si="1447"/>
        <v>190</v>
      </c>
      <c r="AQ477" s="36">
        <f t="shared" si="1447"/>
        <v>198</v>
      </c>
      <c r="AR477" s="36">
        <f t="shared" si="1447"/>
        <v>199</v>
      </c>
      <c r="AS477" s="36">
        <f t="shared" si="1447"/>
        <v>199</v>
      </c>
      <c r="AT477" s="35">
        <f t="shared" si="39"/>
        <v>49</v>
      </c>
      <c r="AU477" s="31"/>
      <c r="AV477" s="31"/>
      <c r="AW477" s="31"/>
      <c r="AX477" s="31"/>
      <c r="AY477" s="31"/>
      <c r="AZ477" s="31"/>
      <c r="BA477" s="31"/>
      <c r="BB477" s="31"/>
    </row>
    <row r="478" ht="13.5" customHeight="1">
      <c r="A478" s="27" t="s">
        <v>10</v>
      </c>
      <c r="B478" s="27" t="s">
        <v>60</v>
      </c>
      <c r="C478" s="28">
        <f>LOOKUP(A478,'single char incidentie'!$A$1:$A$26,'single char incidentie'!$E$1:$E$26)</f>
        <v>0.006305122521</v>
      </c>
      <c r="D478" s="28">
        <f>LOOKUP(B478,'single char incidentie'!$A$1:$A$26,'single char incidentie'!$D$1:$D$26)</f>
        <v>0.02015677301</v>
      </c>
      <c r="E478" s="29">
        <v>0.0152900291884858</v>
      </c>
      <c r="F478" s="30">
        <f t="shared" si="9"/>
        <v>0.0001529002919</v>
      </c>
      <c r="G478" s="31">
        <f t="shared" si="27"/>
        <v>214060.4086</v>
      </c>
      <c r="H478" s="31">
        <f t="shared" si="28"/>
        <v>282194.8221</v>
      </c>
      <c r="I478" s="31">
        <f t="shared" si="10"/>
        <v>2140.604086</v>
      </c>
      <c r="J478" s="32">
        <f t="shared" ref="J478:K478" si="1448">C478*$AH$5</f>
        <v>6.305122521</v>
      </c>
      <c r="K478" s="32">
        <f t="shared" si="1448"/>
        <v>20.15677301</v>
      </c>
      <c r="L478" s="32">
        <f t="shared" si="12"/>
        <v>0.1529002919</v>
      </c>
      <c r="M478" s="32">
        <f t="shared" si="13"/>
        <v>0.5254268768</v>
      </c>
      <c r="N478" s="32">
        <f t="shared" si="14"/>
        <v>0.2033910491</v>
      </c>
      <c r="O478" s="32">
        <f t="shared" si="15"/>
        <v>1.679731084</v>
      </c>
      <c r="P478" s="32">
        <f t="shared" si="16"/>
        <v>0.6502184841</v>
      </c>
      <c r="Q478" s="32">
        <f t="shared" si="17"/>
        <v>0.01274169099</v>
      </c>
      <c r="R478" s="32">
        <f t="shared" si="18"/>
        <v>0.00493226748</v>
      </c>
      <c r="S478" s="32">
        <f t="shared" si="19"/>
        <v>0.00041102229</v>
      </c>
      <c r="T478" s="33">
        <f t="shared" si="30"/>
        <v>0.9901530773</v>
      </c>
      <c r="U478" s="34">
        <f t="shared" ref="U478:AB478" si="1449">IF(AND(J478&gt;=$AH$7,J478&lt;=$AH$9),1,0)</f>
        <v>0</v>
      </c>
      <c r="V478" s="34">
        <f t="shared" si="1449"/>
        <v>0</v>
      </c>
      <c r="W478" s="34">
        <f t="shared" si="1449"/>
        <v>0</v>
      </c>
      <c r="X478" s="34">
        <f t="shared" si="1449"/>
        <v>0</v>
      </c>
      <c r="Y478" s="34">
        <f t="shared" si="1449"/>
        <v>0</v>
      </c>
      <c r="Z478" s="34">
        <f t="shared" si="1449"/>
        <v>1</v>
      </c>
      <c r="AA478" s="34">
        <f t="shared" si="1449"/>
        <v>0</v>
      </c>
      <c r="AB478" s="34">
        <f t="shared" si="1449"/>
        <v>0</v>
      </c>
      <c r="AC478" s="34">
        <f t="shared" si="21"/>
        <v>0</v>
      </c>
      <c r="AD478" s="34">
        <f t="shared" si="22"/>
        <v>1</v>
      </c>
      <c r="AE478" s="30">
        <f t="shared" si="23"/>
        <v>0.0001529002919</v>
      </c>
      <c r="AF478" s="35" t="str">
        <f t="shared" si="42"/>
        <v>F+M</v>
      </c>
      <c r="AG478" s="31"/>
      <c r="AH478" s="31"/>
      <c r="AI478" s="31"/>
      <c r="AJ478" s="36">
        <f t="shared" ref="AJ478:AS478" si="1450">INT(100*ABS(J478-($AH$7+$AH$9)/2))</f>
        <v>430</v>
      </c>
      <c r="AK478" s="36">
        <f t="shared" si="1450"/>
        <v>1815</v>
      </c>
      <c r="AL478" s="36">
        <f t="shared" si="1450"/>
        <v>184</v>
      </c>
      <c r="AM478" s="36">
        <f t="shared" si="1450"/>
        <v>147</v>
      </c>
      <c r="AN478" s="36">
        <f t="shared" si="1450"/>
        <v>179</v>
      </c>
      <c r="AO478" s="36">
        <f t="shared" si="1450"/>
        <v>32</v>
      </c>
      <c r="AP478" s="36">
        <f t="shared" si="1450"/>
        <v>134</v>
      </c>
      <c r="AQ478" s="36">
        <f t="shared" si="1450"/>
        <v>198</v>
      </c>
      <c r="AR478" s="36">
        <f t="shared" si="1450"/>
        <v>199</v>
      </c>
      <c r="AS478" s="36">
        <f t="shared" si="1450"/>
        <v>199</v>
      </c>
      <c r="AT478" s="35">
        <f t="shared" si="39"/>
        <v>32</v>
      </c>
      <c r="AU478" s="31"/>
      <c r="AV478" s="31"/>
      <c r="AW478" s="31"/>
      <c r="AX478" s="31"/>
      <c r="AY478" s="31"/>
      <c r="AZ478" s="31"/>
      <c r="BA478" s="31"/>
      <c r="BB478" s="31"/>
    </row>
    <row r="479" ht="13.5" customHeight="1">
      <c r="A479" s="27" t="s">
        <v>10</v>
      </c>
      <c r="B479" s="27" t="s">
        <v>53</v>
      </c>
      <c r="C479" s="28">
        <f>LOOKUP(A479,'single char incidentie'!$A$1:$A$26,'single char incidentie'!$E$1:$E$26)</f>
        <v>0.006305122521</v>
      </c>
      <c r="D479" s="28">
        <f>LOOKUP(B479,'single char incidentie'!$A$1:$A$26,'single char incidentie'!$D$1:$D$26)</f>
        <v>0.02319662658</v>
      </c>
      <c r="E479" s="29">
        <v>0.0151245371078575</v>
      </c>
      <c r="F479" s="30">
        <f t="shared" si="9"/>
        <v>0.0001512453711</v>
      </c>
      <c r="G479" s="31">
        <f t="shared" si="27"/>
        <v>211743.5195</v>
      </c>
      <c r="H479" s="31">
        <f t="shared" si="28"/>
        <v>324752.7721</v>
      </c>
      <c r="I479" s="31">
        <f t="shared" si="10"/>
        <v>2117.435195</v>
      </c>
      <c r="J479" s="32">
        <f t="shared" ref="J479:K479" si="1451">C479*$AH$5</f>
        <v>6.305122521</v>
      </c>
      <c r="K479" s="32">
        <f t="shared" si="1451"/>
        <v>23.19662658</v>
      </c>
      <c r="L479" s="32">
        <f t="shared" si="12"/>
        <v>0.1512453711</v>
      </c>
      <c r="M479" s="32">
        <f t="shared" si="13"/>
        <v>0.5254268768</v>
      </c>
      <c r="N479" s="32">
        <f t="shared" si="14"/>
        <v>0.2033910491</v>
      </c>
      <c r="O479" s="32">
        <f t="shared" si="15"/>
        <v>1.933052215</v>
      </c>
      <c r="P479" s="32">
        <f t="shared" si="16"/>
        <v>0.7482782768</v>
      </c>
      <c r="Q479" s="32">
        <f t="shared" si="17"/>
        <v>0.01260378092</v>
      </c>
      <c r="R479" s="32">
        <f t="shared" si="18"/>
        <v>0.004878882938</v>
      </c>
      <c r="S479" s="32">
        <f t="shared" si="19"/>
        <v>0.0004065735782</v>
      </c>
      <c r="T479" s="33">
        <f t="shared" si="30"/>
        <v>0.9903043227</v>
      </c>
      <c r="U479" s="34">
        <f t="shared" ref="U479:AB479" si="1452">IF(AND(J479&gt;=$AH$7,J479&lt;=$AH$9),1,0)</f>
        <v>0</v>
      </c>
      <c r="V479" s="34">
        <f t="shared" si="1452"/>
        <v>0</v>
      </c>
      <c r="W479" s="34">
        <f t="shared" si="1452"/>
        <v>0</v>
      </c>
      <c r="X479" s="34">
        <f t="shared" si="1452"/>
        <v>0</v>
      </c>
      <c r="Y479" s="34">
        <f t="shared" si="1452"/>
        <v>0</v>
      </c>
      <c r="Z479" s="34">
        <f t="shared" si="1452"/>
        <v>1</v>
      </c>
      <c r="AA479" s="34">
        <f t="shared" si="1452"/>
        <v>0</v>
      </c>
      <c r="AB479" s="34">
        <f t="shared" si="1452"/>
        <v>0</v>
      </c>
      <c r="AC479" s="34">
        <f t="shared" si="21"/>
        <v>0</v>
      </c>
      <c r="AD479" s="34">
        <f t="shared" si="22"/>
        <v>1</v>
      </c>
      <c r="AE479" s="30">
        <f t="shared" si="23"/>
        <v>0.0001512453711</v>
      </c>
      <c r="AF479" s="35" t="str">
        <f t="shared" si="42"/>
        <v>F+M</v>
      </c>
      <c r="AG479" s="31"/>
      <c r="AH479" s="31"/>
      <c r="AI479" s="31"/>
      <c r="AJ479" s="36">
        <f t="shared" ref="AJ479:AS479" si="1453">INT(100*ABS(J479-($AH$7+$AH$9)/2))</f>
        <v>430</v>
      </c>
      <c r="AK479" s="36">
        <f t="shared" si="1453"/>
        <v>2119</v>
      </c>
      <c r="AL479" s="36">
        <f t="shared" si="1453"/>
        <v>184</v>
      </c>
      <c r="AM479" s="36">
        <f t="shared" si="1453"/>
        <v>147</v>
      </c>
      <c r="AN479" s="36">
        <f t="shared" si="1453"/>
        <v>179</v>
      </c>
      <c r="AO479" s="36">
        <f t="shared" si="1453"/>
        <v>6</v>
      </c>
      <c r="AP479" s="36">
        <f t="shared" si="1453"/>
        <v>125</v>
      </c>
      <c r="AQ479" s="36">
        <f t="shared" si="1453"/>
        <v>198</v>
      </c>
      <c r="AR479" s="36">
        <f t="shared" si="1453"/>
        <v>199</v>
      </c>
      <c r="AS479" s="36">
        <f t="shared" si="1453"/>
        <v>199</v>
      </c>
      <c r="AT479" s="35">
        <f t="shared" si="39"/>
        <v>6</v>
      </c>
      <c r="AU479" s="31"/>
      <c r="AV479" s="31"/>
      <c r="AW479" s="31"/>
      <c r="AX479" s="31"/>
      <c r="AY479" s="31"/>
      <c r="AZ479" s="31"/>
      <c r="BA479" s="31"/>
      <c r="BB479" s="31"/>
    </row>
    <row r="480" ht="13.5" customHeight="1">
      <c r="A480" s="27" t="s">
        <v>66</v>
      </c>
      <c r="B480" s="27" t="s">
        <v>32</v>
      </c>
      <c r="C480" s="28">
        <f>LOOKUP(A480,'single char incidentie'!$A$1:$A$26,'single char incidentie'!$E$1:$E$26)</f>
        <v>0.00143361625</v>
      </c>
      <c r="D480" s="28">
        <f>LOOKUP(B480,'single char incidentie'!$A$1:$A$26,'single char incidentie'!$D$1:$D$26)</f>
        <v>0.094317711</v>
      </c>
      <c r="E480" s="29">
        <v>0.0145489124795851</v>
      </c>
      <c r="F480" s="30">
        <f t="shared" si="9"/>
        <v>0.0001454891248</v>
      </c>
      <c r="G480" s="31">
        <f t="shared" si="27"/>
        <v>203684.7747</v>
      </c>
      <c r="H480" s="31">
        <f t="shared" si="28"/>
        <v>1320447.954</v>
      </c>
      <c r="I480" s="31">
        <f t="shared" si="10"/>
        <v>2036.847747</v>
      </c>
      <c r="J480" s="32">
        <f t="shared" ref="J480:K480" si="1454">C480*$AH$5</f>
        <v>1.43361625</v>
      </c>
      <c r="K480" s="32">
        <f t="shared" si="1454"/>
        <v>94.317711</v>
      </c>
      <c r="L480" s="32">
        <f t="shared" si="12"/>
        <v>0.1454891248</v>
      </c>
      <c r="M480" s="32">
        <f t="shared" si="13"/>
        <v>0.1194680208</v>
      </c>
      <c r="N480" s="32">
        <f t="shared" si="14"/>
        <v>0.04624568548</v>
      </c>
      <c r="O480" s="32">
        <f t="shared" si="15"/>
        <v>7.85980925</v>
      </c>
      <c r="P480" s="32">
        <f t="shared" si="16"/>
        <v>3.042506807</v>
      </c>
      <c r="Q480" s="32">
        <f t="shared" si="17"/>
        <v>0.01212409373</v>
      </c>
      <c r="R480" s="32">
        <f t="shared" si="18"/>
        <v>0.004693197574</v>
      </c>
      <c r="S480" s="32">
        <f t="shared" si="19"/>
        <v>0.0003910997978</v>
      </c>
      <c r="T480" s="33">
        <f t="shared" si="30"/>
        <v>0.9904498118</v>
      </c>
      <c r="U480" s="34">
        <f t="shared" ref="U480:AB480" si="1455">IF(AND(J480&gt;=$AH$7,J480&lt;=$AH$9),1,0)</f>
        <v>1</v>
      </c>
      <c r="V480" s="34">
        <f t="shared" si="1455"/>
        <v>0</v>
      </c>
      <c r="W480" s="34">
        <f t="shared" si="1455"/>
        <v>0</v>
      </c>
      <c r="X480" s="34">
        <f t="shared" si="1455"/>
        <v>0</v>
      </c>
      <c r="Y480" s="34">
        <f t="shared" si="1455"/>
        <v>0</v>
      </c>
      <c r="Z480" s="34">
        <f t="shared" si="1455"/>
        <v>0</v>
      </c>
      <c r="AA480" s="34">
        <f t="shared" si="1455"/>
        <v>0</v>
      </c>
      <c r="AB480" s="34">
        <f t="shared" si="1455"/>
        <v>0</v>
      </c>
      <c r="AC480" s="34">
        <f t="shared" si="21"/>
        <v>0</v>
      </c>
      <c r="AD480" s="34">
        <f t="shared" si="22"/>
        <v>1</v>
      </c>
      <c r="AE480" s="30">
        <f t="shared" si="23"/>
        <v>0.0001454891248</v>
      </c>
      <c r="AF480" s="35" t="str">
        <f t="shared" si="42"/>
        <v>F+D</v>
      </c>
      <c r="AG480" s="31"/>
      <c r="AH480" s="31"/>
      <c r="AI480" s="31"/>
      <c r="AJ480" s="36">
        <f t="shared" ref="AJ480:AS480" si="1456">INT(100*ABS(J480-($AH$7+$AH$9)/2))</f>
        <v>56</v>
      </c>
      <c r="AK480" s="36">
        <f t="shared" si="1456"/>
        <v>9231</v>
      </c>
      <c r="AL480" s="36">
        <f t="shared" si="1456"/>
        <v>185</v>
      </c>
      <c r="AM480" s="36">
        <f t="shared" si="1456"/>
        <v>188</v>
      </c>
      <c r="AN480" s="36">
        <f t="shared" si="1456"/>
        <v>195</v>
      </c>
      <c r="AO480" s="36">
        <f t="shared" si="1456"/>
        <v>585</v>
      </c>
      <c r="AP480" s="36">
        <f t="shared" si="1456"/>
        <v>104</v>
      </c>
      <c r="AQ480" s="36">
        <f t="shared" si="1456"/>
        <v>198</v>
      </c>
      <c r="AR480" s="36">
        <f t="shared" si="1456"/>
        <v>199</v>
      </c>
      <c r="AS480" s="36">
        <f t="shared" si="1456"/>
        <v>199</v>
      </c>
      <c r="AT480" s="35">
        <f t="shared" si="39"/>
        <v>104</v>
      </c>
      <c r="AU480" s="31"/>
      <c r="AV480" s="31"/>
      <c r="AW480" s="31"/>
      <c r="AX480" s="31"/>
      <c r="AY480" s="31"/>
      <c r="AZ480" s="31"/>
      <c r="BA480" s="31"/>
      <c r="BB480" s="31"/>
    </row>
    <row r="481" ht="13.5" customHeight="1">
      <c r="A481" s="27" t="s">
        <v>50</v>
      </c>
      <c r="B481" s="27" t="s">
        <v>65</v>
      </c>
      <c r="C481" s="28">
        <f>LOOKUP(A481,'single char incidentie'!$A$1:$A$26,'single char incidentie'!$E$1:$E$26)</f>
        <v>0.05131646222</v>
      </c>
      <c r="D481" s="28">
        <f>LOOKUP(B481,'single char incidentie'!$A$1:$A$26,'single char incidentie'!$D$1:$D$26)</f>
        <v>0.002980295365</v>
      </c>
      <c r="E481" s="29">
        <v>0.0143258579361296</v>
      </c>
      <c r="F481" s="30">
        <f t="shared" si="9"/>
        <v>0.0001432585794</v>
      </c>
      <c r="G481" s="31">
        <f t="shared" si="27"/>
        <v>200562.0111</v>
      </c>
      <c r="H481" s="31">
        <f t="shared" si="28"/>
        <v>41724.13511</v>
      </c>
      <c r="I481" s="31">
        <f t="shared" si="10"/>
        <v>2005.620111</v>
      </c>
      <c r="J481" s="32">
        <f t="shared" ref="J481:K481" si="1457">C481*$AH$5</f>
        <v>51.31646222</v>
      </c>
      <c r="K481" s="32">
        <f t="shared" si="1457"/>
        <v>2.980295365</v>
      </c>
      <c r="L481" s="32">
        <f t="shared" si="12"/>
        <v>0.1432585794</v>
      </c>
      <c r="M481" s="32">
        <f t="shared" si="13"/>
        <v>4.276371852</v>
      </c>
      <c r="N481" s="32">
        <f t="shared" si="14"/>
        <v>1.655369749</v>
      </c>
      <c r="O481" s="32">
        <f t="shared" si="15"/>
        <v>0.2483579471</v>
      </c>
      <c r="P481" s="32">
        <f t="shared" si="16"/>
        <v>0.09613856016</v>
      </c>
      <c r="Q481" s="32">
        <f t="shared" si="17"/>
        <v>0.01193821495</v>
      </c>
      <c r="R481" s="32">
        <f t="shared" si="18"/>
        <v>0.004621244496</v>
      </c>
      <c r="S481" s="32">
        <f t="shared" si="19"/>
        <v>0.000385103708</v>
      </c>
      <c r="T481" s="33">
        <f t="shared" si="30"/>
        <v>0.9905930704</v>
      </c>
      <c r="U481" s="34">
        <f t="shared" ref="U481:AB481" si="1458">IF(AND(J481&gt;=$AH$7,J481&lt;=$AH$9),1,0)</f>
        <v>0</v>
      </c>
      <c r="V481" s="34">
        <f t="shared" si="1458"/>
        <v>1</v>
      </c>
      <c r="W481" s="34">
        <f t="shared" si="1458"/>
        <v>0</v>
      </c>
      <c r="X481" s="34">
        <f t="shared" si="1458"/>
        <v>0</v>
      </c>
      <c r="Y481" s="34">
        <f t="shared" si="1458"/>
        <v>1</v>
      </c>
      <c r="Z481" s="34">
        <f t="shared" si="1458"/>
        <v>0</v>
      </c>
      <c r="AA481" s="34">
        <f t="shared" si="1458"/>
        <v>0</v>
      </c>
      <c r="AB481" s="34">
        <f t="shared" si="1458"/>
        <v>0</v>
      </c>
      <c r="AC481" s="34">
        <f t="shared" si="21"/>
        <v>0</v>
      </c>
      <c r="AD481" s="34">
        <f t="shared" si="22"/>
        <v>1</v>
      </c>
      <c r="AE481" s="30">
        <f t="shared" si="23"/>
        <v>0.0001432585794</v>
      </c>
      <c r="AF481" s="35" t="str">
        <f t="shared" si="42"/>
        <v>V+D</v>
      </c>
      <c r="AG481" s="31"/>
      <c r="AH481" s="31"/>
      <c r="AI481" s="31"/>
      <c r="AJ481" s="36">
        <f t="shared" ref="AJ481:AS481" si="1459">INT(100*ABS(J481-($AH$7+$AH$9)/2))</f>
        <v>4931</v>
      </c>
      <c r="AK481" s="36">
        <f t="shared" si="1459"/>
        <v>98</v>
      </c>
      <c r="AL481" s="36">
        <f t="shared" si="1459"/>
        <v>185</v>
      </c>
      <c r="AM481" s="36">
        <f t="shared" si="1459"/>
        <v>227</v>
      </c>
      <c r="AN481" s="36">
        <f t="shared" si="1459"/>
        <v>34</v>
      </c>
      <c r="AO481" s="36">
        <f t="shared" si="1459"/>
        <v>175</v>
      </c>
      <c r="AP481" s="36">
        <f t="shared" si="1459"/>
        <v>190</v>
      </c>
      <c r="AQ481" s="36">
        <f t="shared" si="1459"/>
        <v>198</v>
      </c>
      <c r="AR481" s="36">
        <f t="shared" si="1459"/>
        <v>199</v>
      </c>
      <c r="AS481" s="36">
        <f t="shared" si="1459"/>
        <v>199</v>
      </c>
      <c r="AT481" s="35">
        <f t="shared" si="39"/>
        <v>34</v>
      </c>
      <c r="AU481" s="31"/>
      <c r="AV481" s="31"/>
      <c r="AW481" s="31"/>
      <c r="AX481" s="31"/>
      <c r="AY481" s="31"/>
      <c r="AZ481" s="31"/>
      <c r="BA481" s="31"/>
      <c r="BB481" s="31"/>
    </row>
    <row r="482" ht="13.5" customHeight="1">
      <c r="A482" s="27" t="s">
        <v>59</v>
      </c>
      <c r="B482" s="27" t="s">
        <v>62</v>
      </c>
      <c r="C482" s="28">
        <f>LOOKUP(A482,'single char incidentie'!$A$1:$A$26,'single char incidentie'!$E$1:$E$26)</f>
        <v>0.03451036129</v>
      </c>
      <c r="D482" s="28">
        <f>LOOKUP(B482,'single char incidentie'!$A$1:$A$26,'single char incidentie'!$D$1:$D$26)</f>
        <v>0.003924572326</v>
      </c>
      <c r="E482" s="29">
        <v>0.0136854755371765</v>
      </c>
      <c r="F482" s="30">
        <f t="shared" si="9"/>
        <v>0.0001368547554</v>
      </c>
      <c r="G482" s="31">
        <f t="shared" si="27"/>
        <v>191596.6575</v>
      </c>
      <c r="H482" s="31">
        <f t="shared" si="28"/>
        <v>54944.01256</v>
      </c>
      <c r="I482" s="31">
        <f t="shared" si="10"/>
        <v>1915.966575</v>
      </c>
      <c r="J482" s="32">
        <f t="shared" ref="J482:K482" si="1460">C482*$AH$5</f>
        <v>34.51036129</v>
      </c>
      <c r="K482" s="32">
        <f t="shared" si="1460"/>
        <v>3.924572326</v>
      </c>
      <c r="L482" s="32">
        <f t="shared" si="12"/>
        <v>0.1368547554</v>
      </c>
      <c r="M482" s="32">
        <f t="shared" si="13"/>
        <v>2.875863441</v>
      </c>
      <c r="N482" s="32">
        <f t="shared" si="14"/>
        <v>1.113237461</v>
      </c>
      <c r="O482" s="32">
        <f t="shared" si="15"/>
        <v>0.3270476938</v>
      </c>
      <c r="P482" s="32">
        <f t="shared" si="16"/>
        <v>0.1265991073</v>
      </c>
      <c r="Q482" s="32">
        <f t="shared" si="17"/>
        <v>0.01140456295</v>
      </c>
      <c r="R482" s="32">
        <f t="shared" si="18"/>
        <v>0.004414669528</v>
      </c>
      <c r="S482" s="32">
        <f t="shared" si="19"/>
        <v>0.0003678891273</v>
      </c>
      <c r="T482" s="33">
        <f t="shared" si="30"/>
        <v>0.9907299251</v>
      </c>
      <c r="U482" s="34">
        <f t="shared" ref="U482:AB482" si="1461">IF(AND(J482&gt;=$AH$7,J482&lt;=$AH$9),1,0)</f>
        <v>0</v>
      </c>
      <c r="V482" s="34">
        <f t="shared" si="1461"/>
        <v>0</v>
      </c>
      <c r="W482" s="34">
        <f t="shared" si="1461"/>
        <v>0</v>
      </c>
      <c r="X482" s="34">
        <f t="shared" si="1461"/>
        <v>1</v>
      </c>
      <c r="Y482" s="34">
        <f t="shared" si="1461"/>
        <v>1</v>
      </c>
      <c r="Z482" s="34">
        <f t="shared" si="1461"/>
        <v>0</v>
      </c>
      <c r="AA482" s="34">
        <f t="shared" si="1461"/>
        <v>0</v>
      </c>
      <c r="AB482" s="34">
        <f t="shared" si="1461"/>
        <v>0</v>
      </c>
      <c r="AC482" s="34">
        <f t="shared" si="21"/>
        <v>0</v>
      </c>
      <c r="AD482" s="34">
        <f t="shared" si="22"/>
        <v>1</v>
      </c>
      <c r="AE482" s="30">
        <f t="shared" si="23"/>
        <v>0.0001368547554</v>
      </c>
      <c r="AF482" s="35" t="str">
        <f t="shared" si="42"/>
        <v>V+M</v>
      </c>
      <c r="AG482" s="31"/>
      <c r="AH482" s="31"/>
      <c r="AI482" s="31"/>
      <c r="AJ482" s="36">
        <f t="shared" ref="AJ482:AS482" si="1462">INT(100*ABS(J482-($AH$7+$AH$9)/2))</f>
        <v>3251</v>
      </c>
      <c r="AK482" s="36">
        <f t="shared" si="1462"/>
        <v>192</v>
      </c>
      <c r="AL482" s="36">
        <f t="shared" si="1462"/>
        <v>186</v>
      </c>
      <c r="AM482" s="36">
        <f t="shared" si="1462"/>
        <v>87</v>
      </c>
      <c r="AN482" s="36">
        <f t="shared" si="1462"/>
        <v>88</v>
      </c>
      <c r="AO482" s="36">
        <f t="shared" si="1462"/>
        <v>167</v>
      </c>
      <c r="AP482" s="36">
        <f t="shared" si="1462"/>
        <v>187</v>
      </c>
      <c r="AQ482" s="36">
        <f t="shared" si="1462"/>
        <v>198</v>
      </c>
      <c r="AR482" s="36">
        <f t="shared" si="1462"/>
        <v>199</v>
      </c>
      <c r="AS482" s="36">
        <f t="shared" si="1462"/>
        <v>199</v>
      </c>
      <c r="AT482" s="35">
        <f t="shared" si="39"/>
        <v>87</v>
      </c>
      <c r="AU482" s="31"/>
      <c r="AV482" s="31"/>
      <c r="AW482" s="31"/>
      <c r="AX482" s="31"/>
      <c r="AY482" s="31"/>
      <c r="AZ482" s="31"/>
      <c r="BA482" s="31"/>
      <c r="BB482" s="31"/>
    </row>
    <row r="483" ht="13.5" customHeight="1">
      <c r="A483" s="27" t="s">
        <v>10</v>
      </c>
      <c r="B483" s="27" t="s">
        <v>61</v>
      </c>
      <c r="C483" s="28">
        <f>LOOKUP(A483,'single char incidentie'!$A$1:$A$26,'single char incidentie'!$E$1:$E$26)</f>
        <v>0.006305122521</v>
      </c>
      <c r="D483" s="28">
        <f>LOOKUP(B483,'single char incidentie'!$A$1:$A$26,'single char incidentie'!$D$1:$D$26)</f>
        <v>0.02155809446</v>
      </c>
      <c r="E483" s="29">
        <v>0.013570350611522</v>
      </c>
      <c r="F483" s="30">
        <f t="shared" si="9"/>
        <v>0.0001357035061</v>
      </c>
      <c r="G483" s="31">
        <f t="shared" si="27"/>
        <v>189984.9086</v>
      </c>
      <c r="H483" s="31">
        <f t="shared" si="28"/>
        <v>301813.3225</v>
      </c>
      <c r="I483" s="31">
        <f t="shared" si="10"/>
        <v>1899.849086</v>
      </c>
      <c r="J483" s="32">
        <f t="shared" ref="J483:K483" si="1463">C483*$AH$5</f>
        <v>6.305122521</v>
      </c>
      <c r="K483" s="32">
        <f t="shared" si="1463"/>
        <v>21.55809446</v>
      </c>
      <c r="L483" s="32">
        <f t="shared" si="12"/>
        <v>0.1357035061</v>
      </c>
      <c r="M483" s="32">
        <f t="shared" si="13"/>
        <v>0.5254268768</v>
      </c>
      <c r="N483" s="32">
        <f t="shared" si="14"/>
        <v>0.2033910491</v>
      </c>
      <c r="O483" s="32">
        <f t="shared" si="15"/>
        <v>1.796507872</v>
      </c>
      <c r="P483" s="32">
        <f t="shared" si="16"/>
        <v>0.6954224021</v>
      </c>
      <c r="Q483" s="32">
        <f t="shared" si="17"/>
        <v>0.01130862551</v>
      </c>
      <c r="R483" s="32">
        <f t="shared" si="18"/>
        <v>0.004377532455</v>
      </c>
      <c r="S483" s="32">
        <f t="shared" si="19"/>
        <v>0.0003647943713</v>
      </c>
      <c r="T483" s="33">
        <f t="shared" si="30"/>
        <v>0.9908656286</v>
      </c>
      <c r="U483" s="34">
        <f t="shared" ref="U483:AB483" si="1464">IF(AND(J483&gt;=$AH$7,J483&lt;=$AH$9),1,0)</f>
        <v>0</v>
      </c>
      <c r="V483" s="34">
        <f t="shared" si="1464"/>
        <v>0</v>
      </c>
      <c r="W483" s="34">
        <f t="shared" si="1464"/>
        <v>0</v>
      </c>
      <c r="X483" s="34">
        <f t="shared" si="1464"/>
        <v>0</v>
      </c>
      <c r="Y483" s="34">
        <f t="shared" si="1464"/>
        <v>0</v>
      </c>
      <c r="Z483" s="34">
        <f t="shared" si="1464"/>
        <v>1</v>
      </c>
      <c r="AA483" s="34">
        <f t="shared" si="1464"/>
        <v>0</v>
      </c>
      <c r="AB483" s="34">
        <f t="shared" si="1464"/>
        <v>0</v>
      </c>
      <c r="AC483" s="34">
        <f t="shared" si="21"/>
        <v>0</v>
      </c>
      <c r="AD483" s="34">
        <f t="shared" si="22"/>
        <v>1</v>
      </c>
      <c r="AE483" s="30">
        <f t="shared" si="23"/>
        <v>0.0001357035061</v>
      </c>
      <c r="AF483" s="35" t="str">
        <f t="shared" si="42"/>
        <v>F+M</v>
      </c>
      <c r="AG483" s="31"/>
      <c r="AH483" s="31"/>
      <c r="AI483" s="31"/>
      <c r="AJ483" s="36">
        <f t="shared" ref="AJ483:AS483" si="1465">INT(100*ABS(J483-($AH$7+$AH$9)/2))</f>
        <v>430</v>
      </c>
      <c r="AK483" s="36">
        <f t="shared" si="1465"/>
        <v>1955</v>
      </c>
      <c r="AL483" s="36">
        <f t="shared" si="1465"/>
        <v>186</v>
      </c>
      <c r="AM483" s="36">
        <f t="shared" si="1465"/>
        <v>147</v>
      </c>
      <c r="AN483" s="36">
        <f t="shared" si="1465"/>
        <v>179</v>
      </c>
      <c r="AO483" s="36">
        <f t="shared" si="1465"/>
        <v>20</v>
      </c>
      <c r="AP483" s="36">
        <f t="shared" si="1465"/>
        <v>130</v>
      </c>
      <c r="AQ483" s="36">
        <f t="shared" si="1465"/>
        <v>198</v>
      </c>
      <c r="AR483" s="36">
        <f t="shared" si="1465"/>
        <v>199</v>
      </c>
      <c r="AS483" s="36">
        <f t="shared" si="1465"/>
        <v>199</v>
      </c>
      <c r="AT483" s="35">
        <f t="shared" si="39"/>
        <v>20</v>
      </c>
      <c r="AU483" s="31"/>
      <c r="AV483" s="31"/>
      <c r="AW483" s="31"/>
      <c r="AX483" s="31"/>
      <c r="AY483" s="31"/>
      <c r="AZ483" s="31"/>
      <c r="BA483" s="31"/>
      <c r="BB483" s="31"/>
    </row>
    <row r="484" ht="13.5" customHeight="1">
      <c r="A484" s="27" t="s">
        <v>55</v>
      </c>
      <c r="B484" s="27" t="s">
        <v>62</v>
      </c>
      <c r="C484" s="28">
        <f>LOOKUP(A484,'single char incidentie'!$A$1:$A$26,'single char incidentie'!$E$1:$E$26)</f>
        <v>0.04208913995</v>
      </c>
      <c r="D484" s="28">
        <f>LOOKUP(B484,'single char incidentie'!$A$1:$A$26,'single char incidentie'!$D$1:$D$26)</f>
        <v>0.003924572326</v>
      </c>
      <c r="E484" s="29">
        <v>0.0135199834565482</v>
      </c>
      <c r="F484" s="30">
        <f t="shared" si="9"/>
        <v>0.0001351998346</v>
      </c>
      <c r="G484" s="31">
        <f t="shared" si="27"/>
        <v>189279.7684</v>
      </c>
      <c r="H484" s="31">
        <f t="shared" si="28"/>
        <v>54944.01256</v>
      </c>
      <c r="I484" s="31">
        <f t="shared" si="10"/>
        <v>1892.797684</v>
      </c>
      <c r="J484" s="32">
        <f t="shared" ref="J484:K484" si="1466">C484*$AH$5</f>
        <v>42.08913995</v>
      </c>
      <c r="K484" s="32">
        <f t="shared" si="1466"/>
        <v>3.924572326</v>
      </c>
      <c r="L484" s="32">
        <f t="shared" si="12"/>
        <v>0.1351998346</v>
      </c>
      <c r="M484" s="32">
        <f t="shared" si="13"/>
        <v>3.50742833</v>
      </c>
      <c r="N484" s="32">
        <f t="shared" si="14"/>
        <v>1.357714192</v>
      </c>
      <c r="O484" s="32">
        <f t="shared" si="15"/>
        <v>0.3270476938</v>
      </c>
      <c r="P484" s="32">
        <f t="shared" si="16"/>
        <v>0.1265991073</v>
      </c>
      <c r="Q484" s="32">
        <f t="shared" si="17"/>
        <v>0.01126665288</v>
      </c>
      <c r="R484" s="32">
        <f t="shared" si="18"/>
        <v>0.004361284986</v>
      </c>
      <c r="S484" s="32">
        <f t="shared" si="19"/>
        <v>0.0003634404155</v>
      </c>
      <c r="T484" s="33">
        <f t="shared" si="30"/>
        <v>0.9910008285</v>
      </c>
      <c r="U484" s="34">
        <f t="shared" ref="U484:AB484" si="1467">IF(AND(J484&gt;=$AH$7,J484&lt;=$AH$9),1,0)</f>
        <v>0</v>
      </c>
      <c r="V484" s="34">
        <f t="shared" si="1467"/>
        <v>0</v>
      </c>
      <c r="W484" s="34">
        <f t="shared" si="1467"/>
        <v>0</v>
      </c>
      <c r="X484" s="34">
        <f t="shared" si="1467"/>
        <v>0</v>
      </c>
      <c r="Y484" s="34">
        <f t="shared" si="1467"/>
        <v>1</v>
      </c>
      <c r="Z484" s="34">
        <f t="shared" si="1467"/>
        <v>0</v>
      </c>
      <c r="AA484" s="34">
        <f t="shared" si="1467"/>
        <v>0</v>
      </c>
      <c r="AB484" s="34">
        <f t="shared" si="1467"/>
        <v>0</v>
      </c>
      <c r="AC484" s="34">
        <f t="shared" si="21"/>
        <v>0</v>
      </c>
      <c r="AD484" s="34">
        <f t="shared" si="22"/>
        <v>1</v>
      </c>
      <c r="AE484" s="30">
        <f t="shared" si="23"/>
        <v>0.0001351998346</v>
      </c>
      <c r="AF484" s="35" t="str">
        <f t="shared" si="42"/>
        <v>V+D</v>
      </c>
      <c r="AG484" s="31"/>
      <c r="AH484" s="31"/>
      <c r="AI484" s="31"/>
      <c r="AJ484" s="36">
        <f t="shared" ref="AJ484:AS484" si="1468">INT(100*ABS(J484-($AH$7+$AH$9)/2))</f>
        <v>4008</v>
      </c>
      <c r="AK484" s="36">
        <f t="shared" si="1468"/>
        <v>192</v>
      </c>
      <c r="AL484" s="36">
        <f t="shared" si="1468"/>
        <v>186</v>
      </c>
      <c r="AM484" s="36">
        <f t="shared" si="1468"/>
        <v>150</v>
      </c>
      <c r="AN484" s="36">
        <f t="shared" si="1468"/>
        <v>64</v>
      </c>
      <c r="AO484" s="36">
        <f t="shared" si="1468"/>
        <v>167</v>
      </c>
      <c r="AP484" s="36">
        <f t="shared" si="1468"/>
        <v>187</v>
      </c>
      <c r="AQ484" s="36">
        <f t="shared" si="1468"/>
        <v>198</v>
      </c>
      <c r="AR484" s="36">
        <f t="shared" si="1468"/>
        <v>199</v>
      </c>
      <c r="AS484" s="36">
        <f t="shared" si="1468"/>
        <v>199</v>
      </c>
      <c r="AT484" s="35">
        <f t="shared" si="39"/>
        <v>64</v>
      </c>
      <c r="AU484" s="31"/>
      <c r="AV484" s="31"/>
      <c r="AW484" s="31"/>
      <c r="AX484" s="31"/>
      <c r="AY484" s="31"/>
      <c r="AZ484" s="31"/>
      <c r="BA484" s="31"/>
      <c r="BB484" s="31"/>
    </row>
    <row r="485" ht="13.5" customHeight="1">
      <c r="A485" s="27" t="s">
        <v>58</v>
      </c>
      <c r="B485" s="27" t="s">
        <v>62</v>
      </c>
      <c r="C485" s="28">
        <f>LOOKUP(A485,'single char incidentie'!$A$1:$A$26,'single char incidentie'!$E$1:$E$26)</f>
        <v>0.03982593795</v>
      </c>
      <c r="D485" s="28">
        <f>LOOKUP(B485,'single char incidentie'!$A$1:$A$26,'single char incidentie'!$D$1:$D$26)</f>
        <v>0.003924572326</v>
      </c>
      <c r="E485" s="29">
        <v>0.0134552256858675</v>
      </c>
      <c r="F485" s="30">
        <f t="shared" si="9"/>
        <v>0.0001345522569</v>
      </c>
      <c r="G485" s="31">
        <f t="shared" si="27"/>
        <v>188373.1596</v>
      </c>
      <c r="H485" s="31">
        <f t="shared" si="28"/>
        <v>54944.01256</v>
      </c>
      <c r="I485" s="31">
        <f t="shared" si="10"/>
        <v>1883.731596</v>
      </c>
      <c r="J485" s="32">
        <f t="shared" ref="J485:K485" si="1469">C485*$AH$5</f>
        <v>39.82593795</v>
      </c>
      <c r="K485" s="32">
        <f t="shared" si="1469"/>
        <v>3.924572326</v>
      </c>
      <c r="L485" s="32">
        <f t="shared" si="12"/>
        <v>0.1345522569</v>
      </c>
      <c r="M485" s="32">
        <f t="shared" si="13"/>
        <v>3.318828162</v>
      </c>
      <c r="N485" s="32">
        <f t="shared" si="14"/>
        <v>1.284707676</v>
      </c>
      <c r="O485" s="32">
        <f t="shared" si="15"/>
        <v>0.3270476938</v>
      </c>
      <c r="P485" s="32">
        <f t="shared" si="16"/>
        <v>0.1265991073</v>
      </c>
      <c r="Q485" s="32">
        <f t="shared" si="17"/>
        <v>0.01121268807</v>
      </c>
      <c r="R485" s="32">
        <f t="shared" si="18"/>
        <v>0.004340395383</v>
      </c>
      <c r="S485" s="32">
        <f t="shared" si="19"/>
        <v>0.0003616996152</v>
      </c>
      <c r="T485" s="33">
        <f t="shared" si="30"/>
        <v>0.9911353807</v>
      </c>
      <c r="U485" s="34">
        <f t="shared" ref="U485:AB485" si="1470">IF(AND(J485&gt;=$AH$7,J485&lt;=$AH$9),1,0)</f>
        <v>0</v>
      </c>
      <c r="V485" s="34">
        <f t="shared" si="1470"/>
        <v>0</v>
      </c>
      <c r="W485" s="34">
        <f t="shared" si="1470"/>
        <v>0</v>
      </c>
      <c r="X485" s="34">
        <f t="shared" si="1470"/>
        <v>0</v>
      </c>
      <c r="Y485" s="34">
        <f t="shared" si="1470"/>
        <v>1</v>
      </c>
      <c r="Z485" s="34">
        <f t="shared" si="1470"/>
        <v>0</v>
      </c>
      <c r="AA485" s="34">
        <f t="shared" si="1470"/>
        <v>0</v>
      </c>
      <c r="AB485" s="34">
        <f t="shared" si="1470"/>
        <v>0</v>
      </c>
      <c r="AC485" s="34">
        <f t="shared" si="21"/>
        <v>0</v>
      </c>
      <c r="AD485" s="34">
        <f t="shared" si="22"/>
        <v>1</v>
      </c>
      <c r="AE485" s="30">
        <f t="shared" si="23"/>
        <v>0.0001345522569</v>
      </c>
      <c r="AF485" s="35" t="str">
        <f t="shared" si="42"/>
        <v>V+D</v>
      </c>
      <c r="AG485" s="31"/>
      <c r="AH485" s="31"/>
      <c r="AI485" s="31"/>
      <c r="AJ485" s="36">
        <f t="shared" ref="AJ485:AS485" si="1471">INT(100*ABS(J485-($AH$7+$AH$9)/2))</f>
        <v>3782</v>
      </c>
      <c r="AK485" s="36">
        <f t="shared" si="1471"/>
        <v>192</v>
      </c>
      <c r="AL485" s="36">
        <f t="shared" si="1471"/>
        <v>186</v>
      </c>
      <c r="AM485" s="36">
        <f t="shared" si="1471"/>
        <v>131</v>
      </c>
      <c r="AN485" s="36">
        <f t="shared" si="1471"/>
        <v>71</v>
      </c>
      <c r="AO485" s="36">
        <f t="shared" si="1471"/>
        <v>167</v>
      </c>
      <c r="AP485" s="36">
        <f t="shared" si="1471"/>
        <v>187</v>
      </c>
      <c r="AQ485" s="36">
        <f t="shared" si="1471"/>
        <v>198</v>
      </c>
      <c r="AR485" s="36">
        <f t="shared" si="1471"/>
        <v>199</v>
      </c>
      <c r="AS485" s="36">
        <f t="shared" si="1471"/>
        <v>199</v>
      </c>
      <c r="AT485" s="35">
        <f t="shared" si="39"/>
        <v>71</v>
      </c>
      <c r="AU485" s="31"/>
      <c r="AV485" s="31"/>
      <c r="AW485" s="31"/>
      <c r="AX485" s="31"/>
      <c r="AY485" s="31"/>
      <c r="AZ485" s="31"/>
      <c r="BA485" s="31"/>
      <c r="BB485" s="31"/>
    </row>
    <row r="486" ht="13.5" customHeight="1">
      <c r="A486" s="27" t="s">
        <v>66</v>
      </c>
      <c r="B486" s="27" t="s">
        <v>36</v>
      </c>
      <c r="C486" s="28">
        <f>LOOKUP(A486,'single char incidentie'!$A$1:$A$26,'single char incidentie'!$E$1:$E$26)</f>
        <v>0.00143361625</v>
      </c>
      <c r="D486" s="28">
        <f>LOOKUP(B486,'single char incidentie'!$A$1:$A$26,'single char incidentie'!$D$1:$D$26)</f>
        <v>0.0879137728</v>
      </c>
      <c r="E486" s="29">
        <v>0.0133976632230403</v>
      </c>
      <c r="F486" s="30">
        <f t="shared" si="9"/>
        <v>0.0001339766322</v>
      </c>
      <c r="G486" s="31">
        <f t="shared" si="27"/>
        <v>187567.2851</v>
      </c>
      <c r="H486" s="31">
        <f t="shared" si="28"/>
        <v>1230792.819</v>
      </c>
      <c r="I486" s="31">
        <f t="shared" si="10"/>
        <v>1875.672851</v>
      </c>
      <c r="J486" s="32">
        <f t="shared" ref="J486:K486" si="1472">C486*$AH$5</f>
        <v>1.43361625</v>
      </c>
      <c r="K486" s="32">
        <f t="shared" si="1472"/>
        <v>87.9137728</v>
      </c>
      <c r="L486" s="32">
        <f t="shared" si="12"/>
        <v>0.1339766322</v>
      </c>
      <c r="M486" s="32">
        <f t="shared" si="13"/>
        <v>0.1194680208</v>
      </c>
      <c r="N486" s="32">
        <f t="shared" si="14"/>
        <v>0.04624568548</v>
      </c>
      <c r="O486" s="32">
        <f t="shared" si="15"/>
        <v>7.326147733</v>
      </c>
      <c r="P486" s="32">
        <f t="shared" si="16"/>
        <v>2.835928155</v>
      </c>
      <c r="Q486" s="32">
        <f t="shared" si="17"/>
        <v>0.01116471935</v>
      </c>
      <c r="R486" s="32">
        <f t="shared" si="18"/>
        <v>0.004321826846</v>
      </c>
      <c r="S486" s="32">
        <f t="shared" si="19"/>
        <v>0.0003601522372</v>
      </c>
      <c r="T486" s="33">
        <f t="shared" si="30"/>
        <v>0.9912693574</v>
      </c>
      <c r="U486" s="34">
        <f t="shared" ref="U486:AB486" si="1473">IF(AND(J486&gt;=$AH$7,J486&lt;=$AH$9),1,0)</f>
        <v>1</v>
      </c>
      <c r="V486" s="34">
        <f t="shared" si="1473"/>
        <v>0</v>
      </c>
      <c r="W486" s="34">
        <f t="shared" si="1473"/>
        <v>0</v>
      </c>
      <c r="X486" s="34">
        <f t="shared" si="1473"/>
        <v>0</v>
      </c>
      <c r="Y486" s="34">
        <f t="shared" si="1473"/>
        <v>0</v>
      </c>
      <c r="Z486" s="34">
        <f t="shared" si="1473"/>
        <v>0</v>
      </c>
      <c r="AA486" s="34">
        <f t="shared" si="1473"/>
        <v>1</v>
      </c>
      <c r="AB486" s="34">
        <f t="shared" si="1473"/>
        <v>0</v>
      </c>
      <c r="AC486" s="34">
        <f t="shared" si="21"/>
        <v>0</v>
      </c>
      <c r="AD486" s="34">
        <f t="shared" si="22"/>
        <v>1</v>
      </c>
      <c r="AE486" s="30">
        <f t="shared" si="23"/>
        <v>0.0001339766322</v>
      </c>
      <c r="AF486" s="35" t="str">
        <f t="shared" si="42"/>
        <v>F+D</v>
      </c>
      <c r="AG486" s="31"/>
      <c r="AH486" s="31"/>
      <c r="AI486" s="31"/>
      <c r="AJ486" s="36">
        <f t="shared" ref="AJ486:AS486" si="1474">INT(100*ABS(J486-($AH$7+$AH$9)/2))</f>
        <v>56</v>
      </c>
      <c r="AK486" s="36">
        <f t="shared" si="1474"/>
        <v>8591</v>
      </c>
      <c r="AL486" s="36">
        <f t="shared" si="1474"/>
        <v>186</v>
      </c>
      <c r="AM486" s="36">
        <f t="shared" si="1474"/>
        <v>188</v>
      </c>
      <c r="AN486" s="36">
        <f t="shared" si="1474"/>
        <v>195</v>
      </c>
      <c r="AO486" s="36">
        <f t="shared" si="1474"/>
        <v>532</v>
      </c>
      <c r="AP486" s="36">
        <f t="shared" si="1474"/>
        <v>83</v>
      </c>
      <c r="AQ486" s="36">
        <f t="shared" si="1474"/>
        <v>198</v>
      </c>
      <c r="AR486" s="36">
        <f t="shared" si="1474"/>
        <v>199</v>
      </c>
      <c r="AS486" s="36">
        <f t="shared" si="1474"/>
        <v>199</v>
      </c>
      <c r="AT486" s="35">
        <f t="shared" si="39"/>
        <v>83</v>
      </c>
      <c r="AU486" s="31"/>
      <c r="AV486" s="31"/>
      <c r="AW486" s="31"/>
      <c r="AX486" s="31"/>
      <c r="AY486" s="31"/>
      <c r="AZ486" s="31"/>
      <c r="BA486" s="31"/>
      <c r="BB486" s="31"/>
    </row>
    <row r="487" ht="13.5" customHeight="1">
      <c r="A487" s="27" t="s">
        <v>61</v>
      </c>
      <c r="B487" s="27" t="s">
        <v>59</v>
      </c>
      <c r="C487" s="28">
        <f>LOOKUP(A487,'single char incidentie'!$A$1:$A$26,'single char incidentie'!$E$1:$E$26)</f>
        <v>0.0043910167</v>
      </c>
      <c r="D487" s="28">
        <f>LOOKUP(B487,'single char incidentie'!$A$1:$A$26,'single char incidentie'!$D$1:$D$26)</f>
        <v>0.02732106643</v>
      </c>
      <c r="E487" s="29">
        <v>0.0133832726073335</v>
      </c>
      <c r="F487" s="30">
        <f t="shared" si="9"/>
        <v>0.0001338327261</v>
      </c>
      <c r="G487" s="31">
        <f t="shared" si="27"/>
        <v>187365.8165</v>
      </c>
      <c r="H487" s="31">
        <f t="shared" si="28"/>
        <v>382494.9301</v>
      </c>
      <c r="I487" s="31">
        <f t="shared" si="10"/>
        <v>1873.658165</v>
      </c>
      <c r="J487" s="32">
        <f t="shared" ref="J487:K487" si="1475">C487*$AH$5</f>
        <v>4.3910167</v>
      </c>
      <c r="K487" s="32">
        <f t="shared" si="1475"/>
        <v>27.32106643</v>
      </c>
      <c r="L487" s="32">
        <f t="shared" si="12"/>
        <v>0.1338327261</v>
      </c>
      <c r="M487" s="32">
        <f t="shared" si="13"/>
        <v>0.3659180583</v>
      </c>
      <c r="N487" s="32">
        <f t="shared" si="14"/>
        <v>0.1416457</v>
      </c>
      <c r="O487" s="32">
        <f t="shared" si="15"/>
        <v>2.276755536</v>
      </c>
      <c r="P487" s="32">
        <f t="shared" si="16"/>
        <v>0.8813247236</v>
      </c>
      <c r="Q487" s="32">
        <f t="shared" si="17"/>
        <v>0.01115272717</v>
      </c>
      <c r="R487" s="32">
        <f t="shared" si="18"/>
        <v>0.004317184712</v>
      </c>
      <c r="S487" s="32">
        <f t="shared" si="19"/>
        <v>0.0003597653927</v>
      </c>
      <c r="T487" s="33">
        <f t="shared" si="30"/>
        <v>0.9914031901</v>
      </c>
      <c r="U487" s="34">
        <f t="shared" ref="U487:AB487" si="1476">IF(AND(J487&gt;=$AH$7,J487&lt;=$AH$9),1,0)</f>
        <v>0</v>
      </c>
      <c r="V487" s="34">
        <f t="shared" si="1476"/>
        <v>0</v>
      </c>
      <c r="W487" s="34">
        <f t="shared" si="1476"/>
        <v>0</v>
      </c>
      <c r="X487" s="34">
        <f t="shared" si="1476"/>
        <v>0</v>
      </c>
      <c r="Y487" s="34">
        <f t="shared" si="1476"/>
        <v>0</v>
      </c>
      <c r="Z487" s="34">
        <f t="shared" si="1476"/>
        <v>1</v>
      </c>
      <c r="AA487" s="34">
        <f t="shared" si="1476"/>
        <v>0</v>
      </c>
      <c r="AB487" s="34">
        <f t="shared" si="1476"/>
        <v>0</v>
      </c>
      <c r="AC487" s="34">
        <f t="shared" si="21"/>
        <v>0</v>
      </c>
      <c r="AD487" s="34">
        <f t="shared" si="22"/>
        <v>1</v>
      </c>
      <c r="AE487" s="30">
        <f t="shared" si="23"/>
        <v>0.0001338327261</v>
      </c>
      <c r="AF487" s="35" t="str">
        <f t="shared" si="42"/>
        <v>F+M</v>
      </c>
      <c r="AG487" s="31"/>
      <c r="AH487" s="31"/>
      <c r="AI487" s="31"/>
      <c r="AJ487" s="36">
        <f t="shared" ref="AJ487:AS487" si="1477">INT(100*ABS(J487-($AH$7+$AH$9)/2))</f>
        <v>239</v>
      </c>
      <c r="AK487" s="36">
        <f t="shared" si="1477"/>
        <v>2532</v>
      </c>
      <c r="AL487" s="36">
        <f t="shared" si="1477"/>
        <v>186</v>
      </c>
      <c r="AM487" s="36">
        <f t="shared" si="1477"/>
        <v>163</v>
      </c>
      <c r="AN487" s="36">
        <f t="shared" si="1477"/>
        <v>185</v>
      </c>
      <c r="AO487" s="36">
        <f t="shared" si="1477"/>
        <v>27</v>
      </c>
      <c r="AP487" s="36">
        <f t="shared" si="1477"/>
        <v>111</v>
      </c>
      <c r="AQ487" s="36">
        <f t="shared" si="1477"/>
        <v>198</v>
      </c>
      <c r="AR487" s="36">
        <f t="shared" si="1477"/>
        <v>199</v>
      </c>
      <c r="AS487" s="36">
        <f t="shared" si="1477"/>
        <v>199</v>
      </c>
      <c r="AT487" s="35">
        <f t="shared" si="39"/>
        <v>27</v>
      </c>
      <c r="AU487" s="31"/>
      <c r="AV487" s="31"/>
      <c r="AW487" s="31"/>
      <c r="AX487" s="31"/>
      <c r="AY487" s="31"/>
      <c r="AZ487" s="31"/>
      <c r="BA487" s="31"/>
      <c r="BB487" s="31"/>
    </row>
    <row r="488" ht="13.5" customHeight="1">
      <c r="A488" s="27" t="s">
        <v>10</v>
      </c>
      <c r="B488" s="27" t="s">
        <v>50</v>
      </c>
      <c r="C488" s="28">
        <f>LOOKUP(A488,'single char incidentie'!$A$1:$A$26,'single char incidentie'!$E$1:$E$26)</f>
        <v>0.006305122521</v>
      </c>
      <c r="D488" s="28">
        <f>LOOKUP(B488,'single char incidentie'!$A$1:$A$26,'single char incidentie'!$D$1:$D$26)</f>
        <v>0.01632596738</v>
      </c>
      <c r="E488" s="29">
        <v>0.0132897336052392</v>
      </c>
      <c r="F488" s="30">
        <f t="shared" si="9"/>
        <v>0.0001328973361</v>
      </c>
      <c r="G488" s="31">
        <f t="shared" si="27"/>
        <v>186056.2705</v>
      </c>
      <c r="H488" s="31">
        <f t="shared" si="28"/>
        <v>228563.5433</v>
      </c>
      <c r="I488" s="31">
        <f t="shared" si="10"/>
        <v>1860.562705</v>
      </c>
      <c r="J488" s="32">
        <f t="shared" ref="J488:K488" si="1478">C488*$AH$5</f>
        <v>6.305122521</v>
      </c>
      <c r="K488" s="32">
        <f t="shared" si="1478"/>
        <v>16.32596738</v>
      </c>
      <c r="L488" s="32">
        <f t="shared" si="12"/>
        <v>0.1328973361</v>
      </c>
      <c r="M488" s="32">
        <f t="shared" si="13"/>
        <v>0.5254268768</v>
      </c>
      <c r="N488" s="32">
        <f t="shared" si="14"/>
        <v>0.2033910491</v>
      </c>
      <c r="O488" s="32">
        <f t="shared" si="15"/>
        <v>1.360497281</v>
      </c>
      <c r="P488" s="32">
        <f t="shared" si="16"/>
        <v>0.526644109</v>
      </c>
      <c r="Q488" s="32">
        <f t="shared" si="17"/>
        <v>0.011074778</v>
      </c>
      <c r="R488" s="32">
        <f t="shared" si="18"/>
        <v>0.00428701084</v>
      </c>
      <c r="S488" s="32">
        <f t="shared" si="19"/>
        <v>0.0003572509034</v>
      </c>
      <c r="T488" s="33">
        <f t="shared" si="30"/>
        <v>0.9915360874</v>
      </c>
      <c r="U488" s="34">
        <f t="shared" ref="U488:AB488" si="1479">IF(AND(J488&gt;=$AH$7,J488&lt;=$AH$9),1,0)</f>
        <v>0</v>
      </c>
      <c r="V488" s="34">
        <f t="shared" si="1479"/>
        <v>0</v>
      </c>
      <c r="W488" s="34">
        <f t="shared" si="1479"/>
        <v>0</v>
      </c>
      <c r="X488" s="34">
        <f t="shared" si="1479"/>
        <v>0</v>
      </c>
      <c r="Y488" s="34">
        <f t="shared" si="1479"/>
        <v>0</v>
      </c>
      <c r="Z488" s="34">
        <f t="shared" si="1479"/>
        <v>1</v>
      </c>
      <c r="AA488" s="34">
        <f t="shared" si="1479"/>
        <v>0</v>
      </c>
      <c r="AB488" s="34">
        <f t="shared" si="1479"/>
        <v>0</v>
      </c>
      <c r="AC488" s="34">
        <f t="shared" si="21"/>
        <v>0</v>
      </c>
      <c r="AD488" s="34">
        <f t="shared" si="22"/>
        <v>1</v>
      </c>
      <c r="AE488" s="30">
        <f t="shared" si="23"/>
        <v>0.0001328973361</v>
      </c>
      <c r="AF488" s="35" t="str">
        <f t="shared" si="42"/>
        <v>F+M</v>
      </c>
      <c r="AG488" s="31"/>
      <c r="AH488" s="31"/>
      <c r="AI488" s="31"/>
      <c r="AJ488" s="36">
        <f t="shared" ref="AJ488:AS488" si="1480">INT(100*ABS(J488-($AH$7+$AH$9)/2))</f>
        <v>430</v>
      </c>
      <c r="AK488" s="36">
        <f t="shared" si="1480"/>
        <v>1432</v>
      </c>
      <c r="AL488" s="36">
        <f t="shared" si="1480"/>
        <v>186</v>
      </c>
      <c r="AM488" s="36">
        <f t="shared" si="1480"/>
        <v>147</v>
      </c>
      <c r="AN488" s="36">
        <f t="shared" si="1480"/>
        <v>179</v>
      </c>
      <c r="AO488" s="36">
        <f t="shared" si="1480"/>
        <v>63</v>
      </c>
      <c r="AP488" s="36">
        <f t="shared" si="1480"/>
        <v>147</v>
      </c>
      <c r="AQ488" s="36">
        <f t="shared" si="1480"/>
        <v>198</v>
      </c>
      <c r="AR488" s="36">
        <f t="shared" si="1480"/>
        <v>199</v>
      </c>
      <c r="AS488" s="36">
        <f t="shared" si="1480"/>
        <v>199</v>
      </c>
      <c r="AT488" s="35">
        <f t="shared" si="39"/>
        <v>63</v>
      </c>
      <c r="AU488" s="31"/>
      <c r="AV488" s="31"/>
      <c r="AW488" s="31"/>
      <c r="AX488" s="31"/>
      <c r="AY488" s="31"/>
      <c r="AZ488" s="31"/>
      <c r="BA488" s="31"/>
      <c r="BB488" s="31"/>
    </row>
    <row r="489" ht="13.5" customHeight="1">
      <c r="A489" s="27" t="s">
        <v>53</v>
      </c>
      <c r="B489" s="27" t="s">
        <v>64</v>
      </c>
      <c r="C489" s="28">
        <f>LOOKUP(A489,'single char incidentie'!$A$1:$A$26,'single char incidentie'!$E$1:$E$26)</f>
        <v>0.04653756087</v>
      </c>
      <c r="D489" s="28">
        <f>LOOKUP(B489,'single char incidentie'!$A$1:$A$26,'single char incidentie'!$D$1:$D$26)</f>
        <v>0.001575907411</v>
      </c>
      <c r="E489" s="29">
        <v>0.0132537570659722</v>
      </c>
      <c r="F489" s="30">
        <f t="shared" si="9"/>
        <v>0.0001325375707</v>
      </c>
      <c r="G489" s="31">
        <f t="shared" si="27"/>
        <v>185552.5989</v>
      </c>
      <c r="H489" s="31">
        <f t="shared" si="28"/>
        <v>22062.70375</v>
      </c>
      <c r="I489" s="31">
        <f t="shared" si="10"/>
        <v>1855.525989</v>
      </c>
      <c r="J489" s="32">
        <f t="shared" ref="J489:K489" si="1481">C489*$AH$5</f>
        <v>46.53756087</v>
      </c>
      <c r="K489" s="32">
        <f t="shared" si="1481"/>
        <v>1.575907411</v>
      </c>
      <c r="L489" s="32">
        <f t="shared" si="12"/>
        <v>0.1325375707</v>
      </c>
      <c r="M489" s="32">
        <f t="shared" si="13"/>
        <v>3.878130073</v>
      </c>
      <c r="N489" s="32">
        <f t="shared" si="14"/>
        <v>1.501211641</v>
      </c>
      <c r="O489" s="32">
        <f t="shared" si="15"/>
        <v>0.1313256176</v>
      </c>
      <c r="P489" s="32">
        <f t="shared" si="16"/>
        <v>0.05083572293</v>
      </c>
      <c r="Q489" s="32">
        <f t="shared" si="17"/>
        <v>0.01104479755</v>
      </c>
      <c r="R489" s="32">
        <f t="shared" si="18"/>
        <v>0.004275405505</v>
      </c>
      <c r="S489" s="32">
        <f t="shared" si="19"/>
        <v>0.0003562837921</v>
      </c>
      <c r="T489" s="33">
        <f t="shared" si="30"/>
        <v>0.991668625</v>
      </c>
      <c r="U489" s="34">
        <f t="shared" ref="U489:AB489" si="1482">IF(AND(J489&gt;=$AH$7,J489&lt;=$AH$9),1,0)</f>
        <v>0</v>
      </c>
      <c r="V489" s="34">
        <f t="shared" si="1482"/>
        <v>1</v>
      </c>
      <c r="W489" s="34">
        <f t="shared" si="1482"/>
        <v>0</v>
      </c>
      <c r="X489" s="34">
        <f t="shared" si="1482"/>
        <v>0</v>
      </c>
      <c r="Y489" s="34">
        <f t="shared" si="1482"/>
        <v>1</v>
      </c>
      <c r="Z489" s="34">
        <f t="shared" si="1482"/>
        <v>0</v>
      </c>
      <c r="AA489" s="34">
        <f t="shared" si="1482"/>
        <v>0</v>
      </c>
      <c r="AB489" s="34">
        <f t="shared" si="1482"/>
        <v>0</v>
      </c>
      <c r="AC489" s="34">
        <f t="shared" si="21"/>
        <v>0</v>
      </c>
      <c r="AD489" s="34">
        <f t="shared" si="22"/>
        <v>1</v>
      </c>
      <c r="AE489" s="30">
        <f t="shared" si="23"/>
        <v>0.0001325375707</v>
      </c>
      <c r="AF489" s="35" t="str">
        <f t="shared" si="42"/>
        <v>F</v>
      </c>
      <c r="AG489" s="31"/>
      <c r="AH489" s="31"/>
      <c r="AI489" s="31"/>
      <c r="AJ489" s="36">
        <f t="shared" ref="AJ489:AS489" si="1483">INT(100*ABS(J489-($AH$7+$AH$9)/2))</f>
        <v>4453</v>
      </c>
      <c r="AK489" s="36">
        <f t="shared" si="1483"/>
        <v>42</v>
      </c>
      <c r="AL489" s="36">
        <f t="shared" si="1483"/>
        <v>186</v>
      </c>
      <c r="AM489" s="36">
        <f t="shared" si="1483"/>
        <v>187</v>
      </c>
      <c r="AN489" s="36">
        <f t="shared" si="1483"/>
        <v>49</v>
      </c>
      <c r="AO489" s="36">
        <f t="shared" si="1483"/>
        <v>186</v>
      </c>
      <c r="AP489" s="36">
        <f t="shared" si="1483"/>
        <v>194</v>
      </c>
      <c r="AQ489" s="36">
        <f t="shared" si="1483"/>
        <v>198</v>
      </c>
      <c r="AR489" s="36">
        <f t="shared" si="1483"/>
        <v>199</v>
      </c>
      <c r="AS489" s="36">
        <f t="shared" si="1483"/>
        <v>199</v>
      </c>
      <c r="AT489" s="35">
        <f t="shared" si="39"/>
        <v>42</v>
      </c>
      <c r="AU489" s="31"/>
      <c r="AV489" s="31"/>
      <c r="AW489" s="31"/>
      <c r="AX489" s="31"/>
      <c r="AY489" s="31"/>
      <c r="AZ489" s="31"/>
      <c r="BA489" s="31"/>
      <c r="BB489" s="31"/>
    </row>
    <row r="490" ht="13.5" customHeight="1">
      <c r="A490" s="27" t="s">
        <v>48</v>
      </c>
      <c r="B490" s="27" t="s">
        <v>65</v>
      </c>
      <c r="C490" s="28">
        <f>LOOKUP(A490,'single char incidentie'!$A$1:$A$26,'single char incidentie'!$E$1:$E$26)</f>
        <v>0.04448359996</v>
      </c>
      <c r="D490" s="28">
        <f>LOOKUP(B490,'single char incidentie'!$A$1:$A$26,'single char incidentie'!$D$1:$D$26)</f>
        <v>0.002980295365</v>
      </c>
      <c r="E490" s="29">
        <v>0.0132105852188518</v>
      </c>
      <c r="F490" s="30">
        <f t="shared" si="9"/>
        <v>0.0001321058522</v>
      </c>
      <c r="G490" s="31">
        <f t="shared" si="27"/>
        <v>184948.1931</v>
      </c>
      <c r="H490" s="31">
        <f t="shared" si="28"/>
        <v>41724.13511</v>
      </c>
      <c r="I490" s="31">
        <f t="shared" si="10"/>
        <v>1849.481931</v>
      </c>
      <c r="J490" s="32">
        <f t="shared" ref="J490:K490" si="1484">C490*$AH$5</f>
        <v>44.48359996</v>
      </c>
      <c r="K490" s="32">
        <f t="shared" si="1484"/>
        <v>2.980295365</v>
      </c>
      <c r="L490" s="32">
        <f t="shared" si="12"/>
        <v>0.1321058522</v>
      </c>
      <c r="M490" s="32">
        <f t="shared" si="13"/>
        <v>3.706966663</v>
      </c>
      <c r="N490" s="32">
        <f t="shared" si="14"/>
        <v>1.434954837</v>
      </c>
      <c r="O490" s="32">
        <f t="shared" si="15"/>
        <v>0.2483579471</v>
      </c>
      <c r="P490" s="32">
        <f t="shared" si="16"/>
        <v>0.09613856016</v>
      </c>
      <c r="Q490" s="32">
        <f t="shared" si="17"/>
        <v>0.01100882102</v>
      </c>
      <c r="R490" s="32">
        <f t="shared" si="18"/>
        <v>0.004261479103</v>
      </c>
      <c r="S490" s="32">
        <f t="shared" si="19"/>
        <v>0.0003551232586</v>
      </c>
      <c r="T490" s="33">
        <f t="shared" si="30"/>
        <v>0.9918007308</v>
      </c>
      <c r="U490" s="34">
        <f t="shared" ref="U490:AB490" si="1485">IF(AND(J490&gt;=$AH$7,J490&lt;=$AH$9),1,0)</f>
        <v>0</v>
      </c>
      <c r="V490" s="34">
        <f t="shared" si="1485"/>
        <v>1</v>
      </c>
      <c r="W490" s="34">
        <f t="shared" si="1485"/>
        <v>0</v>
      </c>
      <c r="X490" s="34">
        <f t="shared" si="1485"/>
        <v>0</v>
      </c>
      <c r="Y490" s="34">
        <f t="shared" si="1485"/>
        <v>1</v>
      </c>
      <c r="Z490" s="34">
        <f t="shared" si="1485"/>
        <v>0</v>
      </c>
      <c r="AA490" s="34">
        <f t="shared" si="1485"/>
        <v>0</v>
      </c>
      <c r="AB490" s="34">
        <f t="shared" si="1485"/>
        <v>0</v>
      </c>
      <c r="AC490" s="34">
        <f t="shared" si="21"/>
        <v>0</v>
      </c>
      <c r="AD490" s="34">
        <f t="shared" si="22"/>
        <v>1</v>
      </c>
      <c r="AE490" s="30">
        <f t="shared" si="23"/>
        <v>0.0001321058522</v>
      </c>
      <c r="AF490" s="35" t="str">
        <f t="shared" si="42"/>
        <v>V+D</v>
      </c>
      <c r="AG490" s="31"/>
      <c r="AH490" s="31"/>
      <c r="AI490" s="31"/>
      <c r="AJ490" s="36">
        <f t="shared" ref="AJ490:AS490" si="1486">INT(100*ABS(J490-($AH$7+$AH$9)/2))</f>
        <v>4248</v>
      </c>
      <c r="AK490" s="36">
        <f t="shared" si="1486"/>
        <v>98</v>
      </c>
      <c r="AL490" s="36">
        <f t="shared" si="1486"/>
        <v>186</v>
      </c>
      <c r="AM490" s="36">
        <f t="shared" si="1486"/>
        <v>170</v>
      </c>
      <c r="AN490" s="36">
        <f t="shared" si="1486"/>
        <v>56</v>
      </c>
      <c r="AO490" s="36">
        <f t="shared" si="1486"/>
        <v>175</v>
      </c>
      <c r="AP490" s="36">
        <f t="shared" si="1486"/>
        <v>190</v>
      </c>
      <c r="AQ490" s="36">
        <f t="shared" si="1486"/>
        <v>198</v>
      </c>
      <c r="AR490" s="36">
        <f t="shared" si="1486"/>
        <v>199</v>
      </c>
      <c r="AS490" s="36">
        <f t="shared" si="1486"/>
        <v>199</v>
      </c>
      <c r="AT490" s="35">
        <f t="shared" si="39"/>
        <v>56</v>
      </c>
      <c r="AU490" s="31"/>
      <c r="AV490" s="31"/>
      <c r="AW490" s="31"/>
      <c r="AX490" s="31"/>
      <c r="AY490" s="31"/>
      <c r="AZ490" s="31"/>
      <c r="BA490" s="31"/>
      <c r="BB490" s="31"/>
    </row>
    <row r="491" ht="13.5" customHeight="1">
      <c r="A491" s="27" t="s">
        <v>63</v>
      </c>
      <c r="B491" s="27" t="s">
        <v>10</v>
      </c>
      <c r="C491" s="28">
        <f>LOOKUP(A491,'single char incidentie'!$A$1:$A$26,'single char incidentie'!$E$1:$E$26)</f>
        <v>0.00260728886</v>
      </c>
      <c r="D491" s="28">
        <f>LOOKUP(B491,'single char incidentie'!$A$1:$A$26,'single char incidentie'!$D$1:$D$26)</f>
        <v>0.07130889039</v>
      </c>
      <c r="E491" s="29">
        <v>0.0131530227560245</v>
      </c>
      <c r="F491" s="30">
        <f t="shared" si="9"/>
        <v>0.0001315302276</v>
      </c>
      <c r="G491" s="31">
        <f t="shared" si="27"/>
        <v>184142.3186</v>
      </c>
      <c r="H491" s="31">
        <f t="shared" si="28"/>
        <v>998324.4655</v>
      </c>
      <c r="I491" s="31">
        <f t="shared" si="10"/>
        <v>1841.423186</v>
      </c>
      <c r="J491" s="32">
        <f t="shared" ref="J491:K491" si="1487">C491*$AH$5</f>
        <v>2.60728886</v>
      </c>
      <c r="K491" s="32">
        <f t="shared" si="1487"/>
        <v>71.30889039</v>
      </c>
      <c r="L491" s="32">
        <f t="shared" si="12"/>
        <v>0.1315302276</v>
      </c>
      <c r="M491" s="32">
        <f t="shared" si="13"/>
        <v>0.2172740717</v>
      </c>
      <c r="N491" s="32">
        <f t="shared" si="14"/>
        <v>0.08410609227</v>
      </c>
      <c r="O491" s="32">
        <f t="shared" si="15"/>
        <v>5.942407533</v>
      </c>
      <c r="P491" s="32">
        <f t="shared" si="16"/>
        <v>2.300286787</v>
      </c>
      <c r="Q491" s="32">
        <f t="shared" si="17"/>
        <v>0.0109608523</v>
      </c>
      <c r="R491" s="32">
        <f t="shared" si="18"/>
        <v>0.004242910566</v>
      </c>
      <c r="S491" s="32">
        <f t="shared" si="19"/>
        <v>0.0003535758805</v>
      </c>
      <c r="T491" s="33">
        <f t="shared" si="30"/>
        <v>0.9919322611</v>
      </c>
      <c r="U491" s="34">
        <f t="shared" ref="U491:AB491" si="1488">IF(AND(J491&gt;=$AH$7,J491&lt;=$AH$9),1,0)</f>
        <v>1</v>
      </c>
      <c r="V491" s="34">
        <f t="shared" si="1488"/>
        <v>0</v>
      </c>
      <c r="W491" s="34">
        <f t="shared" si="1488"/>
        <v>0</v>
      </c>
      <c r="X491" s="34">
        <f t="shared" si="1488"/>
        <v>0</v>
      </c>
      <c r="Y491" s="34">
        <f t="shared" si="1488"/>
        <v>0</v>
      </c>
      <c r="Z491" s="34">
        <f t="shared" si="1488"/>
        <v>0</v>
      </c>
      <c r="AA491" s="34">
        <f t="shared" si="1488"/>
        <v>1</v>
      </c>
      <c r="AB491" s="34">
        <f t="shared" si="1488"/>
        <v>0</v>
      </c>
      <c r="AC491" s="34">
        <f t="shared" si="21"/>
        <v>0</v>
      </c>
      <c r="AD491" s="34">
        <f t="shared" si="22"/>
        <v>1</v>
      </c>
      <c r="AE491" s="30">
        <f t="shared" si="23"/>
        <v>0.0001315302276</v>
      </c>
      <c r="AF491" s="35" t="str">
        <f t="shared" si="42"/>
        <v>F+D</v>
      </c>
      <c r="AG491" s="31"/>
      <c r="AH491" s="31"/>
      <c r="AI491" s="31"/>
      <c r="AJ491" s="36">
        <f t="shared" ref="AJ491:AS491" si="1489">INT(100*ABS(J491-($AH$7+$AH$9)/2))</f>
        <v>60</v>
      </c>
      <c r="AK491" s="36">
        <f t="shared" si="1489"/>
        <v>6930</v>
      </c>
      <c r="AL491" s="36">
        <f t="shared" si="1489"/>
        <v>186</v>
      </c>
      <c r="AM491" s="36">
        <f t="shared" si="1489"/>
        <v>178</v>
      </c>
      <c r="AN491" s="36">
        <f t="shared" si="1489"/>
        <v>191</v>
      </c>
      <c r="AO491" s="36">
        <f t="shared" si="1489"/>
        <v>394</v>
      </c>
      <c r="AP491" s="36">
        <f t="shared" si="1489"/>
        <v>30</v>
      </c>
      <c r="AQ491" s="36">
        <f t="shared" si="1489"/>
        <v>198</v>
      </c>
      <c r="AR491" s="36">
        <f t="shared" si="1489"/>
        <v>199</v>
      </c>
      <c r="AS491" s="36">
        <f t="shared" si="1489"/>
        <v>199</v>
      </c>
      <c r="AT491" s="35">
        <f t="shared" si="39"/>
        <v>30</v>
      </c>
      <c r="AU491" s="31"/>
      <c r="AV491" s="31"/>
      <c r="AW491" s="31"/>
      <c r="AX491" s="31"/>
      <c r="AY491" s="31"/>
      <c r="AZ491" s="31"/>
      <c r="BA491" s="31"/>
      <c r="BB491" s="31"/>
    </row>
    <row r="492" ht="13.5" customHeight="1">
      <c r="A492" s="27" t="s">
        <v>28</v>
      </c>
      <c r="B492" s="27" t="s">
        <v>62</v>
      </c>
      <c r="C492" s="28">
        <f>LOOKUP(A492,'single char incidentie'!$A$1:$A$26,'single char incidentie'!$E$1:$E$26)</f>
        <v>0.0311030688</v>
      </c>
      <c r="D492" s="28">
        <f>LOOKUP(B492,'single char incidentie'!$A$1:$A$26,'single char incidentie'!$D$1:$D$26)</f>
        <v>0.003924572326</v>
      </c>
      <c r="E492" s="29">
        <v>0.0126781324376998</v>
      </c>
      <c r="F492" s="30">
        <f t="shared" si="9"/>
        <v>0.0001267813244</v>
      </c>
      <c r="G492" s="31">
        <f t="shared" si="27"/>
        <v>177493.8541</v>
      </c>
      <c r="H492" s="31">
        <f t="shared" si="28"/>
        <v>54944.01256</v>
      </c>
      <c r="I492" s="31">
        <f t="shared" si="10"/>
        <v>1774.938541</v>
      </c>
      <c r="J492" s="32">
        <f t="shared" ref="J492:K492" si="1490">C492*$AH$5</f>
        <v>31.1030688</v>
      </c>
      <c r="K492" s="32">
        <f t="shared" si="1490"/>
        <v>3.924572326</v>
      </c>
      <c r="L492" s="32">
        <f t="shared" si="12"/>
        <v>0.1267813244</v>
      </c>
      <c r="M492" s="32">
        <f t="shared" si="13"/>
        <v>2.5919224</v>
      </c>
      <c r="N492" s="32">
        <f t="shared" si="14"/>
        <v>1.0033248</v>
      </c>
      <c r="O492" s="32">
        <f t="shared" si="15"/>
        <v>0.3270476938</v>
      </c>
      <c r="P492" s="32">
        <f t="shared" si="16"/>
        <v>0.1265991073</v>
      </c>
      <c r="Q492" s="32">
        <f t="shared" si="17"/>
        <v>0.01056511036</v>
      </c>
      <c r="R492" s="32">
        <f t="shared" si="18"/>
        <v>0.004089720141</v>
      </c>
      <c r="S492" s="32">
        <f t="shared" si="19"/>
        <v>0.0003408100118</v>
      </c>
      <c r="T492" s="33">
        <f t="shared" si="30"/>
        <v>0.9920590424</v>
      </c>
      <c r="U492" s="34">
        <f t="shared" ref="U492:AB492" si="1491">IF(AND(J492&gt;=$AH$7,J492&lt;=$AH$9),1,0)</f>
        <v>0</v>
      </c>
      <c r="V492" s="34">
        <f t="shared" si="1491"/>
        <v>0</v>
      </c>
      <c r="W492" s="34">
        <f t="shared" si="1491"/>
        <v>0</v>
      </c>
      <c r="X492" s="34">
        <f t="shared" si="1491"/>
        <v>1</v>
      </c>
      <c r="Y492" s="34">
        <f t="shared" si="1491"/>
        <v>1</v>
      </c>
      <c r="Z492" s="34">
        <f t="shared" si="1491"/>
        <v>0</v>
      </c>
      <c r="AA492" s="34">
        <f t="shared" si="1491"/>
        <v>0</v>
      </c>
      <c r="AB492" s="34">
        <f t="shared" si="1491"/>
        <v>0</v>
      </c>
      <c r="AC492" s="34">
        <f t="shared" si="21"/>
        <v>0</v>
      </c>
      <c r="AD492" s="34">
        <f t="shared" si="22"/>
        <v>1</v>
      </c>
      <c r="AE492" s="30">
        <f t="shared" si="23"/>
        <v>0.0001267813244</v>
      </c>
      <c r="AF492" s="35" t="str">
        <f t="shared" si="42"/>
        <v>V+M</v>
      </c>
      <c r="AG492" s="31"/>
      <c r="AH492" s="31"/>
      <c r="AI492" s="31"/>
      <c r="AJ492" s="36">
        <f t="shared" ref="AJ492:AS492" si="1492">INT(100*ABS(J492-($AH$7+$AH$9)/2))</f>
        <v>2910</v>
      </c>
      <c r="AK492" s="36">
        <f t="shared" si="1492"/>
        <v>192</v>
      </c>
      <c r="AL492" s="36">
        <f t="shared" si="1492"/>
        <v>187</v>
      </c>
      <c r="AM492" s="36">
        <f t="shared" si="1492"/>
        <v>59</v>
      </c>
      <c r="AN492" s="36">
        <f t="shared" si="1492"/>
        <v>99</v>
      </c>
      <c r="AO492" s="36">
        <f t="shared" si="1492"/>
        <v>167</v>
      </c>
      <c r="AP492" s="36">
        <f t="shared" si="1492"/>
        <v>187</v>
      </c>
      <c r="AQ492" s="36">
        <f t="shared" si="1492"/>
        <v>198</v>
      </c>
      <c r="AR492" s="36">
        <f t="shared" si="1492"/>
        <v>199</v>
      </c>
      <c r="AS492" s="36">
        <f t="shared" si="1492"/>
        <v>199</v>
      </c>
      <c r="AT492" s="35">
        <f t="shared" si="39"/>
        <v>59</v>
      </c>
      <c r="AU492" s="31"/>
      <c r="AV492" s="31"/>
      <c r="AW492" s="31"/>
      <c r="AX492" s="31"/>
      <c r="AY492" s="31"/>
      <c r="AZ492" s="31"/>
      <c r="BA492" s="31"/>
      <c r="BB492" s="31"/>
    </row>
    <row r="493" ht="13.5" customHeight="1">
      <c r="A493" s="27" t="s">
        <v>60</v>
      </c>
      <c r="B493" s="27" t="s">
        <v>62</v>
      </c>
      <c r="C493" s="28">
        <f>LOOKUP(A493,'single char incidentie'!$A$1:$A$26,'single char incidentie'!$E$1:$E$26)</f>
        <v>0.02641988628</v>
      </c>
      <c r="D493" s="28">
        <f>LOOKUP(B493,'single char incidentie'!$A$1:$A$26,'single char incidentie'!$D$1:$D$26)</f>
        <v>0.003924572326</v>
      </c>
      <c r="E493" s="29">
        <v>0.0124550778942442</v>
      </c>
      <c r="F493" s="30">
        <f t="shared" si="9"/>
        <v>0.0001245507789</v>
      </c>
      <c r="G493" s="31">
        <f t="shared" si="27"/>
        <v>174371.0905</v>
      </c>
      <c r="H493" s="31">
        <f t="shared" si="28"/>
        <v>54944.01256</v>
      </c>
      <c r="I493" s="31">
        <f t="shared" si="10"/>
        <v>1743.710905</v>
      </c>
      <c r="J493" s="32">
        <f t="shared" ref="J493:K493" si="1493">C493*$AH$5</f>
        <v>26.41988628</v>
      </c>
      <c r="K493" s="32">
        <f t="shared" si="1493"/>
        <v>3.924572326</v>
      </c>
      <c r="L493" s="32">
        <f t="shared" si="12"/>
        <v>0.1245507789</v>
      </c>
      <c r="M493" s="32">
        <f t="shared" si="13"/>
        <v>2.20165719</v>
      </c>
      <c r="N493" s="32">
        <f t="shared" si="14"/>
        <v>0.8522543963</v>
      </c>
      <c r="O493" s="32">
        <f t="shared" si="15"/>
        <v>0.3270476938</v>
      </c>
      <c r="P493" s="32">
        <f t="shared" si="16"/>
        <v>0.1265991073</v>
      </c>
      <c r="Q493" s="32">
        <f t="shared" si="17"/>
        <v>0.01037923158</v>
      </c>
      <c r="R493" s="32">
        <f t="shared" si="18"/>
        <v>0.004017767063</v>
      </c>
      <c r="S493" s="32">
        <f t="shared" si="19"/>
        <v>0.0003348139219</v>
      </c>
      <c r="T493" s="33">
        <f t="shared" si="30"/>
        <v>0.9921835932</v>
      </c>
      <c r="U493" s="34">
        <f t="shared" ref="U493:AB493" si="1494">IF(AND(J493&gt;=$AH$7,J493&lt;=$AH$9),1,0)</f>
        <v>0</v>
      </c>
      <c r="V493" s="34">
        <f t="shared" si="1494"/>
        <v>0</v>
      </c>
      <c r="W493" s="34">
        <f t="shared" si="1494"/>
        <v>0</v>
      </c>
      <c r="X493" s="34">
        <f t="shared" si="1494"/>
        <v>1</v>
      </c>
      <c r="Y493" s="34">
        <f t="shared" si="1494"/>
        <v>0</v>
      </c>
      <c r="Z493" s="34">
        <f t="shared" si="1494"/>
        <v>0</v>
      </c>
      <c r="AA493" s="34">
        <f t="shared" si="1494"/>
        <v>0</v>
      </c>
      <c r="AB493" s="34">
        <f t="shared" si="1494"/>
        <v>0</v>
      </c>
      <c r="AC493" s="34">
        <f t="shared" si="21"/>
        <v>0</v>
      </c>
      <c r="AD493" s="34">
        <f t="shared" si="22"/>
        <v>1</v>
      </c>
      <c r="AE493" s="30">
        <f t="shared" si="23"/>
        <v>0.0001245507789</v>
      </c>
      <c r="AF493" s="35" t="str">
        <f t="shared" si="42"/>
        <v>V+M</v>
      </c>
      <c r="AG493" s="31"/>
      <c r="AH493" s="31"/>
      <c r="AI493" s="31"/>
      <c r="AJ493" s="36">
        <f t="shared" ref="AJ493:AS493" si="1495">INT(100*ABS(J493-($AH$7+$AH$9)/2))</f>
        <v>2441</v>
      </c>
      <c r="AK493" s="36">
        <f t="shared" si="1495"/>
        <v>192</v>
      </c>
      <c r="AL493" s="36">
        <f t="shared" si="1495"/>
        <v>187</v>
      </c>
      <c r="AM493" s="36">
        <f t="shared" si="1495"/>
        <v>20</v>
      </c>
      <c r="AN493" s="36">
        <f t="shared" si="1495"/>
        <v>114</v>
      </c>
      <c r="AO493" s="36">
        <f t="shared" si="1495"/>
        <v>167</v>
      </c>
      <c r="AP493" s="36">
        <f t="shared" si="1495"/>
        <v>187</v>
      </c>
      <c r="AQ493" s="36">
        <f t="shared" si="1495"/>
        <v>198</v>
      </c>
      <c r="AR493" s="36">
        <f t="shared" si="1495"/>
        <v>199</v>
      </c>
      <c r="AS493" s="36">
        <f t="shared" si="1495"/>
        <v>199</v>
      </c>
      <c r="AT493" s="35">
        <f t="shared" si="39"/>
        <v>20</v>
      </c>
      <c r="AU493" s="31"/>
      <c r="AV493" s="31"/>
      <c r="AW493" s="31"/>
      <c r="AX493" s="31"/>
      <c r="AY493" s="31"/>
      <c r="AZ493" s="31"/>
      <c r="BA493" s="31"/>
      <c r="BB493" s="31"/>
    </row>
    <row r="494" ht="13.5" customHeight="1">
      <c r="A494" s="27" t="s">
        <v>11</v>
      </c>
      <c r="B494" s="27" t="s">
        <v>62</v>
      </c>
      <c r="C494" s="28">
        <f>LOOKUP(A494,'single char incidentie'!$A$1:$A$26,'single char incidentie'!$E$1:$E$26)</f>
        <v>0.02841657837</v>
      </c>
      <c r="D494" s="28">
        <f>LOOKUP(B494,'single char incidentie'!$A$1:$A$26,'single char incidentie'!$D$1:$D$26)</f>
        <v>0.003924572326</v>
      </c>
      <c r="E494" s="29">
        <v>0.0123831248157102</v>
      </c>
      <c r="F494" s="30">
        <f t="shared" si="9"/>
        <v>0.0001238312482</v>
      </c>
      <c r="G494" s="31">
        <f t="shared" si="27"/>
        <v>173363.7474</v>
      </c>
      <c r="H494" s="31">
        <f t="shared" si="28"/>
        <v>54944.01256</v>
      </c>
      <c r="I494" s="31">
        <f t="shared" si="10"/>
        <v>1733.637474</v>
      </c>
      <c r="J494" s="32">
        <f t="shared" ref="J494:K494" si="1496">C494*$AH$5</f>
        <v>28.41657837</v>
      </c>
      <c r="K494" s="32">
        <f t="shared" si="1496"/>
        <v>3.924572326</v>
      </c>
      <c r="L494" s="32">
        <f t="shared" si="12"/>
        <v>0.1238312482</v>
      </c>
      <c r="M494" s="32">
        <f t="shared" si="13"/>
        <v>2.368048197</v>
      </c>
      <c r="N494" s="32">
        <f t="shared" si="14"/>
        <v>0.9166638183</v>
      </c>
      <c r="O494" s="32">
        <f t="shared" si="15"/>
        <v>0.3270476938</v>
      </c>
      <c r="P494" s="32">
        <f t="shared" si="16"/>
        <v>0.1265991073</v>
      </c>
      <c r="Q494" s="32">
        <f t="shared" si="17"/>
        <v>0.01031927068</v>
      </c>
      <c r="R494" s="32">
        <f t="shared" si="18"/>
        <v>0.003994556392</v>
      </c>
      <c r="S494" s="32">
        <f t="shared" si="19"/>
        <v>0.0003328796993</v>
      </c>
      <c r="T494" s="33">
        <f t="shared" si="30"/>
        <v>0.9923074244</v>
      </c>
      <c r="U494" s="34">
        <f t="shared" ref="U494:AB494" si="1497">IF(AND(J494&gt;=$AH$7,J494&lt;=$AH$9),1,0)</f>
        <v>0</v>
      </c>
      <c r="V494" s="34">
        <f t="shared" si="1497"/>
        <v>0</v>
      </c>
      <c r="W494" s="34">
        <f t="shared" si="1497"/>
        <v>0</v>
      </c>
      <c r="X494" s="34">
        <f t="shared" si="1497"/>
        <v>1</v>
      </c>
      <c r="Y494" s="34">
        <f t="shared" si="1497"/>
        <v>0</v>
      </c>
      <c r="Z494" s="34">
        <f t="shared" si="1497"/>
        <v>0</v>
      </c>
      <c r="AA494" s="34">
        <f t="shared" si="1497"/>
        <v>0</v>
      </c>
      <c r="AB494" s="34">
        <f t="shared" si="1497"/>
        <v>0</v>
      </c>
      <c r="AC494" s="34">
        <f t="shared" si="21"/>
        <v>0</v>
      </c>
      <c r="AD494" s="34">
        <f t="shared" si="22"/>
        <v>1</v>
      </c>
      <c r="AE494" s="30">
        <f t="shared" si="23"/>
        <v>0.0001238312482</v>
      </c>
      <c r="AF494" s="35" t="str">
        <f t="shared" si="42"/>
        <v>V+M</v>
      </c>
      <c r="AG494" s="31"/>
      <c r="AH494" s="31"/>
      <c r="AI494" s="31"/>
      <c r="AJ494" s="36">
        <f t="shared" ref="AJ494:AS494" si="1498">INT(100*ABS(J494-($AH$7+$AH$9)/2))</f>
        <v>2641</v>
      </c>
      <c r="AK494" s="36">
        <f t="shared" si="1498"/>
        <v>192</v>
      </c>
      <c r="AL494" s="36">
        <f t="shared" si="1498"/>
        <v>187</v>
      </c>
      <c r="AM494" s="36">
        <f t="shared" si="1498"/>
        <v>36</v>
      </c>
      <c r="AN494" s="36">
        <f t="shared" si="1498"/>
        <v>108</v>
      </c>
      <c r="AO494" s="36">
        <f t="shared" si="1498"/>
        <v>167</v>
      </c>
      <c r="AP494" s="36">
        <f t="shared" si="1498"/>
        <v>187</v>
      </c>
      <c r="AQ494" s="36">
        <f t="shared" si="1498"/>
        <v>198</v>
      </c>
      <c r="AR494" s="36">
        <f t="shared" si="1498"/>
        <v>199</v>
      </c>
      <c r="AS494" s="36">
        <f t="shared" si="1498"/>
        <v>199</v>
      </c>
      <c r="AT494" s="35">
        <f t="shared" si="39"/>
        <v>36</v>
      </c>
      <c r="AU494" s="31"/>
      <c r="AV494" s="31"/>
      <c r="AW494" s="31"/>
      <c r="AX494" s="31"/>
      <c r="AY494" s="31"/>
      <c r="AZ494" s="31"/>
      <c r="BA494" s="31"/>
      <c r="BB494" s="31"/>
    </row>
    <row r="495" ht="13.5" customHeight="1">
      <c r="A495" s="27" t="s">
        <v>45</v>
      </c>
      <c r="B495" s="27" t="s">
        <v>65</v>
      </c>
      <c r="C495" s="28">
        <f>LOOKUP(A495,'single char incidentie'!$A$1:$A$26,'single char incidentie'!$E$1:$E$26)</f>
        <v>0.03844431043</v>
      </c>
      <c r="D495" s="28">
        <f>LOOKUP(B495,'single char incidentie'!$A$1:$A$26,'single char incidentie'!$D$1:$D$26)</f>
        <v>0.002980295365</v>
      </c>
      <c r="E495" s="29">
        <v>0.0122464139664955</v>
      </c>
      <c r="F495" s="30">
        <f t="shared" si="9"/>
        <v>0.0001224641397</v>
      </c>
      <c r="G495" s="31">
        <f t="shared" si="27"/>
        <v>171449.7955</v>
      </c>
      <c r="H495" s="31">
        <f t="shared" si="28"/>
        <v>41724.13511</v>
      </c>
      <c r="I495" s="31">
        <f t="shared" si="10"/>
        <v>1714.497955</v>
      </c>
      <c r="J495" s="32">
        <f t="shared" ref="J495:K495" si="1499">C495*$AH$5</f>
        <v>38.44431043</v>
      </c>
      <c r="K495" s="32">
        <f t="shared" si="1499"/>
        <v>2.980295365</v>
      </c>
      <c r="L495" s="32">
        <f t="shared" si="12"/>
        <v>0.1224641397</v>
      </c>
      <c r="M495" s="32">
        <f t="shared" si="13"/>
        <v>3.203692536</v>
      </c>
      <c r="N495" s="32">
        <f t="shared" si="14"/>
        <v>1.240139046</v>
      </c>
      <c r="O495" s="32">
        <f t="shared" si="15"/>
        <v>0.2483579471</v>
      </c>
      <c r="P495" s="32">
        <f t="shared" si="16"/>
        <v>0.09613856016</v>
      </c>
      <c r="Q495" s="32">
        <f t="shared" si="17"/>
        <v>0.01020534497</v>
      </c>
      <c r="R495" s="32">
        <f t="shared" si="18"/>
        <v>0.003950456118</v>
      </c>
      <c r="S495" s="32">
        <f t="shared" si="19"/>
        <v>0.0003292046765</v>
      </c>
      <c r="T495" s="33">
        <f t="shared" si="30"/>
        <v>0.9924298886</v>
      </c>
      <c r="U495" s="34">
        <f t="shared" ref="U495:AB495" si="1500">IF(AND(J495&gt;=$AH$7,J495&lt;=$AH$9),1,0)</f>
        <v>0</v>
      </c>
      <c r="V495" s="34">
        <f t="shared" si="1500"/>
        <v>1</v>
      </c>
      <c r="W495" s="34">
        <f t="shared" si="1500"/>
        <v>0</v>
      </c>
      <c r="X495" s="34">
        <f t="shared" si="1500"/>
        <v>0</v>
      </c>
      <c r="Y495" s="34">
        <f t="shared" si="1500"/>
        <v>1</v>
      </c>
      <c r="Z495" s="34">
        <f t="shared" si="1500"/>
        <v>0</v>
      </c>
      <c r="AA495" s="34">
        <f t="shared" si="1500"/>
        <v>0</v>
      </c>
      <c r="AB495" s="34">
        <f t="shared" si="1500"/>
        <v>0</v>
      </c>
      <c r="AC495" s="34">
        <f t="shared" si="21"/>
        <v>0</v>
      </c>
      <c r="AD495" s="34">
        <f t="shared" si="22"/>
        <v>1</v>
      </c>
      <c r="AE495" s="30">
        <f t="shared" si="23"/>
        <v>0.0001224641397</v>
      </c>
      <c r="AF495" s="35" t="str">
        <f t="shared" si="42"/>
        <v>V+D</v>
      </c>
      <c r="AG495" s="31"/>
      <c r="AH495" s="31"/>
      <c r="AI495" s="31"/>
      <c r="AJ495" s="36">
        <f t="shared" ref="AJ495:AS495" si="1501">INT(100*ABS(J495-($AH$7+$AH$9)/2))</f>
        <v>3644</v>
      </c>
      <c r="AK495" s="36">
        <f t="shared" si="1501"/>
        <v>98</v>
      </c>
      <c r="AL495" s="36">
        <f t="shared" si="1501"/>
        <v>187</v>
      </c>
      <c r="AM495" s="36">
        <f t="shared" si="1501"/>
        <v>120</v>
      </c>
      <c r="AN495" s="36">
        <f t="shared" si="1501"/>
        <v>75</v>
      </c>
      <c r="AO495" s="36">
        <f t="shared" si="1501"/>
        <v>175</v>
      </c>
      <c r="AP495" s="36">
        <f t="shared" si="1501"/>
        <v>190</v>
      </c>
      <c r="AQ495" s="36">
        <f t="shared" si="1501"/>
        <v>198</v>
      </c>
      <c r="AR495" s="36">
        <f t="shared" si="1501"/>
        <v>199</v>
      </c>
      <c r="AS495" s="36">
        <f t="shared" si="1501"/>
        <v>199</v>
      </c>
      <c r="AT495" s="35">
        <f t="shared" si="39"/>
        <v>75</v>
      </c>
      <c r="AU495" s="31"/>
      <c r="AV495" s="31"/>
      <c r="AW495" s="31"/>
      <c r="AX495" s="31"/>
      <c r="AY495" s="31"/>
      <c r="AZ495" s="31"/>
      <c r="BA495" s="31"/>
      <c r="BB495" s="31"/>
    </row>
    <row r="496" ht="13.5" customHeight="1">
      <c r="A496" s="27" t="s">
        <v>64</v>
      </c>
      <c r="B496" s="27" t="s">
        <v>11</v>
      </c>
      <c r="C496" s="28">
        <f>LOOKUP(A496,'single char incidentie'!$A$1:$A$26,'single char incidentie'!$E$1:$E$26)</f>
        <v>0.008691730062</v>
      </c>
      <c r="D496" s="28">
        <f>LOOKUP(B496,'single char incidentie'!$A$1:$A$26,'single char incidentie'!$D$1:$D$26)</f>
        <v>0.01327316637</v>
      </c>
      <c r="E496" s="29">
        <v>0.0121168984251342</v>
      </c>
      <c r="F496" s="30">
        <f t="shared" si="9"/>
        <v>0.0001211689843</v>
      </c>
      <c r="G496" s="31">
        <f t="shared" si="27"/>
        <v>169636.578</v>
      </c>
      <c r="H496" s="31">
        <f t="shared" si="28"/>
        <v>185824.3292</v>
      </c>
      <c r="I496" s="31">
        <f t="shared" si="10"/>
        <v>1696.36578</v>
      </c>
      <c r="J496" s="32">
        <f t="shared" ref="J496:K496" si="1502">C496*$AH$5</f>
        <v>8.691730062</v>
      </c>
      <c r="K496" s="32">
        <f t="shared" si="1502"/>
        <v>13.27316637</v>
      </c>
      <c r="L496" s="32">
        <f t="shared" si="12"/>
        <v>0.1211689843</v>
      </c>
      <c r="M496" s="32">
        <f t="shared" si="13"/>
        <v>0.7243108385</v>
      </c>
      <c r="N496" s="32">
        <f t="shared" si="14"/>
        <v>0.2803783891</v>
      </c>
      <c r="O496" s="32">
        <f t="shared" si="15"/>
        <v>1.106097198</v>
      </c>
      <c r="P496" s="32">
        <f t="shared" si="16"/>
        <v>0.4281666571</v>
      </c>
      <c r="Q496" s="32">
        <f t="shared" si="17"/>
        <v>0.01009741535</v>
      </c>
      <c r="R496" s="32">
        <f t="shared" si="18"/>
        <v>0.003908676911</v>
      </c>
      <c r="S496" s="32">
        <f t="shared" si="19"/>
        <v>0.0003257230759</v>
      </c>
      <c r="T496" s="33">
        <f t="shared" si="30"/>
        <v>0.9925510575</v>
      </c>
      <c r="U496" s="34">
        <f t="shared" ref="U496:AB496" si="1503">IF(AND(J496&gt;=$AH$7,J496&lt;=$AH$9),1,0)</f>
        <v>0</v>
      </c>
      <c r="V496" s="34">
        <f t="shared" si="1503"/>
        <v>0</v>
      </c>
      <c r="W496" s="34">
        <f t="shared" si="1503"/>
        <v>0</v>
      </c>
      <c r="X496" s="34">
        <f t="shared" si="1503"/>
        <v>0</v>
      </c>
      <c r="Y496" s="34">
        <f t="shared" si="1503"/>
        <v>0</v>
      </c>
      <c r="Z496" s="34">
        <f t="shared" si="1503"/>
        <v>1</v>
      </c>
      <c r="AA496" s="34">
        <f t="shared" si="1503"/>
        <v>0</v>
      </c>
      <c r="AB496" s="34">
        <f t="shared" si="1503"/>
        <v>0</v>
      </c>
      <c r="AC496" s="34">
        <f t="shared" si="21"/>
        <v>0</v>
      </c>
      <c r="AD496" s="34">
        <f t="shared" si="22"/>
        <v>1</v>
      </c>
      <c r="AE496" s="30">
        <f t="shared" si="23"/>
        <v>0.0001211689843</v>
      </c>
      <c r="AF496" s="35" t="str">
        <f t="shared" si="42"/>
        <v>F+M</v>
      </c>
      <c r="AG496" s="31"/>
      <c r="AH496" s="31"/>
      <c r="AI496" s="31"/>
      <c r="AJ496" s="36">
        <f t="shared" ref="AJ496:AS496" si="1504">INT(100*ABS(J496-($AH$7+$AH$9)/2))</f>
        <v>669</v>
      </c>
      <c r="AK496" s="36">
        <f t="shared" si="1504"/>
        <v>1127</v>
      </c>
      <c r="AL496" s="36">
        <f t="shared" si="1504"/>
        <v>187</v>
      </c>
      <c r="AM496" s="36">
        <f t="shared" si="1504"/>
        <v>127</v>
      </c>
      <c r="AN496" s="36">
        <f t="shared" si="1504"/>
        <v>171</v>
      </c>
      <c r="AO496" s="36">
        <f t="shared" si="1504"/>
        <v>89</v>
      </c>
      <c r="AP496" s="36">
        <f t="shared" si="1504"/>
        <v>157</v>
      </c>
      <c r="AQ496" s="36">
        <f t="shared" si="1504"/>
        <v>198</v>
      </c>
      <c r="AR496" s="36">
        <f t="shared" si="1504"/>
        <v>199</v>
      </c>
      <c r="AS496" s="36">
        <f t="shared" si="1504"/>
        <v>199</v>
      </c>
      <c r="AT496" s="35">
        <f t="shared" si="39"/>
        <v>89</v>
      </c>
      <c r="AU496" s="31"/>
      <c r="AV496" s="31"/>
      <c r="AW496" s="31"/>
      <c r="AX496" s="31"/>
      <c r="AY496" s="31"/>
      <c r="AZ496" s="31"/>
      <c r="BA496" s="31"/>
      <c r="BB496" s="31"/>
    </row>
    <row r="497" ht="13.5" customHeight="1">
      <c r="A497" s="27" t="s">
        <v>63</v>
      </c>
      <c r="B497" s="27" t="s">
        <v>45</v>
      </c>
      <c r="C497" s="28">
        <f>LOOKUP(A497,'single char incidentie'!$A$1:$A$26,'single char incidentie'!$E$1:$E$26)</f>
        <v>0.00260728886</v>
      </c>
      <c r="D497" s="28">
        <f>LOOKUP(B497,'single char incidentie'!$A$1:$A$26,'single char incidentie'!$D$1:$D$26)</f>
        <v>0.04970677464</v>
      </c>
      <c r="E497" s="29">
        <v>0.0119514063445059</v>
      </c>
      <c r="F497" s="30">
        <f t="shared" si="9"/>
        <v>0.0001195140634</v>
      </c>
      <c r="G497" s="31">
        <f t="shared" si="27"/>
        <v>167319.6888</v>
      </c>
      <c r="H497" s="31">
        <f t="shared" si="28"/>
        <v>695894.845</v>
      </c>
      <c r="I497" s="31">
        <f t="shared" si="10"/>
        <v>1673.196888</v>
      </c>
      <c r="J497" s="32">
        <f t="shared" ref="J497:K497" si="1505">C497*$AH$5</f>
        <v>2.60728886</v>
      </c>
      <c r="K497" s="32">
        <f t="shared" si="1505"/>
        <v>49.70677464</v>
      </c>
      <c r="L497" s="32">
        <f t="shared" si="12"/>
        <v>0.1195140634</v>
      </c>
      <c r="M497" s="32">
        <f t="shared" si="13"/>
        <v>0.2172740717</v>
      </c>
      <c r="N497" s="32">
        <f t="shared" si="14"/>
        <v>0.08410609227</v>
      </c>
      <c r="O497" s="32">
        <f t="shared" si="15"/>
        <v>4.14223122</v>
      </c>
      <c r="P497" s="32">
        <f t="shared" si="16"/>
        <v>1.603444343</v>
      </c>
      <c r="Q497" s="32">
        <f t="shared" si="17"/>
        <v>0.009959505287</v>
      </c>
      <c r="R497" s="32">
        <f t="shared" si="18"/>
        <v>0.003855292369</v>
      </c>
      <c r="S497" s="32">
        <f t="shared" si="19"/>
        <v>0.0003212743641</v>
      </c>
      <c r="T497" s="33">
        <f t="shared" si="30"/>
        <v>0.9926705716</v>
      </c>
      <c r="U497" s="34">
        <f t="shared" ref="U497:AB497" si="1506">IF(AND(J497&gt;=$AH$7,J497&lt;=$AH$9),1,0)</f>
        <v>1</v>
      </c>
      <c r="V497" s="34">
        <f t="shared" si="1506"/>
        <v>0</v>
      </c>
      <c r="W497" s="34">
        <f t="shared" si="1506"/>
        <v>0</v>
      </c>
      <c r="X497" s="34">
        <f t="shared" si="1506"/>
        <v>0</v>
      </c>
      <c r="Y497" s="34">
        <f t="shared" si="1506"/>
        <v>0</v>
      </c>
      <c r="Z497" s="34">
        <f t="shared" si="1506"/>
        <v>0</v>
      </c>
      <c r="AA497" s="34">
        <f t="shared" si="1506"/>
        <v>1</v>
      </c>
      <c r="AB497" s="34">
        <f t="shared" si="1506"/>
        <v>0</v>
      </c>
      <c r="AC497" s="34">
        <f t="shared" si="21"/>
        <v>0</v>
      </c>
      <c r="AD497" s="34">
        <f t="shared" si="22"/>
        <v>1</v>
      </c>
      <c r="AE497" s="30">
        <f t="shared" si="23"/>
        <v>0.0001195140634</v>
      </c>
      <c r="AF497" s="35" t="str">
        <f t="shared" si="42"/>
        <v>F+D</v>
      </c>
      <c r="AG497" s="31"/>
      <c r="AH497" s="31"/>
      <c r="AI497" s="31"/>
      <c r="AJ497" s="36">
        <f t="shared" ref="AJ497:AS497" si="1507">INT(100*ABS(J497-($AH$7+$AH$9)/2))</f>
        <v>60</v>
      </c>
      <c r="AK497" s="36">
        <f t="shared" si="1507"/>
        <v>4770</v>
      </c>
      <c r="AL497" s="36">
        <f t="shared" si="1507"/>
        <v>188</v>
      </c>
      <c r="AM497" s="36">
        <f t="shared" si="1507"/>
        <v>178</v>
      </c>
      <c r="AN497" s="36">
        <f t="shared" si="1507"/>
        <v>191</v>
      </c>
      <c r="AO497" s="36">
        <f t="shared" si="1507"/>
        <v>214</v>
      </c>
      <c r="AP497" s="36">
        <f t="shared" si="1507"/>
        <v>39</v>
      </c>
      <c r="AQ497" s="36">
        <f t="shared" si="1507"/>
        <v>199</v>
      </c>
      <c r="AR497" s="36">
        <f t="shared" si="1507"/>
        <v>199</v>
      </c>
      <c r="AS497" s="36">
        <f t="shared" si="1507"/>
        <v>199</v>
      </c>
      <c r="AT497" s="35">
        <f t="shared" si="39"/>
        <v>39</v>
      </c>
      <c r="AU497" s="31"/>
      <c r="AV497" s="31"/>
      <c r="AW497" s="31"/>
      <c r="AX497" s="31"/>
      <c r="AY497" s="31"/>
      <c r="AZ497" s="31"/>
      <c r="BA497" s="31"/>
      <c r="BB497" s="31"/>
    </row>
    <row r="498" ht="13.5" customHeight="1">
      <c r="A498" s="27" t="s">
        <v>66</v>
      </c>
      <c r="B498" s="27" t="s">
        <v>40</v>
      </c>
      <c r="C498" s="28">
        <f>LOOKUP(A498,'single char incidentie'!$A$1:$A$26,'single char incidentie'!$E$1:$E$26)</f>
        <v>0.00143361625</v>
      </c>
      <c r="D498" s="28">
        <f>LOOKUP(B498,'single char incidentie'!$A$1:$A$26,'single char incidentie'!$D$1:$D$26)</f>
        <v>0.0821403066</v>
      </c>
      <c r="E498" s="29">
        <v>0.011901039189532</v>
      </c>
      <c r="F498" s="30">
        <f t="shared" si="9"/>
        <v>0.0001190103919</v>
      </c>
      <c r="G498" s="31">
        <f t="shared" si="27"/>
        <v>166614.5487</v>
      </c>
      <c r="H498" s="31">
        <f t="shared" si="28"/>
        <v>1149964.292</v>
      </c>
      <c r="I498" s="31">
        <f t="shared" si="10"/>
        <v>1666.145487</v>
      </c>
      <c r="J498" s="32">
        <f t="shared" ref="J498:K498" si="1508">C498*$AH$5</f>
        <v>1.43361625</v>
      </c>
      <c r="K498" s="32">
        <f t="shared" si="1508"/>
        <v>82.1403066</v>
      </c>
      <c r="L498" s="32">
        <f t="shared" si="12"/>
        <v>0.1190103919</v>
      </c>
      <c r="M498" s="32">
        <f t="shared" si="13"/>
        <v>0.1194680208</v>
      </c>
      <c r="N498" s="32">
        <f t="shared" si="14"/>
        <v>0.04624568548</v>
      </c>
      <c r="O498" s="32">
        <f t="shared" si="15"/>
        <v>6.84502555</v>
      </c>
      <c r="P498" s="32">
        <f t="shared" si="16"/>
        <v>2.64968731</v>
      </c>
      <c r="Q498" s="32">
        <f t="shared" si="17"/>
        <v>0.009917532658</v>
      </c>
      <c r="R498" s="32">
        <f t="shared" si="18"/>
        <v>0.0038390449</v>
      </c>
      <c r="S498" s="32">
        <f t="shared" si="19"/>
        <v>0.0003199204083</v>
      </c>
      <c r="T498" s="33">
        <f t="shared" si="30"/>
        <v>0.992789582</v>
      </c>
      <c r="U498" s="34">
        <f t="shared" ref="U498:AB498" si="1509">IF(AND(J498&gt;=$AH$7,J498&lt;=$AH$9),1,0)</f>
        <v>1</v>
      </c>
      <c r="V498" s="34">
        <f t="shared" si="1509"/>
        <v>0</v>
      </c>
      <c r="W498" s="34">
        <f t="shared" si="1509"/>
        <v>0</v>
      </c>
      <c r="X498" s="34">
        <f t="shared" si="1509"/>
        <v>0</v>
      </c>
      <c r="Y498" s="34">
        <f t="shared" si="1509"/>
        <v>0</v>
      </c>
      <c r="Z498" s="34">
        <f t="shared" si="1509"/>
        <v>0</v>
      </c>
      <c r="AA498" s="34">
        <f t="shared" si="1509"/>
        <v>1</v>
      </c>
      <c r="AB498" s="34">
        <f t="shared" si="1509"/>
        <v>0</v>
      </c>
      <c r="AC498" s="34">
        <f t="shared" si="21"/>
        <v>0</v>
      </c>
      <c r="AD498" s="34">
        <f t="shared" si="22"/>
        <v>1</v>
      </c>
      <c r="AE498" s="30">
        <f t="shared" si="23"/>
        <v>0.0001190103919</v>
      </c>
      <c r="AF498" s="35" t="str">
        <f t="shared" si="42"/>
        <v>F+D</v>
      </c>
      <c r="AG498" s="31"/>
      <c r="AH498" s="31"/>
      <c r="AI498" s="31"/>
      <c r="AJ498" s="36">
        <f t="shared" ref="AJ498:AS498" si="1510">INT(100*ABS(J498-($AH$7+$AH$9)/2))</f>
        <v>56</v>
      </c>
      <c r="AK498" s="36">
        <f t="shared" si="1510"/>
        <v>8014</v>
      </c>
      <c r="AL498" s="36">
        <f t="shared" si="1510"/>
        <v>188</v>
      </c>
      <c r="AM498" s="36">
        <f t="shared" si="1510"/>
        <v>188</v>
      </c>
      <c r="AN498" s="36">
        <f t="shared" si="1510"/>
        <v>195</v>
      </c>
      <c r="AO498" s="36">
        <f t="shared" si="1510"/>
        <v>484</v>
      </c>
      <c r="AP498" s="36">
        <f t="shared" si="1510"/>
        <v>64</v>
      </c>
      <c r="AQ498" s="36">
        <f t="shared" si="1510"/>
        <v>199</v>
      </c>
      <c r="AR498" s="36">
        <f t="shared" si="1510"/>
        <v>199</v>
      </c>
      <c r="AS498" s="36">
        <f t="shared" si="1510"/>
        <v>199</v>
      </c>
      <c r="AT498" s="35">
        <f t="shared" si="39"/>
        <v>64</v>
      </c>
      <c r="AU498" s="31"/>
      <c r="AV498" s="31"/>
      <c r="AW498" s="31"/>
      <c r="AX498" s="31"/>
      <c r="AY498" s="31"/>
      <c r="AZ498" s="31"/>
      <c r="BA498" s="31"/>
      <c r="BB498" s="31"/>
    </row>
    <row r="499" ht="13.5" customHeight="1">
      <c r="A499" s="27" t="s">
        <v>61</v>
      </c>
      <c r="B499" s="27" t="s">
        <v>27</v>
      </c>
      <c r="C499" s="28">
        <f>LOOKUP(A499,'single char incidentie'!$A$1:$A$26,'single char incidentie'!$E$1:$E$26)</f>
        <v>0.0043910167</v>
      </c>
      <c r="D499" s="28">
        <f>LOOKUP(B499,'single char incidentie'!$A$1:$A$26,'single char incidentie'!$D$1:$D$26)</f>
        <v>0.0294908523</v>
      </c>
      <c r="E499" s="29">
        <v>0.0115556644125686</v>
      </c>
      <c r="F499" s="30">
        <f t="shared" si="9"/>
        <v>0.0001155566441</v>
      </c>
      <c r="G499" s="31">
        <f t="shared" si="27"/>
        <v>161779.3018</v>
      </c>
      <c r="H499" s="31">
        <f t="shared" si="28"/>
        <v>412871.9321</v>
      </c>
      <c r="I499" s="31">
        <f t="shared" si="10"/>
        <v>1617.793018</v>
      </c>
      <c r="J499" s="32">
        <f t="shared" ref="J499:K499" si="1511">C499*$AH$5</f>
        <v>4.3910167</v>
      </c>
      <c r="K499" s="32">
        <f t="shared" si="1511"/>
        <v>29.4908523</v>
      </c>
      <c r="L499" s="32">
        <f t="shared" si="12"/>
        <v>0.1155566441</v>
      </c>
      <c r="M499" s="32">
        <f t="shared" si="13"/>
        <v>0.3659180583</v>
      </c>
      <c r="N499" s="32">
        <f t="shared" si="14"/>
        <v>0.1416457</v>
      </c>
      <c r="O499" s="32">
        <f t="shared" si="15"/>
        <v>2.457571025</v>
      </c>
      <c r="P499" s="32">
        <f t="shared" si="16"/>
        <v>0.951317816</v>
      </c>
      <c r="Q499" s="32">
        <f t="shared" si="17"/>
        <v>0.009629720344</v>
      </c>
      <c r="R499" s="32">
        <f t="shared" si="18"/>
        <v>0.003727633681</v>
      </c>
      <c r="S499" s="32">
        <f t="shared" si="19"/>
        <v>0.0003106361401</v>
      </c>
      <c r="T499" s="33">
        <f t="shared" si="30"/>
        <v>0.9929051386</v>
      </c>
      <c r="U499" s="34">
        <f t="shared" ref="U499:AB499" si="1512">IF(AND(J499&gt;=$AH$7,J499&lt;=$AH$9),1,0)</f>
        <v>0</v>
      </c>
      <c r="V499" s="34">
        <f t="shared" si="1512"/>
        <v>0</v>
      </c>
      <c r="W499" s="34">
        <f t="shared" si="1512"/>
        <v>0</v>
      </c>
      <c r="X499" s="34">
        <f t="shared" si="1512"/>
        <v>0</v>
      </c>
      <c r="Y499" s="34">
        <f t="shared" si="1512"/>
        <v>0</v>
      </c>
      <c r="Z499" s="34">
        <f t="shared" si="1512"/>
        <v>1</v>
      </c>
      <c r="AA499" s="34">
        <f t="shared" si="1512"/>
        <v>0</v>
      </c>
      <c r="AB499" s="34">
        <f t="shared" si="1512"/>
        <v>0</v>
      </c>
      <c r="AC499" s="34">
        <f t="shared" si="21"/>
        <v>0</v>
      </c>
      <c r="AD499" s="34">
        <f t="shared" si="22"/>
        <v>1</v>
      </c>
      <c r="AE499" s="30">
        <f t="shared" si="23"/>
        <v>0.0001155566441</v>
      </c>
      <c r="AF499" s="35" t="str">
        <f t="shared" si="42"/>
        <v>F+M</v>
      </c>
      <c r="AG499" s="31"/>
      <c r="AH499" s="31"/>
      <c r="AI499" s="31"/>
      <c r="AJ499" s="36">
        <f t="shared" ref="AJ499:AS499" si="1513">INT(100*ABS(J499-($AH$7+$AH$9)/2))</f>
        <v>239</v>
      </c>
      <c r="AK499" s="36">
        <f t="shared" si="1513"/>
        <v>2749</v>
      </c>
      <c r="AL499" s="36">
        <f t="shared" si="1513"/>
        <v>188</v>
      </c>
      <c r="AM499" s="36">
        <f t="shared" si="1513"/>
        <v>163</v>
      </c>
      <c r="AN499" s="36">
        <f t="shared" si="1513"/>
        <v>185</v>
      </c>
      <c r="AO499" s="36">
        <f t="shared" si="1513"/>
        <v>45</v>
      </c>
      <c r="AP499" s="36">
        <f t="shared" si="1513"/>
        <v>104</v>
      </c>
      <c r="AQ499" s="36">
        <f t="shared" si="1513"/>
        <v>199</v>
      </c>
      <c r="AR499" s="36">
        <f t="shared" si="1513"/>
        <v>199</v>
      </c>
      <c r="AS499" s="36">
        <f t="shared" si="1513"/>
        <v>199</v>
      </c>
      <c r="AT499" s="35">
        <f t="shared" si="39"/>
        <v>45</v>
      </c>
      <c r="AU499" s="31"/>
      <c r="AV499" s="31"/>
      <c r="AW499" s="31"/>
      <c r="AX499" s="31"/>
      <c r="AY499" s="31"/>
      <c r="AZ499" s="31"/>
      <c r="BA499" s="31"/>
      <c r="BB499" s="31"/>
    </row>
    <row r="500" ht="13.5" customHeight="1">
      <c r="A500" s="27" t="s">
        <v>63</v>
      </c>
      <c r="B500" s="27" t="s">
        <v>55</v>
      </c>
      <c r="C500" s="28">
        <f>LOOKUP(A500,'single char incidentie'!$A$1:$A$26,'single char incidentie'!$E$1:$E$26)</f>
        <v>0.00260728886</v>
      </c>
      <c r="D500" s="28">
        <f>LOOKUP(B500,'single char incidentie'!$A$1:$A$26,'single char incidentie'!$D$1:$D$26)</f>
        <v>0.0443396535</v>
      </c>
      <c r="E500" s="29">
        <v>0.011526883181155</v>
      </c>
      <c r="F500" s="30">
        <f t="shared" si="9"/>
        <v>0.0001152688318</v>
      </c>
      <c r="G500" s="31">
        <f t="shared" si="27"/>
        <v>161376.3645</v>
      </c>
      <c r="H500" s="31">
        <f t="shared" si="28"/>
        <v>620755.149</v>
      </c>
      <c r="I500" s="31">
        <f t="shared" si="10"/>
        <v>1613.763645</v>
      </c>
      <c r="J500" s="32">
        <f t="shared" ref="J500:K500" si="1514">C500*$AH$5</f>
        <v>2.60728886</v>
      </c>
      <c r="K500" s="32">
        <f t="shared" si="1514"/>
        <v>44.3396535</v>
      </c>
      <c r="L500" s="32">
        <f t="shared" si="12"/>
        <v>0.1152688318</v>
      </c>
      <c r="M500" s="32">
        <f t="shared" si="13"/>
        <v>0.2172740717</v>
      </c>
      <c r="N500" s="32">
        <f t="shared" si="14"/>
        <v>0.08410609227</v>
      </c>
      <c r="O500" s="32">
        <f t="shared" si="15"/>
        <v>3.694971125</v>
      </c>
      <c r="P500" s="32">
        <f t="shared" si="16"/>
        <v>1.430311403</v>
      </c>
      <c r="Q500" s="32">
        <f t="shared" si="17"/>
        <v>0.009605735984</v>
      </c>
      <c r="R500" s="32">
        <f t="shared" si="18"/>
        <v>0.003718349413</v>
      </c>
      <c r="S500" s="32">
        <f t="shared" si="19"/>
        <v>0.0003098624511</v>
      </c>
      <c r="T500" s="33">
        <f t="shared" si="30"/>
        <v>0.9930204075</v>
      </c>
      <c r="U500" s="34">
        <f t="shared" ref="U500:AB500" si="1515">IF(AND(J500&gt;=$AH$7,J500&lt;=$AH$9),1,0)</f>
        <v>1</v>
      </c>
      <c r="V500" s="34">
        <f t="shared" si="1515"/>
        <v>0</v>
      </c>
      <c r="W500" s="34">
        <f t="shared" si="1515"/>
        <v>0</v>
      </c>
      <c r="X500" s="34">
        <f t="shared" si="1515"/>
        <v>0</v>
      </c>
      <c r="Y500" s="34">
        <f t="shared" si="1515"/>
        <v>0</v>
      </c>
      <c r="Z500" s="34">
        <f t="shared" si="1515"/>
        <v>0</v>
      </c>
      <c r="AA500" s="34">
        <f t="shared" si="1515"/>
        <v>1</v>
      </c>
      <c r="AB500" s="34">
        <f t="shared" si="1515"/>
        <v>0</v>
      </c>
      <c r="AC500" s="34">
        <f t="shared" si="21"/>
        <v>0</v>
      </c>
      <c r="AD500" s="34">
        <f t="shared" si="22"/>
        <v>1</v>
      </c>
      <c r="AE500" s="30">
        <f t="shared" si="23"/>
        <v>0.0001152688318</v>
      </c>
      <c r="AF500" s="35" t="str">
        <f t="shared" si="42"/>
        <v>F+D</v>
      </c>
      <c r="AG500" s="31"/>
      <c r="AH500" s="31"/>
      <c r="AI500" s="31"/>
      <c r="AJ500" s="36">
        <f t="shared" ref="AJ500:AS500" si="1516">INT(100*ABS(J500-($AH$7+$AH$9)/2))</f>
        <v>60</v>
      </c>
      <c r="AK500" s="36">
        <f t="shared" si="1516"/>
        <v>4233</v>
      </c>
      <c r="AL500" s="36">
        <f t="shared" si="1516"/>
        <v>188</v>
      </c>
      <c r="AM500" s="36">
        <f t="shared" si="1516"/>
        <v>178</v>
      </c>
      <c r="AN500" s="36">
        <f t="shared" si="1516"/>
        <v>191</v>
      </c>
      <c r="AO500" s="36">
        <f t="shared" si="1516"/>
        <v>169</v>
      </c>
      <c r="AP500" s="36">
        <f t="shared" si="1516"/>
        <v>56</v>
      </c>
      <c r="AQ500" s="36">
        <f t="shared" si="1516"/>
        <v>199</v>
      </c>
      <c r="AR500" s="36">
        <f t="shared" si="1516"/>
        <v>199</v>
      </c>
      <c r="AS500" s="36">
        <f t="shared" si="1516"/>
        <v>199</v>
      </c>
      <c r="AT500" s="35">
        <f t="shared" si="39"/>
        <v>56</v>
      </c>
      <c r="AU500" s="31"/>
      <c r="AV500" s="31"/>
      <c r="AW500" s="31"/>
      <c r="AX500" s="31"/>
      <c r="AY500" s="31"/>
      <c r="AZ500" s="31"/>
      <c r="BA500" s="31"/>
      <c r="BB500" s="31"/>
    </row>
    <row r="501" ht="13.5" customHeight="1">
      <c r="A501" s="27" t="s">
        <v>63</v>
      </c>
      <c r="B501" s="27" t="s">
        <v>48</v>
      </c>
      <c r="C501" s="28">
        <f>LOOKUP(A501,'single char incidentie'!$A$1:$A$26,'single char incidentie'!$E$1:$E$26)</f>
        <v>0.00260728886</v>
      </c>
      <c r="D501" s="28">
        <f>LOOKUP(B501,'single char incidentie'!$A$1:$A$26,'single char incidentie'!$D$1:$D$26)</f>
        <v>0.04743824754</v>
      </c>
      <c r="E501" s="29">
        <v>0.0114189535633539</v>
      </c>
      <c r="F501" s="30">
        <f t="shared" si="9"/>
        <v>0.0001141895356</v>
      </c>
      <c r="G501" s="31">
        <f t="shared" si="27"/>
        <v>159865.3499</v>
      </c>
      <c r="H501" s="31">
        <f t="shared" si="28"/>
        <v>664135.4656</v>
      </c>
      <c r="I501" s="31">
        <f t="shared" si="10"/>
        <v>1598.653499</v>
      </c>
      <c r="J501" s="32">
        <f t="shared" ref="J501:K501" si="1517">C501*$AH$5</f>
        <v>2.60728886</v>
      </c>
      <c r="K501" s="32">
        <f t="shared" si="1517"/>
        <v>47.43824754</v>
      </c>
      <c r="L501" s="32">
        <f t="shared" si="12"/>
        <v>0.1141895356</v>
      </c>
      <c r="M501" s="32">
        <f t="shared" si="13"/>
        <v>0.2172740717</v>
      </c>
      <c r="N501" s="32">
        <f t="shared" si="14"/>
        <v>0.08410609227</v>
      </c>
      <c r="O501" s="32">
        <f t="shared" si="15"/>
        <v>3.953187295</v>
      </c>
      <c r="P501" s="32">
        <f t="shared" si="16"/>
        <v>1.53026605</v>
      </c>
      <c r="Q501" s="32">
        <f t="shared" si="17"/>
        <v>0.009515794636</v>
      </c>
      <c r="R501" s="32">
        <f t="shared" si="18"/>
        <v>0.003683533408</v>
      </c>
      <c r="S501" s="32">
        <f t="shared" si="19"/>
        <v>0.0003069611173</v>
      </c>
      <c r="T501" s="33">
        <f t="shared" si="30"/>
        <v>0.993134597</v>
      </c>
      <c r="U501" s="34">
        <f t="shared" ref="U501:AB501" si="1518">IF(AND(J501&gt;=$AH$7,J501&lt;=$AH$9),1,0)</f>
        <v>1</v>
      </c>
      <c r="V501" s="34">
        <f t="shared" si="1518"/>
        <v>0</v>
      </c>
      <c r="W501" s="34">
        <f t="shared" si="1518"/>
        <v>0</v>
      </c>
      <c r="X501" s="34">
        <f t="shared" si="1518"/>
        <v>0</v>
      </c>
      <c r="Y501" s="34">
        <f t="shared" si="1518"/>
        <v>0</v>
      </c>
      <c r="Z501" s="34">
        <f t="shared" si="1518"/>
        <v>0</v>
      </c>
      <c r="AA501" s="34">
        <f t="shared" si="1518"/>
        <v>1</v>
      </c>
      <c r="AB501" s="34">
        <f t="shared" si="1518"/>
        <v>0</v>
      </c>
      <c r="AC501" s="34">
        <f t="shared" si="21"/>
        <v>0</v>
      </c>
      <c r="AD501" s="34">
        <f t="shared" si="22"/>
        <v>1</v>
      </c>
      <c r="AE501" s="30">
        <f t="shared" si="23"/>
        <v>0.0001141895356</v>
      </c>
      <c r="AF501" s="35" t="str">
        <f t="shared" si="42"/>
        <v>F+D</v>
      </c>
      <c r="AG501" s="31"/>
      <c r="AH501" s="31"/>
      <c r="AI501" s="31"/>
      <c r="AJ501" s="36">
        <f t="shared" ref="AJ501:AS501" si="1519">INT(100*ABS(J501-($AH$7+$AH$9)/2))</f>
        <v>60</v>
      </c>
      <c r="AK501" s="36">
        <f t="shared" si="1519"/>
        <v>4543</v>
      </c>
      <c r="AL501" s="36">
        <f t="shared" si="1519"/>
        <v>188</v>
      </c>
      <c r="AM501" s="36">
        <f t="shared" si="1519"/>
        <v>178</v>
      </c>
      <c r="AN501" s="36">
        <f t="shared" si="1519"/>
        <v>191</v>
      </c>
      <c r="AO501" s="36">
        <f t="shared" si="1519"/>
        <v>195</v>
      </c>
      <c r="AP501" s="36">
        <f t="shared" si="1519"/>
        <v>46</v>
      </c>
      <c r="AQ501" s="36">
        <f t="shared" si="1519"/>
        <v>199</v>
      </c>
      <c r="AR501" s="36">
        <f t="shared" si="1519"/>
        <v>199</v>
      </c>
      <c r="AS501" s="36">
        <f t="shared" si="1519"/>
        <v>199</v>
      </c>
      <c r="AT501" s="35">
        <f t="shared" si="39"/>
        <v>46</v>
      </c>
      <c r="AU501" s="31"/>
      <c r="AV501" s="31"/>
      <c r="AW501" s="31"/>
      <c r="AX501" s="31"/>
      <c r="AY501" s="31"/>
      <c r="AZ501" s="31"/>
      <c r="BA501" s="31"/>
      <c r="BB501" s="31"/>
    </row>
    <row r="502" ht="13.5" customHeight="1">
      <c r="A502" s="27" t="s">
        <v>55</v>
      </c>
      <c r="B502" s="27" t="s">
        <v>65</v>
      </c>
      <c r="C502" s="28">
        <f>LOOKUP(A502,'single char incidentie'!$A$1:$A$26,'single char incidentie'!$E$1:$E$26)</f>
        <v>0.04208913995</v>
      </c>
      <c r="D502" s="28">
        <f>LOOKUP(B502,'single char incidentie'!$A$1:$A$26,'single char incidentie'!$D$1:$D$26)</f>
        <v>0.002980295365</v>
      </c>
      <c r="E502" s="29">
        <v>0.0113613911005267</v>
      </c>
      <c r="F502" s="30">
        <f t="shared" si="9"/>
        <v>0.000113613911</v>
      </c>
      <c r="G502" s="31">
        <f t="shared" si="27"/>
        <v>159059.4754</v>
      </c>
      <c r="H502" s="31">
        <f t="shared" si="28"/>
        <v>41724.13511</v>
      </c>
      <c r="I502" s="31">
        <f t="shared" si="10"/>
        <v>1590.594754</v>
      </c>
      <c r="J502" s="32">
        <f t="shared" ref="J502:K502" si="1520">C502*$AH$5</f>
        <v>42.08913995</v>
      </c>
      <c r="K502" s="32">
        <f t="shared" si="1520"/>
        <v>2.980295365</v>
      </c>
      <c r="L502" s="32">
        <f t="shared" si="12"/>
        <v>0.113613911</v>
      </c>
      <c r="M502" s="32">
        <f t="shared" si="13"/>
        <v>3.50742833</v>
      </c>
      <c r="N502" s="32">
        <f t="shared" si="14"/>
        <v>1.357714192</v>
      </c>
      <c r="O502" s="32">
        <f t="shared" si="15"/>
        <v>0.2483579471</v>
      </c>
      <c r="P502" s="32">
        <f t="shared" si="16"/>
        <v>0.09613856016</v>
      </c>
      <c r="Q502" s="32">
        <f t="shared" si="17"/>
        <v>0.009467825917</v>
      </c>
      <c r="R502" s="32">
        <f t="shared" si="18"/>
        <v>0.003664964871</v>
      </c>
      <c r="S502" s="32">
        <f t="shared" si="19"/>
        <v>0.0003054137393</v>
      </c>
      <c r="T502" s="33">
        <f t="shared" si="30"/>
        <v>0.9932482109</v>
      </c>
      <c r="U502" s="34">
        <f t="shared" ref="U502:AB502" si="1521">IF(AND(J502&gt;=$AH$7,J502&lt;=$AH$9),1,0)</f>
        <v>0</v>
      </c>
      <c r="V502" s="34">
        <f t="shared" si="1521"/>
        <v>1</v>
      </c>
      <c r="W502" s="34">
        <f t="shared" si="1521"/>
        <v>0</v>
      </c>
      <c r="X502" s="34">
        <f t="shared" si="1521"/>
        <v>0</v>
      </c>
      <c r="Y502" s="34">
        <f t="shared" si="1521"/>
        <v>1</v>
      </c>
      <c r="Z502" s="34">
        <f t="shared" si="1521"/>
        <v>0</v>
      </c>
      <c r="AA502" s="34">
        <f t="shared" si="1521"/>
        <v>0</v>
      </c>
      <c r="AB502" s="34">
        <f t="shared" si="1521"/>
        <v>0</v>
      </c>
      <c r="AC502" s="34">
        <f t="shared" si="21"/>
        <v>0</v>
      </c>
      <c r="AD502" s="34">
        <f t="shared" si="22"/>
        <v>1</v>
      </c>
      <c r="AE502" s="30">
        <f t="shared" si="23"/>
        <v>0.000113613911</v>
      </c>
      <c r="AF502" s="35" t="str">
        <f t="shared" si="42"/>
        <v>V+D</v>
      </c>
      <c r="AG502" s="31"/>
      <c r="AH502" s="31"/>
      <c r="AI502" s="31"/>
      <c r="AJ502" s="36">
        <f t="shared" ref="AJ502:AS502" si="1522">INT(100*ABS(J502-($AH$7+$AH$9)/2))</f>
        <v>4008</v>
      </c>
      <c r="AK502" s="36">
        <f t="shared" si="1522"/>
        <v>98</v>
      </c>
      <c r="AL502" s="36">
        <f t="shared" si="1522"/>
        <v>188</v>
      </c>
      <c r="AM502" s="36">
        <f t="shared" si="1522"/>
        <v>150</v>
      </c>
      <c r="AN502" s="36">
        <f t="shared" si="1522"/>
        <v>64</v>
      </c>
      <c r="AO502" s="36">
        <f t="shared" si="1522"/>
        <v>175</v>
      </c>
      <c r="AP502" s="36">
        <f t="shared" si="1522"/>
        <v>190</v>
      </c>
      <c r="AQ502" s="36">
        <f t="shared" si="1522"/>
        <v>199</v>
      </c>
      <c r="AR502" s="36">
        <f t="shared" si="1522"/>
        <v>199</v>
      </c>
      <c r="AS502" s="36">
        <f t="shared" si="1522"/>
        <v>199</v>
      </c>
      <c r="AT502" s="35">
        <f t="shared" si="39"/>
        <v>64</v>
      </c>
      <c r="AU502" s="31"/>
      <c r="AV502" s="31"/>
      <c r="AW502" s="31"/>
      <c r="AX502" s="31"/>
      <c r="AY502" s="31"/>
      <c r="AZ502" s="31"/>
      <c r="BA502" s="31"/>
      <c r="BB502" s="31"/>
    </row>
    <row r="503" ht="13.5" customHeight="1">
      <c r="A503" s="27" t="s">
        <v>63</v>
      </c>
      <c r="B503" s="27" t="s">
        <v>42</v>
      </c>
      <c r="C503" s="28">
        <f>LOOKUP(A503,'single char incidentie'!$A$1:$A$26,'single char incidentie'!$E$1:$E$26)</f>
        <v>0.00260728886</v>
      </c>
      <c r="D503" s="28">
        <f>LOOKUP(B503,'single char incidentie'!$A$1:$A$26,'single char incidentie'!$D$1:$D$26)</f>
        <v>0.05481889944</v>
      </c>
      <c r="E503" s="29">
        <v>0.0112390708670188</v>
      </c>
      <c r="F503" s="30">
        <f t="shared" si="9"/>
        <v>0.0001123907087</v>
      </c>
      <c r="G503" s="31">
        <f t="shared" si="27"/>
        <v>157346.9921</v>
      </c>
      <c r="H503" s="31">
        <f t="shared" si="28"/>
        <v>767464.5922</v>
      </c>
      <c r="I503" s="31">
        <f t="shared" si="10"/>
        <v>1573.469921</v>
      </c>
      <c r="J503" s="32">
        <f t="shared" ref="J503:K503" si="1523">C503*$AH$5</f>
        <v>2.60728886</v>
      </c>
      <c r="K503" s="32">
        <f t="shared" si="1523"/>
        <v>54.81889944</v>
      </c>
      <c r="L503" s="32">
        <f t="shared" si="12"/>
        <v>0.1123907087</v>
      </c>
      <c r="M503" s="32">
        <f t="shared" si="13"/>
        <v>0.2172740717</v>
      </c>
      <c r="N503" s="32">
        <f t="shared" si="14"/>
        <v>0.08410609227</v>
      </c>
      <c r="O503" s="32">
        <f t="shared" si="15"/>
        <v>4.56824162</v>
      </c>
      <c r="P503" s="32">
        <f t="shared" si="16"/>
        <v>1.768351595</v>
      </c>
      <c r="Q503" s="32">
        <f t="shared" si="17"/>
        <v>0.009365892389</v>
      </c>
      <c r="R503" s="32">
        <f t="shared" si="18"/>
        <v>0.003625506731</v>
      </c>
      <c r="S503" s="32">
        <f t="shared" si="19"/>
        <v>0.0003021255609</v>
      </c>
      <c r="T503" s="33">
        <f t="shared" si="30"/>
        <v>0.9933606016</v>
      </c>
      <c r="U503" s="34">
        <f t="shared" ref="U503:AB503" si="1524">IF(AND(J503&gt;=$AH$7,J503&lt;=$AH$9),1,0)</f>
        <v>1</v>
      </c>
      <c r="V503" s="34">
        <f t="shared" si="1524"/>
        <v>0</v>
      </c>
      <c r="W503" s="34">
        <f t="shared" si="1524"/>
        <v>0</v>
      </c>
      <c r="X503" s="34">
        <f t="shared" si="1524"/>
        <v>0</v>
      </c>
      <c r="Y503" s="34">
        <f t="shared" si="1524"/>
        <v>0</v>
      </c>
      <c r="Z503" s="34">
        <f t="shared" si="1524"/>
        <v>0</v>
      </c>
      <c r="AA503" s="34">
        <f t="shared" si="1524"/>
        <v>1</v>
      </c>
      <c r="AB503" s="34">
        <f t="shared" si="1524"/>
        <v>0</v>
      </c>
      <c r="AC503" s="34">
        <f t="shared" si="21"/>
        <v>0</v>
      </c>
      <c r="AD503" s="34">
        <f t="shared" si="22"/>
        <v>1</v>
      </c>
      <c r="AE503" s="30">
        <f t="shared" si="23"/>
        <v>0.0001123907087</v>
      </c>
      <c r="AF503" s="35" t="str">
        <f t="shared" si="42"/>
        <v>F+D</v>
      </c>
      <c r="AG503" s="31"/>
      <c r="AH503" s="31"/>
      <c r="AI503" s="31"/>
      <c r="AJ503" s="36">
        <f t="shared" ref="AJ503:AS503" si="1525">INT(100*ABS(J503-($AH$7+$AH$9)/2))</f>
        <v>60</v>
      </c>
      <c r="AK503" s="36">
        <f t="shared" si="1525"/>
        <v>5281</v>
      </c>
      <c r="AL503" s="36">
        <f t="shared" si="1525"/>
        <v>188</v>
      </c>
      <c r="AM503" s="36">
        <f t="shared" si="1525"/>
        <v>178</v>
      </c>
      <c r="AN503" s="36">
        <f t="shared" si="1525"/>
        <v>191</v>
      </c>
      <c r="AO503" s="36">
        <f t="shared" si="1525"/>
        <v>256</v>
      </c>
      <c r="AP503" s="36">
        <f t="shared" si="1525"/>
        <v>23</v>
      </c>
      <c r="AQ503" s="36">
        <f t="shared" si="1525"/>
        <v>199</v>
      </c>
      <c r="AR503" s="36">
        <f t="shared" si="1525"/>
        <v>199</v>
      </c>
      <c r="AS503" s="36">
        <f t="shared" si="1525"/>
        <v>199</v>
      </c>
      <c r="AT503" s="35">
        <f t="shared" si="39"/>
        <v>23</v>
      </c>
      <c r="AU503" s="31"/>
      <c r="AV503" s="31"/>
      <c r="AW503" s="31"/>
      <c r="AX503" s="31"/>
      <c r="AY503" s="31"/>
      <c r="AZ503" s="31"/>
      <c r="BA503" s="31"/>
      <c r="BB503" s="31"/>
    </row>
    <row r="504" ht="13.5" customHeight="1">
      <c r="A504" s="27" t="s">
        <v>27</v>
      </c>
      <c r="B504" s="27" t="s">
        <v>66</v>
      </c>
      <c r="C504" s="28">
        <f>LOOKUP(A504,'single char incidentie'!$A$1:$A$26,'single char incidentie'!$E$1:$E$26)</f>
        <v>0.1365579387</v>
      </c>
      <c r="D504" s="28">
        <f>LOOKUP(B504,'single char incidentie'!$A$1:$A$26,'single char incidentie'!$D$1:$D$26)</f>
        <v>0.000842809948</v>
      </c>
      <c r="E504" s="29">
        <v>0.0112102896356051</v>
      </c>
      <c r="F504" s="30">
        <f t="shared" si="9"/>
        <v>0.0001121028964</v>
      </c>
      <c r="G504" s="31">
        <f t="shared" si="27"/>
        <v>156944.0549</v>
      </c>
      <c r="H504" s="31">
        <f t="shared" si="28"/>
        <v>11799.33927</v>
      </c>
      <c r="I504" s="31">
        <f t="shared" si="10"/>
        <v>1569.440549</v>
      </c>
      <c r="J504" s="32">
        <f t="shared" ref="J504:K504" si="1526">C504*$AH$5</f>
        <v>136.5579387</v>
      </c>
      <c r="K504" s="32">
        <f t="shared" si="1526"/>
        <v>0.842809948</v>
      </c>
      <c r="L504" s="32">
        <f t="shared" si="12"/>
        <v>0.1121028964</v>
      </c>
      <c r="M504" s="32">
        <f t="shared" si="13"/>
        <v>11.37982822</v>
      </c>
      <c r="N504" s="32">
        <f t="shared" si="14"/>
        <v>4.405094797</v>
      </c>
      <c r="O504" s="32">
        <f t="shared" si="15"/>
        <v>0.07023416233</v>
      </c>
      <c r="P504" s="32">
        <f t="shared" si="16"/>
        <v>0.02718741768</v>
      </c>
      <c r="Q504" s="32">
        <f t="shared" si="17"/>
        <v>0.00934190803</v>
      </c>
      <c r="R504" s="32">
        <f t="shared" si="18"/>
        <v>0.003616222463</v>
      </c>
      <c r="S504" s="32">
        <f t="shared" si="19"/>
        <v>0.0003013518719</v>
      </c>
      <c r="T504" s="33">
        <f t="shared" si="30"/>
        <v>0.9934727045</v>
      </c>
      <c r="U504" s="34">
        <f t="shared" ref="U504:AB504" si="1527">IF(AND(J504&gt;=$AH$7,J504&lt;=$AH$9),1,0)</f>
        <v>0</v>
      </c>
      <c r="V504" s="34">
        <f t="shared" si="1527"/>
        <v>0</v>
      </c>
      <c r="W504" s="34">
        <f t="shared" si="1527"/>
        <v>0</v>
      </c>
      <c r="X504" s="34">
        <f t="shared" si="1527"/>
        <v>0</v>
      </c>
      <c r="Y504" s="34">
        <f t="shared" si="1527"/>
        <v>0</v>
      </c>
      <c r="Z504" s="34">
        <f t="shared" si="1527"/>
        <v>0</v>
      </c>
      <c r="AA504" s="34">
        <f t="shared" si="1527"/>
        <v>0</v>
      </c>
      <c r="AB504" s="34">
        <f t="shared" si="1527"/>
        <v>0</v>
      </c>
      <c r="AC504" s="34">
        <f t="shared" si="21"/>
        <v>0</v>
      </c>
      <c r="AD504" s="34">
        <f t="shared" si="22"/>
        <v>0</v>
      </c>
      <c r="AE504" s="30">
        <f t="shared" si="23"/>
        <v>0</v>
      </c>
      <c r="AF504" s="35" t="str">
        <f t="shared" si="42"/>
        <v>F</v>
      </c>
      <c r="AG504" s="31"/>
      <c r="AH504" s="31"/>
      <c r="AI504" s="31"/>
      <c r="AJ504" s="36">
        <f t="shared" ref="AJ504:AS504" si="1528">INT(100*ABS(J504-($AH$7+$AH$9)/2))</f>
        <v>13455</v>
      </c>
      <c r="AK504" s="36">
        <f t="shared" si="1528"/>
        <v>115</v>
      </c>
      <c r="AL504" s="36">
        <f t="shared" si="1528"/>
        <v>188</v>
      </c>
      <c r="AM504" s="36">
        <f t="shared" si="1528"/>
        <v>937</v>
      </c>
      <c r="AN504" s="36">
        <f t="shared" si="1528"/>
        <v>240</v>
      </c>
      <c r="AO504" s="36">
        <f t="shared" si="1528"/>
        <v>192</v>
      </c>
      <c r="AP504" s="36">
        <f t="shared" si="1528"/>
        <v>197</v>
      </c>
      <c r="AQ504" s="36">
        <f t="shared" si="1528"/>
        <v>199</v>
      </c>
      <c r="AR504" s="36">
        <f t="shared" si="1528"/>
        <v>199</v>
      </c>
      <c r="AS504" s="36">
        <f t="shared" si="1528"/>
        <v>199</v>
      </c>
      <c r="AT504" s="35">
        <f t="shared" si="39"/>
        <v>115</v>
      </c>
      <c r="AU504" s="31"/>
      <c r="AV504" s="31"/>
      <c r="AW504" s="31"/>
      <c r="AX504" s="31"/>
      <c r="AY504" s="31"/>
      <c r="AZ504" s="31"/>
      <c r="BA504" s="31"/>
      <c r="BB504" s="31"/>
    </row>
    <row r="505" ht="13.5" customHeight="1">
      <c r="A505" s="27" t="s">
        <v>63</v>
      </c>
      <c r="B505" s="27" t="s">
        <v>43</v>
      </c>
      <c r="C505" s="28">
        <f>LOOKUP(A505,'single char incidentie'!$A$1:$A$26,'single char incidentie'!$E$1:$E$26)</f>
        <v>0.00260728886</v>
      </c>
      <c r="D505" s="28">
        <f>LOOKUP(B505,'single char incidentie'!$A$1:$A$26,'single char incidentie'!$D$1:$D$26)</f>
        <v>0.04579603563</v>
      </c>
      <c r="E505" s="29">
        <v>0.0108217430115213</v>
      </c>
      <c r="F505" s="30">
        <f t="shared" si="9"/>
        <v>0.0001082174301</v>
      </c>
      <c r="G505" s="31">
        <f t="shared" si="27"/>
        <v>151504.4022</v>
      </c>
      <c r="H505" s="31">
        <f t="shared" si="28"/>
        <v>641144.4988</v>
      </c>
      <c r="I505" s="31">
        <f t="shared" si="10"/>
        <v>1515.044022</v>
      </c>
      <c r="J505" s="32">
        <f t="shared" ref="J505:K505" si="1529">C505*$AH$5</f>
        <v>2.60728886</v>
      </c>
      <c r="K505" s="32">
        <f t="shared" si="1529"/>
        <v>45.79603563</v>
      </c>
      <c r="L505" s="32">
        <f t="shared" si="12"/>
        <v>0.1082174301</v>
      </c>
      <c r="M505" s="32">
        <f t="shared" si="13"/>
        <v>0.2172740717</v>
      </c>
      <c r="N505" s="32">
        <f t="shared" si="14"/>
        <v>0.08410609227</v>
      </c>
      <c r="O505" s="32">
        <f t="shared" si="15"/>
        <v>3.816336303</v>
      </c>
      <c r="P505" s="32">
        <f t="shared" si="16"/>
        <v>1.477291472</v>
      </c>
      <c r="Q505" s="32">
        <f t="shared" si="17"/>
        <v>0.009018119176</v>
      </c>
      <c r="R505" s="32">
        <f t="shared" si="18"/>
        <v>0.003490884842</v>
      </c>
      <c r="S505" s="32">
        <f t="shared" si="19"/>
        <v>0.0002909070702</v>
      </c>
      <c r="T505" s="33">
        <f t="shared" si="30"/>
        <v>0.993580922</v>
      </c>
      <c r="U505" s="34">
        <f t="shared" ref="U505:AB505" si="1530">IF(AND(J505&gt;=$AH$7,J505&lt;=$AH$9),1,0)</f>
        <v>1</v>
      </c>
      <c r="V505" s="34">
        <f t="shared" si="1530"/>
        <v>0</v>
      </c>
      <c r="W505" s="34">
        <f t="shared" si="1530"/>
        <v>0</v>
      </c>
      <c r="X505" s="34">
        <f t="shared" si="1530"/>
        <v>0</v>
      </c>
      <c r="Y505" s="34">
        <f t="shared" si="1530"/>
        <v>0</v>
      </c>
      <c r="Z505" s="34">
        <f t="shared" si="1530"/>
        <v>0</v>
      </c>
      <c r="AA505" s="34">
        <f t="shared" si="1530"/>
        <v>1</v>
      </c>
      <c r="AB505" s="34">
        <f t="shared" si="1530"/>
        <v>0</v>
      </c>
      <c r="AC505" s="34">
        <f t="shared" si="21"/>
        <v>0</v>
      </c>
      <c r="AD505" s="34">
        <f t="shared" si="22"/>
        <v>1</v>
      </c>
      <c r="AE505" s="30">
        <f t="shared" si="23"/>
        <v>0.0001082174301</v>
      </c>
      <c r="AF505" s="35" t="str">
        <f t="shared" si="42"/>
        <v>F+D</v>
      </c>
      <c r="AG505" s="31"/>
      <c r="AH505" s="31"/>
      <c r="AI505" s="31"/>
      <c r="AJ505" s="36">
        <f t="shared" ref="AJ505:AS505" si="1531">INT(100*ABS(J505-($AH$7+$AH$9)/2))</f>
        <v>60</v>
      </c>
      <c r="AK505" s="36">
        <f t="shared" si="1531"/>
        <v>4379</v>
      </c>
      <c r="AL505" s="36">
        <f t="shared" si="1531"/>
        <v>189</v>
      </c>
      <c r="AM505" s="36">
        <f t="shared" si="1531"/>
        <v>178</v>
      </c>
      <c r="AN505" s="36">
        <f t="shared" si="1531"/>
        <v>191</v>
      </c>
      <c r="AO505" s="36">
        <f t="shared" si="1531"/>
        <v>181</v>
      </c>
      <c r="AP505" s="36">
        <f t="shared" si="1531"/>
        <v>52</v>
      </c>
      <c r="AQ505" s="36">
        <f t="shared" si="1531"/>
        <v>199</v>
      </c>
      <c r="AR505" s="36">
        <f t="shared" si="1531"/>
        <v>199</v>
      </c>
      <c r="AS505" s="36">
        <f t="shared" si="1531"/>
        <v>199</v>
      </c>
      <c r="AT505" s="35">
        <f t="shared" si="39"/>
        <v>52</v>
      </c>
      <c r="AU505" s="31"/>
      <c r="AV505" s="31"/>
      <c r="AW505" s="31"/>
      <c r="AX505" s="31"/>
      <c r="AY505" s="31"/>
      <c r="AZ505" s="31"/>
      <c r="BA505" s="31"/>
      <c r="BB505" s="31"/>
    </row>
    <row r="506" ht="13.5" customHeight="1">
      <c r="A506" s="27" t="s">
        <v>42</v>
      </c>
      <c r="B506" s="27" t="s">
        <v>62</v>
      </c>
      <c r="C506" s="28">
        <f>LOOKUP(A506,'single char incidentie'!$A$1:$A$26,'single char incidentie'!$E$1:$E$26)</f>
        <v>0.03420499521</v>
      </c>
      <c r="D506" s="28">
        <f>LOOKUP(B506,'single char incidentie'!$A$1:$A$26,'single char incidentie'!$D$1:$D$26)</f>
        <v>0.003924572326</v>
      </c>
      <c r="E506" s="29">
        <v>0.0107857664722542</v>
      </c>
      <c r="F506" s="30">
        <f t="shared" si="9"/>
        <v>0.0001078576647</v>
      </c>
      <c r="G506" s="31">
        <f t="shared" si="27"/>
        <v>151000.7306</v>
      </c>
      <c r="H506" s="31">
        <f t="shared" si="28"/>
        <v>54944.01256</v>
      </c>
      <c r="I506" s="31">
        <f t="shared" si="10"/>
        <v>1510.007306</v>
      </c>
      <c r="J506" s="32">
        <f t="shared" ref="J506:K506" si="1532">C506*$AH$5</f>
        <v>34.20499521</v>
      </c>
      <c r="K506" s="32">
        <f t="shared" si="1532"/>
        <v>3.924572326</v>
      </c>
      <c r="L506" s="32">
        <f t="shared" si="12"/>
        <v>0.1078576647</v>
      </c>
      <c r="M506" s="32">
        <f t="shared" si="13"/>
        <v>2.850416267</v>
      </c>
      <c r="N506" s="32">
        <f t="shared" si="14"/>
        <v>1.103386942</v>
      </c>
      <c r="O506" s="32">
        <f t="shared" si="15"/>
        <v>0.3270476938</v>
      </c>
      <c r="P506" s="32">
        <f t="shared" si="16"/>
        <v>0.1265991073</v>
      </c>
      <c r="Q506" s="32">
        <f t="shared" si="17"/>
        <v>0.008988138727</v>
      </c>
      <c r="R506" s="32">
        <f t="shared" si="18"/>
        <v>0.003479279507</v>
      </c>
      <c r="S506" s="32">
        <f t="shared" si="19"/>
        <v>0.0002899399589</v>
      </c>
      <c r="T506" s="33">
        <f t="shared" si="30"/>
        <v>0.9936887796</v>
      </c>
      <c r="U506" s="34">
        <f t="shared" ref="U506:AB506" si="1533">IF(AND(J506&gt;=$AH$7,J506&lt;=$AH$9),1,0)</f>
        <v>0</v>
      </c>
      <c r="V506" s="34">
        <f t="shared" si="1533"/>
        <v>0</v>
      </c>
      <c r="W506" s="34">
        <f t="shared" si="1533"/>
        <v>0</v>
      </c>
      <c r="X506" s="34">
        <f t="shared" si="1533"/>
        <v>1</v>
      </c>
      <c r="Y506" s="34">
        <f t="shared" si="1533"/>
        <v>1</v>
      </c>
      <c r="Z506" s="34">
        <f t="shared" si="1533"/>
        <v>0</v>
      </c>
      <c r="AA506" s="34">
        <f t="shared" si="1533"/>
        <v>0</v>
      </c>
      <c r="AB506" s="34">
        <f t="shared" si="1533"/>
        <v>0</v>
      </c>
      <c r="AC506" s="34">
        <f t="shared" si="21"/>
        <v>0</v>
      </c>
      <c r="AD506" s="34">
        <f t="shared" si="22"/>
        <v>1</v>
      </c>
      <c r="AE506" s="30">
        <f t="shared" si="23"/>
        <v>0.0001078576647</v>
      </c>
      <c r="AF506" s="35" t="str">
        <f t="shared" si="42"/>
        <v>V+M</v>
      </c>
      <c r="AG506" s="31"/>
      <c r="AH506" s="31"/>
      <c r="AI506" s="31"/>
      <c r="AJ506" s="36">
        <f t="shared" ref="AJ506:AS506" si="1534">INT(100*ABS(J506-($AH$7+$AH$9)/2))</f>
        <v>3220</v>
      </c>
      <c r="AK506" s="36">
        <f t="shared" si="1534"/>
        <v>192</v>
      </c>
      <c r="AL506" s="36">
        <f t="shared" si="1534"/>
        <v>189</v>
      </c>
      <c r="AM506" s="36">
        <f t="shared" si="1534"/>
        <v>85</v>
      </c>
      <c r="AN506" s="36">
        <f t="shared" si="1534"/>
        <v>89</v>
      </c>
      <c r="AO506" s="36">
        <f t="shared" si="1534"/>
        <v>167</v>
      </c>
      <c r="AP506" s="36">
        <f t="shared" si="1534"/>
        <v>187</v>
      </c>
      <c r="AQ506" s="36">
        <f t="shared" si="1534"/>
        <v>199</v>
      </c>
      <c r="AR506" s="36">
        <f t="shared" si="1534"/>
        <v>199</v>
      </c>
      <c r="AS506" s="36">
        <f t="shared" si="1534"/>
        <v>199</v>
      </c>
      <c r="AT506" s="35">
        <f t="shared" si="39"/>
        <v>85</v>
      </c>
      <c r="AU506" s="31"/>
      <c r="AV506" s="31"/>
      <c r="AW506" s="31"/>
      <c r="AX506" s="31"/>
      <c r="AY506" s="31"/>
      <c r="AZ506" s="31"/>
      <c r="BA506" s="31"/>
      <c r="BB506" s="31"/>
    </row>
    <row r="507" ht="13.5" customHeight="1">
      <c r="A507" s="27" t="s">
        <v>66</v>
      </c>
      <c r="B507" s="27" t="s">
        <v>10</v>
      </c>
      <c r="C507" s="28">
        <f>LOOKUP(A507,'single char incidentie'!$A$1:$A$26,'single char incidentie'!$E$1:$E$26)</f>
        <v>0.00143361625</v>
      </c>
      <c r="D507" s="28">
        <f>LOOKUP(B507,'single char incidentie'!$A$1:$A$26,'single char incidentie'!$D$1:$D$26)</f>
        <v>0.07130889039</v>
      </c>
      <c r="E507" s="29">
        <v>0.0107497899329872</v>
      </c>
      <c r="F507" s="30">
        <f t="shared" si="9"/>
        <v>0.0001074978993</v>
      </c>
      <c r="G507" s="31">
        <f t="shared" si="27"/>
        <v>150497.0591</v>
      </c>
      <c r="H507" s="31">
        <f t="shared" si="28"/>
        <v>998324.4655</v>
      </c>
      <c r="I507" s="31">
        <f t="shared" si="10"/>
        <v>1504.970591</v>
      </c>
      <c r="J507" s="32">
        <f t="shared" ref="J507:K507" si="1535">C507*$AH$5</f>
        <v>1.43361625</v>
      </c>
      <c r="K507" s="32">
        <f t="shared" si="1535"/>
        <v>71.30889039</v>
      </c>
      <c r="L507" s="32">
        <f t="shared" si="12"/>
        <v>0.1074978993</v>
      </c>
      <c r="M507" s="32">
        <f t="shared" si="13"/>
        <v>0.1194680208</v>
      </c>
      <c r="N507" s="32">
        <f t="shared" si="14"/>
        <v>0.04624568548</v>
      </c>
      <c r="O507" s="32">
        <f t="shared" si="15"/>
        <v>5.942407533</v>
      </c>
      <c r="P507" s="32">
        <f t="shared" si="16"/>
        <v>2.300286787</v>
      </c>
      <c r="Q507" s="32">
        <f t="shared" si="17"/>
        <v>0.008958158277</v>
      </c>
      <c r="R507" s="32">
        <f t="shared" si="18"/>
        <v>0.003467674172</v>
      </c>
      <c r="S507" s="32">
        <f t="shared" si="19"/>
        <v>0.0002889728477</v>
      </c>
      <c r="T507" s="33">
        <f t="shared" si="30"/>
        <v>0.9937962775</v>
      </c>
      <c r="U507" s="34">
        <f t="shared" ref="U507:AB507" si="1536">IF(AND(J507&gt;=$AH$7,J507&lt;=$AH$9),1,0)</f>
        <v>1</v>
      </c>
      <c r="V507" s="34">
        <f t="shared" si="1536"/>
        <v>0</v>
      </c>
      <c r="W507" s="34">
        <f t="shared" si="1536"/>
        <v>0</v>
      </c>
      <c r="X507" s="34">
        <f t="shared" si="1536"/>
        <v>0</v>
      </c>
      <c r="Y507" s="34">
        <f t="shared" si="1536"/>
        <v>0</v>
      </c>
      <c r="Z507" s="34">
        <f t="shared" si="1536"/>
        <v>0</v>
      </c>
      <c r="AA507" s="34">
        <f t="shared" si="1536"/>
        <v>1</v>
      </c>
      <c r="AB507" s="34">
        <f t="shared" si="1536"/>
        <v>0</v>
      </c>
      <c r="AC507" s="34">
        <f t="shared" si="21"/>
        <v>0</v>
      </c>
      <c r="AD507" s="34">
        <f t="shared" si="22"/>
        <v>1</v>
      </c>
      <c r="AE507" s="30">
        <f t="shared" si="23"/>
        <v>0.0001074978993</v>
      </c>
      <c r="AF507" s="35" t="str">
        <f t="shared" si="42"/>
        <v>F+D</v>
      </c>
      <c r="AG507" s="31"/>
      <c r="AH507" s="31"/>
      <c r="AI507" s="31"/>
      <c r="AJ507" s="36">
        <f t="shared" ref="AJ507:AS507" si="1537">INT(100*ABS(J507-($AH$7+$AH$9)/2))</f>
        <v>56</v>
      </c>
      <c r="AK507" s="36">
        <f t="shared" si="1537"/>
        <v>6930</v>
      </c>
      <c r="AL507" s="36">
        <f t="shared" si="1537"/>
        <v>189</v>
      </c>
      <c r="AM507" s="36">
        <f t="shared" si="1537"/>
        <v>188</v>
      </c>
      <c r="AN507" s="36">
        <f t="shared" si="1537"/>
        <v>195</v>
      </c>
      <c r="AO507" s="36">
        <f t="shared" si="1537"/>
        <v>394</v>
      </c>
      <c r="AP507" s="36">
        <f t="shared" si="1537"/>
        <v>30</v>
      </c>
      <c r="AQ507" s="36">
        <f t="shared" si="1537"/>
        <v>199</v>
      </c>
      <c r="AR507" s="36">
        <f t="shared" si="1537"/>
        <v>199</v>
      </c>
      <c r="AS507" s="36">
        <f t="shared" si="1537"/>
        <v>199</v>
      </c>
      <c r="AT507" s="35">
        <f t="shared" si="39"/>
        <v>30</v>
      </c>
      <c r="AU507" s="31"/>
      <c r="AV507" s="31"/>
      <c r="AW507" s="31"/>
      <c r="AX507" s="31"/>
      <c r="AY507" s="31"/>
      <c r="AZ507" s="31"/>
      <c r="BA507" s="31"/>
      <c r="BB507" s="31"/>
    </row>
    <row r="508" ht="13.5" customHeight="1">
      <c r="A508" s="27" t="s">
        <v>59</v>
      </c>
      <c r="B508" s="27" t="s">
        <v>65</v>
      </c>
      <c r="C508" s="28">
        <f>LOOKUP(A508,'single char incidentie'!$A$1:$A$26,'single char incidentie'!$E$1:$E$26)</f>
        <v>0.03451036129</v>
      </c>
      <c r="D508" s="28">
        <f>LOOKUP(B508,'single char incidentie'!$A$1:$A$26,'single char incidentie'!$D$1:$D$26)</f>
        <v>0.002980295365</v>
      </c>
      <c r="E508" s="29">
        <v>0.0107497899329872</v>
      </c>
      <c r="F508" s="30">
        <f t="shared" si="9"/>
        <v>0.0001074978993</v>
      </c>
      <c r="G508" s="31">
        <f t="shared" si="27"/>
        <v>150497.0591</v>
      </c>
      <c r="H508" s="31">
        <f t="shared" si="28"/>
        <v>41724.13511</v>
      </c>
      <c r="I508" s="31">
        <f t="shared" si="10"/>
        <v>1504.970591</v>
      </c>
      <c r="J508" s="32">
        <f t="shared" ref="J508:K508" si="1538">C508*$AH$5</f>
        <v>34.51036129</v>
      </c>
      <c r="K508" s="32">
        <f t="shared" si="1538"/>
        <v>2.980295365</v>
      </c>
      <c r="L508" s="32">
        <f t="shared" si="12"/>
        <v>0.1074978993</v>
      </c>
      <c r="M508" s="32">
        <f t="shared" si="13"/>
        <v>2.875863441</v>
      </c>
      <c r="N508" s="32">
        <f t="shared" si="14"/>
        <v>1.113237461</v>
      </c>
      <c r="O508" s="32">
        <f t="shared" si="15"/>
        <v>0.2483579471</v>
      </c>
      <c r="P508" s="32">
        <f t="shared" si="16"/>
        <v>0.09613856016</v>
      </c>
      <c r="Q508" s="32">
        <f t="shared" si="17"/>
        <v>0.008958158277</v>
      </c>
      <c r="R508" s="32">
        <f t="shared" si="18"/>
        <v>0.003467674172</v>
      </c>
      <c r="S508" s="32">
        <f t="shared" si="19"/>
        <v>0.0002889728477</v>
      </c>
      <c r="T508" s="33">
        <f t="shared" si="30"/>
        <v>0.9939037754</v>
      </c>
      <c r="U508" s="34">
        <f t="shared" ref="U508:AB508" si="1539">IF(AND(J508&gt;=$AH$7,J508&lt;=$AH$9),1,0)</f>
        <v>0</v>
      </c>
      <c r="V508" s="34">
        <f t="shared" si="1539"/>
        <v>1</v>
      </c>
      <c r="W508" s="34">
        <f t="shared" si="1539"/>
        <v>0</v>
      </c>
      <c r="X508" s="34">
        <f t="shared" si="1539"/>
        <v>1</v>
      </c>
      <c r="Y508" s="34">
        <f t="shared" si="1539"/>
        <v>1</v>
      </c>
      <c r="Z508" s="34">
        <f t="shared" si="1539"/>
        <v>0</v>
      </c>
      <c r="AA508" s="34">
        <f t="shared" si="1539"/>
        <v>0</v>
      </c>
      <c r="AB508" s="34">
        <f t="shared" si="1539"/>
        <v>0</v>
      </c>
      <c r="AC508" s="34">
        <f t="shared" si="21"/>
        <v>0</v>
      </c>
      <c r="AD508" s="34">
        <f t="shared" si="22"/>
        <v>1</v>
      </c>
      <c r="AE508" s="30">
        <f t="shared" si="23"/>
        <v>0.0001074978993</v>
      </c>
      <c r="AF508" s="35" t="str">
        <f t="shared" si="42"/>
        <v>V+M</v>
      </c>
      <c r="AG508" s="31"/>
      <c r="AH508" s="31"/>
      <c r="AI508" s="31"/>
      <c r="AJ508" s="36">
        <f t="shared" ref="AJ508:AS508" si="1540">INT(100*ABS(J508-($AH$7+$AH$9)/2))</f>
        <v>3251</v>
      </c>
      <c r="AK508" s="36">
        <f t="shared" si="1540"/>
        <v>98</v>
      </c>
      <c r="AL508" s="36">
        <f t="shared" si="1540"/>
        <v>189</v>
      </c>
      <c r="AM508" s="36">
        <f t="shared" si="1540"/>
        <v>87</v>
      </c>
      <c r="AN508" s="36">
        <f t="shared" si="1540"/>
        <v>88</v>
      </c>
      <c r="AO508" s="36">
        <f t="shared" si="1540"/>
        <v>175</v>
      </c>
      <c r="AP508" s="36">
        <f t="shared" si="1540"/>
        <v>190</v>
      </c>
      <c r="AQ508" s="36">
        <f t="shared" si="1540"/>
        <v>199</v>
      </c>
      <c r="AR508" s="36">
        <f t="shared" si="1540"/>
        <v>199</v>
      </c>
      <c r="AS508" s="36">
        <f t="shared" si="1540"/>
        <v>199</v>
      </c>
      <c r="AT508" s="35">
        <f t="shared" si="39"/>
        <v>87</v>
      </c>
      <c r="AU508" s="31"/>
      <c r="AV508" s="31"/>
      <c r="AW508" s="31"/>
      <c r="AX508" s="31"/>
      <c r="AY508" s="31"/>
      <c r="AZ508" s="31"/>
      <c r="BA508" s="31"/>
      <c r="BB508" s="31"/>
    </row>
    <row r="509" ht="13.5" customHeight="1">
      <c r="A509" s="27" t="s">
        <v>61</v>
      </c>
      <c r="B509" s="27" t="s">
        <v>53</v>
      </c>
      <c r="C509" s="28">
        <f>LOOKUP(A509,'single char incidentie'!$A$1:$A$26,'single char incidentie'!$E$1:$E$26)</f>
        <v>0.0043910167</v>
      </c>
      <c r="D509" s="28">
        <f>LOOKUP(B509,'single char incidentie'!$A$1:$A$26,'single char incidentie'!$D$1:$D$26)</f>
        <v>0.02319662658</v>
      </c>
      <c r="E509" s="29">
        <v>0.0106490556230395</v>
      </c>
      <c r="F509" s="30">
        <f t="shared" si="9"/>
        <v>0.0001064905562</v>
      </c>
      <c r="G509" s="31">
        <f t="shared" si="27"/>
        <v>149086.7787</v>
      </c>
      <c r="H509" s="31">
        <f t="shared" si="28"/>
        <v>324752.7721</v>
      </c>
      <c r="I509" s="31">
        <f t="shared" si="10"/>
        <v>1490.867787</v>
      </c>
      <c r="J509" s="32">
        <f t="shared" ref="J509:K509" si="1541">C509*$AH$5</f>
        <v>4.3910167</v>
      </c>
      <c r="K509" s="32">
        <f t="shared" si="1541"/>
        <v>23.19662658</v>
      </c>
      <c r="L509" s="32">
        <f t="shared" si="12"/>
        <v>0.1064905562</v>
      </c>
      <c r="M509" s="32">
        <f t="shared" si="13"/>
        <v>0.3659180583</v>
      </c>
      <c r="N509" s="32">
        <f t="shared" si="14"/>
        <v>0.1416457</v>
      </c>
      <c r="O509" s="32">
        <f t="shared" si="15"/>
        <v>1.933052215</v>
      </c>
      <c r="P509" s="32">
        <f t="shared" si="16"/>
        <v>0.7482782768</v>
      </c>
      <c r="Q509" s="32">
        <f t="shared" si="17"/>
        <v>0.008874213019</v>
      </c>
      <c r="R509" s="32">
        <f t="shared" si="18"/>
        <v>0.003435179233</v>
      </c>
      <c r="S509" s="32">
        <f t="shared" si="19"/>
        <v>0.0002862649361</v>
      </c>
      <c r="T509" s="33">
        <f t="shared" si="30"/>
        <v>0.994010266</v>
      </c>
      <c r="U509" s="34">
        <f t="shared" ref="U509:AB509" si="1542">IF(AND(J509&gt;=$AH$7,J509&lt;=$AH$9),1,0)</f>
        <v>0</v>
      </c>
      <c r="V509" s="34">
        <f t="shared" si="1542"/>
        <v>0</v>
      </c>
      <c r="W509" s="34">
        <f t="shared" si="1542"/>
        <v>0</v>
      </c>
      <c r="X509" s="34">
        <f t="shared" si="1542"/>
        <v>0</v>
      </c>
      <c r="Y509" s="34">
        <f t="shared" si="1542"/>
        <v>0</v>
      </c>
      <c r="Z509" s="34">
        <f t="shared" si="1542"/>
        <v>1</v>
      </c>
      <c r="AA509" s="34">
        <f t="shared" si="1542"/>
        <v>0</v>
      </c>
      <c r="AB509" s="34">
        <f t="shared" si="1542"/>
        <v>0</v>
      </c>
      <c r="AC509" s="34">
        <f t="shared" si="21"/>
        <v>0</v>
      </c>
      <c r="AD509" s="34">
        <f t="shared" si="22"/>
        <v>1</v>
      </c>
      <c r="AE509" s="30">
        <f t="shared" si="23"/>
        <v>0.0001064905562</v>
      </c>
      <c r="AF509" s="35" t="str">
        <f t="shared" si="42"/>
        <v>F+M</v>
      </c>
      <c r="AG509" s="31"/>
      <c r="AH509" s="31"/>
      <c r="AI509" s="31"/>
      <c r="AJ509" s="36">
        <f t="shared" ref="AJ509:AS509" si="1543">INT(100*ABS(J509-($AH$7+$AH$9)/2))</f>
        <v>239</v>
      </c>
      <c r="AK509" s="36">
        <f t="shared" si="1543"/>
        <v>2119</v>
      </c>
      <c r="AL509" s="36">
        <f t="shared" si="1543"/>
        <v>189</v>
      </c>
      <c r="AM509" s="36">
        <f t="shared" si="1543"/>
        <v>163</v>
      </c>
      <c r="AN509" s="36">
        <f t="shared" si="1543"/>
        <v>185</v>
      </c>
      <c r="AO509" s="36">
        <f t="shared" si="1543"/>
        <v>6</v>
      </c>
      <c r="AP509" s="36">
        <f t="shared" si="1543"/>
        <v>125</v>
      </c>
      <c r="AQ509" s="36">
        <f t="shared" si="1543"/>
        <v>199</v>
      </c>
      <c r="AR509" s="36">
        <f t="shared" si="1543"/>
        <v>199</v>
      </c>
      <c r="AS509" s="36">
        <f t="shared" si="1543"/>
        <v>199</v>
      </c>
      <c r="AT509" s="35">
        <f t="shared" si="39"/>
        <v>6</v>
      </c>
      <c r="AU509" s="31"/>
      <c r="AV509" s="31"/>
      <c r="AW509" s="31"/>
      <c r="AX509" s="31"/>
      <c r="AY509" s="31"/>
      <c r="AZ509" s="31"/>
      <c r="BA509" s="31"/>
      <c r="BB509" s="31"/>
    </row>
    <row r="510" ht="13.5" customHeight="1">
      <c r="A510" s="27" t="s">
        <v>30</v>
      </c>
      <c r="B510" s="27" t="s">
        <v>66</v>
      </c>
      <c r="C510" s="28">
        <f>LOOKUP(A510,'single char incidentie'!$A$1:$A$26,'single char incidentie'!$E$1:$E$26)</f>
        <v>0.1213456172</v>
      </c>
      <c r="D510" s="28">
        <f>LOOKUP(B510,'single char incidentie'!$A$1:$A$26,'single char incidentie'!$D$1:$D$26)</f>
        <v>0.000842809948</v>
      </c>
      <c r="E510" s="29">
        <v>0.0104907588502646</v>
      </c>
      <c r="F510" s="30">
        <f t="shared" si="9"/>
        <v>0.0001049075885</v>
      </c>
      <c r="G510" s="31">
        <f t="shared" si="27"/>
        <v>146870.6239</v>
      </c>
      <c r="H510" s="31">
        <f t="shared" si="28"/>
        <v>11799.33927</v>
      </c>
      <c r="I510" s="31">
        <f t="shared" si="10"/>
        <v>1468.706239</v>
      </c>
      <c r="J510" s="32">
        <f t="shared" ref="J510:K510" si="1544">C510*$AH$5</f>
        <v>121.3456172</v>
      </c>
      <c r="K510" s="32">
        <f t="shared" si="1544"/>
        <v>0.842809948</v>
      </c>
      <c r="L510" s="32">
        <f t="shared" si="12"/>
        <v>0.1049075885</v>
      </c>
      <c r="M510" s="32">
        <f t="shared" si="13"/>
        <v>10.11213477</v>
      </c>
      <c r="N510" s="32">
        <f t="shared" si="14"/>
        <v>3.914374749</v>
      </c>
      <c r="O510" s="32">
        <f t="shared" si="15"/>
        <v>0.07023416233</v>
      </c>
      <c r="P510" s="32">
        <f t="shared" si="16"/>
        <v>0.02718741768</v>
      </c>
      <c r="Q510" s="32">
        <f t="shared" si="17"/>
        <v>0.008742299042</v>
      </c>
      <c r="R510" s="32">
        <f t="shared" si="18"/>
        <v>0.003384115758</v>
      </c>
      <c r="S510" s="32">
        <f t="shared" si="19"/>
        <v>0.0002820096465</v>
      </c>
      <c r="T510" s="33">
        <f t="shared" si="30"/>
        <v>0.9941151736</v>
      </c>
      <c r="U510" s="34">
        <f t="shared" ref="U510:AB510" si="1545">IF(AND(J510&gt;=$AH$7,J510&lt;=$AH$9),1,0)</f>
        <v>0</v>
      </c>
      <c r="V510" s="34">
        <f t="shared" si="1545"/>
        <v>0</v>
      </c>
      <c r="W510" s="34">
        <f t="shared" si="1545"/>
        <v>0</v>
      </c>
      <c r="X510" s="34">
        <f t="shared" si="1545"/>
        <v>0</v>
      </c>
      <c r="Y510" s="34">
        <f t="shared" si="1545"/>
        <v>0</v>
      </c>
      <c r="Z510" s="34">
        <f t="shared" si="1545"/>
        <v>0</v>
      </c>
      <c r="AA510" s="34">
        <f t="shared" si="1545"/>
        <v>0</v>
      </c>
      <c r="AB510" s="34">
        <f t="shared" si="1545"/>
        <v>0</v>
      </c>
      <c r="AC510" s="34">
        <f t="shared" si="21"/>
        <v>0</v>
      </c>
      <c r="AD510" s="34">
        <f t="shared" si="22"/>
        <v>0</v>
      </c>
      <c r="AE510" s="30">
        <f t="shared" si="23"/>
        <v>0</v>
      </c>
      <c r="AF510" s="35" t="str">
        <f t="shared" si="42"/>
        <v>F</v>
      </c>
      <c r="AG510" s="31"/>
      <c r="AH510" s="31"/>
      <c r="AI510" s="31"/>
      <c r="AJ510" s="36">
        <f t="shared" ref="AJ510:AS510" si="1546">INT(100*ABS(J510-($AH$7+$AH$9)/2))</f>
        <v>11934</v>
      </c>
      <c r="AK510" s="36">
        <f t="shared" si="1546"/>
        <v>115</v>
      </c>
      <c r="AL510" s="36">
        <f t="shared" si="1546"/>
        <v>189</v>
      </c>
      <c r="AM510" s="36">
        <f t="shared" si="1546"/>
        <v>811</v>
      </c>
      <c r="AN510" s="36">
        <f t="shared" si="1546"/>
        <v>191</v>
      </c>
      <c r="AO510" s="36">
        <f t="shared" si="1546"/>
        <v>192</v>
      </c>
      <c r="AP510" s="36">
        <f t="shared" si="1546"/>
        <v>197</v>
      </c>
      <c r="AQ510" s="36">
        <f t="shared" si="1546"/>
        <v>199</v>
      </c>
      <c r="AR510" s="36">
        <f t="shared" si="1546"/>
        <v>199</v>
      </c>
      <c r="AS510" s="36">
        <f t="shared" si="1546"/>
        <v>199</v>
      </c>
      <c r="AT510" s="35">
        <f t="shared" si="39"/>
        <v>115</v>
      </c>
      <c r="AU510" s="31"/>
      <c r="AV510" s="31"/>
      <c r="AW510" s="31"/>
      <c r="AX510" s="31"/>
      <c r="AY510" s="31"/>
      <c r="AZ510" s="31"/>
      <c r="BA510" s="31"/>
      <c r="BB510" s="31"/>
    </row>
    <row r="511" ht="13.5" customHeight="1">
      <c r="A511" s="27" t="s">
        <v>61</v>
      </c>
      <c r="B511" s="27" t="s">
        <v>61</v>
      </c>
      <c r="C511" s="28">
        <f>LOOKUP(A511,'single char incidentie'!$A$1:$A$26,'single char incidentie'!$E$1:$E$26)</f>
        <v>0.0043910167</v>
      </c>
      <c r="D511" s="28">
        <f>LOOKUP(B511,'single char incidentie'!$A$1:$A$26,'single char incidentie'!$D$1:$D$26)</f>
        <v>0.02155809446</v>
      </c>
      <c r="E511" s="29">
        <v>0.0104547823109976</v>
      </c>
      <c r="F511" s="30">
        <f t="shared" si="9"/>
        <v>0.0001045478231</v>
      </c>
      <c r="G511" s="31">
        <f t="shared" si="27"/>
        <v>146366.9524</v>
      </c>
      <c r="H511" s="31">
        <f t="shared" si="28"/>
        <v>301813.3225</v>
      </c>
      <c r="I511" s="31">
        <f t="shared" si="10"/>
        <v>1463.669524</v>
      </c>
      <c r="J511" s="32">
        <f t="shared" ref="J511:K511" si="1547">C511*$AH$5</f>
        <v>4.3910167</v>
      </c>
      <c r="K511" s="32">
        <f t="shared" si="1547"/>
        <v>21.55809446</v>
      </c>
      <c r="L511" s="32">
        <f t="shared" si="12"/>
        <v>0.1045478231</v>
      </c>
      <c r="M511" s="32">
        <f t="shared" si="13"/>
        <v>0.3659180583</v>
      </c>
      <c r="N511" s="32">
        <f t="shared" si="14"/>
        <v>0.1416457</v>
      </c>
      <c r="O511" s="32">
        <f t="shared" si="15"/>
        <v>1.796507872</v>
      </c>
      <c r="P511" s="32">
        <f t="shared" si="16"/>
        <v>0.6954224021</v>
      </c>
      <c r="Q511" s="32">
        <f t="shared" si="17"/>
        <v>0.008712318592</v>
      </c>
      <c r="R511" s="32">
        <f t="shared" si="18"/>
        <v>0.003372510423</v>
      </c>
      <c r="S511" s="32">
        <f t="shared" si="19"/>
        <v>0.0002810425352</v>
      </c>
      <c r="T511" s="33">
        <f t="shared" si="30"/>
        <v>0.9942197214</v>
      </c>
      <c r="U511" s="34">
        <f t="shared" ref="U511:AB511" si="1548">IF(AND(J511&gt;=$AH$7,J511&lt;=$AH$9),1,0)</f>
        <v>0</v>
      </c>
      <c r="V511" s="34">
        <f t="shared" si="1548"/>
        <v>0</v>
      </c>
      <c r="W511" s="34">
        <f t="shared" si="1548"/>
        <v>0</v>
      </c>
      <c r="X511" s="34">
        <f t="shared" si="1548"/>
        <v>0</v>
      </c>
      <c r="Y511" s="34">
        <f t="shared" si="1548"/>
        <v>0</v>
      </c>
      <c r="Z511" s="34">
        <f t="shared" si="1548"/>
        <v>1</v>
      </c>
      <c r="AA511" s="34">
        <f t="shared" si="1548"/>
        <v>0</v>
      </c>
      <c r="AB511" s="34">
        <f t="shared" si="1548"/>
        <v>0</v>
      </c>
      <c r="AC511" s="34">
        <f t="shared" si="21"/>
        <v>0</v>
      </c>
      <c r="AD511" s="34">
        <f t="shared" si="22"/>
        <v>1</v>
      </c>
      <c r="AE511" s="30">
        <f t="shared" si="23"/>
        <v>0.0001045478231</v>
      </c>
      <c r="AF511" s="35" t="str">
        <f t="shared" si="42"/>
        <v>F+M</v>
      </c>
      <c r="AG511" s="31"/>
      <c r="AH511" s="31"/>
      <c r="AI511" s="31"/>
      <c r="AJ511" s="36">
        <f t="shared" ref="AJ511:AS511" si="1549">INT(100*ABS(J511-($AH$7+$AH$9)/2))</f>
        <v>239</v>
      </c>
      <c r="AK511" s="36">
        <f t="shared" si="1549"/>
        <v>1955</v>
      </c>
      <c r="AL511" s="36">
        <f t="shared" si="1549"/>
        <v>189</v>
      </c>
      <c r="AM511" s="36">
        <f t="shared" si="1549"/>
        <v>163</v>
      </c>
      <c r="AN511" s="36">
        <f t="shared" si="1549"/>
        <v>185</v>
      </c>
      <c r="AO511" s="36">
        <f t="shared" si="1549"/>
        <v>20</v>
      </c>
      <c r="AP511" s="36">
        <f t="shared" si="1549"/>
        <v>130</v>
      </c>
      <c r="AQ511" s="36">
        <f t="shared" si="1549"/>
        <v>199</v>
      </c>
      <c r="AR511" s="36">
        <f t="shared" si="1549"/>
        <v>199</v>
      </c>
      <c r="AS511" s="36">
        <f t="shared" si="1549"/>
        <v>199</v>
      </c>
      <c r="AT511" s="35">
        <f t="shared" si="39"/>
        <v>20</v>
      </c>
      <c r="AU511" s="31"/>
      <c r="AV511" s="31"/>
      <c r="AW511" s="31"/>
      <c r="AX511" s="31"/>
      <c r="AY511" s="31"/>
      <c r="AZ511" s="31"/>
      <c r="BA511" s="31"/>
      <c r="BB511" s="31"/>
    </row>
    <row r="512" ht="13.5" customHeight="1">
      <c r="A512" s="27" t="s">
        <v>28</v>
      </c>
      <c r="B512" s="27" t="s">
        <v>65</v>
      </c>
      <c r="C512" s="28">
        <f>LOOKUP(A512,'single char incidentie'!$A$1:$A$26,'single char incidentie'!$E$1:$E$26)</f>
        <v>0.0311030688</v>
      </c>
      <c r="D512" s="28">
        <f>LOOKUP(B512,'single char incidentie'!$A$1:$A$26,'single char incidentie'!$D$1:$D$26)</f>
        <v>0.002980295365</v>
      </c>
      <c r="E512" s="29">
        <v>0.0103180714617829</v>
      </c>
      <c r="F512" s="30">
        <f t="shared" si="9"/>
        <v>0.0001031807146</v>
      </c>
      <c r="G512" s="31">
        <f t="shared" si="27"/>
        <v>144453.0005</v>
      </c>
      <c r="H512" s="31">
        <f t="shared" si="28"/>
        <v>41724.13511</v>
      </c>
      <c r="I512" s="31">
        <f t="shared" si="10"/>
        <v>1444.530005</v>
      </c>
      <c r="J512" s="32">
        <f t="shared" ref="J512:K512" si="1550">C512*$AH$5</f>
        <v>31.1030688</v>
      </c>
      <c r="K512" s="32">
        <f t="shared" si="1550"/>
        <v>2.980295365</v>
      </c>
      <c r="L512" s="32">
        <f t="shared" si="12"/>
        <v>0.1031807146</v>
      </c>
      <c r="M512" s="32">
        <f t="shared" si="13"/>
        <v>2.5919224</v>
      </c>
      <c r="N512" s="32">
        <f t="shared" si="14"/>
        <v>1.0033248</v>
      </c>
      <c r="O512" s="32">
        <f t="shared" si="15"/>
        <v>0.2483579471</v>
      </c>
      <c r="P512" s="32">
        <f t="shared" si="16"/>
        <v>0.09613856016</v>
      </c>
      <c r="Q512" s="32">
        <f t="shared" si="17"/>
        <v>0.008598392885</v>
      </c>
      <c r="R512" s="32">
        <f t="shared" si="18"/>
        <v>0.003328410149</v>
      </c>
      <c r="S512" s="32">
        <f t="shared" si="19"/>
        <v>0.0002773675124</v>
      </c>
      <c r="T512" s="33">
        <f t="shared" si="30"/>
        <v>0.9943229021</v>
      </c>
      <c r="U512" s="34">
        <f t="shared" ref="U512:AB512" si="1551">IF(AND(J512&gt;=$AH$7,J512&lt;=$AH$9),1,0)</f>
        <v>0</v>
      </c>
      <c r="V512" s="34">
        <f t="shared" si="1551"/>
        <v>1</v>
      </c>
      <c r="W512" s="34">
        <f t="shared" si="1551"/>
        <v>0</v>
      </c>
      <c r="X512" s="34">
        <f t="shared" si="1551"/>
        <v>1</v>
      </c>
      <c r="Y512" s="34">
        <f t="shared" si="1551"/>
        <v>1</v>
      </c>
      <c r="Z512" s="34">
        <f t="shared" si="1551"/>
        <v>0</v>
      </c>
      <c r="AA512" s="34">
        <f t="shared" si="1551"/>
        <v>0</v>
      </c>
      <c r="AB512" s="34">
        <f t="shared" si="1551"/>
        <v>0</v>
      </c>
      <c r="AC512" s="34">
        <f t="shared" si="21"/>
        <v>0</v>
      </c>
      <c r="AD512" s="34">
        <f t="shared" si="22"/>
        <v>1</v>
      </c>
      <c r="AE512" s="30">
        <f t="shared" si="23"/>
        <v>0.0001031807146</v>
      </c>
      <c r="AF512" s="35" t="str">
        <f t="shared" si="42"/>
        <v>V+M</v>
      </c>
      <c r="AG512" s="31"/>
      <c r="AH512" s="31"/>
      <c r="AI512" s="31"/>
      <c r="AJ512" s="36">
        <f t="shared" ref="AJ512:AS512" si="1552">INT(100*ABS(J512-($AH$7+$AH$9)/2))</f>
        <v>2910</v>
      </c>
      <c r="AK512" s="36">
        <f t="shared" si="1552"/>
        <v>98</v>
      </c>
      <c r="AL512" s="36">
        <f t="shared" si="1552"/>
        <v>189</v>
      </c>
      <c r="AM512" s="36">
        <f t="shared" si="1552"/>
        <v>59</v>
      </c>
      <c r="AN512" s="36">
        <f t="shared" si="1552"/>
        <v>99</v>
      </c>
      <c r="AO512" s="36">
        <f t="shared" si="1552"/>
        <v>175</v>
      </c>
      <c r="AP512" s="36">
        <f t="shared" si="1552"/>
        <v>190</v>
      </c>
      <c r="AQ512" s="36">
        <f t="shared" si="1552"/>
        <v>199</v>
      </c>
      <c r="AR512" s="36">
        <f t="shared" si="1552"/>
        <v>199</v>
      </c>
      <c r="AS512" s="36">
        <f t="shared" si="1552"/>
        <v>199</v>
      </c>
      <c r="AT512" s="35">
        <f t="shared" si="39"/>
        <v>59</v>
      </c>
      <c r="AU512" s="31"/>
      <c r="AV512" s="31"/>
      <c r="AW512" s="31"/>
      <c r="AX512" s="31"/>
      <c r="AY512" s="31"/>
      <c r="AZ512" s="31"/>
      <c r="BA512" s="31"/>
      <c r="BB512" s="31"/>
    </row>
    <row r="513" ht="13.5" customHeight="1">
      <c r="A513" s="27" t="s">
        <v>10</v>
      </c>
      <c r="B513" s="27" t="s">
        <v>63</v>
      </c>
      <c r="C513" s="28">
        <f>LOOKUP(A513,'single char incidentie'!$A$1:$A$26,'single char incidentie'!$E$1:$E$26)</f>
        <v>0.006305122521</v>
      </c>
      <c r="D513" s="28">
        <f>LOOKUP(B513,'single char incidentie'!$A$1:$A$26,'single char incidentie'!$D$1:$D$26)</f>
        <v>0.01647854269</v>
      </c>
      <c r="E513" s="29">
        <v>0.0103108761539295</v>
      </c>
      <c r="F513" s="30">
        <f t="shared" si="9"/>
        <v>0.0001031087615</v>
      </c>
      <c r="G513" s="31">
        <f t="shared" si="27"/>
        <v>144352.2662</v>
      </c>
      <c r="H513" s="31">
        <f t="shared" si="28"/>
        <v>230699.5977</v>
      </c>
      <c r="I513" s="31">
        <f t="shared" si="10"/>
        <v>1443.522662</v>
      </c>
      <c r="J513" s="32">
        <f t="shared" ref="J513:K513" si="1553">C513*$AH$5</f>
        <v>6.305122521</v>
      </c>
      <c r="K513" s="32">
        <f t="shared" si="1553"/>
        <v>16.47854269</v>
      </c>
      <c r="L513" s="32">
        <f t="shared" si="12"/>
        <v>0.1031087615</v>
      </c>
      <c r="M513" s="32">
        <f t="shared" si="13"/>
        <v>0.5254268768</v>
      </c>
      <c r="N513" s="32">
        <f t="shared" si="14"/>
        <v>0.2033910491</v>
      </c>
      <c r="O513" s="32">
        <f t="shared" si="15"/>
        <v>1.373211891</v>
      </c>
      <c r="P513" s="32">
        <f t="shared" si="16"/>
        <v>0.5315658933</v>
      </c>
      <c r="Q513" s="32">
        <f t="shared" si="17"/>
        <v>0.008592396795</v>
      </c>
      <c r="R513" s="32">
        <f t="shared" si="18"/>
        <v>0.003326089082</v>
      </c>
      <c r="S513" s="32">
        <f t="shared" si="19"/>
        <v>0.0002771740902</v>
      </c>
      <c r="T513" s="33">
        <f t="shared" si="30"/>
        <v>0.9944260109</v>
      </c>
      <c r="U513" s="34">
        <f t="shared" ref="U513:AB513" si="1554">IF(AND(J513&gt;=$AH$7,J513&lt;=$AH$9),1,0)</f>
        <v>0</v>
      </c>
      <c r="V513" s="34">
        <f t="shared" si="1554"/>
        <v>0</v>
      </c>
      <c r="W513" s="34">
        <f t="shared" si="1554"/>
        <v>0</v>
      </c>
      <c r="X513" s="34">
        <f t="shared" si="1554"/>
        <v>0</v>
      </c>
      <c r="Y513" s="34">
        <f t="shared" si="1554"/>
        <v>0</v>
      </c>
      <c r="Z513" s="34">
        <f t="shared" si="1554"/>
        <v>1</v>
      </c>
      <c r="AA513" s="34">
        <f t="shared" si="1554"/>
        <v>0</v>
      </c>
      <c r="AB513" s="34">
        <f t="shared" si="1554"/>
        <v>0</v>
      </c>
      <c r="AC513" s="34">
        <f t="shared" si="21"/>
        <v>0</v>
      </c>
      <c r="AD513" s="34">
        <f t="shared" si="22"/>
        <v>1</v>
      </c>
      <c r="AE513" s="30">
        <f t="shared" si="23"/>
        <v>0.0001031087615</v>
      </c>
      <c r="AF513" s="35" t="str">
        <f t="shared" si="42"/>
        <v>F+M</v>
      </c>
      <c r="AG513" s="31"/>
      <c r="AH513" s="31"/>
      <c r="AI513" s="31"/>
      <c r="AJ513" s="36">
        <f t="shared" ref="AJ513:AS513" si="1555">INT(100*ABS(J513-($AH$7+$AH$9)/2))</f>
        <v>430</v>
      </c>
      <c r="AK513" s="36">
        <f t="shared" si="1555"/>
        <v>1447</v>
      </c>
      <c r="AL513" s="36">
        <f t="shared" si="1555"/>
        <v>189</v>
      </c>
      <c r="AM513" s="36">
        <f t="shared" si="1555"/>
        <v>147</v>
      </c>
      <c r="AN513" s="36">
        <f t="shared" si="1555"/>
        <v>179</v>
      </c>
      <c r="AO513" s="36">
        <f t="shared" si="1555"/>
        <v>62</v>
      </c>
      <c r="AP513" s="36">
        <f t="shared" si="1555"/>
        <v>146</v>
      </c>
      <c r="AQ513" s="36">
        <f t="shared" si="1555"/>
        <v>199</v>
      </c>
      <c r="AR513" s="36">
        <f t="shared" si="1555"/>
        <v>199</v>
      </c>
      <c r="AS513" s="36">
        <f t="shared" si="1555"/>
        <v>199</v>
      </c>
      <c r="AT513" s="35">
        <f t="shared" si="39"/>
        <v>62</v>
      </c>
      <c r="AU513" s="31"/>
      <c r="AV513" s="31"/>
      <c r="AW513" s="31"/>
      <c r="AX513" s="31"/>
      <c r="AY513" s="31"/>
      <c r="AZ513" s="31"/>
      <c r="BA513" s="31"/>
      <c r="BB513" s="31"/>
    </row>
    <row r="514" ht="13.5" customHeight="1">
      <c r="A514" s="27" t="s">
        <v>58</v>
      </c>
      <c r="B514" s="27" t="s">
        <v>65</v>
      </c>
      <c r="C514" s="28">
        <f>LOOKUP(A514,'single char incidentie'!$A$1:$A$26,'single char incidentie'!$E$1:$E$26)</f>
        <v>0.03982593795</v>
      </c>
      <c r="D514" s="28">
        <f>LOOKUP(B514,'single char incidentie'!$A$1:$A$26,'single char incidentie'!$D$1:$D$26)</f>
        <v>0.002980295365</v>
      </c>
      <c r="E514" s="29">
        <v>0.0100014779162331</v>
      </c>
      <c r="F514" s="30">
        <f t="shared" si="9"/>
        <v>0.0001000147792</v>
      </c>
      <c r="G514" s="31">
        <f t="shared" si="27"/>
        <v>140020.6908</v>
      </c>
      <c r="H514" s="31">
        <f t="shared" si="28"/>
        <v>41724.13511</v>
      </c>
      <c r="I514" s="31">
        <f t="shared" si="10"/>
        <v>1400.206908</v>
      </c>
      <c r="J514" s="32">
        <f t="shared" ref="J514:K514" si="1556">C514*$AH$5</f>
        <v>39.82593795</v>
      </c>
      <c r="K514" s="32">
        <f t="shared" si="1556"/>
        <v>2.980295365</v>
      </c>
      <c r="L514" s="32">
        <f t="shared" si="12"/>
        <v>0.1000147792</v>
      </c>
      <c r="M514" s="32">
        <f t="shared" si="13"/>
        <v>3.318828162</v>
      </c>
      <c r="N514" s="32">
        <f t="shared" si="14"/>
        <v>1.284707676</v>
      </c>
      <c r="O514" s="32">
        <f t="shared" si="15"/>
        <v>0.2483579471</v>
      </c>
      <c r="P514" s="32">
        <f t="shared" si="16"/>
        <v>0.09613856016</v>
      </c>
      <c r="Q514" s="32">
        <f t="shared" si="17"/>
        <v>0.00833456493</v>
      </c>
      <c r="R514" s="32">
        <f t="shared" si="18"/>
        <v>0.003226283199</v>
      </c>
      <c r="S514" s="32">
        <f t="shared" si="19"/>
        <v>0.0002688569332</v>
      </c>
      <c r="T514" s="33">
        <f t="shared" si="30"/>
        <v>0.9945260256</v>
      </c>
      <c r="U514" s="34">
        <f t="shared" ref="U514:AB514" si="1557">IF(AND(J514&gt;=$AH$7,J514&lt;=$AH$9),1,0)</f>
        <v>0</v>
      </c>
      <c r="V514" s="34">
        <f t="shared" si="1557"/>
        <v>1</v>
      </c>
      <c r="W514" s="34">
        <f t="shared" si="1557"/>
        <v>0</v>
      </c>
      <c r="X514" s="34">
        <f t="shared" si="1557"/>
        <v>0</v>
      </c>
      <c r="Y514" s="34">
        <f t="shared" si="1557"/>
        <v>1</v>
      </c>
      <c r="Z514" s="34">
        <f t="shared" si="1557"/>
        <v>0</v>
      </c>
      <c r="AA514" s="34">
        <f t="shared" si="1557"/>
        <v>0</v>
      </c>
      <c r="AB514" s="34">
        <f t="shared" si="1557"/>
        <v>0</v>
      </c>
      <c r="AC514" s="34">
        <f t="shared" si="21"/>
        <v>0</v>
      </c>
      <c r="AD514" s="34">
        <f t="shared" si="22"/>
        <v>1</v>
      </c>
      <c r="AE514" s="30">
        <f t="shared" si="23"/>
        <v>0.0001000147792</v>
      </c>
      <c r="AF514" s="35" t="str">
        <f t="shared" si="42"/>
        <v>V+D</v>
      </c>
      <c r="AG514" s="31"/>
      <c r="AH514" s="31"/>
      <c r="AI514" s="31"/>
      <c r="AJ514" s="36">
        <f t="shared" ref="AJ514:AS514" si="1558">INT(100*ABS(J514-($AH$7+$AH$9)/2))</f>
        <v>3782</v>
      </c>
      <c r="AK514" s="36">
        <f t="shared" si="1558"/>
        <v>98</v>
      </c>
      <c r="AL514" s="36">
        <f t="shared" si="1558"/>
        <v>189</v>
      </c>
      <c r="AM514" s="36">
        <f t="shared" si="1558"/>
        <v>131</v>
      </c>
      <c r="AN514" s="36">
        <f t="shared" si="1558"/>
        <v>71</v>
      </c>
      <c r="AO514" s="36">
        <f t="shared" si="1558"/>
        <v>175</v>
      </c>
      <c r="AP514" s="36">
        <f t="shared" si="1558"/>
        <v>190</v>
      </c>
      <c r="AQ514" s="36">
        <f t="shared" si="1558"/>
        <v>199</v>
      </c>
      <c r="AR514" s="36">
        <f t="shared" si="1558"/>
        <v>199</v>
      </c>
      <c r="AS514" s="36">
        <f t="shared" si="1558"/>
        <v>199</v>
      </c>
      <c r="AT514" s="35">
        <f t="shared" si="39"/>
        <v>71</v>
      </c>
      <c r="AU514" s="31"/>
      <c r="AV514" s="31"/>
      <c r="AW514" s="31"/>
      <c r="AX514" s="31"/>
      <c r="AY514" s="31"/>
      <c r="AZ514" s="31"/>
      <c r="BA514" s="31"/>
      <c r="BB514" s="31"/>
    </row>
    <row r="515" ht="13.5" customHeight="1">
      <c r="A515" s="27" t="s">
        <v>62</v>
      </c>
      <c r="B515" s="27" t="s">
        <v>62</v>
      </c>
      <c r="C515" s="28">
        <f>LOOKUP(A515,'single char incidentie'!$A$1:$A$26,'single char incidentie'!$E$1:$E$26)</f>
        <v>0.01854000624</v>
      </c>
      <c r="D515" s="28">
        <f>LOOKUP(B515,'single char incidentie'!$A$1:$A$26,'single char incidentie'!$D$1:$D$26)</f>
        <v>0.003924572326</v>
      </c>
      <c r="E515" s="29">
        <v>0.00926036120733236</v>
      </c>
      <c r="F515" s="30">
        <f t="shared" si="9"/>
        <v>0.00009260361207</v>
      </c>
      <c r="G515" s="31">
        <f t="shared" si="27"/>
        <v>129645.0569</v>
      </c>
      <c r="H515" s="31">
        <f t="shared" si="28"/>
        <v>54944.01256</v>
      </c>
      <c r="I515" s="31">
        <f t="shared" si="10"/>
        <v>1296.450569</v>
      </c>
      <c r="J515" s="32">
        <f t="shared" ref="J515:K515" si="1559">C515*$AH$5</f>
        <v>18.54000624</v>
      </c>
      <c r="K515" s="32">
        <f t="shared" si="1559"/>
        <v>3.924572326</v>
      </c>
      <c r="L515" s="32">
        <f t="shared" si="12"/>
        <v>0.09260361207</v>
      </c>
      <c r="M515" s="32">
        <f t="shared" si="13"/>
        <v>1.54500052</v>
      </c>
      <c r="N515" s="32">
        <f t="shared" si="14"/>
        <v>0.5980647174</v>
      </c>
      <c r="O515" s="32">
        <f t="shared" si="15"/>
        <v>0.3270476938</v>
      </c>
      <c r="P515" s="32">
        <f t="shared" si="16"/>
        <v>0.1265991073</v>
      </c>
      <c r="Q515" s="32">
        <f t="shared" si="17"/>
        <v>0.007716967673</v>
      </c>
      <c r="R515" s="32">
        <f t="shared" si="18"/>
        <v>0.002987213293</v>
      </c>
      <c r="S515" s="32">
        <f t="shared" si="19"/>
        <v>0.0002489344411</v>
      </c>
      <c r="T515" s="33">
        <f t="shared" si="30"/>
        <v>0.9946186293</v>
      </c>
      <c r="U515" s="34">
        <f t="shared" ref="U515:AB515" si="1560">IF(AND(J515&gt;=$AH$7,J515&lt;=$AH$9),1,0)</f>
        <v>0</v>
      </c>
      <c r="V515" s="34">
        <f t="shared" si="1560"/>
        <v>0</v>
      </c>
      <c r="W515" s="34">
        <f t="shared" si="1560"/>
        <v>0</v>
      </c>
      <c r="X515" s="34">
        <f t="shared" si="1560"/>
        <v>1</v>
      </c>
      <c r="Y515" s="34">
        <f t="shared" si="1560"/>
        <v>0</v>
      </c>
      <c r="Z515" s="34">
        <f t="shared" si="1560"/>
        <v>0</v>
      </c>
      <c r="AA515" s="34">
        <f t="shared" si="1560"/>
        <v>0</v>
      </c>
      <c r="AB515" s="34">
        <f t="shared" si="1560"/>
        <v>0</v>
      </c>
      <c r="AC515" s="34">
        <f t="shared" si="21"/>
        <v>0</v>
      </c>
      <c r="AD515" s="34">
        <f t="shared" si="22"/>
        <v>1</v>
      </c>
      <c r="AE515" s="30">
        <f t="shared" si="23"/>
        <v>0.00009260361207</v>
      </c>
      <c r="AF515" s="35" t="str">
        <f t="shared" si="42"/>
        <v>V+M</v>
      </c>
      <c r="AG515" s="31"/>
      <c r="AH515" s="31"/>
      <c r="AI515" s="31"/>
      <c r="AJ515" s="36">
        <f t="shared" ref="AJ515:AS515" si="1561">INT(100*ABS(J515-($AH$7+$AH$9)/2))</f>
        <v>1654</v>
      </c>
      <c r="AK515" s="36">
        <f t="shared" si="1561"/>
        <v>192</v>
      </c>
      <c r="AL515" s="36">
        <f t="shared" si="1561"/>
        <v>190</v>
      </c>
      <c r="AM515" s="36">
        <f t="shared" si="1561"/>
        <v>45</v>
      </c>
      <c r="AN515" s="36">
        <f t="shared" si="1561"/>
        <v>140</v>
      </c>
      <c r="AO515" s="36">
        <f t="shared" si="1561"/>
        <v>167</v>
      </c>
      <c r="AP515" s="36">
        <f t="shared" si="1561"/>
        <v>187</v>
      </c>
      <c r="AQ515" s="36">
        <f t="shared" si="1561"/>
        <v>199</v>
      </c>
      <c r="AR515" s="36">
        <f t="shared" si="1561"/>
        <v>199</v>
      </c>
      <c r="AS515" s="36">
        <f t="shared" si="1561"/>
        <v>199</v>
      </c>
      <c r="AT515" s="35">
        <f t="shared" si="39"/>
        <v>45</v>
      </c>
      <c r="AU515" s="31"/>
      <c r="AV515" s="31"/>
      <c r="AW515" s="31"/>
      <c r="AX515" s="31"/>
      <c r="AY515" s="31"/>
      <c r="AZ515" s="31"/>
      <c r="BA515" s="31"/>
      <c r="BB515" s="31"/>
    </row>
    <row r="516" ht="13.5" customHeight="1">
      <c r="A516" s="27" t="s">
        <v>40</v>
      </c>
      <c r="B516" s="27" t="s">
        <v>62</v>
      </c>
      <c r="C516" s="28">
        <f>LOOKUP(A516,'single char incidentie'!$A$1:$A$26,'single char incidentie'!$E$1:$E$26)</f>
        <v>0.02231853074</v>
      </c>
      <c r="D516" s="28">
        <f>LOOKUP(B516,'single char incidentie'!$A$1:$A$26,'single char incidentie'!$D$1:$D$26)</f>
        <v>0.003924572326</v>
      </c>
      <c r="E516" s="29">
        <v>0.00907328320314383</v>
      </c>
      <c r="F516" s="30">
        <f t="shared" si="9"/>
        <v>0.00009073283203</v>
      </c>
      <c r="G516" s="31">
        <f t="shared" si="27"/>
        <v>127025.9648</v>
      </c>
      <c r="H516" s="31">
        <f t="shared" si="28"/>
        <v>54944.01256</v>
      </c>
      <c r="I516" s="31">
        <f t="shared" si="10"/>
        <v>1270.259648</v>
      </c>
      <c r="J516" s="32">
        <f t="shared" ref="J516:K516" si="1562">C516*$AH$5</f>
        <v>22.31853074</v>
      </c>
      <c r="K516" s="32">
        <f t="shared" si="1562"/>
        <v>3.924572326</v>
      </c>
      <c r="L516" s="32">
        <f t="shared" si="12"/>
        <v>0.09073283203</v>
      </c>
      <c r="M516" s="32">
        <f t="shared" si="13"/>
        <v>1.859877562</v>
      </c>
      <c r="N516" s="32">
        <f t="shared" si="14"/>
        <v>0.7199526045</v>
      </c>
      <c r="O516" s="32">
        <f t="shared" si="15"/>
        <v>0.3270476938</v>
      </c>
      <c r="P516" s="32">
        <f t="shared" si="16"/>
        <v>0.1265991073</v>
      </c>
      <c r="Q516" s="32">
        <f t="shared" si="17"/>
        <v>0.007561069336</v>
      </c>
      <c r="R516" s="32">
        <f t="shared" si="18"/>
        <v>0.002926865549</v>
      </c>
      <c r="S516" s="32">
        <f t="shared" si="19"/>
        <v>0.0002439054625</v>
      </c>
      <c r="T516" s="33">
        <f t="shared" si="30"/>
        <v>0.9947093621</v>
      </c>
      <c r="U516" s="34">
        <f t="shared" ref="U516:AB516" si="1563">IF(AND(J516&gt;=$AH$7,J516&lt;=$AH$9),1,0)</f>
        <v>0</v>
      </c>
      <c r="V516" s="34">
        <f t="shared" si="1563"/>
        <v>0</v>
      </c>
      <c r="W516" s="34">
        <f t="shared" si="1563"/>
        <v>0</v>
      </c>
      <c r="X516" s="34">
        <f t="shared" si="1563"/>
        <v>1</v>
      </c>
      <c r="Y516" s="34">
        <f t="shared" si="1563"/>
        <v>0</v>
      </c>
      <c r="Z516" s="34">
        <f t="shared" si="1563"/>
        <v>0</v>
      </c>
      <c r="AA516" s="34">
        <f t="shared" si="1563"/>
        <v>0</v>
      </c>
      <c r="AB516" s="34">
        <f t="shared" si="1563"/>
        <v>0</v>
      </c>
      <c r="AC516" s="34">
        <f t="shared" si="21"/>
        <v>0</v>
      </c>
      <c r="AD516" s="34">
        <f t="shared" si="22"/>
        <v>1</v>
      </c>
      <c r="AE516" s="30">
        <f t="shared" si="23"/>
        <v>0.00009073283203</v>
      </c>
      <c r="AF516" s="35" t="str">
        <f t="shared" si="42"/>
        <v>V+M</v>
      </c>
      <c r="AG516" s="31"/>
      <c r="AH516" s="31"/>
      <c r="AI516" s="31"/>
      <c r="AJ516" s="36">
        <f t="shared" ref="AJ516:AS516" si="1564">INT(100*ABS(J516-($AH$7+$AH$9)/2))</f>
        <v>2031</v>
      </c>
      <c r="AK516" s="36">
        <f t="shared" si="1564"/>
        <v>192</v>
      </c>
      <c r="AL516" s="36">
        <f t="shared" si="1564"/>
        <v>190</v>
      </c>
      <c r="AM516" s="36">
        <f t="shared" si="1564"/>
        <v>14</v>
      </c>
      <c r="AN516" s="36">
        <f t="shared" si="1564"/>
        <v>128</v>
      </c>
      <c r="AO516" s="36">
        <f t="shared" si="1564"/>
        <v>167</v>
      </c>
      <c r="AP516" s="36">
        <f t="shared" si="1564"/>
        <v>187</v>
      </c>
      <c r="AQ516" s="36">
        <f t="shared" si="1564"/>
        <v>199</v>
      </c>
      <c r="AR516" s="36">
        <f t="shared" si="1564"/>
        <v>199</v>
      </c>
      <c r="AS516" s="36">
        <f t="shared" si="1564"/>
        <v>199</v>
      </c>
      <c r="AT516" s="35">
        <f t="shared" si="39"/>
        <v>14</v>
      </c>
      <c r="AU516" s="31"/>
      <c r="AV516" s="31"/>
      <c r="AW516" s="31"/>
      <c r="AX516" s="31"/>
      <c r="AY516" s="31"/>
      <c r="AZ516" s="31"/>
      <c r="BA516" s="31"/>
      <c r="BB516" s="31"/>
    </row>
    <row r="517" ht="13.5" customHeight="1">
      <c r="A517" s="27" t="s">
        <v>63</v>
      </c>
      <c r="B517" s="27" t="s">
        <v>59</v>
      </c>
      <c r="C517" s="28">
        <f>LOOKUP(A517,'single char incidentie'!$A$1:$A$26,'single char incidentie'!$E$1:$E$26)</f>
        <v>0.00260728886</v>
      </c>
      <c r="D517" s="28">
        <f>LOOKUP(B517,'single char incidentie'!$A$1:$A$26,'single char incidentie'!$D$1:$D$26)</f>
        <v>0.02732106643</v>
      </c>
      <c r="E517" s="29">
        <v>0.00897974420104957</v>
      </c>
      <c r="F517" s="30">
        <f t="shared" si="9"/>
        <v>0.00008979744201</v>
      </c>
      <c r="G517" s="31">
        <f t="shared" si="27"/>
        <v>125716.4188</v>
      </c>
      <c r="H517" s="31">
        <f t="shared" si="28"/>
        <v>382494.9301</v>
      </c>
      <c r="I517" s="31">
        <f t="shared" si="10"/>
        <v>1257.164188</v>
      </c>
      <c r="J517" s="32">
        <f t="shared" ref="J517:K517" si="1565">C517*$AH$5</f>
        <v>2.60728886</v>
      </c>
      <c r="K517" s="32">
        <f t="shared" si="1565"/>
        <v>27.32106643</v>
      </c>
      <c r="L517" s="32">
        <f t="shared" si="12"/>
        <v>0.08979744201</v>
      </c>
      <c r="M517" s="32">
        <f t="shared" si="13"/>
        <v>0.2172740717</v>
      </c>
      <c r="N517" s="32">
        <f t="shared" si="14"/>
        <v>0.08410609227</v>
      </c>
      <c r="O517" s="32">
        <f t="shared" si="15"/>
        <v>2.276755536</v>
      </c>
      <c r="P517" s="32">
        <f t="shared" si="16"/>
        <v>0.8813247236</v>
      </c>
      <c r="Q517" s="32">
        <f t="shared" si="17"/>
        <v>0.007483120168</v>
      </c>
      <c r="R517" s="32">
        <f t="shared" si="18"/>
        <v>0.002896691678</v>
      </c>
      <c r="S517" s="32">
        <f t="shared" si="19"/>
        <v>0.0002413909731</v>
      </c>
      <c r="T517" s="33">
        <f t="shared" si="30"/>
        <v>0.9947991595</v>
      </c>
      <c r="U517" s="34">
        <f t="shared" ref="U517:AB517" si="1566">IF(AND(J517&gt;=$AH$7,J517&lt;=$AH$9),1,0)</f>
        <v>1</v>
      </c>
      <c r="V517" s="34">
        <f t="shared" si="1566"/>
        <v>0</v>
      </c>
      <c r="W517" s="34">
        <f t="shared" si="1566"/>
        <v>0</v>
      </c>
      <c r="X517" s="34">
        <f t="shared" si="1566"/>
        <v>0</v>
      </c>
      <c r="Y517" s="34">
        <f t="shared" si="1566"/>
        <v>0</v>
      </c>
      <c r="Z517" s="34">
        <f t="shared" si="1566"/>
        <v>1</v>
      </c>
      <c r="AA517" s="34">
        <f t="shared" si="1566"/>
        <v>0</v>
      </c>
      <c r="AB517" s="34">
        <f t="shared" si="1566"/>
        <v>0</v>
      </c>
      <c r="AC517" s="34">
        <f t="shared" si="21"/>
        <v>0</v>
      </c>
      <c r="AD517" s="34">
        <f t="shared" si="22"/>
        <v>1</v>
      </c>
      <c r="AE517" s="30">
        <f t="shared" si="23"/>
        <v>0.00008979744201</v>
      </c>
      <c r="AF517" s="35" t="str">
        <f t="shared" si="42"/>
        <v>F+M</v>
      </c>
      <c r="AG517" s="31"/>
      <c r="AH517" s="31"/>
      <c r="AI517" s="31"/>
      <c r="AJ517" s="36">
        <f t="shared" ref="AJ517:AS517" si="1567">INT(100*ABS(J517-($AH$7+$AH$9)/2))</f>
        <v>60</v>
      </c>
      <c r="AK517" s="36">
        <f t="shared" si="1567"/>
        <v>2532</v>
      </c>
      <c r="AL517" s="36">
        <f t="shared" si="1567"/>
        <v>191</v>
      </c>
      <c r="AM517" s="36">
        <f t="shared" si="1567"/>
        <v>178</v>
      </c>
      <c r="AN517" s="36">
        <f t="shared" si="1567"/>
        <v>191</v>
      </c>
      <c r="AO517" s="36">
        <f t="shared" si="1567"/>
        <v>27</v>
      </c>
      <c r="AP517" s="36">
        <f t="shared" si="1567"/>
        <v>111</v>
      </c>
      <c r="AQ517" s="36">
        <f t="shared" si="1567"/>
        <v>199</v>
      </c>
      <c r="AR517" s="36">
        <f t="shared" si="1567"/>
        <v>199</v>
      </c>
      <c r="AS517" s="36">
        <f t="shared" si="1567"/>
        <v>199</v>
      </c>
      <c r="AT517" s="35">
        <f t="shared" si="39"/>
        <v>27</v>
      </c>
      <c r="AU517" s="31"/>
      <c r="AV517" s="31"/>
      <c r="AW517" s="31"/>
      <c r="AX517" s="31"/>
      <c r="AY517" s="31"/>
      <c r="AZ517" s="31"/>
      <c r="BA517" s="31"/>
      <c r="BB517" s="31"/>
    </row>
    <row r="518" ht="13.5" customHeight="1">
      <c r="A518" s="27" t="s">
        <v>61</v>
      </c>
      <c r="B518" s="27" t="s">
        <v>50</v>
      </c>
      <c r="C518" s="28">
        <f>LOOKUP(A518,'single char incidentie'!$A$1:$A$26,'single char incidentie'!$E$1:$E$26)</f>
        <v>0.0043910167</v>
      </c>
      <c r="D518" s="28">
        <f>LOOKUP(B518,'single char incidentie'!$A$1:$A$26,'single char incidentie'!$D$1:$D$26)</f>
        <v>0.01632596738</v>
      </c>
      <c r="E518" s="29">
        <v>0.00896535358534276</v>
      </c>
      <c r="F518" s="30">
        <f t="shared" si="9"/>
        <v>0.00008965353585</v>
      </c>
      <c r="G518" s="31">
        <f t="shared" si="27"/>
        <v>125514.9502</v>
      </c>
      <c r="H518" s="31">
        <f t="shared" si="28"/>
        <v>228563.5433</v>
      </c>
      <c r="I518" s="31">
        <f t="shared" si="10"/>
        <v>1255.149502</v>
      </c>
      <c r="J518" s="32">
        <f t="shared" ref="J518:K518" si="1568">C518*$AH$5</f>
        <v>4.3910167</v>
      </c>
      <c r="K518" s="32">
        <f t="shared" si="1568"/>
        <v>16.32596738</v>
      </c>
      <c r="L518" s="32">
        <f t="shared" si="12"/>
        <v>0.08965353585</v>
      </c>
      <c r="M518" s="32">
        <f t="shared" si="13"/>
        <v>0.3659180583</v>
      </c>
      <c r="N518" s="32">
        <f t="shared" si="14"/>
        <v>0.1416457</v>
      </c>
      <c r="O518" s="32">
        <f t="shared" si="15"/>
        <v>1.360497281</v>
      </c>
      <c r="P518" s="32">
        <f t="shared" si="16"/>
        <v>0.526644109</v>
      </c>
      <c r="Q518" s="32">
        <f t="shared" si="17"/>
        <v>0.007471127988</v>
      </c>
      <c r="R518" s="32">
        <f t="shared" si="18"/>
        <v>0.002892049544</v>
      </c>
      <c r="S518" s="32">
        <f t="shared" si="19"/>
        <v>0.0002410041286</v>
      </c>
      <c r="T518" s="33">
        <f t="shared" si="30"/>
        <v>0.9948888131</v>
      </c>
      <c r="U518" s="34">
        <f t="shared" ref="U518:AB518" si="1569">IF(AND(J518&gt;=$AH$7,J518&lt;=$AH$9),1,0)</f>
        <v>0</v>
      </c>
      <c r="V518" s="34">
        <f t="shared" si="1569"/>
        <v>0</v>
      </c>
      <c r="W518" s="34">
        <f t="shared" si="1569"/>
        <v>0</v>
      </c>
      <c r="X518" s="34">
        <f t="shared" si="1569"/>
        <v>0</v>
      </c>
      <c r="Y518" s="34">
        <f t="shared" si="1569"/>
        <v>0</v>
      </c>
      <c r="Z518" s="34">
        <f t="shared" si="1569"/>
        <v>1</v>
      </c>
      <c r="AA518" s="34">
        <f t="shared" si="1569"/>
        <v>0</v>
      </c>
      <c r="AB518" s="34">
        <f t="shared" si="1569"/>
        <v>0</v>
      </c>
      <c r="AC518" s="34">
        <f t="shared" si="21"/>
        <v>0</v>
      </c>
      <c r="AD518" s="34">
        <f t="shared" si="22"/>
        <v>1</v>
      </c>
      <c r="AE518" s="30">
        <f t="shared" si="23"/>
        <v>0.00008965353585</v>
      </c>
      <c r="AF518" s="35" t="str">
        <f t="shared" si="42"/>
        <v>F+M</v>
      </c>
      <c r="AG518" s="31"/>
      <c r="AH518" s="31"/>
      <c r="AI518" s="31"/>
      <c r="AJ518" s="36">
        <f t="shared" ref="AJ518:AS518" si="1570">INT(100*ABS(J518-($AH$7+$AH$9)/2))</f>
        <v>239</v>
      </c>
      <c r="AK518" s="36">
        <f t="shared" si="1570"/>
        <v>1432</v>
      </c>
      <c r="AL518" s="36">
        <f t="shared" si="1570"/>
        <v>191</v>
      </c>
      <c r="AM518" s="36">
        <f t="shared" si="1570"/>
        <v>163</v>
      </c>
      <c r="AN518" s="36">
        <f t="shared" si="1570"/>
        <v>185</v>
      </c>
      <c r="AO518" s="36">
        <f t="shared" si="1570"/>
        <v>63</v>
      </c>
      <c r="AP518" s="36">
        <f t="shared" si="1570"/>
        <v>147</v>
      </c>
      <c r="AQ518" s="36">
        <f t="shared" si="1570"/>
        <v>199</v>
      </c>
      <c r="AR518" s="36">
        <f t="shared" si="1570"/>
        <v>199</v>
      </c>
      <c r="AS518" s="36">
        <f t="shared" si="1570"/>
        <v>199</v>
      </c>
      <c r="AT518" s="35">
        <f t="shared" si="39"/>
        <v>63</v>
      </c>
      <c r="AU518" s="31"/>
      <c r="AV518" s="31"/>
      <c r="AW518" s="31"/>
      <c r="AX518" s="31"/>
      <c r="AY518" s="31"/>
      <c r="AZ518" s="31"/>
      <c r="BA518" s="31"/>
      <c r="BB518" s="31"/>
    </row>
    <row r="519" ht="13.5" customHeight="1">
      <c r="A519" s="27" t="s">
        <v>42</v>
      </c>
      <c r="B519" s="27" t="s">
        <v>65</v>
      </c>
      <c r="C519" s="28">
        <f>LOOKUP(A519,'single char incidentie'!$A$1:$A$26,'single char incidentie'!$E$1:$E$26)</f>
        <v>0.03420499521</v>
      </c>
      <c r="D519" s="28">
        <f>LOOKUP(B519,'single char incidentie'!$A$1:$A$26,'single char incidentie'!$D$1:$D$26)</f>
        <v>0.002980295365</v>
      </c>
      <c r="E519" s="29">
        <v>0.00883583804398146</v>
      </c>
      <c r="F519" s="30">
        <f t="shared" si="9"/>
        <v>0.00008835838044</v>
      </c>
      <c r="G519" s="31">
        <f t="shared" si="27"/>
        <v>123701.7326</v>
      </c>
      <c r="H519" s="31">
        <f t="shared" si="28"/>
        <v>41724.13511</v>
      </c>
      <c r="I519" s="31">
        <f t="shared" si="10"/>
        <v>1237.017326</v>
      </c>
      <c r="J519" s="32">
        <f t="shared" ref="J519:K519" si="1571">C519*$AH$5</f>
        <v>34.20499521</v>
      </c>
      <c r="K519" s="32">
        <f t="shared" si="1571"/>
        <v>2.980295365</v>
      </c>
      <c r="L519" s="32">
        <f t="shared" si="12"/>
        <v>0.08835838044</v>
      </c>
      <c r="M519" s="32">
        <f t="shared" si="13"/>
        <v>2.850416267</v>
      </c>
      <c r="N519" s="32">
        <f t="shared" si="14"/>
        <v>1.103386942</v>
      </c>
      <c r="O519" s="32">
        <f t="shared" si="15"/>
        <v>0.2483579471</v>
      </c>
      <c r="P519" s="32">
        <f t="shared" si="16"/>
        <v>0.09613856016</v>
      </c>
      <c r="Q519" s="32">
        <f t="shared" si="17"/>
        <v>0.00736319837</v>
      </c>
      <c r="R519" s="32">
        <f t="shared" si="18"/>
        <v>0.002850270337</v>
      </c>
      <c r="S519" s="32">
        <f t="shared" si="19"/>
        <v>0.0002375225281</v>
      </c>
      <c r="T519" s="33">
        <f t="shared" si="30"/>
        <v>0.9949771714</v>
      </c>
      <c r="U519" s="34">
        <f t="shared" ref="U519:AB519" si="1572">IF(AND(J519&gt;=$AH$7,J519&lt;=$AH$9),1,0)</f>
        <v>0</v>
      </c>
      <c r="V519" s="34">
        <f t="shared" si="1572"/>
        <v>1</v>
      </c>
      <c r="W519" s="34">
        <f t="shared" si="1572"/>
        <v>0</v>
      </c>
      <c r="X519" s="34">
        <f t="shared" si="1572"/>
        <v>1</v>
      </c>
      <c r="Y519" s="34">
        <f t="shared" si="1572"/>
        <v>1</v>
      </c>
      <c r="Z519" s="34">
        <f t="shared" si="1572"/>
        <v>0</v>
      </c>
      <c r="AA519" s="34">
        <f t="shared" si="1572"/>
        <v>0</v>
      </c>
      <c r="AB519" s="34">
        <f t="shared" si="1572"/>
        <v>0</v>
      </c>
      <c r="AC519" s="34">
        <f t="shared" si="21"/>
        <v>0</v>
      </c>
      <c r="AD519" s="34">
        <f t="shared" si="22"/>
        <v>1</v>
      </c>
      <c r="AE519" s="30">
        <f t="shared" si="23"/>
        <v>0.00008835838044</v>
      </c>
      <c r="AF519" s="35" t="str">
        <f t="shared" si="42"/>
        <v>V+M</v>
      </c>
      <c r="AG519" s="31"/>
      <c r="AH519" s="31"/>
      <c r="AI519" s="31"/>
      <c r="AJ519" s="36">
        <f t="shared" ref="AJ519:AS519" si="1573">INT(100*ABS(J519-($AH$7+$AH$9)/2))</f>
        <v>3220</v>
      </c>
      <c r="AK519" s="36">
        <f t="shared" si="1573"/>
        <v>98</v>
      </c>
      <c r="AL519" s="36">
        <f t="shared" si="1573"/>
        <v>191</v>
      </c>
      <c r="AM519" s="36">
        <f t="shared" si="1573"/>
        <v>85</v>
      </c>
      <c r="AN519" s="36">
        <f t="shared" si="1573"/>
        <v>89</v>
      </c>
      <c r="AO519" s="36">
        <f t="shared" si="1573"/>
        <v>175</v>
      </c>
      <c r="AP519" s="36">
        <f t="shared" si="1573"/>
        <v>190</v>
      </c>
      <c r="AQ519" s="36">
        <f t="shared" si="1573"/>
        <v>199</v>
      </c>
      <c r="AR519" s="36">
        <f t="shared" si="1573"/>
        <v>199</v>
      </c>
      <c r="AS519" s="36">
        <f t="shared" si="1573"/>
        <v>199</v>
      </c>
      <c r="AT519" s="35">
        <f t="shared" si="39"/>
        <v>85</v>
      </c>
      <c r="AU519" s="31"/>
      <c r="AV519" s="31"/>
      <c r="AW519" s="31"/>
      <c r="AX519" s="31"/>
      <c r="AY519" s="31"/>
      <c r="AZ519" s="31"/>
      <c r="BA519" s="31"/>
      <c r="BB519" s="31"/>
    </row>
    <row r="520" ht="13.5" customHeight="1">
      <c r="A520" s="27" t="s">
        <v>36</v>
      </c>
      <c r="B520" s="27" t="s">
        <v>64</v>
      </c>
      <c r="C520" s="28">
        <f>LOOKUP(A520,'single char incidentie'!$A$1:$A$26,'single char incidentie'!$E$1:$E$26)</f>
        <v>0.05302836709</v>
      </c>
      <c r="D520" s="28">
        <f>LOOKUP(B520,'single char incidentie'!$A$1:$A$26,'single char incidentie'!$D$1:$D$26)</f>
        <v>0.001575907411</v>
      </c>
      <c r="E520" s="29">
        <v>0.00859119757696569</v>
      </c>
      <c r="F520" s="30">
        <f t="shared" si="9"/>
        <v>0.00008591197577</v>
      </c>
      <c r="G520" s="31">
        <f t="shared" si="27"/>
        <v>120276.7661</v>
      </c>
      <c r="H520" s="31">
        <f t="shared" si="28"/>
        <v>22062.70375</v>
      </c>
      <c r="I520" s="31">
        <f t="shared" si="10"/>
        <v>1202.767661</v>
      </c>
      <c r="J520" s="32">
        <f t="shared" ref="J520:K520" si="1574">C520*$AH$5</f>
        <v>53.02836709</v>
      </c>
      <c r="K520" s="32">
        <f t="shared" si="1574"/>
        <v>1.575907411</v>
      </c>
      <c r="L520" s="32">
        <f t="shared" si="12"/>
        <v>0.08591197577</v>
      </c>
      <c r="M520" s="32">
        <f t="shared" si="13"/>
        <v>4.419030591</v>
      </c>
      <c r="N520" s="32">
        <f t="shared" si="14"/>
        <v>1.710592487</v>
      </c>
      <c r="O520" s="32">
        <f t="shared" si="15"/>
        <v>0.1313256176</v>
      </c>
      <c r="P520" s="32">
        <f t="shared" si="16"/>
        <v>0.05083572293</v>
      </c>
      <c r="Q520" s="32">
        <f t="shared" si="17"/>
        <v>0.007159331314</v>
      </c>
      <c r="R520" s="32">
        <f t="shared" si="18"/>
        <v>0.002771354057</v>
      </c>
      <c r="S520" s="32">
        <f t="shared" si="19"/>
        <v>0.0002309461714</v>
      </c>
      <c r="T520" s="33">
        <f t="shared" si="30"/>
        <v>0.9950630834</v>
      </c>
      <c r="U520" s="34">
        <f t="shared" ref="U520:AB520" si="1575">IF(AND(J520&gt;=$AH$7,J520&lt;=$AH$9),1,0)</f>
        <v>0</v>
      </c>
      <c r="V520" s="34">
        <f t="shared" si="1575"/>
        <v>1</v>
      </c>
      <c r="W520" s="34">
        <f t="shared" si="1575"/>
        <v>0</v>
      </c>
      <c r="X520" s="34">
        <f t="shared" si="1575"/>
        <v>0</v>
      </c>
      <c r="Y520" s="34">
        <f t="shared" si="1575"/>
        <v>1</v>
      </c>
      <c r="Z520" s="34">
        <f t="shared" si="1575"/>
        <v>0</v>
      </c>
      <c r="AA520" s="34">
        <f t="shared" si="1575"/>
        <v>0</v>
      </c>
      <c r="AB520" s="34">
        <f t="shared" si="1575"/>
        <v>0</v>
      </c>
      <c r="AC520" s="34">
        <f t="shared" si="21"/>
        <v>0</v>
      </c>
      <c r="AD520" s="34">
        <f t="shared" si="22"/>
        <v>1</v>
      </c>
      <c r="AE520" s="30">
        <f t="shared" si="23"/>
        <v>0.00008591197577</v>
      </c>
      <c r="AF520" s="35" t="str">
        <f t="shared" si="42"/>
        <v>V+D</v>
      </c>
      <c r="AG520" s="31"/>
      <c r="AH520" s="31"/>
      <c r="AI520" s="31"/>
      <c r="AJ520" s="36">
        <f t="shared" ref="AJ520:AS520" si="1576">INT(100*ABS(J520-($AH$7+$AH$9)/2))</f>
        <v>5102</v>
      </c>
      <c r="AK520" s="36">
        <f t="shared" si="1576"/>
        <v>42</v>
      </c>
      <c r="AL520" s="36">
        <f t="shared" si="1576"/>
        <v>191</v>
      </c>
      <c r="AM520" s="36">
        <f t="shared" si="1576"/>
        <v>241</v>
      </c>
      <c r="AN520" s="36">
        <f t="shared" si="1576"/>
        <v>28</v>
      </c>
      <c r="AO520" s="36">
        <f t="shared" si="1576"/>
        <v>186</v>
      </c>
      <c r="AP520" s="36">
        <f t="shared" si="1576"/>
        <v>194</v>
      </c>
      <c r="AQ520" s="36">
        <f t="shared" si="1576"/>
        <v>199</v>
      </c>
      <c r="AR520" s="36">
        <f t="shared" si="1576"/>
        <v>199</v>
      </c>
      <c r="AS520" s="36">
        <f t="shared" si="1576"/>
        <v>199</v>
      </c>
      <c r="AT520" s="35">
        <f t="shared" si="39"/>
        <v>28</v>
      </c>
      <c r="AU520" s="31"/>
      <c r="AV520" s="31"/>
      <c r="AW520" s="31"/>
      <c r="AX520" s="31"/>
      <c r="AY520" s="31"/>
      <c r="AZ520" s="31"/>
      <c r="BA520" s="31"/>
      <c r="BB520" s="31"/>
    </row>
    <row r="521" ht="13.5" customHeight="1">
      <c r="A521" s="27" t="s">
        <v>60</v>
      </c>
      <c r="B521" s="27" t="s">
        <v>65</v>
      </c>
      <c r="C521" s="28">
        <f>LOOKUP(A521,'single char incidentie'!$A$1:$A$26,'single char incidentie'!$E$1:$E$26)</f>
        <v>0.02641988628</v>
      </c>
      <c r="D521" s="28">
        <f>LOOKUP(B521,'single char incidentie'!$A$1:$A$26,'single char incidentie'!$D$1:$D$26)</f>
        <v>0.002980295365</v>
      </c>
      <c r="E521" s="29">
        <v>0.00856961165340548</v>
      </c>
      <c r="F521" s="30">
        <f t="shared" si="9"/>
        <v>0.00008569611653</v>
      </c>
      <c r="G521" s="31">
        <f t="shared" si="27"/>
        <v>119974.5631</v>
      </c>
      <c r="H521" s="31">
        <f t="shared" si="28"/>
        <v>41724.13511</v>
      </c>
      <c r="I521" s="31">
        <f t="shared" si="10"/>
        <v>1199.745631</v>
      </c>
      <c r="J521" s="32">
        <f t="shared" ref="J521:K521" si="1577">C521*$AH$5</f>
        <v>26.41988628</v>
      </c>
      <c r="K521" s="32">
        <f t="shared" si="1577"/>
        <v>2.980295365</v>
      </c>
      <c r="L521" s="32">
        <f t="shared" si="12"/>
        <v>0.08569611653</v>
      </c>
      <c r="M521" s="32">
        <f t="shared" si="13"/>
        <v>2.20165719</v>
      </c>
      <c r="N521" s="32">
        <f t="shared" si="14"/>
        <v>0.8522543963</v>
      </c>
      <c r="O521" s="32">
        <f t="shared" si="15"/>
        <v>0.2483579471</v>
      </c>
      <c r="P521" s="32">
        <f t="shared" si="16"/>
        <v>0.09613856016</v>
      </c>
      <c r="Q521" s="32">
        <f t="shared" si="17"/>
        <v>0.007141343045</v>
      </c>
      <c r="R521" s="32">
        <f t="shared" si="18"/>
        <v>0.002764390856</v>
      </c>
      <c r="S521" s="32">
        <f t="shared" si="19"/>
        <v>0.0002303659047</v>
      </c>
      <c r="T521" s="33">
        <f t="shared" si="30"/>
        <v>0.9951487795</v>
      </c>
      <c r="U521" s="34">
        <f t="shared" ref="U521:AB521" si="1578">IF(AND(J521&gt;=$AH$7,J521&lt;=$AH$9),1,0)</f>
        <v>0</v>
      </c>
      <c r="V521" s="34">
        <f t="shared" si="1578"/>
        <v>1</v>
      </c>
      <c r="W521" s="34">
        <f t="shared" si="1578"/>
        <v>0</v>
      </c>
      <c r="X521" s="34">
        <f t="shared" si="1578"/>
        <v>1</v>
      </c>
      <c r="Y521" s="34">
        <f t="shared" si="1578"/>
        <v>0</v>
      </c>
      <c r="Z521" s="34">
        <f t="shared" si="1578"/>
        <v>0</v>
      </c>
      <c r="AA521" s="34">
        <f t="shared" si="1578"/>
        <v>0</v>
      </c>
      <c r="AB521" s="34">
        <f t="shared" si="1578"/>
        <v>0</v>
      </c>
      <c r="AC521" s="34">
        <f t="shared" si="21"/>
        <v>0</v>
      </c>
      <c r="AD521" s="34">
        <f t="shared" si="22"/>
        <v>1</v>
      </c>
      <c r="AE521" s="30">
        <f t="shared" si="23"/>
        <v>0.00008569611653</v>
      </c>
      <c r="AF521" s="35" t="str">
        <f t="shared" si="42"/>
        <v>V+M</v>
      </c>
      <c r="AG521" s="31"/>
      <c r="AH521" s="31"/>
      <c r="AI521" s="31"/>
      <c r="AJ521" s="36">
        <f t="shared" ref="AJ521:AS521" si="1579">INT(100*ABS(J521-($AH$7+$AH$9)/2))</f>
        <v>2441</v>
      </c>
      <c r="AK521" s="36">
        <f t="shared" si="1579"/>
        <v>98</v>
      </c>
      <c r="AL521" s="36">
        <f t="shared" si="1579"/>
        <v>191</v>
      </c>
      <c r="AM521" s="36">
        <f t="shared" si="1579"/>
        <v>20</v>
      </c>
      <c r="AN521" s="36">
        <f t="shared" si="1579"/>
        <v>114</v>
      </c>
      <c r="AO521" s="36">
        <f t="shared" si="1579"/>
        <v>175</v>
      </c>
      <c r="AP521" s="36">
        <f t="shared" si="1579"/>
        <v>190</v>
      </c>
      <c r="AQ521" s="36">
        <f t="shared" si="1579"/>
        <v>199</v>
      </c>
      <c r="AR521" s="36">
        <f t="shared" si="1579"/>
        <v>199</v>
      </c>
      <c r="AS521" s="36">
        <f t="shared" si="1579"/>
        <v>199</v>
      </c>
      <c r="AT521" s="35">
        <f t="shared" si="39"/>
        <v>20</v>
      </c>
      <c r="AU521" s="31"/>
      <c r="AV521" s="31"/>
      <c r="AW521" s="31"/>
      <c r="AX521" s="31"/>
      <c r="AY521" s="31"/>
      <c r="AZ521" s="31"/>
      <c r="BA521" s="31"/>
      <c r="BB521" s="31"/>
    </row>
    <row r="522" ht="13.5" customHeight="1">
      <c r="A522" s="27" t="s">
        <v>10</v>
      </c>
      <c r="B522" s="27" t="s">
        <v>11</v>
      </c>
      <c r="C522" s="28">
        <f>LOOKUP(A522,'single char incidentie'!$A$1:$A$26,'single char incidentie'!$E$1:$E$26)</f>
        <v>0.006305122521</v>
      </c>
      <c r="D522" s="28">
        <f>LOOKUP(B522,'single char incidentie'!$A$1:$A$26,'single char incidentie'!$D$1:$D$26)</f>
        <v>0.01327316637</v>
      </c>
      <c r="E522" s="29">
        <v>0.00851924449843164</v>
      </c>
      <c r="F522" s="30">
        <f t="shared" si="9"/>
        <v>0.00008519244498</v>
      </c>
      <c r="G522" s="31">
        <f t="shared" si="27"/>
        <v>119269.423</v>
      </c>
      <c r="H522" s="31">
        <f t="shared" si="28"/>
        <v>185824.3292</v>
      </c>
      <c r="I522" s="31">
        <f t="shared" si="10"/>
        <v>1192.69423</v>
      </c>
      <c r="J522" s="32">
        <f t="shared" ref="J522:K522" si="1580">C522*$AH$5</f>
        <v>6.305122521</v>
      </c>
      <c r="K522" s="32">
        <f t="shared" si="1580"/>
        <v>13.27316637</v>
      </c>
      <c r="L522" s="32">
        <f t="shared" si="12"/>
        <v>0.08519244498</v>
      </c>
      <c r="M522" s="32">
        <f t="shared" si="13"/>
        <v>0.5254268768</v>
      </c>
      <c r="N522" s="32">
        <f t="shared" si="14"/>
        <v>0.2033910491</v>
      </c>
      <c r="O522" s="32">
        <f t="shared" si="15"/>
        <v>1.106097198</v>
      </c>
      <c r="P522" s="32">
        <f t="shared" si="16"/>
        <v>0.4281666571</v>
      </c>
      <c r="Q522" s="32">
        <f t="shared" si="17"/>
        <v>0.007099370415</v>
      </c>
      <c r="R522" s="32">
        <f t="shared" si="18"/>
        <v>0.002748143387</v>
      </c>
      <c r="S522" s="32">
        <f t="shared" si="19"/>
        <v>0.0002290119489</v>
      </c>
      <c r="T522" s="33">
        <f t="shared" si="30"/>
        <v>0.995233972</v>
      </c>
      <c r="U522" s="34">
        <f t="shared" ref="U522:AB522" si="1581">IF(AND(J522&gt;=$AH$7,J522&lt;=$AH$9),1,0)</f>
        <v>0</v>
      </c>
      <c r="V522" s="34">
        <f t="shared" si="1581"/>
        <v>0</v>
      </c>
      <c r="W522" s="34">
        <f t="shared" si="1581"/>
        <v>0</v>
      </c>
      <c r="X522" s="34">
        <f t="shared" si="1581"/>
        <v>0</v>
      </c>
      <c r="Y522" s="34">
        <f t="shared" si="1581"/>
        <v>0</v>
      </c>
      <c r="Z522" s="34">
        <f t="shared" si="1581"/>
        <v>1</v>
      </c>
      <c r="AA522" s="34">
        <f t="shared" si="1581"/>
        <v>0</v>
      </c>
      <c r="AB522" s="34">
        <f t="shared" si="1581"/>
        <v>0</v>
      </c>
      <c r="AC522" s="34">
        <f t="shared" si="21"/>
        <v>0</v>
      </c>
      <c r="AD522" s="34">
        <f t="shared" si="22"/>
        <v>1</v>
      </c>
      <c r="AE522" s="30">
        <f t="shared" si="23"/>
        <v>0.00008519244498</v>
      </c>
      <c r="AF522" s="35" t="str">
        <f t="shared" si="42"/>
        <v>F+M</v>
      </c>
      <c r="AG522" s="31"/>
      <c r="AH522" s="31"/>
      <c r="AI522" s="31"/>
      <c r="AJ522" s="36">
        <f t="shared" ref="AJ522:AS522" si="1582">INT(100*ABS(J522-($AH$7+$AH$9)/2))</f>
        <v>430</v>
      </c>
      <c r="AK522" s="36">
        <f t="shared" si="1582"/>
        <v>1127</v>
      </c>
      <c r="AL522" s="36">
        <f t="shared" si="1582"/>
        <v>191</v>
      </c>
      <c r="AM522" s="36">
        <f t="shared" si="1582"/>
        <v>147</v>
      </c>
      <c r="AN522" s="36">
        <f t="shared" si="1582"/>
        <v>179</v>
      </c>
      <c r="AO522" s="36">
        <f t="shared" si="1582"/>
        <v>89</v>
      </c>
      <c r="AP522" s="36">
        <f t="shared" si="1582"/>
        <v>157</v>
      </c>
      <c r="AQ522" s="36">
        <f t="shared" si="1582"/>
        <v>199</v>
      </c>
      <c r="AR522" s="36">
        <f t="shared" si="1582"/>
        <v>199</v>
      </c>
      <c r="AS522" s="36">
        <f t="shared" si="1582"/>
        <v>199</v>
      </c>
      <c r="AT522" s="35">
        <f t="shared" si="39"/>
        <v>89</v>
      </c>
      <c r="AU522" s="31"/>
      <c r="AV522" s="31"/>
      <c r="AW522" s="31"/>
      <c r="AX522" s="31"/>
      <c r="AY522" s="31"/>
      <c r="AZ522" s="31"/>
      <c r="BA522" s="31"/>
      <c r="BB522" s="31"/>
    </row>
    <row r="523" ht="13.5" customHeight="1">
      <c r="A523" s="27" t="s">
        <v>66</v>
      </c>
      <c r="B523" s="27" t="s">
        <v>30</v>
      </c>
      <c r="C523" s="28">
        <f>LOOKUP(A523,'single char incidentie'!$A$1:$A$26,'single char incidentie'!$E$1:$E$26)</f>
        <v>0.00143361625</v>
      </c>
      <c r="D523" s="28">
        <f>LOOKUP(B523,'single char incidentie'!$A$1:$A$26,'single char incidentie'!$D$1:$D$26)</f>
        <v>0.05443088522</v>
      </c>
      <c r="E523" s="29">
        <v>0.00845448672775099</v>
      </c>
      <c r="F523" s="30">
        <f t="shared" si="9"/>
        <v>0.00008454486728</v>
      </c>
      <c r="G523" s="31">
        <f t="shared" si="27"/>
        <v>118362.8142</v>
      </c>
      <c r="H523" s="31">
        <f t="shared" si="28"/>
        <v>762032.3931</v>
      </c>
      <c r="I523" s="31">
        <f t="shared" si="10"/>
        <v>1183.628142</v>
      </c>
      <c r="J523" s="32">
        <f t="shared" ref="J523:K523" si="1583">C523*$AH$5</f>
        <v>1.43361625</v>
      </c>
      <c r="K523" s="32">
        <f t="shared" si="1583"/>
        <v>54.43088522</v>
      </c>
      <c r="L523" s="32">
        <f t="shared" si="12"/>
        <v>0.08454486728</v>
      </c>
      <c r="M523" s="32">
        <f t="shared" si="13"/>
        <v>0.1194680208</v>
      </c>
      <c r="N523" s="32">
        <f t="shared" si="14"/>
        <v>0.04624568548</v>
      </c>
      <c r="O523" s="32">
        <f t="shared" si="15"/>
        <v>4.535907102</v>
      </c>
      <c r="P523" s="32">
        <f t="shared" si="16"/>
        <v>1.755835007</v>
      </c>
      <c r="Q523" s="32">
        <f t="shared" si="17"/>
        <v>0.007045405606</v>
      </c>
      <c r="R523" s="32">
        <f t="shared" si="18"/>
        <v>0.002727253783</v>
      </c>
      <c r="S523" s="32">
        <f t="shared" si="19"/>
        <v>0.0002272711486</v>
      </c>
      <c r="T523" s="33">
        <f t="shared" si="30"/>
        <v>0.9953185169</v>
      </c>
      <c r="U523" s="34">
        <f t="shared" ref="U523:AB523" si="1584">IF(AND(J523&gt;=$AH$7,J523&lt;=$AH$9),1,0)</f>
        <v>1</v>
      </c>
      <c r="V523" s="34">
        <f t="shared" si="1584"/>
        <v>0</v>
      </c>
      <c r="W523" s="34">
        <f t="shared" si="1584"/>
        <v>0</v>
      </c>
      <c r="X523" s="34">
        <f t="shared" si="1584"/>
        <v>0</v>
      </c>
      <c r="Y523" s="34">
        <f t="shared" si="1584"/>
        <v>0</v>
      </c>
      <c r="Z523" s="34">
        <f t="shared" si="1584"/>
        <v>0</v>
      </c>
      <c r="AA523" s="34">
        <f t="shared" si="1584"/>
        <v>1</v>
      </c>
      <c r="AB523" s="34">
        <f t="shared" si="1584"/>
        <v>0</v>
      </c>
      <c r="AC523" s="34">
        <f t="shared" si="21"/>
        <v>0</v>
      </c>
      <c r="AD523" s="34">
        <f t="shared" si="22"/>
        <v>1</v>
      </c>
      <c r="AE523" s="30">
        <f t="shared" si="23"/>
        <v>0.00008454486728</v>
      </c>
      <c r="AF523" s="35" t="str">
        <f t="shared" si="42"/>
        <v>F+D</v>
      </c>
      <c r="AG523" s="31"/>
      <c r="AH523" s="31"/>
      <c r="AI523" s="31"/>
      <c r="AJ523" s="36">
        <f t="shared" ref="AJ523:AS523" si="1585">INT(100*ABS(J523-($AH$7+$AH$9)/2))</f>
        <v>56</v>
      </c>
      <c r="AK523" s="36">
        <f t="shared" si="1585"/>
        <v>5243</v>
      </c>
      <c r="AL523" s="36">
        <f t="shared" si="1585"/>
        <v>191</v>
      </c>
      <c r="AM523" s="36">
        <f t="shared" si="1585"/>
        <v>188</v>
      </c>
      <c r="AN523" s="36">
        <f t="shared" si="1585"/>
        <v>195</v>
      </c>
      <c r="AO523" s="36">
        <f t="shared" si="1585"/>
        <v>253</v>
      </c>
      <c r="AP523" s="36">
        <f t="shared" si="1585"/>
        <v>24</v>
      </c>
      <c r="AQ523" s="36">
        <f t="shared" si="1585"/>
        <v>199</v>
      </c>
      <c r="AR523" s="36">
        <f t="shared" si="1585"/>
        <v>199</v>
      </c>
      <c r="AS523" s="36">
        <f t="shared" si="1585"/>
        <v>199</v>
      </c>
      <c r="AT523" s="35">
        <f t="shared" si="39"/>
        <v>24</v>
      </c>
      <c r="AU523" s="31"/>
      <c r="AV523" s="31"/>
      <c r="AW523" s="31"/>
      <c r="AX523" s="31"/>
      <c r="AY523" s="31"/>
      <c r="AZ523" s="31"/>
      <c r="BA523" s="31"/>
      <c r="BB523" s="31"/>
    </row>
    <row r="524" ht="13.5" customHeight="1">
      <c r="A524" s="27" t="s">
        <v>61</v>
      </c>
      <c r="B524" s="27" t="s">
        <v>60</v>
      </c>
      <c r="C524" s="28">
        <f>LOOKUP(A524,'single char incidentie'!$A$1:$A$26,'single char incidentie'!$E$1:$E$26)</f>
        <v>0.0043910167</v>
      </c>
      <c r="D524" s="28">
        <f>LOOKUP(B524,'single char incidentie'!$A$1:$A$26,'single char incidentie'!$D$1:$D$26)</f>
        <v>0.02015677301</v>
      </c>
      <c r="E524" s="29">
        <v>0.00834655710994992</v>
      </c>
      <c r="F524" s="30">
        <f t="shared" si="9"/>
        <v>0.0000834655711</v>
      </c>
      <c r="G524" s="31">
        <f t="shared" si="27"/>
        <v>116851.7995</v>
      </c>
      <c r="H524" s="31">
        <f t="shared" si="28"/>
        <v>282194.8221</v>
      </c>
      <c r="I524" s="31">
        <f t="shared" si="10"/>
        <v>1168.517995</v>
      </c>
      <c r="J524" s="32">
        <f t="shared" ref="J524:K524" si="1586">C524*$AH$5</f>
        <v>4.3910167</v>
      </c>
      <c r="K524" s="32">
        <f t="shared" si="1586"/>
        <v>20.15677301</v>
      </c>
      <c r="L524" s="32">
        <f t="shared" si="12"/>
        <v>0.0834655711</v>
      </c>
      <c r="M524" s="32">
        <f t="shared" si="13"/>
        <v>0.3659180583</v>
      </c>
      <c r="N524" s="32">
        <f t="shared" si="14"/>
        <v>0.1416457</v>
      </c>
      <c r="O524" s="32">
        <f t="shared" si="15"/>
        <v>1.679731084</v>
      </c>
      <c r="P524" s="32">
        <f t="shared" si="16"/>
        <v>0.6502184841</v>
      </c>
      <c r="Q524" s="32">
        <f t="shared" si="17"/>
        <v>0.006955464258</v>
      </c>
      <c r="R524" s="32">
        <f t="shared" si="18"/>
        <v>0.002692437777</v>
      </c>
      <c r="S524" s="32">
        <f t="shared" si="19"/>
        <v>0.0002243698148</v>
      </c>
      <c r="T524" s="33">
        <f t="shared" si="30"/>
        <v>0.9954019824</v>
      </c>
      <c r="U524" s="34">
        <f t="shared" ref="U524:AB524" si="1587">IF(AND(J524&gt;=$AH$7,J524&lt;=$AH$9),1,0)</f>
        <v>0</v>
      </c>
      <c r="V524" s="34">
        <f t="shared" si="1587"/>
        <v>0</v>
      </c>
      <c r="W524" s="34">
        <f t="shared" si="1587"/>
        <v>0</v>
      </c>
      <c r="X524" s="34">
        <f t="shared" si="1587"/>
        <v>0</v>
      </c>
      <c r="Y524" s="34">
        <f t="shared" si="1587"/>
        <v>0</v>
      </c>
      <c r="Z524" s="34">
        <f t="shared" si="1587"/>
        <v>1</v>
      </c>
      <c r="AA524" s="34">
        <f t="shared" si="1587"/>
        <v>0</v>
      </c>
      <c r="AB524" s="34">
        <f t="shared" si="1587"/>
        <v>0</v>
      </c>
      <c r="AC524" s="34">
        <f t="shared" si="21"/>
        <v>0</v>
      </c>
      <c r="AD524" s="34">
        <f t="shared" si="22"/>
        <v>1</v>
      </c>
      <c r="AE524" s="30">
        <f t="shared" si="23"/>
        <v>0.0000834655711</v>
      </c>
      <c r="AF524" s="35" t="str">
        <f t="shared" si="42"/>
        <v>F+M</v>
      </c>
      <c r="AG524" s="31"/>
      <c r="AH524" s="31"/>
      <c r="AI524" s="31"/>
      <c r="AJ524" s="36">
        <f t="shared" ref="AJ524:AS524" si="1588">INT(100*ABS(J524-($AH$7+$AH$9)/2))</f>
        <v>239</v>
      </c>
      <c r="AK524" s="36">
        <f t="shared" si="1588"/>
        <v>1815</v>
      </c>
      <c r="AL524" s="36">
        <f t="shared" si="1588"/>
        <v>191</v>
      </c>
      <c r="AM524" s="36">
        <f t="shared" si="1588"/>
        <v>163</v>
      </c>
      <c r="AN524" s="36">
        <f t="shared" si="1588"/>
        <v>185</v>
      </c>
      <c r="AO524" s="36">
        <f t="shared" si="1588"/>
        <v>32</v>
      </c>
      <c r="AP524" s="36">
        <f t="shared" si="1588"/>
        <v>134</v>
      </c>
      <c r="AQ524" s="36">
        <f t="shared" si="1588"/>
        <v>199</v>
      </c>
      <c r="AR524" s="36">
        <f t="shared" si="1588"/>
        <v>199</v>
      </c>
      <c r="AS524" s="36">
        <f t="shared" si="1588"/>
        <v>199</v>
      </c>
      <c r="AT524" s="35">
        <f t="shared" si="39"/>
        <v>32</v>
      </c>
      <c r="AU524" s="31"/>
      <c r="AV524" s="31"/>
      <c r="AW524" s="31"/>
      <c r="AX524" s="31"/>
      <c r="AY524" s="31"/>
      <c r="AZ524" s="31"/>
      <c r="BA524" s="31"/>
      <c r="BB524" s="31"/>
    </row>
    <row r="525" ht="13.5" customHeight="1">
      <c r="A525" s="27" t="s">
        <v>11</v>
      </c>
      <c r="B525" s="27" t="s">
        <v>65</v>
      </c>
      <c r="C525" s="28">
        <f>LOOKUP(A525,'single char incidentie'!$A$1:$A$26,'single char incidentie'!$E$1:$E$26)</f>
        <v>0.02841657837</v>
      </c>
      <c r="D525" s="28">
        <f>LOOKUP(B525,'single char incidentie'!$A$1:$A$26,'single char incidentie'!$D$1:$D$26)</f>
        <v>0.002980295365</v>
      </c>
      <c r="E525" s="29">
        <v>0.00820265095288181</v>
      </c>
      <c r="F525" s="30">
        <f t="shared" si="9"/>
        <v>0.00008202650953</v>
      </c>
      <c r="G525" s="31">
        <f t="shared" si="27"/>
        <v>114837.1133</v>
      </c>
      <c r="H525" s="31">
        <f t="shared" si="28"/>
        <v>41724.13511</v>
      </c>
      <c r="I525" s="31">
        <f t="shared" si="10"/>
        <v>1148.371133</v>
      </c>
      <c r="J525" s="32">
        <f t="shared" ref="J525:K525" si="1589">C525*$AH$5</f>
        <v>28.41657837</v>
      </c>
      <c r="K525" s="32">
        <f t="shared" si="1589"/>
        <v>2.980295365</v>
      </c>
      <c r="L525" s="32">
        <f t="shared" si="12"/>
        <v>0.08202650953</v>
      </c>
      <c r="M525" s="32">
        <f t="shared" si="13"/>
        <v>2.368048197</v>
      </c>
      <c r="N525" s="32">
        <f t="shared" si="14"/>
        <v>0.9166638183</v>
      </c>
      <c r="O525" s="32">
        <f t="shared" si="15"/>
        <v>0.2483579471</v>
      </c>
      <c r="P525" s="32">
        <f t="shared" si="16"/>
        <v>0.09613856016</v>
      </c>
      <c r="Q525" s="32">
        <f t="shared" si="17"/>
        <v>0.006835542461</v>
      </c>
      <c r="R525" s="32">
        <f t="shared" si="18"/>
        <v>0.002646016436</v>
      </c>
      <c r="S525" s="32">
        <f t="shared" si="19"/>
        <v>0.0002205013697</v>
      </c>
      <c r="T525" s="33">
        <f t="shared" si="30"/>
        <v>0.9954840089</v>
      </c>
      <c r="U525" s="34">
        <f t="shared" ref="U525:AB525" si="1590">IF(AND(J525&gt;=$AH$7,J525&lt;=$AH$9),1,0)</f>
        <v>0</v>
      </c>
      <c r="V525" s="34">
        <f t="shared" si="1590"/>
        <v>1</v>
      </c>
      <c r="W525" s="34">
        <f t="shared" si="1590"/>
        <v>0</v>
      </c>
      <c r="X525" s="34">
        <f t="shared" si="1590"/>
        <v>1</v>
      </c>
      <c r="Y525" s="34">
        <f t="shared" si="1590"/>
        <v>0</v>
      </c>
      <c r="Z525" s="34">
        <f t="shared" si="1590"/>
        <v>0</v>
      </c>
      <c r="AA525" s="34">
        <f t="shared" si="1590"/>
        <v>0</v>
      </c>
      <c r="AB525" s="34">
        <f t="shared" si="1590"/>
        <v>0</v>
      </c>
      <c r="AC525" s="34">
        <f t="shared" si="21"/>
        <v>0</v>
      </c>
      <c r="AD525" s="34">
        <f t="shared" si="22"/>
        <v>1</v>
      </c>
      <c r="AE525" s="30">
        <f t="shared" si="23"/>
        <v>0.00008202650953</v>
      </c>
      <c r="AF525" s="35" t="str">
        <f t="shared" si="42"/>
        <v>V+M</v>
      </c>
      <c r="AG525" s="31"/>
      <c r="AH525" s="31"/>
      <c r="AI525" s="31"/>
      <c r="AJ525" s="36">
        <f t="shared" ref="AJ525:AS525" si="1591">INT(100*ABS(J525-($AH$7+$AH$9)/2))</f>
        <v>2641</v>
      </c>
      <c r="AK525" s="36">
        <f t="shared" si="1591"/>
        <v>98</v>
      </c>
      <c r="AL525" s="36">
        <f t="shared" si="1591"/>
        <v>191</v>
      </c>
      <c r="AM525" s="36">
        <f t="shared" si="1591"/>
        <v>36</v>
      </c>
      <c r="AN525" s="36">
        <f t="shared" si="1591"/>
        <v>108</v>
      </c>
      <c r="AO525" s="36">
        <f t="shared" si="1591"/>
        <v>175</v>
      </c>
      <c r="AP525" s="36">
        <f t="shared" si="1591"/>
        <v>190</v>
      </c>
      <c r="AQ525" s="36">
        <f t="shared" si="1591"/>
        <v>199</v>
      </c>
      <c r="AR525" s="36">
        <f t="shared" si="1591"/>
        <v>199</v>
      </c>
      <c r="AS525" s="36">
        <f t="shared" si="1591"/>
        <v>199</v>
      </c>
      <c r="AT525" s="35">
        <f t="shared" si="39"/>
        <v>36</v>
      </c>
      <c r="AU525" s="31"/>
      <c r="AV525" s="31"/>
      <c r="AW525" s="31"/>
      <c r="AX525" s="31"/>
      <c r="AY525" s="31"/>
      <c r="AZ525" s="31"/>
      <c r="BA525" s="31"/>
      <c r="BB525" s="31"/>
    </row>
    <row r="526" ht="13.5" customHeight="1">
      <c r="A526" s="27" t="s">
        <v>63</v>
      </c>
      <c r="B526" s="27" t="s">
        <v>58</v>
      </c>
      <c r="C526" s="28">
        <f>LOOKUP(A526,'single char incidentie'!$A$1:$A$26,'single char incidentie'!$E$1:$E$26)</f>
        <v>0.00260728886</v>
      </c>
      <c r="D526" s="28">
        <f>LOOKUP(B526,'single char incidentie'!$A$1:$A$26,'single char incidentie'!$D$1:$D$26)</f>
        <v>0.0382052264</v>
      </c>
      <c r="E526" s="29">
        <v>0.00820265095288181</v>
      </c>
      <c r="F526" s="30">
        <f t="shared" si="9"/>
        <v>0.00008202650953</v>
      </c>
      <c r="G526" s="31">
        <f t="shared" si="27"/>
        <v>114837.1133</v>
      </c>
      <c r="H526" s="31">
        <f t="shared" si="28"/>
        <v>534873.1696</v>
      </c>
      <c r="I526" s="31">
        <f t="shared" si="10"/>
        <v>1148.371133</v>
      </c>
      <c r="J526" s="32">
        <f t="shared" ref="J526:K526" si="1592">C526*$AH$5</f>
        <v>2.60728886</v>
      </c>
      <c r="K526" s="32">
        <f t="shared" si="1592"/>
        <v>38.2052264</v>
      </c>
      <c r="L526" s="32">
        <f t="shared" si="12"/>
        <v>0.08202650953</v>
      </c>
      <c r="M526" s="32">
        <f t="shared" si="13"/>
        <v>0.2172740717</v>
      </c>
      <c r="N526" s="32">
        <f t="shared" si="14"/>
        <v>0.08410609227</v>
      </c>
      <c r="O526" s="32">
        <f t="shared" si="15"/>
        <v>3.183768867</v>
      </c>
      <c r="P526" s="32">
        <f t="shared" si="16"/>
        <v>1.232426658</v>
      </c>
      <c r="Q526" s="32">
        <f t="shared" si="17"/>
        <v>0.006835542461</v>
      </c>
      <c r="R526" s="32">
        <f t="shared" si="18"/>
        <v>0.002646016436</v>
      </c>
      <c r="S526" s="32">
        <f t="shared" si="19"/>
        <v>0.0002205013697</v>
      </c>
      <c r="T526" s="33">
        <f t="shared" si="30"/>
        <v>0.9955660354</v>
      </c>
      <c r="U526" s="34">
        <f t="shared" ref="U526:AB526" si="1593">IF(AND(J526&gt;=$AH$7,J526&lt;=$AH$9),1,0)</f>
        <v>1</v>
      </c>
      <c r="V526" s="34">
        <f t="shared" si="1593"/>
        <v>0</v>
      </c>
      <c r="W526" s="34">
        <f t="shared" si="1593"/>
        <v>0</v>
      </c>
      <c r="X526" s="34">
        <f t="shared" si="1593"/>
        <v>0</v>
      </c>
      <c r="Y526" s="34">
        <f t="shared" si="1593"/>
        <v>0</v>
      </c>
      <c r="Z526" s="34">
        <f t="shared" si="1593"/>
        <v>0</v>
      </c>
      <c r="AA526" s="34">
        <f t="shared" si="1593"/>
        <v>1</v>
      </c>
      <c r="AB526" s="34">
        <f t="shared" si="1593"/>
        <v>0</v>
      </c>
      <c r="AC526" s="34">
        <f t="shared" si="21"/>
        <v>0</v>
      </c>
      <c r="AD526" s="34">
        <f t="shared" si="22"/>
        <v>1</v>
      </c>
      <c r="AE526" s="30">
        <f t="shared" si="23"/>
        <v>0.00008202650953</v>
      </c>
      <c r="AF526" s="35" t="str">
        <f t="shared" si="42"/>
        <v>F+D</v>
      </c>
      <c r="AG526" s="31"/>
      <c r="AH526" s="31"/>
      <c r="AI526" s="31"/>
      <c r="AJ526" s="36">
        <f t="shared" ref="AJ526:AS526" si="1594">INT(100*ABS(J526-($AH$7+$AH$9)/2))</f>
        <v>60</v>
      </c>
      <c r="AK526" s="36">
        <f t="shared" si="1594"/>
        <v>3620</v>
      </c>
      <c r="AL526" s="36">
        <f t="shared" si="1594"/>
        <v>191</v>
      </c>
      <c r="AM526" s="36">
        <f t="shared" si="1594"/>
        <v>178</v>
      </c>
      <c r="AN526" s="36">
        <f t="shared" si="1594"/>
        <v>191</v>
      </c>
      <c r="AO526" s="36">
        <f t="shared" si="1594"/>
        <v>118</v>
      </c>
      <c r="AP526" s="36">
        <f t="shared" si="1594"/>
        <v>76</v>
      </c>
      <c r="AQ526" s="36">
        <f t="shared" si="1594"/>
        <v>199</v>
      </c>
      <c r="AR526" s="36">
        <f t="shared" si="1594"/>
        <v>199</v>
      </c>
      <c r="AS526" s="36">
        <f t="shared" si="1594"/>
        <v>199</v>
      </c>
      <c r="AT526" s="35">
        <f t="shared" si="39"/>
        <v>76</v>
      </c>
      <c r="AU526" s="31"/>
      <c r="AV526" s="31"/>
      <c r="AW526" s="31"/>
      <c r="AX526" s="31"/>
      <c r="AY526" s="31"/>
      <c r="AZ526" s="31"/>
      <c r="BA526" s="31"/>
      <c r="BB526" s="31"/>
    </row>
    <row r="527" ht="13.5" customHeight="1">
      <c r="A527" s="27" t="s">
        <v>66</v>
      </c>
      <c r="B527" s="27" t="s">
        <v>45</v>
      </c>
      <c r="C527" s="28">
        <f>LOOKUP(A527,'single char incidentie'!$A$1:$A$26,'single char incidentie'!$E$1:$E$26)</f>
        <v>0.00143361625</v>
      </c>
      <c r="D527" s="28">
        <f>LOOKUP(B527,'single char incidentie'!$A$1:$A$26,'single char incidentie'!$D$1:$D$26)</f>
        <v>0.04970677464</v>
      </c>
      <c r="E527" s="29">
        <v>0.00816667441361479</v>
      </c>
      <c r="F527" s="30">
        <f t="shared" si="9"/>
        <v>0.00008166674414</v>
      </c>
      <c r="G527" s="31">
        <f t="shared" si="27"/>
        <v>114333.4418</v>
      </c>
      <c r="H527" s="31">
        <f t="shared" si="28"/>
        <v>695894.845</v>
      </c>
      <c r="I527" s="31">
        <f t="shared" si="10"/>
        <v>1143.334418</v>
      </c>
      <c r="J527" s="32">
        <f t="shared" ref="J527:K527" si="1595">C527*$AH$5</f>
        <v>1.43361625</v>
      </c>
      <c r="K527" s="32">
        <f t="shared" si="1595"/>
        <v>49.70677464</v>
      </c>
      <c r="L527" s="32">
        <f t="shared" si="12"/>
        <v>0.08166674414</v>
      </c>
      <c r="M527" s="32">
        <f t="shared" si="13"/>
        <v>0.1194680208</v>
      </c>
      <c r="N527" s="32">
        <f t="shared" si="14"/>
        <v>0.04624568548</v>
      </c>
      <c r="O527" s="32">
        <f t="shared" si="15"/>
        <v>4.14223122</v>
      </c>
      <c r="P527" s="32">
        <f t="shared" si="16"/>
        <v>1.603444343</v>
      </c>
      <c r="Q527" s="32">
        <f t="shared" si="17"/>
        <v>0.006805562011</v>
      </c>
      <c r="R527" s="32">
        <f t="shared" si="18"/>
        <v>0.002634411101</v>
      </c>
      <c r="S527" s="32">
        <f t="shared" si="19"/>
        <v>0.0002195342584</v>
      </c>
      <c r="T527" s="33">
        <f t="shared" si="30"/>
        <v>0.9956477022</v>
      </c>
      <c r="U527" s="34">
        <f t="shared" ref="U527:AB527" si="1596">IF(AND(J527&gt;=$AH$7,J527&lt;=$AH$9),1,0)</f>
        <v>1</v>
      </c>
      <c r="V527" s="34">
        <f t="shared" si="1596"/>
        <v>0</v>
      </c>
      <c r="W527" s="34">
        <f t="shared" si="1596"/>
        <v>0</v>
      </c>
      <c r="X527" s="34">
        <f t="shared" si="1596"/>
        <v>0</v>
      </c>
      <c r="Y527" s="34">
        <f t="shared" si="1596"/>
        <v>0</v>
      </c>
      <c r="Z527" s="34">
        <f t="shared" si="1596"/>
        <v>0</v>
      </c>
      <c r="AA527" s="34">
        <f t="shared" si="1596"/>
        <v>1</v>
      </c>
      <c r="AB527" s="34">
        <f t="shared" si="1596"/>
        <v>0</v>
      </c>
      <c r="AC527" s="34">
        <f t="shared" si="21"/>
        <v>0</v>
      </c>
      <c r="AD527" s="34">
        <f t="shared" si="22"/>
        <v>1</v>
      </c>
      <c r="AE527" s="30">
        <f t="shared" si="23"/>
        <v>0.00008166674414</v>
      </c>
      <c r="AF527" s="35" t="str">
        <f t="shared" si="42"/>
        <v>F+D</v>
      </c>
      <c r="AG527" s="31"/>
      <c r="AH527" s="31"/>
      <c r="AI527" s="31"/>
      <c r="AJ527" s="36">
        <f t="shared" ref="AJ527:AS527" si="1597">INT(100*ABS(J527-($AH$7+$AH$9)/2))</f>
        <v>56</v>
      </c>
      <c r="AK527" s="36">
        <f t="shared" si="1597"/>
        <v>4770</v>
      </c>
      <c r="AL527" s="36">
        <f t="shared" si="1597"/>
        <v>191</v>
      </c>
      <c r="AM527" s="36">
        <f t="shared" si="1597"/>
        <v>188</v>
      </c>
      <c r="AN527" s="36">
        <f t="shared" si="1597"/>
        <v>195</v>
      </c>
      <c r="AO527" s="36">
        <f t="shared" si="1597"/>
        <v>214</v>
      </c>
      <c r="AP527" s="36">
        <f t="shared" si="1597"/>
        <v>39</v>
      </c>
      <c r="AQ527" s="36">
        <f t="shared" si="1597"/>
        <v>199</v>
      </c>
      <c r="AR527" s="36">
        <f t="shared" si="1597"/>
        <v>199</v>
      </c>
      <c r="AS527" s="36">
        <f t="shared" si="1597"/>
        <v>199</v>
      </c>
      <c r="AT527" s="35">
        <f t="shared" si="39"/>
        <v>39</v>
      </c>
      <c r="AU527" s="31"/>
      <c r="AV527" s="31"/>
      <c r="AW527" s="31"/>
      <c r="AX527" s="31"/>
      <c r="AY527" s="31"/>
      <c r="AZ527" s="31"/>
      <c r="BA527" s="31"/>
      <c r="BB527" s="31"/>
    </row>
    <row r="528" ht="13.5" customHeight="1">
      <c r="A528" s="27" t="s">
        <v>67</v>
      </c>
      <c r="B528" s="27" t="s">
        <v>28</v>
      </c>
      <c r="C528" s="28">
        <f>LOOKUP(A528,'single char incidentie'!$A$1:$A$26,'single char incidentie'!$E$1:$E$26)</f>
        <v>0.0006335449279</v>
      </c>
      <c r="D528" s="28">
        <f>LOOKUP(B528,'single char incidentie'!$A$1:$A$26,'single char incidentie'!$D$1:$D$26)</f>
        <v>0.1270833106</v>
      </c>
      <c r="E528" s="29">
        <v>0.00815947910576138</v>
      </c>
      <c r="F528" s="30">
        <f t="shared" si="9"/>
        <v>0.00008159479106</v>
      </c>
      <c r="G528" s="31">
        <f t="shared" si="27"/>
        <v>114232.7075</v>
      </c>
      <c r="H528" s="31">
        <f t="shared" si="28"/>
        <v>1779166.349</v>
      </c>
      <c r="I528" s="31">
        <f t="shared" si="10"/>
        <v>1142.327075</v>
      </c>
      <c r="J528" s="32">
        <f t="shared" ref="J528:K528" si="1598">C528*$AH$5</f>
        <v>0.6335449279</v>
      </c>
      <c r="K528" s="32">
        <f t="shared" si="1598"/>
        <v>127.0833106</v>
      </c>
      <c r="L528" s="32">
        <f t="shared" si="12"/>
        <v>0.08159479106</v>
      </c>
      <c r="M528" s="32">
        <f t="shared" si="13"/>
        <v>0.05279541066</v>
      </c>
      <c r="N528" s="32">
        <f t="shared" si="14"/>
        <v>0.02043693316</v>
      </c>
      <c r="O528" s="32">
        <f t="shared" si="15"/>
        <v>10.59027588</v>
      </c>
      <c r="P528" s="32">
        <f t="shared" si="16"/>
        <v>4.099461633</v>
      </c>
      <c r="Q528" s="32">
        <f t="shared" si="17"/>
        <v>0.006799565921</v>
      </c>
      <c r="R528" s="32">
        <f t="shared" si="18"/>
        <v>0.002632090034</v>
      </c>
      <c r="S528" s="32">
        <f t="shared" si="19"/>
        <v>0.0002193408362</v>
      </c>
      <c r="T528" s="33">
        <f t="shared" si="30"/>
        <v>0.995729297</v>
      </c>
      <c r="U528" s="34">
        <f t="shared" ref="U528:AB528" si="1599">IF(AND(J528&gt;=$AH$7,J528&lt;=$AH$9),1,0)</f>
        <v>0</v>
      </c>
      <c r="V528" s="34">
        <f t="shared" si="1599"/>
        <v>0</v>
      </c>
      <c r="W528" s="34">
        <f t="shared" si="1599"/>
        <v>0</v>
      </c>
      <c r="X528" s="34">
        <f t="shared" si="1599"/>
        <v>0</v>
      </c>
      <c r="Y528" s="34">
        <f t="shared" si="1599"/>
        <v>0</v>
      </c>
      <c r="Z528" s="34">
        <f t="shared" si="1599"/>
        <v>0</v>
      </c>
      <c r="AA528" s="34">
        <f t="shared" si="1599"/>
        <v>0</v>
      </c>
      <c r="AB528" s="34">
        <f t="shared" si="1599"/>
        <v>0</v>
      </c>
      <c r="AC528" s="34">
        <f t="shared" si="21"/>
        <v>0</v>
      </c>
      <c r="AD528" s="34">
        <f t="shared" si="22"/>
        <v>0</v>
      </c>
      <c r="AE528" s="30">
        <f t="shared" si="23"/>
        <v>0</v>
      </c>
      <c r="AF528" s="35" t="str">
        <f t="shared" si="42"/>
        <v>V+F</v>
      </c>
      <c r="AG528" s="31"/>
      <c r="AH528" s="31"/>
      <c r="AI528" s="31"/>
      <c r="AJ528" s="36">
        <f t="shared" ref="AJ528:AS528" si="1600">INT(100*ABS(J528-($AH$7+$AH$9)/2))</f>
        <v>136</v>
      </c>
      <c r="AK528" s="36">
        <f t="shared" si="1600"/>
        <v>12508</v>
      </c>
      <c r="AL528" s="36">
        <f t="shared" si="1600"/>
        <v>191</v>
      </c>
      <c r="AM528" s="36">
        <f t="shared" si="1600"/>
        <v>194</v>
      </c>
      <c r="AN528" s="36">
        <f t="shared" si="1600"/>
        <v>197</v>
      </c>
      <c r="AO528" s="36">
        <f t="shared" si="1600"/>
        <v>859</v>
      </c>
      <c r="AP528" s="36">
        <f t="shared" si="1600"/>
        <v>209</v>
      </c>
      <c r="AQ528" s="36">
        <f t="shared" si="1600"/>
        <v>199</v>
      </c>
      <c r="AR528" s="36">
        <f t="shared" si="1600"/>
        <v>199</v>
      </c>
      <c r="AS528" s="36">
        <f t="shared" si="1600"/>
        <v>199</v>
      </c>
      <c r="AT528" s="35">
        <f t="shared" si="39"/>
        <v>191</v>
      </c>
      <c r="AU528" s="31"/>
      <c r="AV528" s="31"/>
      <c r="AW528" s="31"/>
      <c r="AX528" s="31"/>
      <c r="AY528" s="31"/>
      <c r="AZ528" s="31"/>
      <c r="BA528" s="31"/>
      <c r="BB528" s="31"/>
    </row>
    <row r="529" ht="13.5" customHeight="1">
      <c r="A529" s="27" t="s">
        <v>33</v>
      </c>
      <c r="B529" s="27" t="s">
        <v>66</v>
      </c>
      <c r="C529" s="28">
        <f>LOOKUP(A529,'single char incidentie'!$A$1:$A$26,'single char incidentie'!$E$1:$E$26)</f>
        <v>0.09650590394</v>
      </c>
      <c r="D529" s="28">
        <f>LOOKUP(B529,'single char incidentie'!$A$1:$A$26,'single char incidentie'!$D$1:$D$26)</f>
        <v>0.000842809948</v>
      </c>
      <c r="E529" s="29">
        <v>0.00815228379790798</v>
      </c>
      <c r="F529" s="30">
        <f t="shared" si="9"/>
        <v>0.00008152283798</v>
      </c>
      <c r="G529" s="31">
        <f t="shared" si="27"/>
        <v>114131.9732</v>
      </c>
      <c r="H529" s="31">
        <f t="shared" si="28"/>
        <v>11799.33927</v>
      </c>
      <c r="I529" s="31">
        <f t="shared" si="10"/>
        <v>1141.319732</v>
      </c>
      <c r="J529" s="32">
        <f t="shared" ref="J529:K529" si="1601">C529*$AH$5</f>
        <v>96.50590394</v>
      </c>
      <c r="K529" s="32">
        <f t="shared" si="1601"/>
        <v>0.842809948</v>
      </c>
      <c r="L529" s="32">
        <f t="shared" si="12"/>
        <v>0.08152283798</v>
      </c>
      <c r="M529" s="32">
        <f t="shared" si="13"/>
        <v>8.042158661</v>
      </c>
      <c r="N529" s="32">
        <f t="shared" si="14"/>
        <v>3.113093675</v>
      </c>
      <c r="O529" s="32">
        <f t="shared" si="15"/>
        <v>0.07023416233</v>
      </c>
      <c r="P529" s="32">
        <f t="shared" si="16"/>
        <v>0.02718741768</v>
      </c>
      <c r="Q529" s="32">
        <f t="shared" si="17"/>
        <v>0.006793569832</v>
      </c>
      <c r="R529" s="32">
        <f t="shared" si="18"/>
        <v>0.002629768967</v>
      </c>
      <c r="S529" s="32">
        <f t="shared" si="19"/>
        <v>0.0002191474139</v>
      </c>
      <c r="T529" s="33">
        <f t="shared" si="30"/>
        <v>0.9958108198</v>
      </c>
      <c r="U529" s="34">
        <f t="shared" ref="U529:AB529" si="1602">IF(AND(J529&gt;=$AH$7,J529&lt;=$AH$9),1,0)</f>
        <v>0</v>
      </c>
      <c r="V529" s="34">
        <f t="shared" si="1602"/>
        <v>0</v>
      </c>
      <c r="W529" s="34">
        <f t="shared" si="1602"/>
        <v>0</v>
      </c>
      <c r="X529" s="34">
        <f t="shared" si="1602"/>
        <v>0</v>
      </c>
      <c r="Y529" s="34">
        <f t="shared" si="1602"/>
        <v>0</v>
      </c>
      <c r="Z529" s="34">
        <f t="shared" si="1602"/>
        <v>0</v>
      </c>
      <c r="AA529" s="34">
        <f t="shared" si="1602"/>
        <v>0</v>
      </c>
      <c r="AB529" s="34">
        <f t="shared" si="1602"/>
        <v>0</v>
      </c>
      <c r="AC529" s="34">
        <f t="shared" si="21"/>
        <v>0</v>
      </c>
      <c r="AD529" s="34">
        <f t="shared" si="22"/>
        <v>0</v>
      </c>
      <c r="AE529" s="30">
        <f t="shared" si="23"/>
        <v>0</v>
      </c>
      <c r="AF529" s="35" t="str">
        <f t="shared" si="42"/>
        <v>V+D</v>
      </c>
      <c r="AG529" s="31"/>
      <c r="AH529" s="31"/>
      <c r="AI529" s="31"/>
      <c r="AJ529" s="36">
        <f t="shared" ref="AJ529:AS529" si="1603">INT(100*ABS(J529-($AH$7+$AH$9)/2))</f>
        <v>9450</v>
      </c>
      <c r="AK529" s="36">
        <f t="shared" si="1603"/>
        <v>115</v>
      </c>
      <c r="AL529" s="36">
        <f t="shared" si="1603"/>
        <v>191</v>
      </c>
      <c r="AM529" s="36">
        <f t="shared" si="1603"/>
        <v>604</v>
      </c>
      <c r="AN529" s="36">
        <f t="shared" si="1603"/>
        <v>111</v>
      </c>
      <c r="AO529" s="36">
        <f t="shared" si="1603"/>
        <v>192</v>
      </c>
      <c r="AP529" s="36">
        <f t="shared" si="1603"/>
        <v>197</v>
      </c>
      <c r="AQ529" s="36">
        <f t="shared" si="1603"/>
        <v>199</v>
      </c>
      <c r="AR529" s="36">
        <f t="shared" si="1603"/>
        <v>199</v>
      </c>
      <c r="AS529" s="36">
        <f t="shared" si="1603"/>
        <v>199</v>
      </c>
      <c r="AT529" s="35">
        <f t="shared" si="39"/>
        <v>111</v>
      </c>
      <c r="AU529" s="31"/>
      <c r="AV529" s="31"/>
      <c r="AW529" s="31"/>
      <c r="AX529" s="31"/>
      <c r="AY529" s="31"/>
      <c r="AZ529" s="31"/>
      <c r="BA529" s="31"/>
      <c r="BB529" s="31"/>
    </row>
    <row r="530" ht="13.5" customHeight="1">
      <c r="A530" s="27" t="s">
        <v>66</v>
      </c>
      <c r="B530" s="27" t="s">
        <v>48</v>
      </c>
      <c r="C530" s="28">
        <f>LOOKUP(A530,'single char incidentie'!$A$1:$A$26,'single char incidentie'!$E$1:$E$26)</f>
        <v>0.00143361625</v>
      </c>
      <c r="D530" s="28">
        <f>LOOKUP(B530,'single char incidentie'!$A$1:$A$26,'single char incidentie'!$D$1:$D$26)</f>
        <v>0.04743824754</v>
      </c>
      <c r="E530" s="29">
        <v>0.00813789318220117</v>
      </c>
      <c r="F530" s="30">
        <f t="shared" si="9"/>
        <v>0.00008137893182</v>
      </c>
      <c r="G530" s="31">
        <f t="shared" si="27"/>
        <v>113930.5046</v>
      </c>
      <c r="H530" s="31">
        <f t="shared" si="28"/>
        <v>664135.4656</v>
      </c>
      <c r="I530" s="31">
        <f t="shared" si="10"/>
        <v>1139.305046</v>
      </c>
      <c r="J530" s="32">
        <f t="shared" ref="J530:K530" si="1604">C530*$AH$5</f>
        <v>1.43361625</v>
      </c>
      <c r="K530" s="32">
        <f t="shared" si="1604"/>
        <v>47.43824754</v>
      </c>
      <c r="L530" s="32">
        <f t="shared" si="12"/>
        <v>0.08137893182</v>
      </c>
      <c r="M530" s="32">
        <f t="shared" si="13"/>
        <v>0.1194680208</v>
      </c>
      <c r="N530" s="32">
        <f t="shared" si="14"/>
        <v>0.04624568548</v>
      </c>
      <c r="O530" s="32">
        <f t="shared" si="15"/>
        <v>3.953187295</v>
      </c>
      <c r="P530" s="32">
        <f t="shared" si="16"/>
        <v>1.53026605</v>
      </c>
      <c r="Q530" s="32">
        <f t="shared" si="17"/>
        <v>0.006781577652</v>
      </c>
      <c r="R530" s="32">
        <f t="shared" si="18"/>
        <v>0.002625126833</v>
      </c>
      <c r="S530" s="32">
        <f t="shared" si="19"/>
        <v>0.0002187605694</v>
      </c>
      <c r="T530" s="33">
        <f t="shared" si="30"/>
        <v>0.9958921987</v>
      </c>
      <c r="U530" s="34">
        <f t="shared" ref="U530:AB530" si="1605">IF(AND(J530&gt;=$AH$7,J530&lt;=$AH$9),1,0)</f>
        <v>1</v>
      </c>
      <c r="V530" s="34">
        <f t="shared" si="1605"/>
        <v>0</v>
      </c>
      <c r="W530" s="34">
        <f t="shared" si="1605"/>
        <v>0</v>
      </c>
      <c r="X530" s="34">
        <f t="shared" si="1605"/>
        <v>0</v>
      </c>
      <c r="Y530" s="34">
        <f t="shared" si="1605"/>
        <v>0</v>
      </c>
      <c r="Z530" s="34">
        <f t="shared" si="1605"/>
        <v>0</v>
      </c>
      <c r="AA530" s="34">
        <f t="shared" si="1605"/>
        <v>1</v>
      </c>
      <c r="AB530" s="34">
        <f t="shared" si="1605"/>
        <v>0</v>
      </c>
      <c r="AC530" s="34">
        <f t="shared" si="21"/>
        <v>0</v>
      </c>
      <c r="AD530" s="34">
        <f t="shared" si="22"/>
        <v>1</v>
      </c>
      <c r="AE530" s="30">
        <f t="shared" si="23"/>
        <v>0.00008137893182</v>
      </c>
      <c r="AF530" s="35" t="str">
        <f t="shared" si="42"/>
        <v>F+D</v>
      </c>
      <c r="AG530" s="31"/>
      <c r="AH530" s="31"/>
      <c r="AI530" s="31"/>
      <c r="AJ530" s="36">
        <f t="shared" ref="AJ530:AS530" si="1606">INT(100*ABS(J530-($AH$7+$AH$9)/2))</f>
        <v>56</v>
      </c>
      <c r="AK530" s="36">
        <f t="shared" si="1606"/>
        <v>4543</v>
      </c>
      <c r="AL530" s="36">
        <f t="shared" si="1606"/>
        <v>191</v>
      </c>
      <c r="AM530" s="36">
        <f t="shared" si="1606"/>
        <v>188</v>
      </c>
      <c r="AN530" s="36">
        <f t="shared" si="1606"/>
        <v>195</v>
      </c>
      <c r="AO530" s="36">
        <f t="shared" si="1606"/>
        <v>195</v>
      </c>
      <c r="AP530" s="36">
        <f t="shared" si="1606"/>
        <v>46</v>
      </c>
      <c r="AQ530" s="36">
        <f t="shared" si="1606"/>
        <v>199</v>
      </c>
      <c r="AR530" s="36">
        <f t="shared" si="1606"/>
        <v>199</v>
      </c>
      <c r="AS530" s="36">
        <f t="shared" si="1606"/>
        <v>199</v>
      </c>
      <c r="AT530" s="35">
        <f t="shared" si="39"/>
        <v>46</v>
      </c>
      <c r="AU530" s="31"/>
      <c r="AV530" s="31"/>
      <c r="AW530" s="31"/>
      <c r="AX530" s="31"/>
      <c r="AY530" s="31"/>
      <c r="AZ530" s="31"/>
      <c r="BA530" s="31"/>
      <c r="BB530" s="31"/>
    </row>
    <row r="531" ht="13.5" customHeight="1">
      <c r="A531" s="27" t="s">
        <v>66</v>
      </c>
      <c r="B531" s="27" t="s">
        <v>42</v>
      </c>
      <c r="C531" s="28">
        <f>LOOKUP(A531,'single char incidentie'!$A$1:$A$26,'single char incidentie'!$E$1:$E$26)</f>
        <v>0.00143361625</v>
      </c>
      <c r="D531" s="28">
        <f>LOOKUP(B531,'single char incidentie'!$A$1:$A$26,'single char incidentie'!$D$1:$D$26)</f>
        <v>0.05481889944</v>
      </c>
      <c r="E531" s="29">
        <v>0.00801557294869328</v>
      </c>
      <c r="F531" s="30">
        <f t="shared" si="9"/>
        <v>0.00008015572949</v>
      </c>
      <c r="G531" s="31">
        <f t="shared" si="27"/>
        <v>112218.0213</v>
      </c>
      <c r="H531" s="31">
        <f t="shared" si="28"/>
        <v>767464.5922</v>
      </c>
      <c r="I531" s="31">
        <f t="shared" si="10"/>
        <v>1122.180213</v>
      </c>
      <c r="J531" s="32">
        <f t="shared" ref="J531:K531" si="1607">C531*$AH$5</f>
        <v>1.43361625</v>
      </c>
      <c r="K531" s="32">
        <f t="shared" si="1607"/>
        <v>54.81889944</v>
      </c>
      <c r="L531" s="32">
        <f t="shared" si="12"/>
        <v>0.08015572949</v>
      </c>
      <c r="M531" s="32">
        <f t="shared" si="13"/>
        <v>0.1194680208</v>
      </c>
      <c r="N531" s="32">
        <f t="shared" si="14"/>
        <v>0.04624568548</v>
      </c>
      <c r="O531" s="32">
        <f t="shared" si="15"/>
        <v>4.56824162</v>
      </c>
      <c r="P531" s="32">
        <f t="shared" si="16"/>
        <v>1.768351595</v>
      </c>
      <c r="Q531" s="32">
        <f t="shared" si="17"/>
        <v>0.006679644124</v>
      </c>
      <c r="R531" s="32">
        <f t="shared" si="18"/>
        <v>0.002585668693</v>
      </c>
      <c r="S531" s="32">
        <f t="shared" si="19"/>
        <v>0.0002154723911</v>
      </c>
      <c r="T531" s="33">
        <f t="shared" si="30"/>
        <v>0.9959723545</v>
      </c>
      <c r="U531" s="34">
        <f t="shared" ref="U531:AB531" si="1608">IF(AND(J531&gt;=$AH$7,J531&lt;=$AH$9),1,0)</f>
        <v>1</v>
      </c>
      <c r="V531" s="34">
        <f t="shared" si="1608"/>
        <v>0</v>
      </c>
      <c r="W531" s="34">
        <f t="shared" si="1608"/>
        <v>0</v>
      </c>
      <c r="X531" s="34">
        <f t="shared" si="1608"/>
        <v>0</v>
      </c>
      <c r="Y531" s="34">
        <f t="shared" si="1608"/>
        <v>0</v>
      </c>
      <c r="Z531" s="34">
        <f t="shared" si="1608"/>
        <v>0</v>
      </c>
      <c r="AA531" s="34">
        <f t="shared" si="1608"/>
        <v>1</v>
      </c>
      <c r="AB531" s="34">
        <f t="shared" si="1608"/>
        <v>0</v>
      </c>
      <c r="AC531" s="34">
        <f t="shared" si="21"/>
        <v>0</v>
      </c>
      <c r="AD531" s="34">
        <f t="shared" si="22"/>
        <v>1</v>
      </c>
      <c r="AE531" s="30">
        <f t="shared" si="23"/>
        <v>0.00008015572949</v>
      </c>
      <c r="AF531" s="35" t="str">
        <f t="shared" si="42"/>
        <v>F+D</v>
      </c>
      <c r="AG531" s="31"/>
      <c r="AH531" s="31"/>
      <c r="AI531" s="31"/>
      <c r="AJ531" s="36">
        <f t="shared" ref="AJ531:AS531" si="1609">INT(100*ABS(J531-($AH$7+$AH$9)/2))</f>
        <v>56</v>
      </c>
      <c r="AK531" s="36">
        <f t="shared" si="1609"/>
        <v>5281</v>
      </c>
      <c r="AL531" s="36">
        <f t="shared" si="1609"/>
        <v>191</v>
      </c>
      <c r="AM531" s="36">
        <f t="shared" si="1609"/>
        <v>188</v>
      </c>
      <c r="AN531" s="36">
        <f t="shared" si="1609"/>
        <v>195</v>
      </c>
      <c r="AO531" s="36">
        <f t="shared" si="1609"/>
        <v>256</v>
      </c>
      <c r="AP531" s="36">
        <f t="shared" si="1609"/>
        <v>23</v>
      </c>
      <c r="AQ531" s="36">
        <f t="shared" si="1609"/>
        <v>199</v>
      </c>
      <c r="AR531" s="36">
        <f t="shared" si="1609"/>
        <v>199</v>
      </c>
      <c r="AS531" s="36">
        <f t="shared" si="1609"/>
        <v>199</v>
      </c>
      <c r="AT531" s="35">
        <f t="shared" si="39"/>
        <v>23</v>
      </c>
      <c r="AU531" s="31"/>
      <c r="AV531" s="31"/>
      <c r="AW531" s="31"/>
      <c r="AX531" s="31"/>
      <c r="AY531" s="31"/>
      <c r="AZ531" s="31"/>
      <c r="BA531" s="31"/>
      <c r="BB531" s="31"/>
    </row>
    <row r="532" ht="13.5" customHeight="1">
      <c r="A532" s="27" t="s">
        <v>28</v>
      </c>
      <c r="B532" s="27" t="s">
        <v>64</v>
      </c>
      <c r="C532" s="28">
        <f>LOOKUP(A532,'single char incidentie'!$A$1:$A$26,'single char incidentie'!$E$1:$E$26)</f>
        <v>0.0311030688</v>
      </c>
      <c r="D532" s="28">
        <f>LOOKUP(B532,'single char incidentie'!$A$1:$A$26,'single char incidentie'!$D$1:$D$26)</f>
        <v>0.001575907411</v>
      </c>
      <c r="E532" s="29">
        <v>0.00787886209947859</v>
      </c>
      <c r="F532" s="30">
        <f t="shared" si="9"/>
        <v>0.00007878862099</v>
      </c>
      <c r="G532" s="31">
        <f t="shared" si="27"/>
        <v>110304.0694</v>
      </c>
      <c r="H532" s="31">
        <f t="shared" si="28"/>
        <v>22062.70375</v>
      </c>
      <c r="I532" s="31">
        <f t="shared" si="10"/>
        <v>1103.040694</v>
      </c>
      <c r="J532" s="32">
        <f t="shared" ref="J532:K532" si="1610">C532*$AH$5</f>
        <v>31.1030688</v>
      </c>
      <c r="K532" s="32">
        <f t="shared" si="1610"/>
        <v>1.575907411</v>
      </c>
      <c r="L532" s="32">
        <f t="shared" si="12"/>
        <v>0.07878862099</v>
      </c>
      <c r="M532" s="32">
        <f t="shared" si="13"/>
        <v>2.5919224</v>
      </c>
      <c r="N532" s="32">
        <f t="shared" si="14"/>
        <v>1.0033248</v>
      </c>
      <c r="O532" s="32">
        <f t="shared" si="15"/>
        <v>0.1313256176</v>
      </c>
      <c r="P532" s="32">
        <f t="shared" si="16"/>
        <v>0.05083572293</v>
      </c>
      <c r="Q532" s="32">
        <f t="shared" si="17"/>
        <v>0.006565718416</v>
      </c>
      <c r="R532" s="32">
        <f t="shared" si="18"/>
        <v>0.002541568419</v>
      </c>
      <c r="S532" s="32">
        <f t="shared" si="19"/>
        <v>0.0002117973683</v>
      </c>
      <c r="T532" s="33">
        <f t="shared" si="30"/>
        <v>0.9960511431</v>
      </c>
      <c r="U532" s="34">
        <f t="shared" ref="U532:AB532" si="1611">IF(AND(J532&gt;=$AH$7,J532&lt;=$AH$9),1,0)</f>
        <v>0</v>
      </c>
      <c r="V532" s="34">
        <f t="shared" si="1611"/>
        <v>1</v>
      </c>
      <c r="W532" s="34">
        <f t="shared" si="1611"/>
        <v>0</v>
      </c>
      <c r="X532" s="34">
        <f t="shared" si="1611"/>
        <v>1</v>
      </c>
      <c r="Y532" s="34">
        <f t="shared" si="1611"/>
        <v>1</v>
      </c>
      <c r="Z532" s="34">
        <f t="shared" si="1611"/>
        <v>0</v>
      </c>
      <c r="AA532" s="34">
        <f t="shared" si="1611"/>
        <v>0</v>
      </c>
      <c r="AB532" s="34">
        <f t="shared" si="1611"/>
        <v>0</v>
      </c>
      <c r="AC532" s="34">
        <f t="shared" si="21"/>
        <v>0</v>
      </c>
      <c r="AD532" s="34">
        <f t="shared" si="22"/>
        <v>1</v>
      </c>
      <c r="AE532" s="30">
        <f t="shared" si="23"/>
        <v>0.00007878862099</v>
      </c>
      <c r="AF532" s="35" t="str">
        <f t="shared" si="42"/>
        <v>F</v>
      </c>
      <c r="AG532" s="31"/>
      <c r="AH532" s="31"/>
      <c r="AI532" s="31"/>
      <c r="AJ532" s="36">
        <f t="shared" ref="AJ532:AS532" si="1612">INT(100*ABS(J532-($AH$7+$AH$9)/2))</f>
        <v>2910</v>
      </c>
      <c r="AK532" s="36">
        <f t="shared" si="1612"/>
        <v>42</v>
      </c>
      <c r="AL532" s="36">
        <f t="shared" si="1612"/>
        <v>192</v>
      </c>
      <c r="AM532" s="36">
        <f t="shared" si="1612"/>
        <v>59</v>
      </c>
      <c r="AN532" s="36">
        <f t="shared" si="1612"/>
        <v>99</v>
      </c>
      <c r="AO532" s="36">
        <f t="shared" si="1612"/>
        <v>186</v>
      </c>
      <c r="AP532" s="36">
        <f t="shared" si="1612"/>
        <v>194</v>
      </c>
      <c r="AQ532" s="36">
        <f t="shared" si="1612"/>
        <v>199</v>
      </c>
      <c r="AR532" s="36">
        <f t="shared" si="1612"/>
        <v>199</v>
      </c>
      <c r="AS532" s="36">
        <f t="shared" si="1612"/>
        <v>199</v>
      </c>
      <c r="AT532" s="35">
        <f t="shared" si="39"/>
        <v>42</v>
      </c>
      <c r="AU532" s="31"/>
      <c r="AV532" s="31"/>
      <c r="AW532" s="31"/>
      <c r="AX532" s="31"/>
      <c r="AY532" s="31"/>
      <c r="AZ532" s="31"/>
      <c r="BA532" s="31"/>
      <c r="BB532" s="31"/>
    </row>
    <row r="533" ht="13.5" customHeight="1">
      <c r="A533" s="27" t="s">
        <v>61</v>
      </c>
      <c r="B533" s="27" t="s">
        <v>63</v>
      </c>
      <c r="C533" s="28">
        <f>LOOKUP(A533,'single char incidentie'!$A$1:$A$26,'single char incidentie'!$E$1:$E$26)</f>
        <v>0.0043910167</v>
      </c>
      <c r="D533" s="28">
        <f>LOOKUP(B533,'single char incidentie'!$A$1:$A$26,'single char incidentie'!$D$1:$D$26)</f>
        <v>0.01647854269</v>
      </c>
      <c r="E533" s="29">
        <v>0.00780690902094453</v>
      </c>
      <c r="F533" s="30">
        <f t="shared" si="9"/>
        <v>0.00007806909021</v>
      </c>
      <c r="G533" s="31">
        <f t="shared" si="27"/>
        <v>109296.7263</v>
      </c>
      <c r="H533" s="31">
        <f t="shared" si="28"/>
        <v>230699.5977</v>
      </c>
      <c r="I533" s="31">
        <f t="shared" si="10"/>
        <v>1092.967263</v>
      </c>
      <c r="J533" s="32">
        <f t="shared" ref="J533:K533" si="1613">C533*$AH$5</f>
        <v>4.3910167</v>
      </c>
      <c r="K533" s="32">
        <f t="shared" si="1613"/>
        <v>16.47854269</v>
      </c>
      <c r="L533" s="32">
        <f t="shared" si="12"/>
        <v>0.07806909021</v>
      </c>
      <c r="M533" s="32">
        <f t="shared" si="13"/>
        <v>0.3659180583</v>
      </c>
      <c r="N533" s="32">
        <f t="shared" si="14"/>
        <v>0.1416457</v>
      </c>
      <c r="O533" s="32">
        <f t="shared" si="15"/>
        <v>1.373211891</v>
      </c>
      <c r="P533" s="32">
        <f t="shared" si="16"/>
        <v>0.5315658933</v>
      </c>
      <c r="Q533" s="32">
        <f t="shared" si="17"/>
        <v>0.006505757517</v>
      </c>
      <c r="R533" s="32">
        <f t="shared" si="18"/>
        <v>0.002518357749</v>
      </c>
      <c r="S533" s="32">
        <f t="shared" si="19"/>
        <v>0.0002098631457</v>
      </c>
      <c r="T533" s="33">
        <f t="shared" si="30"/>
        <v>0.9961292122</v>
      </c>
      <c r="U533" s="34">
        <f t="shared" ref="U533:AB533" si="1614">IF(AND(J533&gt;=$AH$7,J533&lt;=$AH$9),1,0)</f>
        <v>0</v>
      </c>
      <c r="V533" s="34">
        <f t="shared" si="1614"/>
        <v>0</v>
      </c>
      <c r="W533" s="34">
        <f t="shared" si="1614"/>
        <v>0</v>
      </c>
      <c r="X533" s="34">
        <f t="shared" si="1614"/>
        <v>0</v>
      </c>
      <c r="Y533" s="34">
        <f t="shared" si="1614"/>
        <v>0</v>
      </c>
      <c r="Z533" s="34">
        <f t="shared" si="1614"/>
        <v>1</v>
      </c>
      <c r="AA533" s="34">
        <f t="shared" si="1614"/>
        <v>0</v>
      </c>
      <c r="AB533" s="34">
        <f t="shared" si="1614"/>
        <v>0</v>
      </c>
      <c r="AC533" s="34">
        <f t="shared" si="21"/>
        <v>0</v>
      </c>
      <c r="AD533" s="34">
        <f t="shared" si="22"/>
        <v>1</v>
      </c>
      <c r="AE533" s="30">
        <f t="shared" si="23"/>
        <v>0.00007806909021</v>
      </c>
      <c r="AF533" s="35" t="str">
        <f t="shared" si="42"/>
        <v>F+M</v>
      </c>
      <c r="AG533" s="31"/>
      <c r="AH533" s="31"/>
      <c r="AI533" s="31"/>
      <c r="AJ533" s="36">
        <f t="shared" ref="AJ533:AS533" si="1615">INT(100*ABS(J533-($AH$7+$AH$9)/2))</f>
        <v>239</v>
      </c>
      <c r="AK533" s="36">
        <f t="shared" si="1615"/>
        <v>1447</v>
      </c>
      <c r="AL533" s="36">
        <f t="shared" si="1615"/>
        <v>192</v>
      </c>
      <c r="AM533" s="36">
        <f t="shared" si="1615"/>
        <v>163</v>
      </c>
      <c r="AN533" s="36">
        <f t="shared" si="1615"/>
        <v>185</v>
      </c>
      <c r="AO533" s="36">
        <f t="shared" si="1615"/>
        <v>62</v>
      </c>
      <c r="AP533" s="36">
        <f t="shared" si="1615"/>
        <v>146</v>
      </c>
      <c r="AQ533" s="36">
        <f t="shared" si="1615"/>
        <v>199</v>
      </c>
      <c r="AR533" s="36">
        <f t="shared" si="1615"/>
        <v>199</v>
      </c>
      <c r="AS533" s="36">
        <f t="shared" si="1615"/>
        <v>199</v>
      </c>
      <c r="AT533" s="35">
        <f t="shared" si="39"/>
        <v>62</v>
      </c>
      <c r="AU533" s="31"/>
      <c r="AV533" s="31"/>
      <c r="AW533" s="31"/>
      <c r="AX533" s="31"/>
      <c r="AY533" s="31"/>
      <c r="AZ533" s="31"/>
      <c r="BA533" s="31"/>
      <c r="BB533" s="31"/>
    </row>
    <row r="534" ht="13.5" customHeight="1">
      <c r="A534" s="27" t="s">
        <v>60</v>
      </c>
      <c r="B534" s="27" t="s">
        <v>64</v>
      </c>
      <c r="C534" s="28">
        <f>LOOKUP(A534,'single char incidentie'!$A$1:$A$26,'single char incidentie'!$E$1:$E$26)</f>
        <v>0.02641988628</v>
      </c>
      <c r="D534" s="28">
        <f>LOOKUP(B534,'single char incidentie'!$A$1:$A$26,'single char incidentie'!$D$1:$D$26)</f>
        <v>0.001575907411</v>
      </c>
      <c r="E534" s="29">
        <v>0.00738238585759363</v>
      </c>
      <c r="F534" s="30">
        <f t="shared" si="9"/>
        <v>0.00007382385858</v>
      </c>
      <c r="G534" s="31">
        <f t="shared" si="27"/>
        <v>103353.402</v>
      </c>
      <c r="H534" s="31">
        <f t="shared" si="28"/>
        <v>22062.70375</v>
      </c>
      <c r="I534" s="31">
        <f t="shared" si="10"/>
        <v>1033.53402</v>
      </c>
      <c r="J534" s="32">
        <f t="shared" ref="J534:K534" si="1616">C534*$AH$5</f>
        <v>26.41988628</v>
      </c>
      <c r="K534" s="32">
        <f t="shared" si="1616"/>
        <v>1.575907411</v>
      </c>
      <c r="L534" s="32">
        <f t="shared" si="12"/>
        <v>0.07382385858</v>
      </c>
      <c r="M534" s="32">
        <f t="shared" si="13"/>
        <v>2.20165719</v>
      </c>
      <c r="N534" s="32">
        <f t="shared" si="14"/>
        <v>0.8522543963</v>
      </c>
      <c r="O534" s="32">
        <f t="shared" si="15"/>
        <v>0.1313256176</v>
      </c>
      <c r="P534" s="32">
        <f t="shared" si="16"/>
        <v>0.05083572293</v>
      </c>
      <c r="Q534" s="32">
        <f t="shared" si="17"/>
        <v>0.006151988215</v>
      </c>
      <c r="R534" s="32">
        <f t="shared" si="18"/>
        <v>0.002381414793</v>
      </c>
      <c r="S534" s="32">
        <f t="shared" si="19"/>
        <v>0.0001984512327</v>
      </c>
      <c r="T534" s="33">
        <f t="shared" si="30"/>
        <v>0.996203036</v>
      </c>
      <c r="U534" s="34">
        <f t="shared" ref="U534:AB534" si="1617">IF(AND(J534&gt;=$AH$7,J534&lt;=$AH$9),1,0)</f>
        <v>0</v>
      </c>
      <c r="V534" s="34">
        <f t="shared" si="1617"/>
        <v>1</v>
      </c>
      <c r="W534" s="34">
        <f t="shared" si="1617"/>
        <v>0</v>
      </c>
      <c r="X534" s="34">
        <f t="shared" si="1617"/>
        <v>1</v>
      </c>
      <c r="Y534" s="34">
        <f t="shared" si="1617"/>
        <v>0</v>
      </c>
      <c r="Z534" s="34">
        <f t="shared" si="1617"/>
        <v>0</v>
      </c>
      <c r="AA534" s="34">
        <f t="shared" si="1617"/>
        <v>0</v>
      </c>
      <c r="AB534" s="34">
        <f t="shared" si="1617"/>
        <v>0</v>
      </c>
      <c r="AC534" s="34">
        <f t="shared" si="21"/>
        <v>0</v>
      </c>
      <c r="AD534" s="34">
        <f t="shared" si="22"/>
        <v>1</v>
      </c>
      <c r="AE534" s="30">
        <f t="shared" si="23"/>
        <v>0.00007382385858</v>
      </c>
      <c r="AF534" s="35" t="str">
        <f t="shared" si="42"/>
        <v>V+M</v>
      </c>
      <c r="AG534" s="31"/>
      <c r="AH534" s="31"/>
      <c r="AI534" s="31"/>
      <c r="AJ534" s="36">
        <f t="shared" ref="AJ534:AS534" si="1618">INT(100*ABS(J534-($AH$7+$AH$9)/2))</f>
        <v>2441</v>
      </c>
      <c r="AK534" s="36">
        <f t="shared" si="1618"/>
        <v>42</v>
      </c>
      <c r="AL534" s="36">
        <f t="shared" si="1618"/>
        <v>192</v>
      </c>
      <c r="AM534" s="36">
        <f t="shared" si="1618"/>
        <v>20</v>
      </c>
      <c r="AN534" s="36">
        <f t="shared" si="1618"/>
        <v>114</v>
      </c>
      <c r="AO534" s="36">
        <f t="shared" si="1618"/>
        <v>186</v>
      </c>
      <c r="AP534" s="36">
        <f t="shared" si="1618"/>
        <v>194</v>
      </c>
      <c r="AQ534" s="36">
        <f t="shared" si="1618"/>
        <v>199</v>
      </c>
      <c r="AR534" s="36">
        <f t="shared" si="1618"/>
        <v>199</v>
      </c>
      <c r="AS534" s="36">
        <f t="shared" si="1618"/>
        <v>199</v>
      </c>
      <c r="AT534" s="35">
        <f t="shared" si="39"/>
        <v>20</v>
      </c>
      <c r="AU534" s="31"/>
      <c r="AV534" s="31"/>
      <c r="AW534" s="31"/>
      <c r="AX534" s="31"/>
      <c r="AY534" s="31"/>
      <c r="AZ534" s="31"/>
      <c r="BA534" s="31"/>
      <c r="BB534" s="31"/>
    </row>
    <row r="535" ht="13.5" customHeight="1">
      <c r="A535" s="27" t="s">
        <v>66</v>
      </c>
      <c r="B535" s="27" t="s">
        <v>43</v>
      </c>
      <c r="C535" s="28">
        <f>LOOKUP(A535,'single char incidentie'!$A$1:$A$26,'single char incidentie'!$E$1:$E$26)</f>
        <v>0.00143361625</v>
      </c>
      <c r="D535" s="28">
        <f>LOOKUP(B535,'single char incidentie'!$A$1:$A$26,'single char incidentie'!$D$1:$D$26)</f>
        <v>0.04579603563</v>
      </c>
      <c r="E535" s="29">
        <v>0.00738238585759363</v>
      </c>
      <c r="F535" s="30">
        <f t="shared" si="9"/>
        <v>0.00007382385858</v>
      </c>
      <c r="G535" s="31">
        <f t="shared" si="27"/>
        <v>103353.402</v>
      </c>
      <c r="H535" s="31">
        <f t="shared" si="28"/>
        <v>641144.4988</v>
      </c>
      <c r="I535" s="31">
        <f t="shared" si="10"/>
        <v>1033.53402</v>
      </c>
      <c r="J535" s="32">
        <f t="shared" ref="J535:K535" si="1619">C535*$AH$5</f>
        <v>1.43361625</v>
      </c>
      <c r="K535" s="32">
        <f t="shared" si="1619"/>
        <v>45.79603563</v>
      </c>
      <c r="L535" s="32">
        <f t="shared" si="12"/>
        <v>0.07382385858</v>
      </c>
      <c r="M535" s="32">
        <f t="shared" si="13"/>
        <v>0.1194680208</v>
      </c>
      <c r="N535" s="32">
        <f t="shared" si="14"/>
        <v>0.04624568548</v>
      </c>
      <c r="O535" s="32">
        <f t="shared" si="15"/>
        <v>3.816336303</v>
      </c>
      <c r="P535" s="32">
        <f t="shared" si="16"/>
        <v>1.477291472</v>
      </c>
      <c r="Q535" s="32">
        <f t="shared" si="17"/>
        <v>0.006151988215</v>
      </c>
      <c r="R535" s="32">
        <f t="shared" si="18"/>
        <v>0.002381414793</v>
      </c>
      <c r="S535" s="32">
        <f t="shared" si="19"/>
        <v>0.0001984512327</v>
      </c>
      <c r="T535" s="33">
        <f t="shared" si="30"/>
        <v>0.9962768599</v>
      </c>
      <c r="U535" s="34">
        <f t="shared" ref="U535:AB535" si="1620">IF(AND(J535&gt;=$AH$7,J535&lt;=$AH$9),1,0)</f>
        <v>1</v>
      </c>
      <c r="V535" s="34">
        <f t="shared" si="1620"/>
        <v>0</v>
      </c>
      <c r="W535" s="34">
        <f t="shared" si="1620"/>
        <v>0</v>
      </c>
      <c r="X535" s="34">
        <f t="shared" si="1620"/>
        <v>0</v>
      </c>
      <c r="Y535" s="34">
        <f t="shared" si="1620"/>
        <v>0</v>
      </c>
      <c r="Z535" s="34">
        <f t="shared" si="1620"/>
        <v>0</v>
      </c>
      <c r="AA535" s="34">
        <f t="shared" si="1620"/>
        <v>1</v>
      </c>
      <c r="AB535" s="34">
        <f t="shared" si="1620"/>
        <v>0</v>
      </c>
      <c r="AC535" s="34">
        <f t="shared" si="21"/>
        <v>0</v>
      </c>
      <c r="AD535" s="34">
        <f t="shared" si="22"/>
        <v>1</v>
      </c>
      <c r="AE535" s="30">
        <f t="shared" si="23"/>
        <v>0.00007382385858</v>
      </c>
      <c r="AF535" s="35" t="str">
        <f t="shared" si="42"/>
        <v>F+D</v>
      </c>
      <c r="AG535" s="31"/>
      <c r="AH535" s="31"/>
      <c r="AI535" s="31"/>
      <c r="AJ535" s="36">
        <f t="shared" ref="AJ535:AS535" si="1621">INT(100*ABS(J535-($AH$7+$AH$9)/2))</f>
        <v>56</v>
      </c>
      <c r="AK535" s="36">
        <f t="shared" si="1621"/>
        <v>4379</v>
      </c>
      <c r="AL535" s="36">
        <f t="shared" si="1621"/>
        <v>192</v>
      </c>
      <c r="AM535" s="36">
        <f t="shared" si="1621"/>
        <v>188</v>
      </c>
      <c r="AN535" s="36">
        <f t="shared" si="1621"/>
        <v>195</v>
      </c>
      <c r="AO535" s="36">
        <f t="shared" si="1621"/>
        <v>181</v>
      </c>
      <c r="AP535" s="36">
        <f t="shared" si="1621"/>
        <v>52</v>
      </c>
      <c r="AQ535" s="36">
        <f t="shared" si="1621"/>
        <v>199</v>
      </c>
      <c r="AR535" s="36">
        <f t="shared" si="1621"/>
        <v>199</v>
      </c>
      <c r="AS535" s="36">
        <f t="shared" si="1621"/>
        <v>199</v>
      </c>
      <c r="AT535" s="35">
        <f t="shared" si="39"/>
        <v>52</v>
      </c>
      <c r="AU535" s="31"/>
      <c r="AV535" s="31"/>
      <c r="AW535" s="31"/>
      <c r="AX535" s="31"/>
      <c r="AY535" s="31"/>
      <c r="AZ535" s="31"/>
      <c r="BA535" s="31"/>
      <c r="BB535" s="31"/>
    </row>
    <row r="536" ht="13.5" customHeight="1">
      <c r="A536" s="27" t="s">
        <v>43</v>
      </c>
      <c r="B536" s="27" t="s">
        <v>64</v>
      </c>
      <c r="C536" s="28">
        <f>LOOKUP(A536,'single char incidentie'!$A$1:$A$26,'single char incidentie'!$E$1:$E$26)</f>
        <v>0.05718590837</v>
      </c>
      <c r="D536" s="28">
        <f>LOOKUP(B536,'single char incidentie'!$A$1:$A$26,'single char incidentie'!$D$1:$D$26)</f>
        <v>0.001575907411</v>
      </c>
      <c r="E536" s="29">
        <v>0.00710896415916424</v>
      </c>
      <c r="F536" s="30">
        <f t="shared" si="9"/>
        <v>0.00007108964159</v>
      </c>
      <c r="G536" s="31">
        <f t="shared" si="27"/>
        <v>99525.49823</v>
      </c>
      <c r="H536" s="31">
        <f t="shared" si="28"/>
        <v>22062.70375</v>
      </c>
      <c r="I536" s="31">
        <f t="shared" si="10"/>
        <v>995.2549823</v>
      </c>
      <c r="J536" s="32">
        <f t="shared" ref="J536:K536" si="1622">C536*$AH$5</f>
        <v>57.18590837</v>
      </c>
      <c r="K536" s="32">
        <f t="shared" si="1622"/>
        <v>1.575907411</v>
      </c>
      <c r="L536" s="32">
        <f t="shared" si="12"/>
        <v>0.07108964159</v>
      </c>
      <c r="M536" s="32">
        <f t="shared" si="13"/>
        <v>4.765492365</v>
      </c>
      <c r="N536" s="32">
        <f t="shared" si="14"/>
        <v>1.844706722</v>
      </c>
      <c r="O536" s="32">
        <f t="shared" si="15"/>
        <v>0.1313256176</v>
      </c>
      <c r="P536" s="32">
        <f t="shared" si="16"/>
        <v>0.05083572293</v>
      </c>
      <c r="Q536" s="32">
        <f t="shared" si="17"/>
        <v>0.005924136799</v>
      </c>
      <c r="R536" s="32">
        <f t="shared" si="18"/>
        <v>0.002293214245</v>
      </c>
      <c r="S536" s="32">
        <f t="shared" si="19"/>
        <v>0.0001911011871</v>
      </c>
      <c r="T536" s="33">
        <f t="shared" si="30"/>
        <v>0.9963479495</v>
      </c>
      <c r="U536" s="34">
        <f t="shared" ref="U536:AB536" si="1623">IF(AND(J536&gt;=$AH$7,J536&lt;=$AH$9),1,0)</f>
        <v>0</v>
      </c>
      <c r="V536" s="34">
        <f t="shared" si="1623"/>
        <v>1</v>
      </c>
      <c r="W536" s="34">
        <f t="shared" si="1623"/>
        <v>0</v>
      </c>
      <c r="X536" s="34">
        <f t="shared" si="1623"/>
        <v>0</v>
      </c>
      <c r="Y536" s="34">
        <f t="shared" si="1623"/>
        <v>1</v>
      </c>
      <c r="Z536" s="34">
        <f t="shared" si="1623"/>
        <v>0</v>
      </c>
      <c r="AA536" s="34">
        <f t="shared" si="1623"/>
        <v>0</v>
      </c>
      <c r="AB536" s="34">
        <f t="shared" si="1623"/>
        <v>0</v>
      </c>
      <c r="AC536" s="34">
        <f t="shared" si="21"/>
        <v>0</v>
      </c>
      <c r="AD536" s="34">
        <f t="shared" si="22"/>
        <v>1</v>
      </c>
      <c r="AE536" s="30">
        <f t="shared" si="23"/>
        <v>0.00007108964159</v>
      </c>
      <c r="AF536" s="35" t="str">
        <f t="shared" si="42"/>
        <v>V+D</v>
      </c>
      <c r="AG536" s="31"/>
      <c r="AH536" s="31"/>
      <c r="AI536" s="31"/>
      <c r="AJ536" s="36">
        <f t="shared" ref="AJ536:AS536" si="1624">INT(100*ABS(J536-($AH$7+$AH$9)/2))</f>
        <v>5518</v>
      </c>
      <c r="AK536" s="36">
        <f t="shared" si="1624"/>
        <v>42</v>
      </c>
      <c r="AL536" s="36">
        <f t="shared" si="1624"/>
        <v>192</v>
      </c>
      <c r="AM536" s="36">
        <f t="shared" si="1624"/>
        <v>276</v>
      </c>
      <c r="AN536" s="36">
        <f t="shared" si="1624"/>
        <v>15</v>
      </c>
      <c r="AO536" s="36">
        <f t="shared" si="1624"/>
        <v>186</v>
      </c>
      <c r="AP536" s="36">
        <f t="shared" si="1624"/>
        <v>194</v>
      </c>
      <c r="AQ536" s="36">
        <f t="shared" si="1624"/>
        <v>199</v>
      </c>
      <c r="AR536" s="36">
        <f t="shared" si="1624"/>
        <v>199</v>
      </c>
      <c r="AS536" s="36">
        <f t="shared" si="1624"/>
        <v>199</v>
      </c>
      <c r="AT536" s="35">
        <f t="shared" si="39"/>
        <v>15</v>
      </c>
      <c r="AU536" s="31"/>
      <c r="AV536" s="31"/>
      <c r="AW536" s="31"/>
      <c r="AX536" s="31"/>
      <c r="AY536" s="31"/>
      <c r="AZ536" s="31"/>
      <c r="BA536" s="31"/>
      <c r="BB536" s="31"/>
    </row>
    <row r="537" ht="13.5" customHeight="1">
      <c r="A537" s="27" t="s">
        <v>67</v>
      </c>
      <c r="B537" s="27" t="s">
        <v>32</v>
      </c>
      <c r="C537" s="28">
        <f>LOOKUP(A537,'single char incidentie'!$A$1:$A$26,'single char incidentie'!$E$1:$E$26)</f>
        <v>0.0006335449279</v>
      </c>
      <c r="D537" s="28">
        <f>LOOKUP(B537,'single char incidentie'!$A$1:$A$26,'single char incidentie'!$D$1:$D$26)</f>
        <v>0.094317711</v>
      </c>
      <c r="E537" s="29">
        <v>0.00710896415916424</v>
      </c>
      <c r="F537" s="30">
        <f t="shared" si="9"/>
        <v>0.00007108964159</v>
      </c>
      <c r="G537" s="31">
        <f t="shared" si="27"/>
        <v>99525.49823</v>
      </c>
      <c r="H537" s="31">
        <f t="shared" si="28"/>
        <v>1320447.954</v>
      </c>
      <c r="I537" s="31">
        <f t="shared" si="10"/>
        <v>995.2549823</v>
      </c>
      <c r="J537" s="32">
        <f t="shared" ref="J537:K537" si="1625">C537*$AH$5</f>
        <v>0.6335449279</v>
      </c>
      <c r="K537" s="32">
        <f t="shared" si="1625"/>
        <v>94.317711</v>
      </c>
      <c r="L537" s="32">
        <f t="shared" si="12"/>
        <v>0.07108964159</v>
      </c>
      <c r="M537" s="32">
        <f t="shared" si="13"/>
        <v>0.05279541066</v>
      </c>
      <c r="N537" s="32">
        <f t="shared" si="14"/>
        <v>0.02043693316</v>
      </c>
      <c r="O537" s="32">
        <f t="shared" si="15"/>
        <v>7.85980925</v>
      </c>
      <c r="P537" s="32">
        <f t="shared" si="16"/>
        <v>3.042506807</v>
      </c>
      <c r="Q537" s="32">
        <f t="shared" si="17"/>
        <v>0.005924136799</v>
      </c>
      <c r="R537" s="32">
        <f t="shared" si="18"/>
        <v>0.002293214245</v>
      </c>
      <c r="S537" s="32">
        <f t="shared" si="19"/>
        <v>0.0001911011871</v>
      </c>
      <c r="T537" s="33">
        <f t="shared" si="30"/>
        <v>0.9964190392</v>
      </c>
      <c r="U537" s="34">
        <f t="shared" ref="U537:AB537" si="1626">IF(AND(J537&gt;=$AH$7,J537&lt;=$AH$9),1,0)</f>
        <v>0</v>
      </c>
      <c r="V537" s="34">
        <f t="shared" si="1626"/>
        <v>0</v>
      </c>
      <c r="W537" s="34">
        <f t="shared" si="1626"/>
        <v>0</v>
      </c>
      <c r="X537" s="34">
        <f t="shared" si="1626"/>
        <v>0</v>
      </c>
      <c r="Y537" s="34">
        <f t="shared" si="1626"/>
        <v>0</v>
      </c>
      <c r="Z537" s="34">
        <f t="shared" si="1626"/>
        <v>0</v>
      </c>
      <c r="AA537" s="34">
        <f t="shared" si="1626"/>
        <v>0</v>
      </c>
      <c r="AB537" s="34">
        <f t="shared" si="1626"/>
        <v>0</v>
      </c>
      <c r="AC537" s="34">
        <f t="shared" si="21"/>
        <v>0</v>
      </c>
      <c r="AD537" s="34">
        <f t="shared" si="22"/>
        <v>0</v>
      </c>
      <c r="AE537" s="30">
        <f t="shared" si="23"/>
        <v>0</v>
      </c>
      <c r="AF537" s="35" t="str">
        <f t="shared" si="42"/>
        <v>F+D</v>
      </c>
      <c r="AG537" s="31"/>
      <c r="AH537" s="31"/>
      <c r="AI537" s="31"/>
      <c r="AJ537" s="36">
        <f t="shared" ref="AJ537:AS537" si="1627">INT(100*ABS(J537-($AH$7+$AH$9)/2))</f>
        <v>136</v>
      </c>
      <c r="AK537" s="36">
        <f t="shared" si="1627"/>
        <v>9231</v>
      </c>
      <c r="AL537" s="36">
        <f t="shared" si="1627"/>
        <v>192</v>
      </c>
      <c r="AM537" s="36">
        <f t="shared" si="1627"/>
        <v>194</v>
      </c>
      <c r="AN537" s="36">
        <f t="shared" si="1627"/>
        <v>197</v>
      </c>
      <c r="AO537" s="36">
        <f t="shared" si="1627"/>
        <v>585</v>
      </c>
      <c r="AP537" s="36">
        <f t="shared" si="1627"/>
        <v>104</v>
      </c>
      <c r="AQ537" s="36">
        <f t="shared" si="1627"/>
        <v>199</v>
      </c>
      <c r="AR537" s="36">
        <f t="shared" si="1627"/>
        <v>199</v>
      </c>
      <c r="AS537" s="36">
        <f t="shared" si="1627"/>
        <v>199</v>
      </c>
      <c r="AT537" s="35">
        <f t="shared" si="39"/>
        <v>104</v>
      </c>
      <c r="AU537" s="31"/>
      <c r="AV537" s="31"/>
      <c r="AW537" s="31"/>
      <c r="AX537" s="31"/>
      <c r="AY537" s="31"/>
      <c r="AZ537" s="31"/>
      <c r="BA537" s="31"/>
      <c r="BB537" s="31"/>
    </row>
    <row r="538" ht="13.5" customHeight="1">
      <c r="A538" s="27" t="s">
        <v>40</v>
      </c>
      <c r="B538" s="27" t="s">
        <v>65</v>
      </c>
      <c r="C538" s="28">
        <f>LOOKUP(A538,'single char incidentie'!$A$1:$A$26,'single char incidentie'!$E$1:$E$26)</f>
        <v>0.02231853074</v>
      </c>
      <c r="D538" s="28">
        <f>LOOKUP(B538,'single char incidentie'!$A$1:$A$26,'single char incidentie'!$D$1:$D$26)</f>
        <v>0.002980295365</v>
      </c>
      <c r="E538" s="29">
        <v>0.00702981577277678</v>
      </c>
      <c r="F538" s="30">
        <f t="shared" si="9"/>
        <v>0.00007029815773</v>
      </c>
      <c r="G538" s="31">
        <f t="shared" si="27"/>
        <v>98417.42082</v>
      </c>
      <c r="H538" s="31">
        <f t="shared" si="28"/>
        <v>41724.13511</v>
      </c>
      <c r="I538" s="31">
        <f t="shared" si="10"/>
        <v>984.1742082</v>
      </c>
      <c r="J538" s="32">
        <f t="shared" ref="J538:K538" si="1628">C538*$AH$5</f>
        <v>22.31853074</v>
      </c>
      <c r="K538" s="32">
        <f t="shared" si="1628"/>
        <v>2.980295365</v>
      </c>
      <c r="L538" s="32">
        <f t="shared" si="12"/>
        <v>0.07029815773</v>
      </c>
      <c r="M538" s="32">
        <f t="shared" si="13"/>
        <v>1.859877562</v>
      </c>
      <c r="N538" s="32">
        <f t="shared" si="14"/>
        <v>0.7199526045</v>
      </c>
      <c r="O538" s="32">
        <f t="shared" si="15"/>
        <v>0.2483579471</v>
      </c>
      <c r="P538" s="32">
        <f t="shared" si="16"/>
        <v>0.09613856016</v>
      </c>
      <c r="Q538" s="32">
        <f t="shared" si="17"/>
        <v>0.005858179811</v>
      </c>
      <c r="R538" s="32">
        <f t="shared" si="18"/>
        <v>0.002267682507</v>
      </c>
      <c r="S538" s="32">
        <f t="shared" si="19"/>
        <v>0.0001889735423</v>
      </c>
      <c r="T538" s="33">
        <f t="shared" si="30"/>
        <v>0.9964893373</v>
      </c>
      <c r="U538" s="34">
        <f t="shared" ref="U538:AB538" si="1629">IF(AND(J538&gt;=$AH$7,J538&lt;=$AH$9),1,0)</f>
        <v>0</v>
      </c>
      <c r="V538" s="34">
        <f t="shared" si="1629"/>
        <v>1</v>
      </c>
      <c r="W538" s="34">
        <f t="shared" si="1629"/>
        <v>0</v>
      </c>
      <c r="X538" s="34">
        <f t="shared" si="1629"/>
        <v>1</v>
      </c>
      <c r="Y538" s="34">
        <f t="shared" si="1629"/>
        <v>0</v>
      </c>
      <c r="Z538" s="34">
        <f t="shared" si="1629"/>
        <v>0</v>
      </c>
      <c r="AA538" s="34">
        <f t="shared" si="1629"/>
        <v>0</v>
      </c>
      <c r="AB538" s="34">
        <f t="shared" si="1629"/>
        <v>0</v>
      </c>
      <c r="AC538" s="34">
        <f t="shared" si="21"/>
        <v>0</v>
      </c>
      <c r="AD538" s="34">
        <f t="shared" si="22"/>
        <v>1</v>
      </c>
      <c r="AE538" s="30">
        <f t="shared" si="23"/>
        <v>0.00007029815773</v>
      </c>
      <c r="AF538" s="35" t="str">
        <f t="shared" si="42"/>
        <v>V+M</v>
      </c>
      <c r="AG538" s="31"/>
      <c r="AH538" s="31"/>
      <c r="AI538" s="31"/>
      <c r="AJ538" s="36">
        <f t="shared" ref="AJ538:AS538" si="1630">INT(100*ABS(J538-($AH$7+$AH$9)/2))</f>
        <v>2031</v>
      </c>
      <c r="AK538" s="36">
        <f t="shared" si="1630"/>
        <v>98</v>
      </c>
      <c r="AL538" s="36">
        <f t="shared" si="1630"/>
        <v>192</v>
      </c>
      <c r="AM538" s="36">
        <f t="shared" si="1630"/>
        <v>14</v>
      </c>
      <c r="AN538" s="36">
        <f t="shared" si="1630"/>
        <v>128</v>
      </c>
      <c r="AO538" s="36">
        <f t="shared" si="1630"/>
        <v>175</v>
      </c>
      <c r="AP538" s="36">
        <f t="shared" si="1630"/>
        <v>190</v>
      </c>
      <c r="AQ538" s="36">
        <f t="shared" si="1630"/>
        <v>199</v>
      </c>
      <c r="AR538" s="36">
        <f t="shared" si="1630"/>
        <v>199</v>
      </c>
      <c r="AS538" s="36">
        <f t="shared" si="1630"/>
        <v>199</v>
      </c>
      <c r="AT538" s="35">
        <f t="shared" si="39"/>
        <v>14</v>
      </c>
      <c r="AU538" s="31"/>
      <c r="AV538" s="31"/>
      <c r="AW538" s="31"/>
      <c r="AX538" s="31"/>
      <c r="AY538" s="31"/>
      <c r="AZ538" s="31"/>
      <c r="BA538" s="31"/>
      <c r="BB538" s="31"/>
    </row>
    <row r="539" ht="13.5" customHeight="1">
      <c r="A539" s="27" t="s">
        <v>64</v>
      </c>
      <c r="B539" s="27" t="s">
        <v>64</v>
      </c>
      <c r="C539" s="28">
        <f>LOOKUP(A539,'single char incidentie'!$A$1:$A$26,'single char incidentie'!$E$1:$E$26)</f>
        <v>0.008691730062</v>
      </c>
      <c r="D539" s="28">
        <f>LOOKUP(B539,'single char incidentie'!$A$1:$A$26,'single char incidentie'!$D$1:$D$26)</f>
        <v>0.001575907411</v>
      </c>
      <c r="E539" s="29">
        <v>0.00692188615497571</v>
      </c>
      <c r="F539" s="30">
        <f t="shared" si="9"/>
        <v>0.00006921886155</v>
      </c>
      <c r="G539" s="31">
        <f t="shared" si="27"/>
        <v>96906.40617</v>
      </c>
      <c r="H539" s="31">
        <f t="shared" si="28"/>
        <v>22062.70375</v>
      </c>
      <c r="I539" s="31">
        <f t="shared" si="10"/>
        <v>969.0640617</v>
      </c>
      <c r="J539" s="32">
        <f t="shared" ref="J539:K539" si="1631">C539*$AH$5</f>
        <v>8.691730062</v>
      </c>
      <c r="K539" s="32">
        <f t="shared" si="1631"/>
        <v>1.575907411</v>
      </c>
      <c r="L539" s="32">
        <f t="shared" si="12"/>
        <v>0.06921886155</v>
      </c>
      <c r="M539" s="32">
        <f t="shared" si="13"/>
        <v>0.7243108385</v>
      </c>
      <c r="N539" s="32">
        <f t="shared" si="14"/>
        <v>0.2803783891</v>
      </c>
      <c r="O539" s="32">
        <f t="shared" si="15"/>
        <v>0.1313256176</v>
      </c>
      <c r="P539" s="32">
        <f t="shared" si="16"/>
        <v>0.05083572293</v>
      </c>
      <c r="Q539" s="32">
        <f t="shared" si="17"/>
        <v>0.005768238462</v>
      </c>
      <c r="R539" s="32">
        <f t="shared" si="18"/>
        <v>0.002232866502</v>
      </c>
      <c r="S539" s="32">
        <f t="shared" si="19"/>
        <v>0.0001860722085</v>
      </c>
      <c r="T539" s="33">
        <f t="shared" si="30"/>
        <v>0.9965585562</v>
      </c>
      <c r="U539" s="34">
        <f t="shared" ref="U539:AB539" si="1632">IF(AND(J539&gt;=$AH$7,J539&lt;=$AH$9),1,0)</f>
        <v>0</v>
      </c>
      <c r="V539" s="34">
        <f t="shared" si="1632"/>
        <v>1</v>
      </c>
      <c r="W539" s="34">
        <f t="shared" si="1632"/>
        <v>0</v>
      </c>
      <c r="X539" s="34">
        <f t="shared" si="1632"/>
        <v>0</v>
      </c>
      <c r="Y539" s="34">
        <f t="shared" si="1632"/>
        <v>0</v>
      </c>
      <c r="Z539" s="34">
        <f t="shared" si="1632"/>
        <v>0</v>
      </c>
      <c r="AA539" s="34">
        <f t="shared" si="1632"/>
        <v>0</v>
      </c>
      <c r="AB539" s="34">
        <f t="shared" si="1632"/>
        <v>0</v>
      </c>
      <c r="AC539" s="34">
        <f t="shared" si="21"/>
        <v>0</v>
      </c>
      <c r="AD539" s="34">
        <f t="shared" si="22"/>
        <v>1</v>
      </c>
      <c r="AE539" s="30">
        <f t="shared" si="23"/>
        <v>0.00006921886155</v>
      </c>
      <c r="AF539" s="35" t="str">
        <f t="shared" si="42"/>
        <v>F</v>
      </c>
      <c r="AG539" s="31"/>
      <c r="AH539" s="31"/>
      <c r="AI539" s="31"/>
      <c r="AJ539" s="36">
        <f t="shared" ref="AJ539:AS539" si="1633">INT(100*ABS(J539-($AH$7+$AH$9)/2))</f>
        <v>669</v>
      </c>
      <c r="AK539" s="36">
        <f t="shared" si="1633"/>
        <v>42</v>
      </c>
      <c r="AL539" s="36">
        <f t="shared" si="1633"/>
        <v>193</v>
      </c>
      <c r="AM539" s="36">
        <f t="shared" si="1633"/>
        <v>127</v>
      </c>
      <c r="AN539" s="36">
        <f t="shared" si="1633"/>
        <v>171</v>
      </c>
      <c r="AO539" s="36">
        <f t="shared" si="1633"/>
        <v>186</v>
      </c>
      <c r="AP539" s="36">
        <f t="shared" si="1633"/>
        <v>194</v>
      </c>
      <c r="AQ539" s="36">
        <f t="shared" si="1633"/>
        <v>199</v>
      </c>
      <c r="AR539" s="36">
        <f t="shared" si="1633"/>
        <v>199</v>
      </c>
      <c r="AS539" s="36">
        <f t="shared" si="1633"/>
        <v>199</v>
      </c>
      <c r="AT539" s="35">
        <f t="shared" si="39"/>
        <v>42</v>
      </c>
      <c r="AU539" s="31"/>
      <c r="AV539" s="31"/>
      <c r="AW539" s="31"/>
      <c r="AX539" s="31"/>
      <c r="AY539" s="31"/>
      <c r="AZ539" s="31"/>
      <c r="BA539" s="31"/>
      <c r="BB539" s="31"/>
    </row>
    <row r="540" ht="13.5" customHeight="1">
      <c r="A540" s="27" t="s">
        <v>45</v>
      </c>
      <c r="B540" s="27" t="s">
        <v>64</v>
      </c>
      <c r="C540" s="28">
        <f>LOOKUP(A540,'single char incidentie'!$A$1:$A$26,'single char incidentie'!$E$1:$E$26)</f>
        <v>0.03844431043</v>
      </c>
      <c r="D540" s="28">
        <f>LOOKUP(B540,'single char incidentie'!$A$1:$A$26,'single char incidentie'!$D$1:$D$26)</f>
        <v>0.001575907411</v>
      </c>
      <c r="E540" s="29">
        <v>0.00686432369214847</v>
      </c>
      <c r="F540" s="30">
        <f t="shared" si="9"/>
        <v>0.00006864323692</v>
      </c>
      <c r="G540" s="31">
        <f t="shared" si="27"/>
        <v>96100.53169</v>
      </c>
      <c r="H540" s="31">
        <f t="shared" si="28"/>
        <v>22062.70375</v>
      </c>
      <c r="I540" s="31">
        <f t="shared" si="10"/>
        <v>961.0053169</v>
      </c>
      <c r="J540" s="32">
        <f t="shared" ref="J540:K540" si="1634">C540*$AH$5</f>
        <v>38.44431043</v>
      </c>
      <c r="K540" s="32">
        <f t="shared" si="1634"/>
        <v>1.575907411</v>
      </c>
      <c r="L540" s="32">
        <f t="shared" si="12"/>
        <v>0.06864323692</v>
      </c>
      <c r="M540" s="32">
        <f t="shared" si="13"/>
        <v>3.203692536</v>
      </c>
      <c r="N540" s="32">
        <f t="shared" si="14"/>
        <v>1.240139046</v>
      </c>
      <c r="O540" s="32">
        <f t="shared" si="15"/>
        <v>0.1313256176</v>
      </c>
      <c r="P540" s="32">
        <f t="shared" si="16"/>
        <v>0.05083572293</v>
      </c>
      <c r="Q540" s="32">
        <f t="shared" si="17"/>
        <v>0.005720269743</v>
      </c>
      <c r="R540" s="32">
        <f t="shared" si="18"/>
        <v>0.002214297965</v>
      </c>
      <c r="S540" s="32">
        <f t="shared" si="19"/>
        <v>0.0001845248304</v>
      </c>
      <c r="T540" s="33">
        <f t="shared" si="30"/>
        <v>0.9966271994</v>
      </c>
      <c r="U540" s="34">
        <f t="shared" ref="U540:AB540" si="1635">IF(AND(J540&gt;=$AH$7,J540&lt;=$AH$9),1,0)</f>
        <v>0</v>
      </c>
      <c r="V540" s="34">
        <f t="shared" si="1635"/>
        <v>1</v>
      </c>
      <c r="W540" s="34">
        <f t="shared" si="1635"/>
        <v>0</v>
      </c>
      <c r="X540" s="34">
        <f t="shared" si="1635"/>
        <v>0</v>
      </c>
      <c r="Y540" s="34">
        <f t="shared" si="1635"/>
        <v>1</v>
      </c>
      <c r="Z540" s="34">
        <f t="shared" si="1635"/>
        <v>0</v>
      </c>
      <c r="AA540" s="34">
        <f t="shared" si="1635"/>
        <v>0</v>
      </c>
      <c r="AB540" s="34">
        <f t="shared" si="1635"/>
        <v>0</v>
      </c>
      <c r="AC540" s="34">
        <f t="shared" si="21"/>
        <v>0</v>
      </c>
      <c r="AD540" s="34">
        <f t="shared" si="22"/>
        <v>1</v>
      </c>
      <c r="AE540" s="30">
        <f t="shared" si="23"/>
        <v>0.00006864323692</v>
      </c>
      <c r="AF540" s="35" t="str">
        <f t="shared" si="42"/>
        <v>F</v>
      </c>
      <c r="AG540" s="31"/>
      <c r="AH540" s="31"/>
      <c r="AI540" s="31"/>
      <c r="AJ540" s="36">
        <f t="shared" ref="AJ540:AS540" si="1636">INT(100*ABS(J540-($AH$7+$AH$9)/2))</f>
        <v>3644</v>
      </c>
      <c r="AK540" s="36">
        <f t="shared" si="1636"/>
        <v>42</v>
      </c>
      <c r="AL540" s="36">
        <f t="shared" si="1636"/>
        <v>193</v>
      </c>
      <c r="AM540" s="36">
        <f t="shared" si="1636"/>
        <v>120</v>
      </c>
      <c r="AN540" s="36">
        <f t="shared" si="1636"/>
        <v>75</v>
      </c>
      <c r="AO540" s="36">
        <f t="shared" si="1636"/>
        <v>186</v>
      </c>
      <c r="AP540" s="36">
        <f t="shared" si="1636"/>
        <v>194</v>
      </c>
      <c r="AQ540" s="36">
        <f t="shared" si="1636"/>
        <v>199</v>
      </c>
      <c r="AR540" s="36">
        <f t="shared" si="1636"/>
        <v>199</v>
      </c>
      <c r="AS540" s="36">
        <f t="shared" si="1636"/>
        <v>199</v>
      </c>
      <c r="AT540" s="35">
        <f t="shared" si="39"/>
        <v>42</v>
      </c>
      <c r="AU540" s="31"/>
      <c r="AV540" s="31"/>
      <c r="AW540" s="31"/>
      <c r="AX540" s="31"/>
      <c r="AY540" s="31"/>
      <c r="AZ540" s="31"/>
      <c r="BA540" s="31"/>
      <c r="BB540" s="31"/>
    </row>
    <row r="541" ht="13.5" customHeight="1">
      <c r="A541" s="27" t="s">
        <v>63</v>
      </c>
      <c r="B541" s="27" t="s">
        <v>53</v>
      </c>
      <c r="C541" s="28">
        <f>LOOKUP(A541,'single char incidentie'!$A$1:$A$26,'single char incidentie'!$E$1:$E$26)</f>
        <v>0.00260728886</v>
      </c>
      <c r="D541" s="28">
        <f>LOOKUP(B541,'single char incidentie'!$A$1:$A$26,'single char incidentie'!$D$1:$D$26)</f>
        <v>0.02319662658</v>
      </c>
      <c r="E541" s="29">
        <v>0.00684273776858825</v>
      </c>
      <c r="F541" s="30">
        <f t="shared" si="9"/>
        <v>0.00006842737769</v>
      </c>
      <c r="G541" s="31">
        <f t="shared" si="27"/>
        <v>95798.32876</v>
      </c>
      <c r="H541" s="31">
        <f t="shared" si="28"/>
        <v>324752.7721</v>
      </c>
      <c r="I541" s="31">
        <f t="shared" si="10"/>
        <v>957.9832876</v>
      </c>
      <c r="J541" s="32">
        <f t="shared" ref="J541:K541" si="1637">C541*$AH$5</f>
        <v>2.60728886</v>
      </c>
      <c r="K541" s="32">
        <f t="shared" si="1637"/>
        <v>23.19662658</v>
      </c>
      <c r="L541" s="32">
        <f t="shared" si="12"/>
        <v>0.06842737769</v>
      </c>
      <c r="M541" s="32">
        <f t="shared" si="13"/>
        <v>0.2172740717</v>
      </c>
      <c r="N541" s="32">
        <f t="shared" si="14"/>
        <v>0.08410609227</v>
      </c>
      <c r="O541" s="32">
        <f t="shared" si="15"/>
        <v>1.933052215</v>
      </c>
      <c r="P541" s="32">
        <f t="shared" si="16"/>
        <v>0.7482782768</v>
      </c>
      <c r="Q541" s="32">
        <f t="shared" si="17"/>
        <v>0.005702281474</v>
      </c>
      <c r="R541" s="32">
        <f t="shared" si="18"/>
        <v>0.002207334764</v>
      </c>
      <c r="S541" s="32">
        <f t="shared" si="19"/>
        <v>0.0001839445637</v>
      </c>
      <c r="T541" s="33">
        <f t="shared" si="30"/>
        <v>0.9966956268</v>
      </c>
      <c r="U541" s="34">
        <f t="shared" ref="U541:AB541" si="1638">IF(AND(J541&gt;=$AH$7,J541&lt;=$AH$9),1,0)</f>
        <v>1</v>
      </c>
      <c r="V541" s="34">
        <f t="shared" si="1638"/>
        <v>0</v>
      </c>
      <c r="W541" s="34">
        <f t="shared" si="1638"/>
        <v>0</v>
      </c>
      <c r="X541" s="34">
        <f t="shared" si="1638"/>
        <v>0</v>
      </c>
      <c r="Y541" s="34">
        <f t="shared" si="1638"/>
        <v>0</v>
      </c>
      <c r="Z541" s="34">
        <f t="shared" si="1638"/>
        <v>1</v>
      </c>
      <c r="AA541" s="34">
        <f t="shared" si="1638"/>
        <v>0</v>
      </c>
      <c r="AB541" s="34">
        <f t="shared" si="1638"/>
        <v>0</v>
      </c>
      <c r="AC541" s="34">
        <f t="shared" si="21"/>
        <v>0</v>
      </c>
      <c r="AD541" s="34">
        <f t="shared" si="22"/>
        <v>1</v>
      </c>
      <c r="AE541" s="30">
        <f t="shared" si="23"/>
        <v>0.00006842737769</v>
      </c>
      <c r="AF541" s="35" t="str">
        <f t="shared" si="42"/>
        <v>F+M</v>
      </c>
      <c r="AG541" s="31"/>
      <c r="AH541" s="31"/>
      <c r="AI541" s="31"/>
      <c r="AJ541" s="36">
        <f t="shared" ref="AJ541:AS541" si="1639">INT(100*ABS(J541-($AH$7+$AH$9)/2))</f>
        <v>60</v>
      </c>
      <c r="AK541" s="36">
        <f t="shared" si="1639"/>
        <v>2119</v>
      </c>
      <c r="AL541" s="36">
        <f t="shared" si="1639"/>
        <v>193</v>
      </c>
      <c r="AM541" s="36">
        <f t="shared" si="1639"/>
        <v>178</v>
      </c>
      <c r="AN541" s="36">
        <f t="shared" si="1639"/>
        <v>191</v>
      </c>
      <c r="AO541" s="36">
        <f t="shared" si="1639"/>
        <v>6</v>
      </c>
      <c r="AP541" s="36">
        <f t="shared" si="1639"/>
        <v>125</v>
      </c>
      <c r="AQ541" s="36">
        <f t="shared" si="1639"/>
        <v>199</v>
      </c>
      <c r="AR541" s="36">
        <f t="shared" si="1639"/>
        <v>199</v>
      </c>
      <c r="AS541" s="36">
        <f t="shared" si="1639"/>
        <v>199</v>
      </c>
      <c r="AT541" s="35">
        <f t="shared" si="39"/>
        <v>6</v>
      </c>
      <c r="AU541" s="31"/>
      <c r="AV541" s="31"/>
      <c r="AW541" s="31"/>
      <c r="AX541" s="31"/>
      <c r="AY541" s="31"/>
      <c r="AZ541" s="31"/>
      <c r="BA541" s="31"/>
      <c r="BB541" s="31"/>
    </row>
    <row r="542" ht="13.5" customHeight="1">
      <c r="A542" s="52" t="s">
        <v>68</v>
      </c>
      <c r="B542" s="27" t="s">
        <v>27</v>
      </c>
      <c r="C542" s="28">
        <f>LOOKUP(A542,'single char incidentie'!$A$1:$A$26,'single char incidentie'!$E$1:$E$26)</f>
        <v>0.04448359996</v>
      </c>
      <c r="D542" s="28">
        <f>LOOKUP(B542,'single char incidentie'!$A$1:$A$26,'single char incidentie'!$D$1:$D$26)</f>
        <v>0.0294908523</v>
      </c>
      <c r="E542" s="29">
        <v>0.00670602691937355</v>
      </c>
      <c r="F542" s="30">
        <f t="shared" si="9"/>
        <v>0.00006706026919</v>
      </c>
      <c r="G542" s="31">
        <f t="shared" si="27"/>
        <v>93884.37687</v>
      </c>
      <c r="H542" s="31">
        <f t="shared" si="28"/>
        <v>412871.9321</v>
      </c>
      <c r="I542" s="31">
        <f t="shared" si="10"/>
        <v>938.8437687</v>
      </c>
      <c r="J542" s="32">
        <f t="shared" ref="J542:K542" si="1640">C542*$AH$5</f>
        <v>44.48359996</v>
      </c>
      <c r="K542" s="32">
        <f t="shared" si="1640"/>
        <v>29.4908523</v>
      </c>
      <c r="L542" s="32">
        <f t="shared" si="12"/>
        <v>0.06706026919</v>
      </c>
      <c r="M542" s="32">
        <f t="shared" si="13"/>
        <v>3.706966663</v>
      </c>
      <c r="N542" s="32">
        <f t="shared" si="14"/>
        <v>1.434954837</v>
      </c>
      <c r="O542" s="32">
        <f t="shared" si="15"/>
        <v>2.457571025</v>
      </c>
      <c r="P542" s="32">
        <f t="shared" si="16"/>
        <v>0.951317816</v>
      </c>
      <c r="Q542" s="32">
        <f t="shared" si="17"/>
        <v>0.005588355766</v>
      </c>
      <c r="R542" s="32">
        <f t="shared" si="18"/>
        <v>0.00216323449</v>
      </c>
      <c r="S542" s="32">
        <f t="shared" si="19"/>
        <v>0.0001802695408</v>
      </c>
      <c r="T542" s="33">
        <f t="shared" si="30"/>
        <v>0.9967626871</v>
      </c>
      <c r="U542" s="34">
        <f t="shared" ref="U542:AB542" si="1641">IF(AND(J542&gt;=$AH$7,J542&lt;=$AH$9),1,0)</f>
        <v>0</v>
      </c>
      <c r="V542" s="34">
        <f t="shared" si="1641"/>
        <v>0</v>
      </c>
      <c r="W542" s="34">
        <f t="shared" si="1641"/>
        <v>0</v>
      </c>
      <c r="X542" s="34">
        <f t="shared" si="1641"/>
        <v>0</v>
      </c>
      <c r="Y542" s="34">
        <f t="shared" si="1641"/>
        <v>1</v>
      </c>
      <c r="Z542" s="34">
        <f t="shared" si="1641"/>
        <v>1</v>
      </c>
      <c r="AA542" s="34">
        <f t="shared" si="1641"/>
        <v>0</v>
      </c>
      <c r="AB542" s="34">
        <f t="shared" si="1641"/>
        <v>0</v>
      </c>
      <c r="AC542" s="34">
        <f t="shared" si="21"/>
        <v>0</v>
      </c>
      <c r="AD542" s="34">
        <f t="shared" si="22"/>
        <v>1</v>
      </c>
      <c r="AE542" s="30">
        <f t="shared" si="23"/>
        <v>0.00006706026919</v>
      </c>
      <c r="AF542" s="35" t="str">
        <f t="shared" si="42"/>
        <v>F+M</v>
      </c>
      <c r="AG542" s="31"/>
      <c r="AH542" s="31"/>
      <c r="AI542" s="31"/>
      <c r="AJ542" s="36">
        <f t="shared" ref="AJ542:AS542" si="1642">INT(100*ABS(J542-($AH$7+$AH$9)/2))</f>
        <v>4248</v>
      </c>
      <c r="AK542" s="36">
        <f t="shared" si="1642"/>
        <v>2749</v>
      </c>
      <c r="AL542" s="36">
        <f t="shared" si="1642"/>
        <v>193</v>
      </c>
      <c r="AM542" s="36">
        <f t="shared" si="1642"/>
        <v>170</v>
      </c>
      <c r="AN542" s="36">
        <f t="shared" si="1642"/>
        <v>56</v>
      </c>
      <c r="AO542" s="36">
        <f t="shared" si="1642"/>
        <v>45</v>
      </c>
      <c r="AP542" s="36">
        <f t="shared" si="1642"/>
        <v>104</v>
      </c>
      <c r="AQ542" s="36">
        <f t="shared" si="1642"/>
        <v>199</v>
      </c>
      <c r="AR542" s="36">
        <f t="shared" si="1642"/>
        <v>199</v>
      </c>
      <c r="AS542" s="36">
        <f t="shared" si="1642"/>
        <v>199</v>
      </c>
      <c r="AT542" s="35">
        <f t="shared" si="39"/>
        <v>45</v>
      </c>
      <c r="AU542" s="31"/>
      <c r="AV542" s="31"/>
      <c r="AW542" s="31"/>
      <c r="AX542" s="31"/>
      <c r="AY542" s="31"/>
      <c r="AZ542" s="31"/>
      <c r="BA542" s="31"/>
      <c r="BB542" s="31"/>
    </row>
    <row r="543" ht="13.5" customHeight="1">
      <c r="A543" s="27" t="s">
        <v>61</v>
      </c>
      <c r="B543" s="27" t="s">
        <v>11</v>
      </c>
      <c r="C543" s="28">
        <f>LOOKUP(A543,'single char incidentie'!$A$1:$A$26,'single char incidentie'!$E$1:$E$26)</f>
        <v>0.0043910167</v>
      </c>
      <c r="D543" s="28">
        <f>LOOKUP(B543,'single char incidentie'!$A$1:$A$26,'single char incidentie'!$D$1:$D$26)</f>
        <v>0.01327316637</v>
      </c>
      <c r="E543" s="29">
        <v>0.00661968322513269</v>
      </c>
      <c r="F543" s="30">
        <f t="shared" si="9"/>
        <v>0.00006619683225</v>
      </c>
      <c r="G543" s="31">
        <f t="shared" si="27"/>
        <v>92675.56515</v>
      </c>
      <c r="H543" s="31">
        <f t="shared" si="28"/>
        <v>185824.3292</v>
      </c>
      <c r="I543" s="31">
        <f t="shared" si="10"/>
        <v>926.7556515</v>
      </c>
      <c r="J543" s="32">
        <f t="shared" ref="J543:K543" si="1643">C543*$AH$5</f>
        <v>4.3910167</v>
      </c>
      <c r="K543" s="32">
        <f t="shared" si="1643"/>
        <v>13.27316637</v>
      </c>
      <c r="L543" s="32">
        <f t="shared" si="12"/>
        <v>0.06619683225</v>
      </c>
      <c r="M543" s="32">
        <f t="shared" si="13"/>
        <v>0.3659180583</v>
      </c>
      <c r="N543" s="32">
        <f t="shared" si="14"/>
        <v>0.1416457</v>
      </c>
      <c r="O543" s="32">
        <f t="shared" si="15"/>
        <v>1.106097198</v>
      </c>
      <c r="P543" s="32">
        <f t="shared" si="16"/>
        <v>0.4281666571</v>
      </c>
      <c r="Q543" s="32">
        <f t="shared" si="17"/>
        <v>0.005516402688</v>
      </c>
      <c r="R543" s="32">
        <f t="shared" si="18"/>
        <v>0.002135381686</v>
      </c>
      <c r="S543" s="32">
        <f t="shared" si="19"/>
        <v>0.0001779484738</v>
      </c>
      <c r="T543" s="33">
        <f t="shared" si="30"/>
        <v>0.9968288839</v>
      </c>
      <c r="U543" s="34">
        <f t="shared" ref="U543:AB543" si="1644">IF(AND(J543&gt;=$AH$7,J543&lt;=$AH$9),1,0)</f>
        <v>0</v>
      </c>
      <c r="V543" s="34">
        <f t="shared" si="1644"/>
        <v>0</v>
      </c>
      <c r="W543" s="34">
        <f t="shared" si="1644"/>
        <v>0</v>
      </c>
      <c r="X543" s="34">
        <f t="shared" si="1644"/>
        <v>0</v>
      </c>
      <c r="Y543" s="34">
        <f t="shared" si="1644"/>
        <v>0</v>
      </c>
      <c r="Z543" s="34">
        <f t="shared" si="1644"/>
        <v>1</v>
      </c>
      <c r="AA543" s="34">
        <f t="shared" si="1644"/>
        <v>0</v>
      </c>
      <c r="AB543" s="34">
        <f t="shared" si="1644"/>
        <v>0</v>
      </c>
      <c r="AC543" s="34">
        <f t="shared" si="21"/>
        <v>0</v>
      </c>
      <c r="AD543" s="34">
        <f t="shared" si="22"/>
        <v>1</v>
      </c>
      <c r="AE543" s="30">
        <f t="shared" si="23"/>
        <v>0.00006619683225</v>
      </c>
      <c r="AF543" s="35" t="str">
        <f t="shared" si="42"/>
        <v>F+M</v>
      </c>
      <c r="AG543" s="31"/>
      <c r="AH543" s="31"/>
      <c r="AI543" s="31"/>
      <c r="AJ543" s="36">
        <f t="shared" ref="AJ543:AS543" si="1645">INT(100*ABS(J543-($AH$7+$AH$9)/2))</f>
        <v>239</v>
      </c>
      <c r="AK543" s="36">
        <f t="shared" si="1645"/>
        <v>1127</v>
      </c>
      <c r="AL543" s="36">
        <f t="shared" si="1645"/>
        <v>193</v>
      </c>
      <c r="AM543" s="36">
        <f t="shared" si="1645"/>
        <v>163</v>
      </c>
      <c r="AN543" s="36">
        <f t="shared" si="1645"/>
        <v>185</v>
      </c>
      <c r="AO543" s="36">
        <f t="shared" si="1645"/>
        <v>89</v>
      </c>
      <c r="AP543" s="36">
        <f t="shared" si="1645"/>
        <v>157</v>
      </c>
      <c r="AQ543" s="36">
        <f t="shared" si="1645"/>
        <v>199</v>
      </c>
      <c r="AR543" s="36">
        <f t="shared" si="1645"/>
        <v>199</v>
      </c>
      <c r="AS543" s="36">
        <f t="shared" si="1645"/>
        <v>199</v>
      </c>
      <c r="AT543" s="35">
        <f t="shared" si="39"/>
        <v>89</v>
      </c>
      <c r="AU543" s="31"/>
      <c r="AV543" s="31"/>
      <c r="AW543" s="31"/>
      <c r="AX543" s="31"/>
      <c r="AY543" s="31"/>
      <c r="AZ543" s="31"/>
      <c r="BA543" s="31"/>
      <c r="BB543" s="31"/>
    </row>
    <row r="544" ht="13.5" customHeight="1">
      <c r="A544" s="27" t="s">
        <v>66</v>
      </c>
      <c r="B544" s="27" t="s">
        <v>55</v>
      </c>
      <c r="C544" s="28">
        <f>LOOKUP(A544,'single char incidentie'!$A$1:$A$26,'single char incidentie'!$E$1:$E$26)</f>
        <v>0.00143361625</v>
      </c>
      <c r="D544" s="28">
        <f>LOOKUP(B544,'single char incidentie'!$A$1:$A$26,'single char incidentie'!$D$1:$D$26)</f>
        <v>0.0443396535</v>
      </c>
      <c r="E544" s="29">
        <v>0.00659090199371907</v>
      </c>
      <c r="F544" s="30">
        <f t="shared" si="9"/>
        <v>0.00006590901994</v>
      </c>
      <c r="G544" s="31">
        <f t="shared" si="27"/>
        <v>92272.62791</v>
      </c>
      <c r="H544" s="31">
        <f t="shared" si="28"/>
        <v>620755.149</v>
      </c>
      <c r="I544" s="31">
        <f t="shared" si="10"/>
        <v>922.7262791</v>
      </c>
      <c r="J544" s="32">
        <f t="shared" ref="J544:K544" si="1646">C544*$AH$5</f>
        <v>1.43361625</v>
      </c>
      <c r="K544" s="32">
        <f t="shared" si="1646"/>
        <v>44.3396535</v>
      </c>
      <c r="L544" s="32">
        <f t="shared" si="12"/>
        <v>0.06590901994</v>
      </c>
      <c r="M544" s="32">
        <f t="shared" si="13"/>
        <v>0.1194680208</v>
      </c>
      <c r="N544" s="32">
        <f t="shared" si="14"/>
        <v>0.04624568548</v>
      </c>
      <c r="O544" s="32">
        <f t="shared" si="15"/>
        <v>3.694971125</v>
      </c>
      <c r="P544" s="32">
        <f t="shared" si="16"/>
        <v>1.430311403</v>
      </c>
      <c r="Q544" s="32">
        <f t="shared" si="17"/>
        <v>0.005492418328</v>
      </c>
      <c r="R544" s="32">
        <f t="shared" si="18"/>
        <v>0.002126097417</v>
      </c>
      <c r="S544" s="32">
        <f t="shared" si="19"/>
        <v>0.0001771747848</v>
      </c>
      <c r="T544" s="33">
        <f t="shared" si="30"/>
        <v>0.9968947929</v>
      </c>
      <c r="U544" s="34">
        <f t="shared" ref="U544:AB544" si="1647">IF(AND(J544&gt;=$AH$7,J544&lt;=$AH$9),1,0)</f>
        <v>1</v>
      </c>
      <c r="V544" s="34">
        <f t="shared" si="1647"/>
        <v>0</v>
      </c>
      <c r="W544" s="34">
        <f t="shared" si="1647"/>
        <v>0</v>
      </c>
      <c r="X544" s="34">
        <f t="shared" si="1647"/>
        <v>0</v>
      </c>
      <c r="Y544" s="34">
        <f t="shared" si="1647"/>
        <v>0</v>
      </c>
      <c r="Z544" s="34">
        <f t="shared" si="1647"/>
        <v>0</v>
      </c>
      <c r="AA544" s="34">
        <f t="shared" si="1647"/>
        <v>1</v>
      </c>
      <c r="AB544" s="34">
        <f t="shared" si="1647"/>
        <v>0</v>
      </c>
      <c r="AC544" s="34">
        <f t="shared" si="21"/>
        <v>0</v>
      </c>
      <c r="AD544" s="34">
        <f t="shared" si="22"/>
        <v>1</v>
      </c>
      <c r="AE544" s="30">
        <f t="shared" si="23"/>
        <v>0.00006590901994</v>
      </c>
      <c r="AF544" s="35" t="str">
        <f t="shared" si="42"/>
        <v>F+D</v>
      </c>
      <c r="AG544" s="31"/>
      <c r="AH544" s="31"/>
      <c r="AI544" s="31"/>
      <c r="AJ544" s="36">
        <f t="shared" ref="AJ544:AS544" si="1648">INT(100*ABS(J544-($AH$7+$AH$9)/2))</f>
        <v>56</v>
      </c>
      <c r="AK544" s="36">
        <f t="shared" si="1648"/>
        <v>4233</v>
      </c>
      <c r="AL544" s="36">
        <f t="shared" si="1648"/>
        <v>193</v>
      </c>
      <c r="AM544" s="36">
        <f t="shared" si="1648"/>
        <v>188</v>
      </c>
      <c r="AN544" s="36">
        <f t="shared" si="1648"/>
        <v>195</v>
      </c>
      <c r="AO544" s="36">
        <f t="shared" si="1648"/>
        <v>169</v>
      </c>
      <c r="AP544" s="36">
        <f t="shared" si="1648"/>
        <v>56</v>
      </c>
      <c r="AQ544" s="36">
        <f t="shared" si="1648"/>
        <v>199</v>
      </c>
      <c r="AR544" s="36">
        <f t="shared" si="1648"/>
        <v>199</v>
      </c>
      <c r="AS544" s="36">
        <f t="shared" si="1648"/>
        <v>199</v>
      </c>
      <c r="AT544" s="35">
        <f t="shared" si="39"/>
        <v>56</v>
      </c>
      <c r="AU544" s="31"/>
      <c r="AV544" s="31"/>
      <c r="AW544" s="31"/>
      <c r="AX544" s="31"/>
      <c r="AY544" s="31"/>
      <c r="AZ544" s="31"/>
      <c r="BA544" s="31"/>
      <c r="BB544" s="31"/>
    </row>
    <row r="545" ht="13.5" customHeight="1">
      <c r="A545" s="27" t="s">
        <v>11</v>
      </c>
      <c r="B545" s="27" t="s">
        <v>64</v>
      </c>
      <c r="C545" s="28">
        <f>LOOKUP(A545,'single char incidentie'!$A$1:$A$26,'single char incidentie'!$E$1:$E$26)</f>
        <v>0.02841657837</v>
      </c>
      <c r="D545" s="28">
        <f>LOOKUP(B545,'single char incidentie'!$A$1:$A$26,'single char incidentie'!$D$1:$D$26)</f>
        <v>0.001575907411</v>
      </c>
      <c r="E545" s="29">
        <v>0.00630308967958287</v>
      </c>
      <c r="F545" s="30">
        <f t="shared" si="9"/>
        <v>0.0000630308968</v>
      </c>
      <c r="G545" s="31">
        <f t="shared" si="27"/>
        <v>88243.25551</v>
      </c>
      <c r="H545" s="31">
        <f t="shared" si="28"/>
        <v>22062.70375</v>
      </c>
      <c r="I545" s="31">
        <f t="shared" si="10"/>
        <v>882.4325551</v>
      </c>
      <c r="J545" s="32">
        <f t="shared" ref="J545:K545" si="1649">C545*$AH$5</f>
        <v>28.41657837</v>
      </c>
      <c r="K545" s="32">
        <f t="shared" si="1649"/>
        <v>1.575907411</v>
      </c>
      <c r="L545" s="32">
        <f t="shared" si="12"/>
        <v>0.0630308968</v>
      </c>
      <c r="M545" s="32">
        <f t="shared" si="13"/>
        <v>2.368048197</v>
      </c>
      <c r="N545" s="32">
        <f t="shared" si="14"/>
        <v>0.9166638183</v>
      </c>
      <c r="O545" s="32">
        <f t="shared" si="15"/>
        <v>0.1313256176</v>
      </c>
      <c r="P545" s="32">
        <f t="shared" si="16"/>
        <v>0.05083572293</v>
      </c>
      <c r="Q545" s="32">
        <f t="shared" si="17"/>
        <v>0.005252574733</v>
      </c>
      <c r="R545" s="32">
        <f t="shared" si="18"/>
        <v>0.002033254735</v>
      </c>
      <c r="S545" s="32">
        <f t="shared" si="19"/>
        <v>0.0001694378946</v>
      </c>
      <c r="T545" s="33">
        <f t="shared" si="30"/>
        <v>0.9969578238</v>
      </c>
      <c r="U545" s="34">
        <f t="shared" ref="U545:AB545" si="1650">IF(AND(J545&gt;=$AH$7,J545&lt;=$AH$9),1,0)</f>
        <v>0</v>
      </c>
      <c r="V545" s="34">
        <f t="shared" si="1650"/>
        <v>1</v>
      </c>
      <c r="W545" s="34">
        <f t="shared" si="1650"/>
        <v>0</v>
      </c>
      <c r="X545" s="34">
        <f t="shared" si="1650"/>
        <v>1</v>
      </c>
      <c r="Y545" s="34">
        <f t="shared" si="1650"/>
        <v>0</v>
      </c>
      <c r="Z545" s="34">
        <f t="shared" si="1650"/>
        <v>0</v>
      </c>
      <c r="AA545" s="34">
        <f t="shared" si="1650"/>
        <v>0</v>
      </c>
      <c r="AB545" s="34">
        <f t="shared" si="1650"/>
        <v>0</v>
      </c>
      <c r="AC545" s="34">
        <f t="shared" si="21"/>
        <v>0</v>
      </c>
      <c r="AD545" s="34">
        <f t="shared" si="22"/>
        <v>1</v>
      </c>
      <c r="AE545" s="30">
        <f t="shared" si="23"/>
        <v>0.0000630308968</v>
      </c>
      <c r="AF545" s="35" t="str">
        <f t="shared" si="42"/>
        <v>V+M</v>
      </c>
      <c r="AG545" s="31"/>
      <c r="AH545" s="31"/>
      <c r="AI545" s="31"/>
      <c r="AJ545" s="36">
        <f t="shared" ref="AJ545:AS545" si="1651">INT(100*ABS(J545-($AH$7+$AH$9)/2))</f>
        <v>2641</v>
      </c>
      <c r="AK545" s="36">
        <f t="shared" si="1651"/>
        <v>42</v>
      </c>
      <c r="AL545" s="36">
        <f t="shared" si="1651"/>
        <v>193</v>
      </c>
      <c r="AM545" s="36">
        <f t="shared" si="1651"/>
        <v>36</v>
      </c>
      <c r="AN545" s="36">
        <f t="shared" si="1651"/>
        <v>108</v>
      </c>
      <c r="AO545" s="36">
        <f t="shared" si="1651"/>
        <v>186</v>
      </c>
      <c r="AP545" s="36">
        <f t="shared" si="1651"/>
        <v>194</v>
      </c>
      <c r="AQ545" s="36">
        <f t="shared" si="1651"/>
        <v>199</v>
      </c>
      <c r="AR545" s="36">
        <f t="shared" si="1651"/>
        <v>199</v>
      </c>
      <c r="AS545" s="36">
        <f t="shared" si="1651"/>
        <v>199</v>
      </c>
      <c r="AT545" s="35">
        <f t="shared" si="39"/>
        <v>36</v>
      </c>
      <c r="AU545" s="31"/>
      <c r="AV545" s="31"/>
      <c r="AW545" s="31"/>
      <c r="AX545" s="31"/>
      <c r="AY545" s="31"/>
      <c r="AZ545" s="31"/>
      <c r="BA545" s="31"/>
      <c r="BB545" s="31"/>
    </row>
    <row r="546" ht="13.5" customHeight="1">
      <c r="A546" s="27" t="s">
        <v>63</v>
      </c>
      <c r="B546" s="27" t="s">
        <v>63</v>
      </c>
      <c r="C546" s="28">
        <f>LOOKUP(A546,'single char incidentie'!$A$1:$A$26,'single char incidentie'!$E$1:$E$26)</f>
        <v>0.00260728886</v>
      </c>
      <c r="D546" s="28">
        <f>LOOKUP(B546,'single char incidentie'!$A$1:$A$26,'single char incidentie'!$D$1:$D$26)</f>
        <v>0.01647854269</v>
      </c>
      <c r="E546" s="29">
        <v>0.00623113660104882</v>
      </c>
      <c r="F546" s="30">
        <f t="shared" si="9"/>
        <v>0.00006231136601</v>
      </c>
      <c r="G546" s="31">
        <f t="shared" si="27"/>
        <v>87235.91241</v>
      </c>
      <c r="H546" s="31">
        <f t="shared" si="28"/>
        <v>230699.5977</v>
      </c>
      <c r="I546" s="31">
        <f t="shared" si="10"/>
        <v>872.3591241</v>
      </c>
      <c r="J546" s="32">
        <f t="shared" ref="J546:K546" si="1652">C546*$AH$5</f>
        <v>2.60728886</v>
      </c>
      <c r="K546" s="32">
        <f t="shared" si="1652"/>
        <v>16.47854269</v>
      </c>
      <c r="L546" s="32">
        <f t="shared" si="12"/>
        <v>0.06231136601</v>
      </c>
      <c r="M546" s="32">
        <f t="shared" si="13"/>
        <v>0.2172740717</v>
      </c>
      <c r="N546" s="32">
        <f t="shared" si="14"/>
        <v>0.08410609227</v>
      </c>
      <c r="O546" s="32">
        <f t="shared" si="15"/>
        <v>1.373211891</v>
      </c>
      <c r="P546" s="32">
        <f t="shared" si="16"/>
        <v>0.5315658933</v>
      </c>
      <c r="Q546" s="32">
        <f t="shared" si="17"/>
        <v>0.005192613834</v>
      </c>
      <c r="R546" s="32">
        <f t="shared" si="18"/>
        <v>0.002010044065</v>
      </c>
      <c r="S546" s="32">
        <f t="shared" si="19"/>
        <v>0.0001675036721</v>
      </c>
      <c r="T546" s="33">
        <f t="shared" si="30"/>
        <v>0.9970201352</v>
      </c>
      <c r="U546" s="34">
        <f t="shared" ref="U546:AB546" si="1653">IF(AND(J546&gt;=$AH$7,J546&lt;=$AH$9),1,0)</f>
        <v>1</v>
      </c>
      <c r="V546" s="34">
        <f t="shared" si="1653"/>
        <v>0</v>
      </c>
      <c r="W546" s="34">
        <f t="shared" si="1653"/>
        <v>0</v>
      </c>
      <c r="X546" s="34">
        <f t="shared" si="1653"/>
        <v>0</v>
      </c>
      <c r="Y546" s="34">
        <f t="shared" si="1653"/>
        <v>0</v>
      </c>
      <c r="Z546" s="34">
        <f t="shared" si="1653"/>
        <v>1</v>
      </c>
      <c r="AA546" s="34">
        <f t="shared" si="1653"/>
        <v>0</v>
      </c>
      <c r="AB546" s="34">
        <f t="shared" si="1653"/>
        <v>0</v>
      </c>
      <c r="AC546" s="34">
        <f t="shared" si="21"/>
        <v>0</v>
      </c>
      <c r="AD546" s="34">
        <f t="shared" si="22"/>
        <v>1</v>
      </c>
      <c r="AE546" s="30">
        <f t="shared" si="23"/>
        <v>0.00006231136601</v>
      </c>
      <c r="AF546" s="35" t="str">
        <f t="shared" si="42"/>
        <v>F+M</v>
      </c>
      <c r="AG546" s="31"/>
      <c r="AH546" s="31"/>
      <c r="AI546" s="31"/>
      <c r="AJ546" s="36">
        <f t="shared" ref="AJ546:AS546" si="1654">INT(100*ABS(J546-($AH$7+$AH$9)/2))</f>
        <v>60</v>
      </c>
      <c r="AK546" s="36">
        <f t="shared" si="1654"/>
        <v>1447</v>
      </c>
      <c r="AL546" s="36">
        <f t="shared" si="1654"/>
        <v>193</v>
      </c>
      <c r="AM546" s="36">
        <f t="shared" si="1654"/>
        <v>178</v>
      </c>
      <c r="AN546" s="36">
        <f t="shared" si="1654"/>
        <v>191</v>
      </c>
      <c r="AO546" s="36">
        <f t="shared" si="1654"/>
        <v>62</v>
      </c>
      <c r="AP546" s="36">
        <f t="shared" si="1654"/>
        <v>146</v>
      </c>
      <c r="AQ546" s="36">
        <f t="shared" si="1654"/>
        <v>199</v>
      </c>
      <c r="AR546" s="36">
        <f t="shared" si="1654"/>
        <v>199</v>
      </c>
      <c r="AS546" s="36">
        <f t="shared" si="1654"/>
        <v>199</v>
      </c>
      <c r="AT546" s="35">
        <f t="shared" si="39"/>
        <v>62</v>
      </c>
      <c r="AU546" s="31"/>
      <c r="AV546" s="31"/>
      <c r="AW546" s="31"/>
      <c r="AX546" s="31"/>
      <c r="AY546" s="31"/>
      <c r="AZ546" s="31"/>
      <c r="BA546" s="31"/>
      <c r="BB546" s="31"/>
    </row>
    <row r="547" ht="13.5" customHeight="1">
      <c r="A547" s="27" t="s">
        <v>67</v>
      </c>
      <c r="B547" s="27" t="s">
        <v>36</v>
      </c>
      <c r="C547" s="28">
        <f>LOOKUP(A547,'single char incidentie'!$A$1:$A$26,'single char incidentie'!$E$1:$E$26)</f>
        <v>0.0006335449279</v>
      </c>
      <c r="D547" s="28">
        <f>LOOKUP(B547,'single char incidentie'!$A$1:$A$26,'single char incidentie'!$D$1:$D$26)</f>
        <v>0.0879137728</v>
      </c>
      <c r="E547" s="29">
        <v>0.00615918352251477</v>
      </c>
      <c r="F547" s="30">
        <f t="shared" si="9"/>
        <v>0.00006159183523</v>
      </c>
      <c r="G547" s="31">
        <f t="shared" si="27"/>
        <v>86228.56932</v>
      </c>
      <c r="H547" s="31">
        <f t="shared" si="28"/>
        <v>1230792.819</v>
      </c>
      <c r="I547" s="31">
        <f t="shared" si="10"/>
        <v>862.2856932</v>
      </c>
      <c r="J547" s="32">
        <f t="shared" ref="J547:K547" si="1655">C547*$AH$5</f>
        <v>0.6335449279</v>
      </c>
      <c r="K547" s="32">
        <f t="shared" si="1655"/>
        <v>87.9137728</v>
      </c>
      <c r="L547" s="32">
        <f t="shared" si="12"/>
        <v>0.06159183523</v>
      </c>
      <c r="M547" s="32">
        <f t="shared" si="13"/>
        <v>0.05279541066</v>
      </c>
      <c r="N547" s="32">
        <f t="shared" si="14"/>
        <v>0.02043693316</v>
      </c>
      <c r="O547" s="32">
        <f t="shared" si="15"/>
        <v>7.326147733</v>
      </c>
      <c r="P547" s="32">
        <f t="shared" si="16"/>
        <v>2.835928155</v>
      </c>
      <c r="Q547" s="32">
        <f t="shared" si="17"/>
        <v>0.005132652935</v>
      </c>
      <c r="R547" s="32">
        <f t="shared" si="18"/>
        <v>0.001986833394</v>
      </c>
      <c r="S547" s="32">
        <f t="shared" si="19"/>
        <v>0.0001655694495</v>
      </c>
      <c r="T547" s="33">
        <f t="shared" si="30"/>
        <v>0.997081727</v>
      </c>
      <c r="U547" s="34">
        <f t="shared" ref="U547:AB547" si="1656">IF(AND(J547&gt;=$AH$7,J547&lt;=$AH$9),1,0)</f>
        <v>0</v>
      </c>
      <c r="V547" s="34">
        <f t="shared" si="1656"/>
        <v>0</v>
      </c>
      <c r="W547" s="34">
        <f t="shared" si="1656"/>
        <v>0</v>
      </c>
      <c r="X547" s="34">
        <f t="shared" si="1656"/>
        <v>0</v>
      </c>
      <c r="Y547" s="34">
        <f t="shared" si="1656"/>
        <v>0</v>
      </c>
      <c r="Z547" s="34">
        <f t="shared" si="1656"/>
        <v>0</v>
      </c>
      <c r="AA547" s="34">
        <f t="shared" si="1656"/>
        <v>1</v>
      </c>
      <c r="AB547" s="34">
        <f t="shared" si="1656"/>
        <v>0</v>
      </c>
      <c r="AC547" s="34">
        <f t="shared" si="21"/>
        <v>0</v>
      </c>
      <c r="AD547" s="34">
        <f t="shared" si="22"/>
        <v>1</v>
      </c>
      <c r="AE547" s="30">
        <f t="shared" si="23"/>
        <v>0.00006159183523</v>
      </c>
      <c r="AF547" s="35" t="str">
        <f t="shared" si="42"/>
        <v>F+D</v>
      </c>
      <c r="AG547" s="31"/>
      <c r="AH547" s="31"/>
      <c r="AI547" s="31"/>
      <c r="AJ547" s="36">
        <f t="shared" ref="AJ547:AS547" si="1657">INT(100*ABS(J547-($AH$7+$AH$9)/2))</f>
        <v>136</v>
      </c>
      <c r="AK547" s="36">
        <f t="shared" si="1657"/>
        <v>8591</v>
      </c>
      <c r="AL547" s="36">
        <f t="shared" si="1657"/>
        <v>193</v>
      </c>
      <c r="AM547" s="36">
        <f t="shared" si="1657"/>
        <v>194</v>
      </c>
      <c r="AN547" s="36">
        <f t="shared" si="1657"/>
        <v>197</v>
      </c>
      <c r="AO547" s="36">
        <f t="shared" si="1657"/>
        <v>532</v>
      </c>
      <c r="AP547" s="36">
        <f t="shared" si="1657"/>
        <v>83</v>
      </c>
      <c r="AQ547" s="36">
        <f t="shared" si="1657"/>
        <v>199</v>
      </c>
      <c r="AR547" s="36">
        <f t="shared" si="1657"/>
        <v>199</v>
      </c>
      <c r="AS547" s="36">
        <f t="shared" si="1657"/>
        <v>199</v>
      </c>
      <c r="AT547" s="35">
        <f t="shared" si="39"/>
        <v>83</v>
      </c>
      <c r="AU547" s="31"/>
      <c r="AV547" s="31"/>
      <c r="AW547" s="31"/>
      <c r="AX547" s="31"/>
      <c r="AY547" s="31"/>
      <c r="AZ547" s="31"/>
      <c r="BA547" s="31"/>
      <c r="BB547" s="31"/>
    </row>
    <row r="548" ht="13.5" customHeight="1">
      <c r="A548" s="27" t="s">
        <v>40</v>
      </c>
      <c r="B548" s="27" t="s">
        <v>64</v>
      </c>
      <c r="C548" s="28">
        <f>LOOKUP(A548,'single char incidentie'!$A$1:$A$26,'single char incidentie'!$E$1:$E$26)</f>
        <v>0.02231853074</v>
      </c>
      <c r="D548" s="28">
        <f>LOOKUP(B548,'single char incidentie'!$A$1:$A$26,'single char incidentie'!$D$1:$D$26)</f>
        <v>0.001575907411</v>
      </c>
      <c r="E548" s="29">
        <v>0.00610162105968752</v>
      </c>
      <c r="F548" s="30">
        <f t="shared" si="9"/>
        <v>0.0000610162106</v>
      </c>
      <c r="G548" s="31">
        <f t="shared" si="27"/>
        <v>85422.69484</v>
      </c>
      <c r="H548" s="31">
        <f t="shared" si="28"/>
        <v>22062.70375</v>
      </c>
      <c r="I548" s="31">
        <f t="shared" si="10"/>
        <v>854.2269484</v>
      </c>
      <c r="J548" s="32">
        <f t="shared" ref="J548:K548" si="1658">C548*$AH$5</f>
        <v>22.31853074</v>
      </c>
      <c r="K548" s="32">
        <f t="shared" si="1658"/>
        <v>1.575907411</v>
      </c>
      <c r="L548" s="32">
        <f t="shared" si="12"/>
        <v>0.0610162106</v>
      </c>
      <c r="M548" s="32">
        <f t="shared" si="13"/>
        <v>1.859877562</v>
      </c>
      <c r="N548" s="32">
        <f t="shared" si="14"/>
        <v>0.7199526045</v>
      </c>
      <c r="O548" s="32">
        <f t="shared" si="15"/>
        <v>0.1313256176</v>
      </c>
      <c r="P548" s="32">
        <f t="shared" si="16"/>
        <v>0.05083572293</v>
      </c>
      <c r="Q548" s="32">
        <f t="shared" si="17"/>
        <v>0.005084684216</v>
      </c>
      <c r="R548" s="32">
        <f t="shared" si="18"/>
        <v>0.001968264858</v>
      </c>
      <c r="S548" s="32">
        <f t="shared" si="19"/>
        <v>0.0001640220715</v>
      </c>
      <c r="T548" s="33">
        <f t="shared" si="30"/>
        <v>0.9971427433</v>
      </c>
      <c r="U548" s="34">
        <f t="shared" ref="U548:AB548" si="1659">IF(AND(J548&gt;=$AH$7,J548&lt;=$AH$9),1,0)</f>
        <v>0</v>
      </c>
      <c r="V548" s="34">
        <f t="shared" si="1659"/>
        <v>1</v>
      </c>
      <c r="W548" s="34">
        <f t="shared" si="1659"/>
        <v>0</v>
      </c>
      <c r="X548" s="34">
        <f t="shared" si="1659"/>
        <v>1</v>
      </c>
      <c r="Y548" s="34">
        <f t="shared" si="1659"/>
        <v>0</v>
      </c>
      <c r="Z548" s="34">
        <f t="shared" si="1659"/>
        <v>0</v>
      </c>
      <c r="AA548" s="34">
        <f t="shared" si="1659"/>
        <v>0</v>
      </c>
      <c r="AB548" s="34">
        <f t="shared" si="1659"/>
        <v>0</v>
      </c>
      <c r="AC548" s="34">
        <f t="shared" si="21"/>
        <v>0</v>
      </c>
      <c r="AD548" s="34">
        <f t="shared" si="22"/>
        <v>1</v>
      </c>
      <c r="AE548" s="30">
        <f t="shared" si="23"/>
        <v>0.0000610162106</v>
      </c>
      <c r="AF548" s="35" t="str">
        <f t="shared" si="42"/>
        <v>V+M</v>
      </c>
      <c r="AG548" s="31"/>
      <c r="AH548" s="31"/>
      <c r="AI548" s="31"/>
      <c r="AJ548" s="36">
        <f t="shared" ref="AJ548:AS548" si="1660">INT(100*ABS(J548-($AH$7+$AH$9)/2))</f>
        <v>2031</v>
      </c>
      <c r="AK548" s="36">
        <f t="shared" si="1660"/>
        <v>42</v>
      </c>
      <c r="AL548" s="36">
        <f t="shared" si="1660"/>
        <v>193</v>
      </c>
      <c r="AM548" s="36">
        <f t="shared" si="1660"/>
        <v>14</v>
      </c>
      <c r="AN548" s="36">
        <f t="shared" si="1660"/>
        <v>128</v>
      </c>
      <c r="AO548" s="36">
        <f t="shared" si="1660"/>
        <v>186</v>
      </c>
      <c r="AP548" s="36">
        <f t="shared" si="1660"/>
        <v>194</v>
      </c>
      <c r="AQ548" s="36">
        <f t="shared" si="1660"/>
        <v>199</v>
      </c>
      <c r="AR548" s="36">
        <f t="shared" si="1660"/>
        <v>199</v>
      </c>
      <c r="AS548" s="36">
        <f t="shared" si="1660"/>
        <v>199</v>
      </c>
      <c r="AT548" s="35">
        <f t="shared" si="39"/>
        <v>14</v>
      </c>
      <c r="AU548" s="31"/>
      <c r="AV548" s="31"/>
      <c r="AW548" s="31"/>
      <c r="AX548" s="31"/>
      <c r="AY548" s="31"/>
      <c r="AZ548" s="31"/>
      <c r="BA548" s="31"/>
      <c r="BB548" s="31"/>
    </row>
    <row r="549" ht="13.5" customHeight="1">
      <c r="A549" s="27" t="s">
        <v>63</v>
      </c>
      <c r="B549" s="27" t="s">
        <v>61</v>
      </c>
      <c r="C549" s="28">
        <f>LOOKUP(A549,'single char incidentie'!$A$1:$A$26,'single char incidentie'!$E$1:$E$26)</f>
        <v>0.00260728886</v>
      </c>
      <c r="D549" s="28">
        <f>LOOKUP(B549,'single char incidentie'!$A$1:$A$26,'single char incidentie'!$D$1:$D$26)</f>
        <v>0.02155809446</v>
      </c>
      <c r="E549" s="29">
        <v>0.00610162105968752</v>
      </c>
      <c r="F549" s="30">
        <f t="shared" si="9"/>
        <v>0.0000610162106</v>
      </c>
      <c r="G549" s="31">
        <f t="shared" si="27"/>
        <v>85422.69484</v>
      </c>
      <c r="H549" s="31">
        <f t="shared" si="28"/>
        <v>301813.3225</v>
      </c>
      <c r="I549" s="31">
        <f t="shared" si="10"/>
        <v>854.2269484</v>
      </c>
      <c r="J549" s="32">
        <f t="shared" ref="J549:K549" si="1661">C549*$AH$5</f>
        <v>2.60728886</v>
      </c>
      <c r="K549" s="32">
        <f t="shared" si="1661"/>
        <v>21.55809446</v>
      </c>
      <c r="L549" s="32">
        <f t="shared" si="12"/>
        <v>0.0610162106</v>
      </c>
      <c r="M549" s="32">
        <f t="shared" si="13"/>
        <v>0.2172740717</v>
      </c>
      <c r="N549" s="32">
        <f t="shared" si="14"/>
        <v>0.08410609227</v>
      </c>
      <c r="O549" s="32">
        <f t="shared" si="15"/>
        <v>1.796507872</v>
      </c>
      <c r="P549" s="32">
        <f t="shared" si="16"/>
        <v>0.6954224021</v>
      </c>
      <c r="Q549" s="32">
        <f t="shared" si="17"/>
        <v>0.005084684216</v>
      </c>
      <c r="R549" s="32">
        <f t="shared" si="18"/>
        <v>0.001968264858</v>
      </c>
      <c r="S549" s="32">
        <f t="shared" si="19"/>
        <v>0.0001640220715</v>
      </c>
      <c r="T549" s="33">
        <f t="shared" si="30"/>
        <v>0.9972037595</v>
      </c>
      <c r="U549" s="34">
        <f t="shared" ref="U549:AB549" si="1662">IF(AND(J549&gt;=$AH$7,J549&lt;=$AH$9),1,0)</f>
        <v>1</v>
      </c>
      <c r="V549" s="34">
        <f t="shared" si="1662"/>
        <v>0</v>
      </c>
      <c r="W549" s="34">
        <f t="shared" si="1662"/>
        <v>0</v>
      </c>
      <c r="X549" s="34">
        <f t="shared" si="1662"/>
        <v>0</v>
      </c>
      <c r="Y549" s="34">
        <f t="shared" si="1662"/>
        <v>0</v>
      </c>
      <c r="Z549" s="34">
        <f t="shared" si="1662"/>
        <v>1</v>
      </c>
      <c r="AA549" s="34">
        <f t="shared" si="1662"/>
        <v>0</v>
      </c>
      <c r="AB549" s="34">
        <f t="shared" si="1662"/>
        <v>0</v>
      </c>
      <c r="AC549" s="34">
        <f t="shared" si="21"/>
        <v>0</v>
      </c>
      <c r="AD549" s="34">
        <f t="shared" si="22"/>
        <v>1</v>
      </c>
      <c r="AE549" s="30">
        <f t="shared" si="23"/>
        <v>0.0000610162106</v>
      </c>
      <c r="AF549" s="35" t="str">
        <f t="shared" si="42"/>
        <v>F+M</v>
      </c>
      <c r="AG549" s="31"/>
      <c r="AH549" s="31"/>
      <c r="AI549" s="31"/>
      <c r="AJ549" s="36">
        <f t="shared" ref="AJ549:AS549" si="1663">INT(100*ABS(J549-($AH$7+$AH$9)/2))</f>
        <v>60</v>
      </c>
      <c r="AK549" s="36">
        <f t="shared" si="1663"/>
        <v>1955</v>
      </c>
      <c r="AL549" s="36">
        <f t="shared" si="1663"/>
        <v>193</v>
      </c>
      <c r="AM549" s="36">
        <f t="shared" si="1663"/>
        <v>178</v>
      </c>
      <c r="AN549" s="36">
        <f t="shared" si="1663"/>
        <v>191</v>
      </c>
      <c r="AO549" s="36">
        <f t="shared" si="1663"/>
        <v>20</v>
      </c>
      <c r="AP549" s="36">
        <f t="shared" si="1663"/>
        <v>130</v>
      </c>
      <c r="AQ549" s="36">
        <f t="shared" si="1663"/>
        <v>199</v>
      </c>
      <c r="AR549" s="36">
        <f t="shared" si="1663"/>
        <v>199</v>
      </c>
      <c r="AS549" s="36">
        <f t="shared" si="1663"/>
        <v>199</v>
      </c>
      <c r="AT549" s="35">
        <f t="shared" si="39"/>
        <v>20</v>
      </c>
      <c r="AU549" s="31"/>
      <c r="AV549" s="31"/>
      <c r="AW549" s="31"/>
      <c r="AX549" s="31"/>
      <c r="AY549" s="31"/>
      <c r="AZ549" s="31"/>
      <c r="BA549" s="31"/>
      <c r="BB549" s="31"/>
    </row>
    <row r="550" ht="13.5" customHeight="1">
      <c r="A550" s="27" t="s">
        <v>66</v>
      </c>
      <c r="B550" s="27" t="s">
        <v>58</v>
      </c>
      <c r="C550" s="28">
        <f>LOOKUP(A550,'single char incidentie'!$A$1:$A$26,'single char incidentie'!$E$1:$E$26)</f>
        <v>0.00143361625</v>
      </c>
      <c r="D550" s="28">
        <f>LOOKUP(B550,'single char incidentie'!$A$1:$A$26,'single char incidentie'!$D$1:$D$26)</f>
        <v>0.0382052264</v>
      </c>
      <c r="E550" s="29">
        <v>0.00595771490261942</v>
      </c>
      <c r="F550" s="30">
        <f t="shared" si="9"/>
        <v>0.00005957714903</v>
      </c>
      <c r="G550" s="31">
        <f t="shared" si="27"/>
        <v>83408.00864</v>
      </c>
      <c r="H550" s="31">
        <f t="shared" si="28"/>
        <v>534873.1696</v>
      </c>
      <c r="I550" s="31">
        <f t="shared" si="10"/>
        <v>834.0800864</v>
      </c>
      <c r="J550" s="32">
        <f t="shared" ref="J550:K550" si="1664">C550*$AH$5</f>
        <v>1.43361625</v>
      </c>
      <c r="K550" s="32">
        <f t="shared" si="1664"/>
        <v>38.2052264</v>
      </c>
      <c r="L550" s="32">
        <f t="shared" si="12"/>
        <v>0.05957714903</v>
      </c>
      <c r="M550" s="32">
        <f t="shared" si="13"/>
        <v>0.1194680208</v>
      </c>
      <c r="N550" s="32">
        <f t="shared" si="14"/>
        <v>0.04624568548</v>
      </c>
      <c r="O550" s="32">
        <f t="shared" si="15"/>
        <v>3.183768867</v>
      </c>
      <c r="P550" s="32">
        <f t="shared" si="16"/>
        <v>1.232426658</v>
      </c>
      <c r="Q550" s="32">
        <f t="shared" si="17"/>
        <v>0.004964762419</v>
      </c>
      <c r="R550" s="32">
        <f t="shared" si="18"/>
        <v>0.001921843517</v>
      </c>
      <c r="S550" s="32">
        <f t="shared" si="19"/>
        <v>0.0001601536264</v>
      </c>
      <c r="T550" s="33">
        <f t="shared" si="30"/>
        <v>0.9972633366</v>
      </c>
      <c r="U550" s="34">
        <f t="shared" ref="U550:AB550" si="1665">IF(AND(J550&gt;=$AH$7,J550&lt;=$AH$9),1,0)</f>
        <v>1</v>
      </c>
      <c r="V550" s="34">
        <f t="shared" si="1665"/>
        <v>0</v>
      </c>
      <c r="W550" s="34">
        <f t="shared" si="1665"/>
        <v>0</v>
      </c>
      <c r="X550" s="34">
        <f t="shared" si="1665"/>
        <v>0</v>
      </c>
      <c r="Y550" s="34">
        <f t="shared" si="1665"/>
        <v>0</v>
      </c>
      <c r="Z550" s="34">
        <f t="shared" si="1665"/>
        <v>0</v>
      </c>
      <c r="AA550" s="34">
        <f t="shared" si="1665"/>
        <v>1</v>
      </c>
      <c r="AB550" s="34">
        <f t="shared" si="1665"/>
        <v>0</v>
      </c>
      <c r="AC550" s="34">
        <f t="shared" si="21"/>
        <v>0</v>
      </c>
      <c r="AD550" s="34">
        <f t="shared" si="22"/>
        <v>1</v>
      </c>
      <c r="AE550" s="30">
        <f t="shared" si="23"/>
        <v>0.00005957714903</v>
      </c>
      <c r="AF550" s="35" t="str">
        <f t="shared" si="42"/>
        <v>F+D</v>
      </c>
      <c r="AG550" s="31"/>
      <c r="AH550" s="31"/>
      <c r="AI550" s="31"/>
      <c r="AJ550" s="36">
        <f t="shared" ref="AJ550:AS550" si="1666">INT(100*ABS(J550-($AH$7+$AH$9)/2))</f>
        <v>56</v>
      </c>
      <c r="AK550" s="36">
        <f t="shared" si="1666"/>
        <v>3620</v>
      </c>
      <c r="AL550" s="36">
        <f t="shared" si="1666"/>
        <v>194</v>
      </c>
      <c r="AM550" s="36">
        <f t="shared" si="1666"/>
        <v>188</v>
      </c>
      <c r="AN550" s="36">
        <f t="shared" si="1666"/>
        <v>195</v>
      </c>
      <c r="AO550" s="36">
        <f t="shared" si="1666"/>
        <v>118</v>
      </c>
      <c r="AP550" s="36">
        <f t="shared" si="1666"/>
        <v>76</v>
      </c>
      <c r="AQ550" s="36">
        <f t="shared" si="1666"/>
        <v>199</v>
      </c>
      <c r="AR550" s="36">
        <f t="shared" si="1666"/>
        <v>199</v>
      </c>
      <c r="AS550" s="36">
        <f t="shared" si="1666"/>
        <v>199</v>
      </c>
      <c r="AT550" s="35">
        <f t="shared" si="39"/>
        <v>76</v>
      </c>
      <c r="AU550" s="31"/>
      <c r="AV550" s="31"/>
      <c r="AW550" s="31"/>
      <c r="AX550" s="31"/>
      <c r="AY550" s="31"/>
      <c r="AZ550" s="31"/>
      <c r="BA550" s="31"/>
      <c r="BB550" s="31"/>
    </row>
    <row r="551" ht="13.5" customHeight="1">
      <c r="A551" s="27" t="s">
        <v>63</v>
      </c>
      <c r="B551" s="27" t="s">
        <v>50</v>
      </c>
      <c r="C551" s="28">
        <f>LOOKUP(A551,'single char incidentie'!$A$1:$A$26,'single char incidentie'!$E$1:$E$26)</f>
        <v>0.00260728886</v>
      </c>
      <c r="D551" s="28">
        <f>LOOKUP(B551,'single char incidentie'!$A$1:$A$26,'single char incidentie'!$D$1:$D$26)</f>
        <v>0.01632596738</v>
      </c>
      <c r="E551" s="29">
        <v>0.00593612897905921</v>
      </c>
      <c r="F551" s="30">
        <f t="shared" si="9"/>
        <v>0.00005936128979</v>
      </c>
      <c r="G551" s="31">
        <f t="shared" si="27"/>
        <v>83105.80571</v>
      </c>
      <c r="H551" s="31">
        <f t="shared" si="28"/>
        <v>228563.5433</v>
      </c>
      <c r="I551" s="31">
        <f t="shared" si="10"/>
        <v>831.0580571</v>
      </c>
      <c r="J551" s="32">
        <f t="shared" ref="J551:K551" si="1667">C551*$AH$5</f>
        <v>2.60728886</v>
      </c>
      <c r="K551" s="32">
        <f t="shared" si="1667"/>
        <v>16.32596738</v>
      </c>
      <c r="L551" s="32">
        <f t="shared" si="12"/>
        <v>0.05936128979</v>
      </c>
      <c r="M551" s="32">
        <f t="shared" si="13"/>
        <v>0.2172740717</v>
      </c>
      <c r="N551" s="32">
        <f t="shared" si="14"/>
        <v>0.08410609227</v>
      </c>
      <c r="O551" s="32">
        <f t="shared" si="15"/>
        <v>1.360497281</v>
      </c>
      <c r="P551" s="32">
        <f t="shared" si="16"/>
        <v>0.526644109</v>
      </c>
      <c r="Q551" s="32">
        <f t="shared" si="17"/>
        <v>0.004946774149</v>
      </c>
      <c r="R551" s="32">
        <f t="shared" si="18"/>
        <v>0.001914880316</v>
      </c>
      <c r="S551" s="32">
        <f t="shared" si="19"/>
        <v>0.0001595733597</v>
      </c>
      <c r="T551" s="33">
        <f t="shared" si="30"/>
        <v>0.9973226979</v>
      </c>
      <c r="U551" s="34">
        <f t="shared" ref="U551:AB551" si="1668">IF(AND(J551&gt;=$AH$7,J551&lt;=$AH$9),1,0)</f>
        <v>1</v>
      </c>
      <c r="V551" s="34">
        <f t="shared" si="1668"/>
        <v>0</v>
      </c>
      <c r="W551" s="34">
        <f t="shared" si="1668"/>
        <v>0</v>
      </c>
      <c r="X551" s="34">
        <f t="shared" si="1668"/>
        <v>0</v>
      </c>
      <c r="Y551" s="34">
        <f t="shared" si="1668"/>
        <v>0</v>
      </c>
      <c r="Z551" s="34">
        <f t="shared" si="1668"/>
        <v>1</v>
      </c>
      <c r="AA551" s="34">
        <f t="shared" si="1668"/>
        <v>0</v>
      </c>
      <c r="AB551" s="34">
        <f t="shared" si="1668"/>
        <v>0</v>
      </c>
      <c r="AC551" s="34">
        <f t="shared" si="21"/>
        <v>0</v>
      </c>
      <c r="AD551" s="34">
        <f t="shared" si="22"/>
        <v>1</v>
      </c>
      <c r="AE551" s="30">
        <f t="shared" si="23"/>
        <v>0.00005936128979</v>
      </c>
      <c r="AF551" s="35" t="str">
        <f t="shared" si="42"/>
        <v>F+M</v>
      </c>
      <c r="AG551" s="31"/>
      <c r="AH551" s="31"/>
      <c r="AI551" s="31"/>
      <c r="AJ551" s="36">
        <f t="shared" ref="AJ551:AS551" si="1669">INT(100*ABS(J551-($AH$7+$AH$9)/2))</f>
        <v>60</v>
      </c>
      <c r="AK551" s="36">
        <f t="shared" si="1669"/>
        <v>1432</v>
      </c>
      <c r="AL551" s="36">
        <f t="shared" si="1669"/>
        <v>194</v>
      </c>
      <c r="AM551" s="36">
        <f t="shared" si="1669"/>
        <v>178</v>
      </c>
      <c r="AN551" s="36">
        <f t="shared" si="1669"/>
        <v>191</v>
      </c>
      <c r="AO551" s="36">
        <f t="shared" si="1669"/>
        <v>63</v>
      </c>
      <c r="AP551" s="36">
        <f t="shared" si="1669"/>
        <v>147</v>
      </c>
      <c r="AQ551" s="36">
        <f t="shared" si="1669"/>
        <v>199</v>
      </c>
      <c r="AR551" s="36">
        <f t="shared" si="1669"/>
        <v>199</v>
      </c>
      <c r="AS551" s="36">
        <f t="shared" si="1669"/>
        <v>199</v>
      </c>
      <c r="AT551" s="35">
        <f t="shared" si="39"/>
        <v>63</v>
      </c>
      <c r="AU551" s="31"/>
      <c r="AV551" s="31"/>
      <c r="AW551" s="31"/>
      <c r="AX551" s="31"/>
      <c r="AY551" s="31"/>
      <c r="AZ551" s="31"/>
      <c r="BA551" s="31"/>
      <c r="BB551" s="31"/>
    </row>
    <row r="552" ht="13.5" customHeight="1">
      <c r="A552" s="27" t="s">
        <v>27</v>
      </c>
      <c r="B552" s="27" t="s">
        <v>64</v>
      </c>
      <c r="C552" s="28">
        <f>LOOKUP(A552,'single char incidentie'!$A$1:$A$26,'single char incidentie'!$E$1:$E$26)</f>
        <v>0.1365579387</v>
      </c>
      <c r="D552" s="28">
        <f>LOOKUP(B552,'single char incidentie'!$A$1:$A$26,'single char incidentie'!$D$1:$D$26)</f>
        <v>0.001575907411</v>
      </c>
      <c r="E552" s="29">
        <v>0.00589295713193878</v>
      </c>
      <c r="F552" s="30">
        <f t="shared" si="9"/>
        <v>0.00005892957132</v>
      </c>
      <c r="G552" s="31">
        <f t="shared" si="27"/>
        <v>82501.39985</v>
      </c>
      <c r="H552" s="31">
        <f t="shared" si="28"/>
        <v>22062.70375</v>
      </c>
      <c r="I552" s="31">
        <f t="shared" si="10"/>
        <v>825.0139985</v>
      </c>
      <c r="J552" s="32">
        <f t="shared" ref="J552:K552" si="1670">C552*$AH$5</f>
        <v>136.5579387</v>
      </c>
      <c r="K552" s="32">
        <f t="shared" si="1670"/>
        <v>1.575907411</v>
      </c>
      <c r="L552" s="32">
        <f t="shared" si="12"/>
        <v>0.05892957132</v>
      </c>
      <c r="M552" s="32">
        <f t="shared" si="13"/>
        <v>11.37982822</v>
      </c>
      <c r="N552" s="32">
        <f t="shared" si="14"/>
        <v>4.405094797</v>
      </c>
      <c r="O552" s="32">
        <f t="shared" si="15"/>
        <v>0.1313256176</v>
      </c>
      <c r="P552" s="32">
        <f t="shared" si="16"/>
        <v>0.05083572293</v>
      </c>
      <c r="Q552" s="32">
        <f t="shared" si="17"/>
        <v>0.00491079761</v>
      </c>
      <c r="R552" s="32">
        <f t="shared" si="18"/>
        <v>0.001900953914</v>
      </c>
      <c r="S552" s="32">
        <f t="shared" si="19"/>
        <v>0.0001584128261</v>
      </c>
      <c r="T552" s="33">
        <f t="shared" si="30"/>
        <v>0.9973816275</v>
      </c>
      <c r="U552" s="34">
        <f t="shared" ref="U552:AB552" si="1671">IF(AND(J552&gt;=$AH$7,J552&lt;=$AH$9),1,0)</f>
        <v>0</v>
      </c>
      <c r="V552" s="34">
        <f t="shared" si="1671"/>
        <v>1</v>
      </c>
      <c r="W552" s="34">
        <f t="shared" si="1671"/>
        <v>0</v>
      </c>
      <c r="X552" s="34">
        <f t="shared" si="1671"/>
        <v>0</v>
      </c>
      <c r="Y552" s="34">
        <f t="shared" si="1671"/>
        <v>0</v>
      </c>
      <c r="Z552" s="34">
        <f t="shared" si="1671"/>
        <v>0</v>
      </c>
      <c r="AA552" s="34">
        <f t="shared" si="1671"/>
        <v>0</v>
      </c>
      <c r="AB552" s="34">
        <f t="shared" si="1671"/>
        <v>0</v>
      </c>
      <c r="AC552" s="34">
        <f t="shared" si="21"/>
        <v>0</v>
      </c>
      <c r="AD552" s="34">
        <f t="shared" si="22"/>
        <v>1</v>
      </c>
      <c r="AE552" s="30">
        <f t="shared" si="23"/>
        <v>0.00005892957132</v>
      </c>
      <c r="AF552" s="35" t="str">
        <f t="shared" si="42"/>
        <v>F</v>
      </c>
      <c r="AG552" s="31"/>
      <c r="AH552" s="31"/>
      <c r="AI552" s="31"/>
      <c r="AJ552" s="36">
        <f t="shared" ref="AJ552:AS552" si="1672">INT(100*ABS(J552-($AH$7+$AH$9)/2))</f>
        <v>13455</v>
      </c>
      <c r="AK552" s="36">
        <f t="shared" si="1672"/>
        <v>42</v>
      </c>
      <c r="AL552" s="36">
        <f t="shared" si="1672"/>
        <v>194</v>
      </c>
      <c r="AM552" s="36">
        <f t="shared" si="1672"/>
        <v>937</v>
      </c>
      <c r="AN552" s="36">
        <f t="shared" si="1672"/>
        <v>240</v>
      </c>
      <c r="AO552" s="36">
        <f t="shared" si="1672"/>
        <v>186</v>
      </c>
      <c r="AP552" s="36">
        <f t="shared" si="1672"/>
        <v>194</v>
      </c>
      <c r="AQ552" s="36">
        <f t="shared" si="1672"/>
        <v>199</v>
      </c>
      <c r="AR552" s="36">
        <f t="shared" si="1672"/>
        <v>199</v>
      </c>
      <c r="AS552" s="36">
        <f t="shared" si="1672"/>
        <v>199</v>
      </c>
      <c r="AT552" s="35">
        <f t="shared" si="39"/>
        <v>42</v>
      </c>
      <c r="AU552" s="31"/>
      <c r="AV552" s="31"/>
      <c r="AW552" s="31"/>
      <c r="AX552" s="31"/>
      <c r="AY552" s="31"/>
      <c r="AZ552" s="31"/>
      <c r="BA552" s="31"/>
      <c r="BB552" s="31"/>
    </row>
    <row r="553" ht="13.5" customHeight="1">
      <c r="A553" s="27" t="s">
        <v>50</v>
      </c>
      <c r="B553" s="27" t="s">
        <v>64</v>
      </c>
      <c r="C553" s="28">
        <f>LOOKUP(A553,'single char incidentie'!$A$1:$A$26,'single char incidentie'!$E$1:$E$26)</f>
        <v>0.05131646222</v>
      </c>
      <c r="D553" s="28">
        <f>LOOKUP(B553,'single char incidentie'!$A$1:$A$26,'single char incidentie'!$D$1:$D$26)</f>
        <v>0.001575907411</v>
      </c>
      <c r="E553" s="29">
        <v>0.0057778322062843</v>
      </c>
      <c r="F553" s="30">
        <f t="shared" si="9"/>
        <v>0.00005777832206</v>
      </c>
      <c r="G553" s="31">
        <f t="shared" si="27"/>
        <v>80889.65089</v>
      </c>
      <c r="H553" s="31">
        <f t="shared" si="28"/>
        <v>22062.70375</v>
      </c>
      <c r="I553" s="31">
        <f t="shared" si="10"/>
        <v>808.8965089</v>
      </c>
      <c r="J553" s="32">
        <f t="shared" ref="J553:K553" si="1673">C553*$AH$5</f>
        <v>51.31646222</v>
      </c>
      <c r="K553" s="32">
        <f t="shared" si="1673"/>
        <v>1.575907411</v>
      </c>
      <c r="L553" s="32">
        <f t="shared" si="12"/>
        <v>0.05777832206</v>
      </c>
      <c r="M553" s="32">
        <f t="shared" si="13"/>
        <v>4.276371852</v>
      </c>
      <c r="N553" s="32">
        <f t="shared" si="14"/>
        <v>1.655369749</v>
      </c>
      <c r="O553" s="32">
        <f t="shared" si="15"/>
        <v>0.1313256176</v>
      </c>
      <c r="P553" s="32">
        <f t="shared" si="16"/>
        <v>0.05083572293</v>
      </c>
      <c r="Q553" s="32">
        <f t="shared" si="17"/>
        <v>0.004814860172</v>
      </c>
      <c r="R553" s="32">
        <f t="shared" si="18"/>
        <v>0.001863816841</v>
      </c>
      <c r="S553" s="32">
        <f t="shared" si="19"/>
        <v>0.0001553180701</v>
      </c>
      <c r="T553" s="33">
        <f t="shared" si="30"/>
        <v>0.9974394058</v>
      </c>
      <c r="U553" s="34">
        <f t="shared" ref="U553:AB553" si="1674">IF(AND(J553&gt;=$AH$7,J553&lt;=$AH$9),1,0)</f>
        <v>0</v>
      </c>
      <c r="V553" s="34">
        <f t="shared" si="1674"/>
        <v>1</v>
      </c>
      <c r="W553" s="34">
        <f t="shared" si="1674"/>
        <v>0</v>
      </c>
      <c r="X553" s="34">
        <f t="shared" si="1674"/>
        <v>0</v>
      </c>
      <c r="Y553" s="34">
        <f t="shared" si="1674"/>
        <v>1</v>
      </c>
      <c r="Z553" s="34">
        <f t="shared" si="1674"/>
        <v>0</v>
      </c>
      <c r="AA553" s="34">
        <f t="shared" si="1674"/>
        <v>0</v>
      </c>
      <c r="AB553" s="34">
        <f t="shared" si="1674"/>
        <v>0</v>
      </c>
      <c r="AC553" s="34">
        <f t="shared" si="21"/>
        <v>0</v>
      </c>
      <c r="AD553" s="34">
        <f t="shared" si="22"/>
        <v>1</v>
      </c>
      <c r="AE553" s="30">
        <f t="shared" si="23"/>
        <v>0.00005777832206</v>
      </c>
      <c r="AF553" s="35" t="str">
        <f t="shared" si="42"/>
        <v>V+D</v>
      </c>
      <c r="AG553" s="31"/>
      <c r="AH553" s="31"/>
      <c r="AI553" s="31"/>
      <c r="AJ553" s="36">
        <f t="shared" ref="AJ553:AS553" si="1675">INT(100*ABS(J553-($AH$7+$AH$9)/2))</f>
        <v>4931</v>
      </c>
      <c r="AK553" s="36">
        <f t="shared" si="1675"/>
        <v>42</v>
      </c>
      <c r="AL553" s="36">
        <f t="shared" si="1675"/>
        <v>194</v>
      </c>
      <c r="AM553" s="36">
        <f t="shared" si="1675"/>
        <v>227</v>
      </c>
      <c r="AN553" s="36">
        <f t="shared" si="1675"/>
        <v>34</v>
      </c>
      <c r="AO553" s="36">
        <f t="shared" si="1675"/>
        <v>186</v>
      </c>
      <c r="AP553" s="36">
        <f t="shared" si="1675"/>
        <v>194</v>
      </c>
      <c r="AQ553" s="36">
        <f t="shared" si="1675"/>
        <v>199</v>
      </c>
      <c r="AR553" s="36">
        <f t="shared" si="1675"/>
        <v>199</v>
      </c>
      <c r="AS553" s="36">
        <f t="shared" si="1675"/>
        <v>199</v>
      </c>
      <c r="AT553" s="35">
        <f t="shared" si="39"/>
        <v>34</v>
      </c>
      <c r="AU553" s="31"/>
      <c r="AV553" s="31"/>
      <c r="AW553" s="31"/>
      <c r="AX553" s="31"/>
      <c r="AY553" s="31"/>
      <c r="AZ553" s="31"/>
      <c r="BA553" s="31"/>
      <c r="BB553" s="31"/>
    </row>
    <row r="554" ht="13.5" customHeight="1">
      <c r="A554" s="27" t="s">
        <v>62</v>
      </c>
      <c r="B554" s="27" t="s">
        <v>65</v>
      </c>
      <c r="C554" s="28">
        <f>LOOKUP(A554,'single char incidentie'!$A$1:$A$26,'single char incidentie'!$E$1:$E$26)</f>
        <v>0.01854000624</v>
      </c>
      <c r="D554" s="28">
        <f>LOOKUP(B554,'single char incidentie'!$A$1:$A$26,'single char incidentie'!$D$1:$D$26)</f>
        <v>0.002980295365</v>
      </c>
      <c r="E554" s="29">
        <v>0.00559794950994917</v>
      </c>
      <c r="F554" s="30">
        <f t="shared" si="9"/>
        <v>0.0000559794951</v>
      </c>
      <c r="G554" s="31">
        <f t="shared" si="27"/>
        <v>78371.29314</v>
      </c>
      <c r="H554" s="31">
        <f t="shared" si="28"/>
        <v>41724.13511</v>
      </c>
      <c r="I554" s="31">
        <f t="shared" si="10"/>
        <v>783.7129314</v>
      </c>
      <c r="J554" s="32">
        <f t="shared" ref="J554:K554" si="1676">C554*$AH$5</f>
        <v>18.54000624</v>
      </c>
      <c r="K554" s="32">
        <f t="shared" si="1676"/>
        <v>2.980295365</v>
      </c>
      <c r="L554" s="32">
        <f t="shared" si="12"/>
        <v>0.0559794951</v>
      </c>
      <c r="M554" s="32">
        <f t="shared" si="13"/>
        <v>1.54500052</v>
      </c>
      <c r="N554" s="32">
        <f t="shared" si="14"/>
        <v>0.5980647174</v>
      </c>
      <c r="O554" s="32">
        <f t="shared" si="15"/>
        <v>0.2483579471</v>
      </c>
      <c r="P554" s="32">
        <f t="shared" si="16"/>
        <v>0.09613856016</v>
      </c>
      <c r="Q554" s="32">
        <f t="shared" si="17"/>
        <v>0.004664957925</v>
      </c>
      <c r="R554" s="32">
        <f t="shared" si="18"/>
        <v>0.001805790164</v>
      </c>
      <c r="S554" s="32">
        <f t="shared" si="19"/>
        <v>0.0001504825137</v>
      </c>
      <c r="T554" s="33">
        <f t="shared" si="30"/>
        <v>0.9974953853</v>
      </c>
      <c r="U554" s="34">
        <f t="shared" ref="U554:AB554" si="1677">IF(AND(J554&gt;=$AH$7,J554&lt;=$AH$9),1,0)</f>
        <v>0</v>
      </c>
      <c r="V554" s="34">
        <f t="shared" si="1677"/>
        <v>1</v>
      </c>
      <c r="W554" s="34">
        <f t="shared" si="1677"/>
        <v>0</v>
      </c>
      <c r="X554" s="34">
        <f t="shared" si="1677"/>
        <v>1</v>
      </c>
      <c r="Y554" s="34">
        <f t="shared" si="1677"/>
        <v>0</v>
      </c>
      <c r="Z554" s="34">
        <f t="shared" si="1677"/>
        <v>0</v>
      </c>
      <c r="AA554" s="34">
        <f t="shared" si="1677"/>
        <v>0</v>
      </c>
      <c r="AB554" s="34">
        <f t="shared" si="1677"/>
        <v>0</v>
      </c>
      <c r="AC554" s="34">
        <f t="shared" si="21"/>
        <v>0</v>
      </c>
      <c r="AD554" s="34">
        <f t="shared" si="22"/>
        <v>1</v>
      </c>
      <c r="AE554" s="30">
        <f t="shared" si="23"/>
        <v>0.0000559794951</v>
      </c>
      <c r="AF554" s="35" t="str">
        <f t="shared" si="42"/>
        <v>V+M</v>
      </c>
      <c r="AG554" s="31"/>
      <c r="AH554" s="31"/>
      <c r="AI554" s="31"/>
      <c r="AJ554" s="36">
        <f t="shared" ref="AJ554:AS554" si="1678">INT(100*ABS(J554-($AH$7+$AH$9)/2))</f>
        <v>1654</v>
      </c>
      <c r="AK554" s="36">
        <f t="shared" si="1678"/>
        <v>98</v>
      </c>
      <c r="AL554" s="36">
        <f t="shared" si="1678"/>
        <v>194</v>
      </c>
      <c r="AM554" s="36">
        <f t="shared" si="1678"/>
        <v>45</v>
      </c>
      <c r="AN554" s="36">
        <f t="shared" si="1678"/>
        <v>140</v>
      </c>
      <c r="AO554" s="36">
        <f t="shared" si="1678"/>
        <v>175</v>
      </c>
      <c r="AP554" s="36">
        <f t="shared" si="1678"/>
        <v>190</v>
      </c>
      <c r="AQ554" s="36">
        <f t="shared" si="1678"/>
        <v>199</v>
      </c>
      <c r="AR554" s="36">
        <f t="shared" si="1678"/>
        <v>199</v>
      </c>
      <c r="AS554" s="36">
        <f t="shared" si="1678"/>
        <v>199</v>
      </c>
      <c r="AT554" s="35">
        <f t="shared" si="39"/>
        <v>45</v>
      </c>
      <c r="AU554" s="31"/>
      <c r="AV554" s="31"/>
      <c r="AW554" s="31"/>
      <c r="AX554" s="31"/>
      <c r="AY554" s="31"/>
      <c r="AZ554" s="31"/>
      <c r="BA554" s="31"/>
      <c r="BB554" s="31"/>
    </row>
    <row r="555" ht="13.5" customHeight="1">
      <c r="A555" s="27" t="s">
        <v>65</v>
      </c>
      <c r="B555" s="27" t="s">
        <v>28</v>
      </c>
      <c r="C555" s="28">
        <f>LOOKUP(A555,'single char incidentie'!$A$1:$A$26,'single char incidentie'!$E$1:$E$26)</f>
        <v>0.0005948918502</v>
      </c>
      <c r="D555" s="28">
        <f>LOOKUP(B555,'single char incidentie'!$A$1:$A$26,'single char incidentie'!$D$1:$D$26)</f>
        <v>0.1270833106</v>
      </c>
      <c r="E555" s="29">
        <v>0.00548282458429469</v>
      </c>
      <c r="F555" s="30">
        <f t="shared" si="9"/>
        <v>0.00005482824584</v>
      </c>
      <c r="G555" s="31">
        <f t="shared" si="27"/>
        <v>76759.54418</v>
      </c>
      <c r="H555" s="31">
        <f t="shared" si="28"/>
        <v>1779166.349</v>
      </c>
      <c r="I555" s="31">
        <f t="shared" si="10"/>
        <v>767.5954418</v>
      </c>
      <c r="J555" s="32">
        <f t="shared" ref="J555:K555" si="1679">C555*$AH$5</f>
        <v>0.5948918502</v>
      </c>
      <c r="K555" s="32">
        <f t="shared" si="1679"/>
        <v>127.0833106</v>
      </c>
      <c r="L555" s="32">
        <f t="shared" si="12"/>
        <v>0.05482824584</v>
      </c>
      <c r="M555" s="32">
        <f t="shared" si="13"/>
        <v>0.04957432085</v>
      </c>
      <c r="N555" s="32">
        <f t="shared" si="14"/>
        <v>0.01919005969</v>
      </c>
      <c r="O555" s="32">
        <f t="shared" si="15"/>
        <v>10.59027588</v>
      </c>
      <c r="P555" s="32">
        <f t="shared" si="16"/>
        <v>4.099461633</v>
      </c>
      <c r="Q555" s="32">
        <f t="shared" si="17"/>
        <v>0.004569020487</v>
      </c>
      <c r="R555" s="32">
        <f t="shared" si="18"/>
        <v>0.001768653092</v>
      </c>
      <c r="S555" s="32">
        <f t="shared" si="19"/>
        <v>0.0001473877576</v>
      </c>
      <c r="T555" s="33">
        <f t="shared" si="30"/>
        <v>0.9975502135</v>
      </c>
      <c r="U555" s="34">
        <f t="shared" ref="U555:AB555" si="1680">IF(AND(J555&gt;=$AH$7,J555&lt;=$AH$9),1,0)</f>
        <v>0</v>
      </c>
      <c r="V555" s="34">
        <f t="shared" si="1680"/>
        <v>0</v>
      </c>
      <c r="W555" s="34">
        <f t="shared" si="1680"/>
        <v>0</v>
      </c>
      <c r="X555" s="34">
        <f t="shared" si="1680"/>
        <v>0</v>
      </c>
      <c r="Y555" s="34">
        <f t="shared" si="1680"/>
        <v>0</v>
      </c>
      <c r="Z555" s="34">
        <f t="shared" si="1680"/>
        <v>0</v>
      </c>
      <c r="AA555" s="34">
        <f t="shared" si="1680"/>
        <v>0</v>
      </c>
      <c r="AB555" s="34">
        <f t="shared" si="1680"/>
        <v>0</v>
      </c>
      <c r="AC555" s="34">
        <f t="shared" si="21"/>
        <v>0</v>
      </c>
      <c r="AD555" s="34">
        <f t="shared" si="22"/>
        <v>0</v>
      </c>
      <c r="AE555" s="30">
        <f t="shared" si="23"/>
        <v>0</v>
      </c>
      <c r="AF555" s="35" t="str">
        <f t="shared" si="42"/>
        <v>V+F</v>
      </c>
      <c r="AG555" s="31"/>
      <c r="AH555" s="31"/>
      <c r="AI555" s="31"/>
      <c r="AJ555" s="36">
        <f t="shared" ref="AJ555:AS555" si="1681">INT(100*ABS(J555-($AH$7+$AH$9)/2))</f>
        <v>140</v>
      </c>
      <c r="AK555" s="36">
        <f t="shared" si="1681"/>
        <v>12508</v>
      </c>
      <c r="AL555" s="36">
        <f t="shared" si="1681"/>
        <v>194</v>
      </c>
      <c r="AM555" s="36">
        <f t="shared" si="1681"/>
        <v>195</v>
      </c>
      <c r="AN555" s="36">
        <f t="shared" si="1681"/>
        <v>198</v>
      </c>
      <c r="AO555" s="36">
        <f t="shared" si="1681"/>
        <v>859</v>
      </c>
      <c r="AP555" s="36">
        <f t="shared" si="1681"/>
        <v>209</v>
      </c>
      <c r="AQ555" s="36">
        <f t="shared" si="1681"/>
        <v>199</v>
      </c>
      <c r="AR555" s="36">
        <f t="shared" si="1681"/>
        <v>199</v>
      </c>
      <c r="AS555" s="36">
        <f t="shared" si="1681"/>
        <v>199</v>
      </c>
      <c r="AT555" s="35">
        <f t="shared" si="39"/>
        <v>194</v>
      </c>
      <c r="AU555" s="31"/>
      <c r="AV555" s="31"/>
      <c r="AW555" s="31"/>
      <c r="AX555" s="31"/>
      <c r="AY555" s="31"/>
      <c r="AZ555" s="31"/>
      <c r="BA555" s="31"/>
      <c r="BB555" s="31"/>
    </row>
    <row r="556" ht="13.5" customHeight="1">
      <c r="A556" s="27" t="s">
        <v>59</v>
      </c>
      <c r="B556" s="27" t="s">
        <v>64</v>
      </c>
      <c r="C556" s="28">
        <f>LOOKUP(A556,'single char incidentie'!$A$1:$A$26,'single char incidentie'!$E$1:$E$26)</f>
        <v>0.03451036129</v>
      </c>
      <c r="D556" s="28">
        <f>LOOKUP(B556,'single char incidentie'!$A$1:$A$26,'single char incidentie'!$D$1:$D$26)</f>
        <v>0.001575907411</v>
      </c>
      <c r="E556" s="29">
        <v>0.00547562927644128</v>
      </c>
      <c r="F556" s="30">
        <f t="shared" si="9"/>
        <v>0.00005475629276</v>
      </c>
      <c r="G556" s="31">
        <f t="shared" si="27"/>
        <v>76658.80987</v>
      </c>
      <c r="H556" s="31">
        <f t="shared" si="28"/>
        <v>22062.70375</v>
      </c>
      <c r="I556" s="31">
        <f t="shared" si="10"/>
        <v>766.5880987</v>
      </c>
      <c r="J556" s="32">
        <f t="shared" ref="J556:K556" si="1682">C556*$AH$5</f>
        <v>34.51036129</v>
      </c>
      <c r="K556" s="32">
        <f t="shared" si="1682"/>
        <v>1.575907411</v>
      </c>
      <c r="L556" s="32">
        <f t="shared" si="12"/>
        <v>0.05475629276</v>
      </c>
      <c r="M556" s="32">
        <f t="shared" si="13"/>
        <v>2.875863441</v>
      </c>
      <c r="N556" s="32">
        <f t="shared" si="14"/>
        <v>1.113237461</v>
      </c>
      <c r="O556" s="32">
        <f t="shared" si="15"/>
        <v>0.1313256176</v>
      </c>
      <c r="P556" s="32">
        <f t="shared" si="16"/>
        <v>0.05083572293</v>
      </c>
      <c r="Q556" s="32">
        <f t="shared" si="17"/>
        <v>0.004563024397</v>
      </c>
      <c r="R556" s="32">
        <f t="shared" si="18"/>
        <v>0.001766332025</v>
      </c>
      <c r="S556" s="32">
        <f t="shared" si="19"/>
        <v>0.0001471943354</v>
      </c>
      <c r="T556" s="33">
        <f t="shared" si="30"/>
        <v>0.9976049698</v>
      </c>
      <c r="U556" s="34">
        <f t="shared" ref="U556:AB556" si="1683">IF(AND(J556&gt;=$AH$7,J556&lt;=$AH$9),1,0)</f>
        <v>0</v>
      </c>
      <c r="V556" s="34">
        <f t="shared" si="1683"/>
        <v>1</v>
      </c>
      <c r="W556" s="34">
        <f t="shared" si="1683"/>
        <v>0</v>
      </c>
      <c r="X556" s="34">
        <f t="shared" si="1683"/>
        <v>1</v>
      </c>
      <c r="Y556" s="34">
        <f t="shared" si="1683"/>
        <v>1</v>
      </c>
      <c r="Z556" s="34">
        <f t="shared" si="1683"/>
        <v>0</v>
      </c>
      <c r="AA556" s="34">
        <f t="shared" si="1683"/>
        <v>0</v>
      </c>
      <c r="AB556" s="34">
        <f t="shared" si="1683"/>
        <v>0</v>
      </c>
      <c r="AC556" s="34">
        <f t="shared" si="21"/>
        <v>0</v>
      </c>
      <c r="AD556" s="34">
        <f t="shared" si="22"/>
        <v>1</v>
      </c>
      <c r="AE556" s="30">
        <f t="shared" si="23"/>
        <v>0.00005475629276</v>
      </c>
      <c r="AF556" s="35" t="str">
        <f t="shared" si="42"/>
        <v>F</v>
      </c>
      <c r="AG556" s="31"/>
      <c r="AH556" s="31"/>
      <c r="AI556" s="31"/>
      <c r="AJ556" s="36">
        <f t="shared" ref="AJ556:AS556" si="1684">INT(100*ABS(J556-($AH$7+$AH$9)/2))</f>
        <v>3251</v>
      </c>
      <c r="AK556" s="36">
        <f t="shared" si="1684"/>
        <v>42</v>
      </c>
      <c r="AL556" s="36">
        <f t="shared" si="1684"/>
        <v>194</v>
      </c>
      <c r="AM556" s="36">
        <f t="shared" si="1684"/>
        <v>87</v>
      </c>
      <c r="AN556" s="36">
        <f t="shared" si="1684"/>
        <v>88</v>
      </c>
      <c r="AO556" s="36">
        <f t="shared" si="1684"/>
        <v>186</v>
      </c>
      <c r="AP556" s="36">
        <f t="shared" si="1684"/>
        <v>194</v>
      </c>
      <c r="AQ556" s="36">
        <f t="shared" si="1684"/>
        <v>199</v>
      </c>
      <c r="AR556" s="36">
        <f t="shared" si="1684"/>
        <v>199</v>
      </c>
      <c r="AS556" s="36">
        <f t="shared" si="1684"/>
        <v>199</v>
      </c>
      <c r="AT556" s="35">
        <f t="shared" si="39"/>
        <v>42</v>
      </c>
      <c r="AU556" s="31"/>
      <c r="AV556" s="31"/>
      <c r="AW556" s="31"/>
      <c r="AX556" s="31"/>
      <c r="AY556" s="31"/>
      <c r="AZ556" s="31"/>
      <c r="BA556" s="31"/>
      <c r="BB556" s="31"/>
    </row>
    <row r="557" ht="13.5" customHeight="1">
      <c r="A557" s="27" t="s">
        <v>67</v>
      </c>
      <c r="B557" s="27" t="s">
        <v>40</v>
      </c>
      <c r="C557" s="28">
        <f>LOOKUP(A557,'single char incidentie'!$A$1:$A$26,'single char incidentie'!$E$1:$E$26)</f>
        <v>0.0006335449279</v>
      </c>
      <c r="D557" s="28">
        <f>LOOKUP(B557,'single char incidentie'!$A$1:$A$26,'single char incidentie'!$D$1:$D$26)</f>
        <v>0.0821403066</v>
      </c>
      <c r="E557" s="29">
        <v>0.00544684804502766</v>
      </c>
      <c r="F557" s="30">
        <f t="shared" si="9"/>
        <v>0.00005446848045</v>
      </c>
      <c r="G557" s="31">
        <f t="shared" si="27"/>
        <v>76255.87263</v>
      </c>
      <c r="H557" s="31">
        <f t="shared" si="28"/>
        <v>1149964.292</v>
      </c>
      <c r="I557" s="31">
        <f t="shared" si="10"/>
        <v>762.5587263</v>
      </c>
      <c r="J557" s="32">
        <f t="shared" ref="J557:K557" si="1685">C557*$AH$5</f>
        <v>0.6335449279</v>
      </c>
      <c r="K557" s="32">
        <f t="shared" si="1685"/>
        <v>82.1403066</v>
      </c>
      <c r="L557" s="32">
        <f t="shared" si="12"/>
        <v>0.05446848045</v>
      </c>
      <c r="M557" s="32">
        <f t="shared" si="13"/>
        <v>0.05279541066</v>
      </c>
      <c r="N557" s="32">
        <f t="shared" si="14"/>
        <v>0.02043693316</v>
      </c>
      <c r="O557" s="32">
        <f t="shared" si="15"/>
        <v>6.84502555</v>
      </c>
      <c r="P557" s="32">
        <f t="shared" si="16"/>
        <v>2.64968731</v>
      </c>
      <c r="Q557" s="32">
        <f t="shared" si="17"/>
        <v>0.004539040038</v>
      </c>
      <c r="R557" s="32">
        <f t="shared" si="18"/>
        <v>0.001757047756</v>
      </c>
      <c r="S557" s="32">
        <f t="shared" si="19"/>
        <v>0.0001464206464</v>
      </c>
      <c r="T557" s="33">
        <f t="shared" si="30"/>
        <v>0.9976594383</v>
      </c>
      <c r="U557" s="34">
        <f t="shared" ref="U557:AB557" si="1686">IF(AND(J557&gt;=$AH$7,J557&lt;=$AH$9),1,0)</f>
        <v>0</v>
      </c>
      <c r="V557" s="34">
        <f t="shared" si="1686"/>
        <v>0</v>
      </c>
      <c r="W557" s="34">
        <f t="shared" si="1686"/>
        <v>0</v>
      </c>
      <c r="X557" s="34">
        <f t="shared" si="1686"/>
        <v>0</v>
      </c>
      <c r="Y557" s="34">
        <f t="shared" si="1686"/>
        <v>0</v>
      </c>
      <c r="Z557" s="34">
        <f t="shared" si="1686"/>
        <v>0</v>
      </c>
      <c r="AA557" s="34">
        <f t="shared" si="1686"/>
        <v>1</v>
      </c>
      <c r="AB557" s="34">
        <f t="shared" si="1686"/>
        <v>0</v>
      </c>
      <c r="AC557" s="34">
        <f t="shared" si="21"/>
        <v>0</v>
      </c>
      <c r="AD557" s="34">
        <f t="shared" si="22"/>
        <v>1</v>
      </c>
      <c r="AE557" s="30">
        <f t="shared" si="23"/>
        <v>0.00005446848045</v>
      </c>
      <c r="AF557" s="35" t="str">
        <f t="shared" si="42"/>
        <v>F+D</v>
      </c>
      <c r="AG557" s="31"/>
      <c r="AH557" s="31"/>
      <c r="AI557" s="31"/>
      <c r="AJ557" s="36">
        <f t="shared" ref="AJ557:AS557" si="1687">INT(100*ABS(J557-($AH$7+$AH$9)/2))</f>
        <v>136</v>
      </c>
      <c r="AK557" s="36">
        <f t="shared" si="1687"/>
        <v>8014</v>
      </c>
      <c r="AL557" s="36">
        <f t="shared" si="1687"/>
        <v>194</v>
      </c>
      <c r="AM557" s="36">
        <f t="shared" si="1687"/>
        <v>194</v>
      </c>
      <c r="AN557" s="36">
        <f t="shared" si="1687"/>
        <v>197</v>
      </c>
      <c r="AO557" s="36">
        <f t="shared" si="1687"/>
        <v>484</v>
      </c>
      <c r="AP557" s="36">
        <f t="shared" si="1687"/>
        <v>64</v>
      </c>
      <c r="AQ557" s="36">
        <f t="shared" si="1687"/>
        <v>199</v>
      </c>
      <c r="AR557" s="36">
        <f t="shared" si="1687"/>
        <v>199</v>
      </c>
      <c r="AS557" s="36">
        <f t="shared" si="1687"/>
        <v>199</v>
      </c>
      <c r="AT557" s="35">
        <f t="shared" si="39"/>
        <v>64</v>
      </c>
      <c r="AU557" s="31"/>
      <c r="AV557" s="31"/>
      <c r="AW557" s="31"/>
      <c r="AX557" s="31"/>
      <c r="AY557" s="31"/>
      <c r="AZ557" s="31"/>
      <c r="BA557" s="31"/>
      <c r="BB557" s="31"/>
    </row>
    <row r="558" ht="13.5" customHeight="1">
      <c r="A558" s="27" t="s">
        <v>63</v>
      </c>
      <c r="B558" s="27" t="s">
        <v>60</v>
      </c>
      <c r="C558" s="28">
        <f>LOOKUP(A558,'single char incidentie'!$A$1:$A$26,'single char incidentie'!$E$1:$E$26)</f>
        <v>0.00260728886</v>
      </c>
      <c r="D558" s="28">
        <f>LOOKUP(B558,'single char incidentie'!$A$1:$A$26,'single char incidentie'!$D$1:$D$26)</f>
        <v>0.02015677301</v>
      </c>
      <c r="E558" s="29">
        <v>0.00531013719581296</v>
      </c>
      <c r="F558" s="30">
        <f t="shared" si="9"/>
        <v>0.00005310137196</v>
      </c>
      <c r="G558" s="31">
        <f t="shared" si="27"/>
        <v>74341.92074</v>
      </c>
      <c r="H558" s="31">
        <f t="shared" si="28"/>
        <v>282194.8221</v>
      </c>
      <c r="I558" s="31">
        <f t="shared" si="10"/>
        <v>743.4192074</v>
      </c>
      <c r="J558" s="32">
        <f t="shared" ref="J558:K558" si="1688">C558*$AH$5</f>
        <v>2.60728886</v>
      </c>
      <c r="K558" s="32">
        <f t="shared" si="1688"/>
        <v>20.15677301</v>
      </c>
      <c r="L558" s="32">
        <f t="shared" si="12"/>
        <v>0.05310137196</v>
      </c>
      <c r="M558" s="32">
        <f t="shared" si="13"/>
        <v>0.2172740717</v>
      </c>
      <c r="N558" s="32">
        <f t="shared" si="14"/>
        <v>0.08410609227</v>
      </c>
      <c r="O558" s="32">
        <f t="shared" si="15"/>
        <v>1.679731084</v>
      </c>
      <c r="P558" s="32">
        <f t="shared" si="16"/>
        <v>0.6502184841</v>
      </c>
      <c r="Q558" s="32">
        <f t="shared" si="17"/>
        <v>0.00442511433</v>
      </c>
      <c r="R558" s="32">
        <f t="shared" si="18"/>
        <v>0.001712947483</v>
      </c>
      <c r="S558" s="32">
        <f t="shared" si="19"/>
        <v>0.0001427456235</v>
      </c>
      <c r="T558" s="33">
        <f t="shared" si="30"/>
        <v>0.9977125397</v>
      </c>
      <c r="U558" s="34">
        <f t="shared" ref="U558:AB558" si="1689">IF(AND(J558&gt;=$AH$7,J558&lt;=$AH$9),1,0)</f>
        <v>1</v>
      </c>
      <c r="V558" s="34">
        <f t="shared" si="1689"/>
        <v>0</v>
      </c>
      <c r="W558" s="34">
        <f t="shared" si="1689"/>
        <v>0</v>
      </c>
      <c r="X558" s="34">
        <f t="shared" si="1689"/>
        <v>0</v>
      </c>
      <c r="Y558" s="34">
        <f t="shared" si="1689"/>
        <v>0</v>
      </c>
      <c r="Z558" s="34">
        <f t="shared" si="1689"/>
        <v>1</v>
      </c>
      <c r="AA558" s="34">
        <f t="shared" si="1689"/>
        <v>0</v>
      </c>
      <c r="AB558" s="34">
        <f t="shared" si="1689"/>
        <v>0</v>
      </c>
      <c r="AC558" s="34">
        <f t="shared" si="21"/>
        <v>0</v>
      </c>
      <c r="AD558" s="34">
        <f t="shared" si="22"/>
        <v>1</v>
      </c>
      <c r="AE558" s="30">
        <f t="shared" si="23"/>
        <v>0.00005310137196</v>
      </c>
      <c r="AF558" s="35" t="str">
        <f t="shared" si="42"/>
        <v>F+M</v>
      </c>
      <c r="AG558" s="31"/>
      <c r="AH558" s="31"/>
      <c r="AI558" s="31"/>
      <c r="AJ558" s="36">
        <f t="shared" ref="AJ558:AS558" si="1690">INT(100*ABS(J558-($AH$7+$AH$9)/2))</f>
        <v>60</v>
      </c>
      <c r="AK558" s="36">
        <f t="shared" si="1690"/>
        <v>1815</v>
      </c>
      <c r="AL558" s="36">
        <f t="shared" si="1690"/>
        <v>194</v>
      </c>
      <c r="AM558" s="36">
        <f t="shared" si="1690"/>
        <v>178</v>
      </c>
      <c r="AN558" s="36">
        <f t="shared" si="1690"/>
        <v>191</v>
      </c>
      <c r="AO558" s="36">
        <f t="shared" si="1690"/>
        <v>32</v>
      </c>
      <c r="AP558" s="36">
        <f t="shared" si="1690"/>
        <v>134</v>
      </c>
      <c r="AQ558" s="36">
        <f t="shared" si="1690"/>
        <v>199</v>
      </c>
      <c r="AR558" s="36">
        <f t="shared" si="1690"/>
        <v>199</v>
      </c>
      <c r="AS558" s="36">
        <f t="shared" si="1690"/>
        <v>199</v>
      </c>
      <c r="AT558" s="35">
        <f t="shared" si="39"/>
        <v>32</v>
      </c>
      <c r="AU558" s="31"/>
      <c r="AV558" s="31"/>
      <c r="AW558" s="31"/>
      <c r="AX558" s="31"/>
      <c r="AY558" s="31"/>
      <c r="AZ558" s="31"/>
      <c r="BA558" s="31"/>
      <c r="BB558" s="31"/>
    </row>
    <row r="559" ht="13.5" customHeight="1">
      <c r="A559" s="27" t="s">
        <v>62</v>
      </c>
      <c r="B559" s="27" t="s">
        <v>64</v>
      </c>
      <c r="C559" s="28">
        <f>LOOKUP(A559,'single char incidentie'!$A$1:$A$26,'single char incidentie'!$E$1:$E$26)</f>
        <v>0.01854000624</v>
      </c>
      <c r="D559" s="28">
        <f>LOOKUP(B559,'single char incidentie'!$A$1:$A$26,'single char incidentie'!$D$1:$D$26)</f>
        <v>0.001575907411</v>
      </c>
      <c r="E559" s="29">
        <v>0.00523818411727891</v>
      </c>
      <c r="F559" s="30">
        <f t="shared" si="9"/>
        <v>0.00005238184117</v>
      </c>
      <c r="G559" s="31">
        <f t="shared" si="27"/>
        <v>73334.57764</v>
      </c>
      <c r="H559" s="31">
        <f t="shared" si="28"/>
        <v>22062.70375</v>
      </c>
      <c r="I559" s="31">
        <f t="shared" si="10"/>
        <v>733.3457764</v>
      </c>
      <c r="J559" s="32">
        <f t="shared" ref="J559:K559" si="1691">C559*$AH$5</f>
        <v>18.54000624</v>
      </c>
      <c r="K559" s="32">
        <f t="shared" si="1691"/>
        <v>1.575907411</v>
      </c>
      <c r="L559" s="32">
        <f t="shared" si="12"/>
        <v>0.05238184117</v>
      </c>
      <c r="M559" s="32">
        <f t="shared" si="13"/>
        <v>1.54500052</v>
      </c>
      <c r="N559" s="32">
        <f t="shared" si="14"/>
        <v>0.5980647174</v>
      </c>
      <c r="O559" s="32">
        <f t="shared" si="15"/>
        <v>0.1313256176</v>
      </c>
      <c r="P559" s="32">
        <f t="shared" si="16"/>
        <v>0.05083572293</v>
      </c>
      <c r="Q559" s="32">
        <f t="shared" si="17"/>
        <v>0.004365153431</v>
      </c>
      <c r="R559" s="32">
        <f t="shared" si="18"/>
        <v>0.001689736812</v>
      </c>
      <c r="S559" s="32">
        <f t="shared" si="19"/>
        <v>0.000140811401</v>
      </c>
      <c r="T559" s="33">
        <f t="shared" si="30"/>
        <v>0.9977649215</v>
      </c>
      <c r="U559" s="34">
        <f t="shared" ref="U559:AB559" si="1692">IF(AND(J559&gt;=$AH$7,J559&lt;=$AH$9),1,0)</f>
        <v>0</v>
      </c>
      <c r="V559" s="34">
        <f t="shared" si="1692"/>
        <v>1</v>
      </c>
      <c r="W559" s="34">
        <f t="shared" si="1692"/>
        <v>0</v>
      </c>
      <c r="X559" s="34">
        <f t="shared" si="1692"/>
        <v>1</v>
      </c>
      <c r="Y559" s="34">
        <f t="shared" si="1692"/>
        <v>0</v>
      </c>
      <c r="Z559" s="34">
        <f t="shared" si="1692"/>
        <v>0</v>
      </c>
      <c r="AA559" s="34">
        <f t="shared" si="1692"/>
        <v>0</v>
      </c>
      <c r="AB559" s="34">
        <f t="shared" si="1692"/>
        <v>0</v>
      </c>
      <c r="AC559" s="34">
        <f t="shared" si="21"/>
        <v>0</v>
      </c>
      <c r="AD559" s="34">
        <f t="shared" si="22"/>
        <v>1</v>
      </c>
      <c r="AE559" s="30">
        <f t="shared" si="23"/>
        <v>0.00005238184117</v>
      </c>
      <c r="AF559" s="35" t="str">
        <f t="shared" si="42"/>
        <v>F</v>
      </c>
      <c r="AG559" s="31"/>
      <c r="AH559" s="31"/>
      <c r="AI559" s="31"/>
      <c r="AJ559" s="36">
        <f t="shared" ref="AJ559:AS559" si="1693">INT(100*ABS(J559-($AH$7+$AH$9)/2))</f>
        <v>1654</v>
      </c>
      <c r="AK559" s="36">
        <f t="shared" si="1693"/>
        <v>42</v>
      </c>
      <c r="AL559" s="36">
        <f t="shared" si="1693"/>
        <v>194</v>
      </c>
      <c r="AM559" s="36">
        <f t="shared" si="1693"/>
        <v>45</v>
      </c>
      <c r="AN559" s="36">
        <f t="shared" si="1693"/>
        <v>140</v>
      </c>
      <c r="AO559" s="36">
        <f t="shared" si="1693"/>
        <v>186</v>
      </c>
      <c r="AP559" s="36">
        <f t="shared" si="1693"/>
        <v>194</v>
      </c>
      <c r="AQ559" s="36">
        <f t="shared" si="1693"/>
        <v>199</v>
      </c>
      <c r="AR559" s="36">
        <f t="shared" si="1693"/>
        <v>199</v>
      </c>
      <c r="AS559" s="36">
        <f t="shared" si="1693"/>
        <v>199</v>
      </c>
      <c r="AT559" s="35">
        <f t="shared" si="39"/>
        <v>42</v>
      </c>
      <c r="AU559" s="31"/>
      <c r="AV559" s="31"/>
      <c r="AW559" s="31"/>
      <c r="AX559" s="31"/>
      <c r="AY559" s="31"/>
      <c r="AZ559" s="31"/>
      <c r="BA559" s="31"/>
      <c r="BB559" s="31"/>
    </row>
    <row r="560" ht="13.5" customHeight="1">
      <c r="A560" s="27" t="s">
        <v>64</v>
      </c>
      <c r="B560" s="27" t="s">
        <v>62</v>
      </c>
      <c r="C560" s="28">
        <f>LOOKUP(A560,'single char incidentie'!$A$1:$A$26,'single char incidentie'!$E$1:$E$26)</f>
        <v>0.008691730062</v>
      </c>
      <c r="D560" s="28">
        <f>LOOKUP(B560,'single char incidentie'!$A$1:$A$26,'single char incidentie'!$D$1:$D$26)</f>
        <v>0.003924572326</v>
      </c>
      <c r="E560" s="29">
        <v>0.00509427796021081</v>
      </c>
      <c r="F560" s="30">
        <f t="shared" si="9"/>
        <v>0.0000509427796</v>
      </c>
      <c r="G560" s="31">
        <f t="shared" si="27"/>
        <v>71319.89144</v>
      </c>
      <c r="H560" s="31">
        <f t="shared" si="28"/>
        <v>54944.01256</v>
      </c>
      <c r="I560" s="31">
        <f t="shared" si="10"/>
        <v>713.1989144</v>
      </c>
      <c r="J560" s="32">
        <f t="shared" ref="J560:K560" si="1694">C560*$AH$5</f>
        <v>8.691730062</v>
      </c>
      <c r="K560" s="32">
        <f t="shared" si="1694"/>
        <v>3.924572326</v>
      </c>
      <c r="L560" s="32">
        <f t="shared" si="12"/>
        <v>0.0509427796</v>
      </c>
      <c r="M560" s="32">
        <f t="shared" si="13"/>
        <v>0.7243108385</v>
      </c>
      <c r="N560" s="32">
        <f t="shared" si="14"/>
        <v>0.2803783891</v>
      </c>
      <c r="O560" s="32">
        <f t="shared" si="15"/>
        <v>0.3270476938</v>
      </c>
      <c r="P560" s="32">
        <f t="shared" si="16"/>
        <v>0.1265991073</v>
      </c>
      <c r="Q560" s="32">
        <f t="shared" si="17"/>
        <v>0.004245231634</v>
      </c>
      <c r="R560" s="32">
        <f t="shared" si="18"/>
        <v>0.001643315471</v>
      </c>
      <c r="S560" s="32">
        <f t="shared" si="19"/>
        <v>0.0001369429559</v>
      </c>
      <c r="T560" s="33">
        <f t="shared" si="30"/>
        <v>0.9978158643</v>
      </c>
      <c r="U560" s="34">
        <f t="shared" ref="U560:AB560" si="1695">IF(AND(J560&gt;=$AH$7,J560&lt;=$AH$9),1,0)</f>
        <v>0</v>
      </c>
      <c r="V560" s="34">
        <f t="shared" si="1695"/>
        <v>0</v>
      </c>
      <c r="W560" s="34">
        <f t="shared" si="1695"/>
        <v>0</v>
      </c>
      <c r="X560" s="34">
        <f t="shared" si="1695"/>
        <v>0</v>
      </c>
      <c r="Y560" s="34">
        <f t="shared" si="1695"/>
        <v>0</v>
      </c>
      <c r="Z560" s="34">
        <f t="shared" si="1695"/>
        <v>0</v>
      </c>
      <c r="AA560" s="34">
        <f t="shared" si="1695"/>
        <v>0</v>
      </c>
      <c r="AB560" s="34">
        <f t="shared" si="1695"/>
        <v>0</v>
      </c>
      <c r="AC560" s="34">
        <f t="shared" si="21"/>
        <v>0</v>
      </c>
      <c r="AD560" s="34">
        <f t="shared" si="22"/>
        <v>0</v>
      </c>
      <c r="AE560" s="30">
        <f t="shared" si="23"/>
        <v>0</v>
      </c>
      <c r="AF560" s="35" t="str">
        <f t="shared" si="42"/>
        <v>V+M</v>
      </c>
      <c r="AG560" s="31"/>
      <c r="AH560" s="31"/>
      <c r="AI560" s="31"/>
      <c r="AJ560" s="36">
        <f t="shared" ref="AJ560:AS560" si="1696">INT(100*ABS(J560-($AH$7+$AH$9)/2))</f>
        <v>669</v>
      </c>
      <c r="AK560" s="36">
        <f t="shared" si="1696"/>
        <v>192</v>
      </c>
      <c r="AL560" s="36">
        <f t="shared" si="1696"/>
        <v>194</v>
      </c>
      <c r="AM560" s="36">
        <f t="shared" si="1696"/>
        <v>127</v>
      </c>
      <c r="AN560" s="36">
        <f t="shared" si="1696"/>
        <v>171</v>
      </c>
      <c r="AO560" s="36">
        <f t="shared" si="1696"/>
        <v>167</v>
      </c>
      <c r="AP560" s="36">
        <f t="shared" si="1696"/>
        <v>187</v>
      </c>
      <c r="AQ560" s="36">
        <f t="shared" si="1696"/>
        <v>199</v>
      </c>
      <c r="AR560" s="36">
        <f t="shared" si="1696"/>
        <v>199</v>
      </c>
      <c r="AS560" s="36">
        <f t="shared" si="1696"/>
        <v>199</v>
      </c>
      <c r="AT560" s="35">
        <f t="shared" si="39"/>
        <v>127</v>
      </c>
      <c r="AU560" s="31"/>
      <c r="AV560" s="31"/>
      <c r="AW560" s="31"/>
      <c r="AX560" s="31"/>
      <c r="AY560" s="31"/>
      <c r="AZ560" s="31"/>
      <c r="BA560" s="31"/>
      <c r="BB560" s="31"/>
    </row>
    <row r="561" ht="13.5" customHeight="1">
      <c r="A561" s="27" t="s">
        <v>43</v>
      </c>
      <c r="B561" s="27" t="s">
        <v>66</v>
      </c>
      <c r="C561" s="28">
        <f>LOOKUP(A561,'single char incidentie'!$A$1:$A$26,'single char incidentie'!$E$1:$E$26)</f>
        <v>0.05718590837</v>
      </c>
      <c r="D561" s="28">
        <f>LOOKUP(B561,'single char incidentie'!$A$1:$A$26,'single char incidentie'!$D$1:$D$26)</f>
        <v>0.000842809948</v>
      </c>
      <c r="E561" s="29">
        <v>0.00483524687748823</v>
      </c>
      <c r="F561" s="30">
        <f t="shared" si="9"/>
        <v>0.00004835246877</v>
      </c>
      <c r="G561" s="31">
        <f t="shared" si="27"/>
        <v>67693.45628</v>
      </c>
      <c r="H561" s="31">
        <f t="shared" si="28"/>
        <v>11799.33927</v>
      </c>
      <c r="I561" s="31">
        <f t="shared" si="10"/>
        <v>676.9345628</v>
      </c>
      <c r="J561" s="32">
        <f t="shared" ref="J561:K561" si="1697">C561*$AH$5</f>
        <v>57.18590837</v>
      </c>
      <c r="K561" s="32">
        <f t="shared" si="1697"/>
        <v>0.842809948</v>
      </c>
      <c r="L561" s="32">
        <f t="shared" si="12"/>
        <v>0.04835246877</v>
      </c>
      <c r="M561" s="32">
        <f t="shared" si="13"/>
        <v>4.765492365</v>
      </c>
      <c r="N561" s="32">
        <f t="shared" si="14"/>
        <v>1.844706722</v>
      </c>
      <c r="O561" s="32">
        <f t="shared" si="15"/>
        <v>0.07023416233</v>
      </c>
      <c r="P561" s="32">
        <f t="shared" si="16"/>
        <v>0.02718741768</v>
      </c>
      <c r="Q561" s="32">
        <f t="shared" si="17"/>
        <v>0.004029372398</v>
      </c>
      <c r="R561" s="32">
        <f t="shared" si="18"/>
        <v>0.001559757057</v>
      </c>
      <c r="S561" s="32">
        <f t="shared" si="19"/>
        <v>0.0001299797548</v>
      </c>
      <c r="T561" s="33">
        <f t="shared" si="30"/>
        <v>0.9978642168</v>
      </c>
      <c r="U561" s="34">
        <f t="shared" ref="U561:AB561" si="1698">IF(AND(J561&gt;=$AH$7,J561&lt;=$AH$9),1,0)</f>
        <v>0</v>
      </c>
      <c r="V561" s="34">
        <f t="shared" si="1698"/>
        <v>0</v>
      </c>
      <c r="W561" s="34">
        <f t="shared" si="1698"/>
        <v>0</v>
      </c>
      <c r="X561" s="34">
        <f t="shared" si="1698"/>
        <v>0</v>
      </c>
      <c r="Y561" s="34">
        <f t="shared" si="1698"/>
        <v>1</v>
      </c>
      <c r="Z561" s="34">
        <f t="shared" si="1698"/>
        <v>0</v>
      </c>
      <c r="AA561" s="34">
        <f t="shared" si="1698"/>
        <v>0</v>
      </c>
      <c r="AB561" s="34">
        <f t="shared" si="1698"/>
        <v>0</v>
      </c>
      <c r="AC561" s="34">
        <f t="shared" si="21"/>
        <v>0</v>
      </c>
      <c r="AD561" s="34">
        <f t="shared" si="22"/>
        <v>1</v>
      </c>
      <c r="AE561" s="30">
        <f t="shared" si="23"/>
        <v>0.00004835246877</v>
      </c>
      <c r="AF561" s="35" t="str">
        <f t="shared" si="42"/>
        <v>V+D</v>
      </c>
      <c r="AG561" s="31"/>
      <c r="AH561" s="31"/>
      <c r="AI561" s="31"/>
      <c r="AJ561" s="36">
        <f t="shared" ref="AJ561:AS561" si="1699">INT(100*ABS(J561-($AH$7+$AH$9)/2))</f>
        <v>5518</v>
      </c>
      <c r="AK561" s="36">
        <f t="shared" si="1699"/>
        <v>115</v>
      </c>
      <c r="AL561" s="36">
        <f t="shared" si="1699"/>
        <v>195</v>
      </c>
      <c r="AM561" s="36">
        <f t="shared" si="1699"/>
        <v>276</v>
      </c>
      <c r="AN561" s="36">
        <f t="shared" si="1699"/>
        <v>15</v>
      </c>
      <c r="AO561" s="36">
        <f t="shared" si="1699"/>
        <v>192</v>
      </c>
      <c r="AP561" s="36">
        <f t="shared" si="1699"/>
        <v>197</v>
      </c>
      <c r="AQ561" s="36">
        <f t="shared" si="1699"/>
        <v>199</v>
      </c>
      <c r="AR561" s="36">
        <f t="shared" si="1699"/>
        <v>199</v>
      </c>
      <c r="AS561" s="36">
        <f t="shared" si="1699"/>
        <v>199</v>
      </c>
      <c r="AT561" s="35">
        <f t="shared" si="39"/>
        <v>15</v>
      </c>
      <c r="AU561" s="31"/>
      <c r="AV561" s="31"/>
      <c r="AW561" s="31"/>
      <c r="AX561" s="31"/>
      <c r="AY561" s="31"/>
      <c r="AZ561" s="31"/>
      <c r="BA561" s="31"/>
      <c r="BB561" s="31"/>
    </row>
    <row r="562" ht="13.5" customHeight="1">
      <c r="A562" s="27" t="s">
        <v>32</v>
      </c>
      <c r="B562" s="27" t="s">
        <v>66</v>
      </c>
      <c r="C562" s="28">
        <f>LOOKUP(A562,'single char incidentie'!$A$1:$A$26,'single char incidentie'!$E$1:$E$26)</f>
        <v>0.0525086152</v>
      </c>
      <c r="D562" s="28">
        <f>LOOKUP(B562,'single char incidentie'!$A$1:$A$26,'single char incidentie'!$D$1:$D$26)</f>
        <v>0.000842809948</v>
      </c>
      <c r="E562" s="29">
        <v>0.00477048910680758</v>
      </c>
      <c r="F562" s="30">
        <f t="shared" si="9"/>
        <v>0.00004770489107</v>
      </c>
      <c r="G562" s="31">
        <f t="shared" si="27"/>
        <v>66786.8475</v>
      </c>
      <c r="H562" s="31">
        <f t="shared" si="28"/>
        <v>11799.33927</v>
      </c>
      <c r="I562" s="31">
        <f t="shared" si="10"/>
        <v>667.868475</v>
      </c>
      <c r="J562" s="32">
        <f t="shared" ref="J562:K562" si="1700">C562*$AH$5</f>
        <v>52.5086152</v>
      </c>
      <c r="K562" s="32">
        <f t="shared" si="1700"/>
        <v>0.842809948</v>
      </c>
      <c r="L562" s="32">
        <f t="shared" si="12"/>
        <v>0.04770489107</v>
      </c>
      <c r="M562" s="32">
        <f t="shared" si="13"/>
        <v>4.375717934</v>
      </c>
      <c r="N562" s="32">
        <f t="shared" si="14"/>
        <v>1.693826297</v>
      </c>
      <c r="O562" s="32">
        <f t="shared" si="15"/>
        <v>0.07023416233</v>
      </c>
      <c r="P562" s="32">
        <f t="shared" si="16"/>
        <v>0.02718741768</v>
      </c>
      <c r="Q562" s="32">
        <f t="shared" si="17"/>
        <v>0.003975407589</v>
      </c>
      <c r="R562" s="32">
        <f t="shared" si="18"/>
        <v>0.001538867454</v>
      </c>
      <c r="S562" s="32">
        <f t="shared" si="19"/>
        <v>0.0001282389545</v>
      </c>
      <c r="T562" s="33">
        <f t="shared" si="30"/>
        <v>0.9979119217</v>
      </c>
      <c r="U562" s="34">
        <f t="shared" ref="U562:AB562" si="1701">IF(AND(J562&gt;=$AH$7,J562&lt;=$AH$9),1,0)</f>
        <v>0</v>
      </c>
      <c r="V562" s="34">
        <f t="shared" si="1701"/>
        <v>0</v>
      </c>
      <c r="W562" s="34">
        <f t="shared" si="1701"/>
        <v>0</v>
      </c>
      <c r="X562" s="34">
        <f t="shared" si="1701"/>
        <v>0</v>
      </c>
      <c r="Y562" s="34">
        <f t="shared" si="1701"/>
        <v>1</v>
      </c>
      <c r="Z562" s="34">
        <f t="shared" si="1701"/>
        <v>0</v>
      </c>
      <c r="AA562" s="34">
        <f t="shared" si="1701"/>
        <v>0</v>
      </c>
      <c r="AB562" s="34">
        <f t="shared" si="1701"/>
        <v>0</v>
      </c>
      <c r="AC562" s="34">
        <f t="shared" si="21"/>
        <v>0</v>
      </c>
      <c r="AD562" s="34">
        <f t="shared" si="22"/>
        <v>1</v>
      </c>
      <c r="AE562" s="30">
        <f t="shared" si="23"/>
        <v>0.00004770489107</v>
      </c>
      <c r="AF562" s="35" t="str">
        <f t="shared" si="42"/>
        <v>V+D</v>
      </c>
      <c r="AG562" s="31"/>
      <c r="AH562" s="31"/>
      <c r="AI562" s="31"/>
      <c r="AJ562" s="36">
        <f t="shared" ref="AJ562:AS562" si="1702">INT(100*ABS(J562-($AH$7+$AH$9)/2))</f>
        <v>5050</v>
      </c>
      <c r="AK562" s="36">
        <f t="shared" si="1702"/>
        <v>115</v>
      </c>
      <c r="AL562" s="36">
        <f t="shared" si="1702"/>
        <v>195</v>
      </c>
      <c r="AM562" s="36">
        <f t="shared" si="1702"/>
        <v>237</v>
      </c>
      <c r="AN562" s="36">
        <f t="shared" si="1702"/>
        <v>30</v>
      </c>
      <c r="AO562" s="36">
        <f t="shared" si="1702"/>
        <v>192</v>
      </c>
      <c r="AP562" s="36">
        <f t="shared" si="1702"/>
        <v>197</v>
      </c>
      <c r="AQ562" s="36">
        <f t="shared" si="1702"/>
        <v>199</v>
      </c>
      <c r="AR562" s="36">
        <f t="shared" si="1702"/>
        <v>199</v>
      </c>
      <c r="AS562" s="36">
        <f t="shared" si="1702"/>
        <v>199</v>
      </c>
      <c r="AT562" s="35">
        <f t="shared" si="39"/>
        <v>30</v>
      </c>
      <c r="AU562" s="31"/>
      <c r="AV562" s="31"/>
      <c r="AW562" s="31"/>
      <c r="AX562" s="31"/>
      <c r="AY562" s="31"/>
      <c r="AZ562" s="31"/>
      <c r="BA562" s="31"/>
      <c r="BB562" s="31"/>
    </row>
    <row r="563" ht="13.5" customHeight="1">
      <c r="A563" s="27" t="s">
        <v>65</v>
      </c>
      <c r="B563" s="27" t="s">
        <v>40</v>
      </c>
      <c r="C563" s="28">
        <f>LOOKUP(A563,'single char incidentie'!$A$1:$A$26,'single char incidentie'!$E$1:$E$26)</f>
        <v>0.0005948918502</v>
      </c>
      <c r="D563" s="28">
        <f>LOOKUP(B563,'single char incidentie'!$A$1:$A$26,'single char incidentie'!$D$1:$D$26)</f>
        <v>0.0821403066</v>
      </c>
      <c r="E563" s="29">
        <v>0.00455462987120543</v>
      </c>
      <c r="F563" s="30">
        <f t="shared" si="9"/>
        <v>0.00004554629871</v>
      </c>
      <c r="G563" s="31">
        <f t="shared" si="27"/>
        <v>63764.8182</v>
      </c>
      <c r="H563" s="31">
        <f t="shared" si="28"/>
        <v>1149964.292</v>
      </c>
      <c r="I563" s="31">
        <f t="shared" si="10"/>
        <v>637.648182</v>
      </c>
      <c r="J563" s="32">
        <f t="shared" ref="J563:K563" si="1703">C563*$AH$5</f>
        <v>0.5948918502</v>
      </c>
      <c r="K563" s="32">
        <f t="shared" si="1703"/>
        <v>82.1403066</v>
      </c>
      <c r="L563" s="32">
        <f t="shared" si="12"/>
        <v>0.04554629871</v>
      </c>
      <c r="M563" s="32">
        <f t="shared" si="13"/>
        <v>0.04957432085</v>
      </c>
      <c r="N563" s="32">
        <f t="shared" si="14"/>
        <v>0.01919005969</v>
      </c>
      <c r="O563" s="32">
        <f t="shared" si="15"/>
        <v>6.84502555</v>
      </c>
      <c r="P563" s="32">
        <f t="shared" si="16"/>
        <v>2.64968731</v>
      </c>
      <c r="Q563" s="32">
        <f t="shared" si="17"/>
        <v>0.003795524893</v>
      </c>
      <c r="R563" s="32">
        <f t="shared" si="18"/>
        <v>0.001469235442</v>
      </c>
      <c r="S563" s="32">
        <f t="shared" si="19"/>
        <v>0.0001224362869</v>
      </c>
      <c r="T563" s="33">
        <f t="shared" si="30"/>
        <v>0.997957468</v>
      </c>
      <c r="U563" s="34">
        <f t="shared" ref="U563:AB563" si="1704">IF(AND(J563&gt;=$AH$7,J563&lt;=$AH$9),1,0)</f>
        <v>0</v>
      </c>
      <c r="V563" s="34">
        <f t="shared" si="1704"/>
        <v>0</v>
      </c>
      <c r="W563" s="34">
        <f t="shared" si="1704"/>
        <v>0</v>
      </c>
      <c r="X563" s="34">
        <f t="shared" si="1704"/>
        <v>0</v>
      </c>
      <c r="Y563" s="34">
        <f t="shared" si="1704"/>
        <v>0</v>
      </c>
      <c r="Z563" s="34">
        <f t="shared" si="1704"/>
        <v>0</v>
      </c>
      <c r="AA563" s="34">
        <f t="shared" si="1704"/>
        <v>1</v>
      </c>
      <c r="AB563" s="34">
        <f t="shared" si="1704"/>
        <v>0</v>
      </c>
      <c r="AC563" s="34">
        <f t="shared" si="21"/>
        <v>0</v>
      </c>
      <c r="AD563" s="34">
        <f t="shared" si="22"/>
        <v>1</v>
      </c>
      <c r="AE563" s="30">
        <f t="shared" si="23"/>
        <v>0.00004554629871</v>
      </c>
      <c r="AF563" s="35" t="str">
        <f t="shared" si="42"/>
        <v>F+D</v>
      </c>
      <c r="AG563" s="31"/>
      <c r="AH563" s="31"/>
      <c r="AI563" s="31"/>
      <c r="AJ563" s="36">
        <f t="shared" ref="AJ563:AS563" si="1705">INT(100*ABS(J563-($AH$7+$AH$9)/2))</f>
        <v>140</v>
      </c>
      <c r="AK563" s="36">
        <f t="shared" si="1705"/>
        <v>8014</v>
      </c>
      <c r="AL563" s="36">
        <f t="shared" si="1705"/>
        <v>195</v>
      </c>
      <c r="AM563" s="36">
        <f t="shared" si="1705"/>
        <v>195</v>
      </c>
      <c r="AN563" s="36">
        <f t="shared" si="1705"/>
        <v>198</v>
      </c>
      <c r="AO563" s="36">
        <f t="shared" si="1705"/>
        <v>484</v>
      </c>
      <c r="AP563" s="36">
        <f t="shared" si="1705"/>
        <v>64</v>
      </c>
      <c r="AQ563" s="36">
        <f t="shared" si="1705"/>
        <v>199</v>
      </c>
      <c r="AR563" s="36">
        <f t="shared" si="1705"/>
        <v>199</v>
      </c>
      <c r="AS563" s="36">
        <f t="shared" si="1705"/>
        <v>199</v>
      </c>
      <c r="AT563" s="35">
        <f t="shared" si="39"/>
        <v>64</v>
      </c>
      <c r="AU563" s="31"/>
      <c r="AV563" s="31"/>
      <c r="AW563" s="31"/>
      <c r="AX563" s="31"/>
      <c r="AY563" s="31"/>
      <c r="AZ563" s="31"/>
      <c r="BA563" s="31"/>
      <c r="BB563" s="31"/>
    </row>
    <row r="564" ht="13.5" customHeight="1">
      <c r="A564" s="27" t="s">
        <v>66</v>
      </c>
      <c r="B564" s="27" t="s">
        <v>59</v>
      </c>
      <c r="C564" s="28">
        <f>LOOKUP(A564,'single char incidentie'!$A$1:$A$26,'single char incidentie'!$E$1:$E$26)</f>
        <v>0.00143361625</v>
      </c>
      <c r="D564" s="28">
        <f>LOOKUP(B564,'single char incidentie'!$A$1:$A$26,'single char incidentie'!$D$1:$D$26)</f>
        <v>0.02732106643</v>
      </c>
      <c r="E564" s="29">
        <v>0.00454023925549862</v>
      </c>
      <c r="F564" s="30">
        <f t="shared" si="9"/>
        <v>0.00004540239255</v>
      </c>
      <c r="G564" s="31">
        <f t="shared" si="27"/>
        <v>63563.34958</v>
      </c>
      <c r="H564" s="31">
        <f t="shared" si="28"/>
        <v>382494.9301</v>
      </c>
      <c r="I564" s="31">
        <f t="shared" si="10"/>
        <v>635.6334958</v>
      </c>
      <c r="J564" s="32">
        <f t="shared" ref="J564:K564" si="1706">C564*$AH$5</f>
        <v>1.43361625</v>
      </c>
      <c r="K564" s="32">
        <f t="shared" si="1706"/>
        <v>27.32106643</v>
      </c>
      <c r="L564" s="32">
        <f t="shared" si="12"/>
        <v>0.04540239255</v>
      </c>
      <c r="M564" s="32">
        <f t="shared" si="13"/>
        <v>0.1194680208</v>
      </c>
      <c r="N564" s="32">
        <f t="shared" si="14"/>
        <v>0.04624568548</v>
      </c>
      <c r="O564" s="32">
        <f t="shared" si="15"/>
        <v>2.276755536</v>
      </c>
      <c r="P564" s="32">
        <f t="shared" si="16"/>
        <v>0.8813247236</v>
      </c>
      <c r="Q564" s="32">
        <f t="shared" si="17"/>
        <v>0.003783532713</v>
      </c>
      <c r="R564" s="32">
        <f t="shared" si="18"/>
        <v>0.001464593308</v>
      </c>
      <c r="S564" s="32">
        <f t="shared" si="19"/>
        <v>0.0001220494424</v>
      </c>
      <c r="T564" s="33">
        <f t="shared" si="30"/>
        <v>0.9980028704</v>
      </c>
      <c r="U564" s="34">
        <f t="shared" ref="U564:AB564" si="1707">IF(AND(J564&gt;=$AH$7,J564&lt;=$AH$9),1,0)</f>
        <v>1</v>
      </c>
      <c r="V564" s="34">
        <f t="shared" si="1707"/>
        <v>0</v>
      </c>
      <c r="W564" s="34">
        <f t="shared" si="1707"/>
        <v>0</v>
      </c>
      <c r="X564" s="34">
        <f t="shared" si="1707"/>
        <v>0</v>
      </c>
      <c r="Y564" s="34">
        <f t="shared" si="1707"/>
        <v>0</v>
      </c>
      <c r="Z564" s="34">
        <f t="shared" si="1707"/>
        <v>1</v>
      </c>
      <c r="AA564" s="34">
        <f t="shared" si="1707"/>
        <v>0</v>
      </c>
      <c r="AB564" s="34">
        <f t="shared" si="1707"/>
        <v>0</v>
      </c>
      <c r="AC564" s="34">
        <f t="shared" si="21"/>
        <v>0</v>
      </c>
      <c r="AD564" s="34">
        <f t="shared" si="22"/>
        <v>1</v>
      </c>
      <c r="AE564" s="30">
        <f t="shared" si="23"/>
        <v>0.00004540239255</v>
      </c>
      <c r="AF564" s="35" t="str">
        <f t="shared" si="42"/>
        <v>F+M</v>
      </c>
      <c r="AG564" s="31"/>
      <c r="AH564" s="31"/>
      <c r="AI564" s="31"/>
      <c r="AJ564" s="36">
        <f t="shared" ref="AJ564:AS564" si="1708">INT(100*ABS(J564-($AH$7+$AH$9)/2))</f>
        <v>56</v>
      </c>
      <c r="AK564" s="36">
        <f t="shared" si="1708"/>
        <v>2532</v>
      </c>
      <c r="AL564" s="36">
        <f t="shared" si="1708"/>
        <v>195</v>
      </c>
      <c r="AM564" s="36">
        <f t="shared" si="1708"/>
        <v>188</v>
      </c>
      <c r="AN564" s="36">
        <f t="shared" si="1708"/>
        <v>195</v>
      </c>
      <c r="AO564" s="36">
        <f t="shared" si="1708"/>
        <v>27</v>
      </c>
      <c r="AP564" s="36">
        <f t="shared" si="1708"/>
        <v>111</v>
      </c>
      <c r="AQ564" s="36">
        <f t="shared" si="1708"/>
        <v>199</v>
      </c>
      <c r="AR564" s="36">
        <f t="shared" si="1708"/>
        <v>199</v>
      </c>
      <c r="AS564" s="36">
        <f t="shared" si="1708"/>
        <v>199</v>
      </c>
      <c r="AT564" s="35">
        <f t="shared" si="39"/>
        <v>27</v>
      </c>
      <c r="AU564" s="31"/>
      <c r="AV564" s="31"/>
      <c r="AW564" s="31"/>
      <c r="AX564" s="31"/>
      <c r="AY564" s="31"/>
      <c r="AZ564" s="31"/>
      <c r="BA564" s="31"/>
      <c r="BB564" s="31"/>
    </row>
    <row r="565" ht="13.5" customHeight="1">
      <c r="A565" s="27" t="s">
        <v>50</v>
      </c>
      <c r="B565" s="27" t="s">
        <v>66</v>
      </c>
      <c r="C565" s="28">
        <f>LOOKUP(A565,'single char incidentie'!$A$1:$A$26,'single char incidentie'!$E$1:$E$26)</f>
        <v>0.05131646222</v>
      </c>
      <c r="D565" s="28">
        <f>LOOKUP(B565,'single char incidentie'!$A$1:$A$26,'single char incidentie'!$D$1:$D$26)</f>
        <v>0.000842809948</v>
      </c>
      <c r="E565" s="29">
        <v>0.00453304394764521</v>
      </c>
      <c r="F565" s="30">
        <f t="shared" si="9"/>
        <v>0.00004533043948</v>
      </c>
      <c r="G565" s="31">
        <f t="shared" si="27"/>
        <v>63462.61527</v>
      </c>
      <c r="H565" s="31">
        <f t="shared" si="28"/>
        <v>11799.33927</v>
      </c>
      <c r="I565" s="31">
        <f t="shared" si="10"/>
        <v>634.6261527</v>
      </c>
      <c r="J565" s="32">
        <f t="shared" ref="J565:K565" si="1709">C565*$AH$5</f>
        <v>51.31646222</v>
      </c>
      <c r="K565" s="32">
        <f t="shared" si="1709"/>
        <v>0.842809948</v>
      </c>
      <c r="L565" s="32">
        <f t="shared" si="12"/>
        <v>0.04533043948</v>
      </c>
      <c r="M565" s="32">
        <f t="shared" si="13"/>
        <v>4.276371852</v>
      </c>
      <c r="N565" s="32">
        <f t="shared" si="14"/>
        <v>1.655369749</v>
      </c>
      <c r="O565" s="32">
        <f t="shared" si="15"/>
        <v>0.07023416233</v>
      </c>
      <c r="P565" s="32">
        <f t="shared" si="16"/>
        <v>0.02718741768</v>
      </c>
      <c r="Q565" s="32">
        <f t="shared" si="17"/>
        <v>0.003777536623</v>
      </c>
      <c r="R565" s="32">
        <f t="shared" si="18"/>
        <v>0.001462272241</v>
      </c>
      <c r="S565" s="32">
        <f t="shared" si="19"/>
        <v>0.0001218560201</v>
      </c>
      <c r="T565" s="33">
        <f t="shared" si="30"/>
        <v>0.9980482008</v>
      </c>
      <c r="U565" s="34">
        <f t="shared" ref="U565:AB565" si="1710">IF(AND(J565&gt;=$AH$7,J565&lt;=$AH$9),1,0)</f>
        <v>0</v>
      </c>
      <c r="V565" s="34">
        <f t="shared" si="1710"/>
        <v>0</v>
      </c>
      <c r="W565" s="34">
        <f t="shared" si="1710"/>
        <v>0</v>
      </c>
      <c r="X565" s="34">
        <f t="shared" si="1710"/>
        <v>0</v>
      </c>
      <c r="Y565" s="34">
        <f t="shared" si="1710"/>
        <v>1</v>
      </c>
      <c r="Z565" s="34">
        <f t="shared" si="1710"/>
        <v>0</v>
      </c>
      <c r="AA565" s="34">
        <f t="shared" si="1710"/>
        <v>0</v>
      </c>
      <c r="AB565" s="34">
        <f t="shared" si="1710"/>
        <v>0</v>
      </c>
      <c r="AC565" s="34">
        <f t="shared" si="21"/>
        <v>0</v>
      </c>
      <c r="AD565" s="34">
        <f t="shared" si="22"/>
        <v>1</v>
      </c>
      <c r="AE565" s="30">
        <f t="shared" si="23"/>
        <v>0.00004533043948</v>
      </c>
      <c r="AF565" s="35" t="str">
        <f t="shared" si="42"/>
        <v>V+D</v>
      </c>
      <c r="AG565" s="31"/>
      <c r="AH565" s="31"/>
      <c r="AI565" s="31"/>
      <c r="AJ565" s="36">
        <f t="shared" ref="AJ565:AS565" si="1711">INT(100*ABS(J565-($AH$7+$AH$9)/2))</f>
        <v>4931</v>
      </c>
      <c r="AK565" s="36">
        <f t="shared" si="1711"/>
        <v>115</v>
      </c>
      <c r="AL565" s="36">
        <f t="shared" si="1711"/>
        <v>195</v>
      </c>
      <c r="AM565" s="36">
        <f t="shared" si="1711"/>
        <v>227</v>
      </c>
      <c r="AN565" s="36">
        <f t="shared" si="1711"/>
        <v>34</v>
      </c>
      <c r="AO565" s="36">
        <f t="shared" si="1711"/>
        <v>192</v>
      </c>
      <c r="AP565" s="36">
        <f t="shared" si="1711"/>
        <v>197</v>
      </c>
      <c r="AQ565" s="36">
        <f t="shared" si="1711"/>
        <v>199</v>
      </c>
      <c r="AR565" s="36">
        <f t="shared" si="1711"/>
        <v>199</v>
      </c>
      <c r="AS565" s="36">
        <f t="shared" si="1711"/>
        <v>199</v>
      </c>
      <c r="AT565" s="35">
        <f t="shared" si="39"/>
        <v>34</v>
      </c>
      <c r="AU565" s="31"/>
      <c r="AV565" s="31"/>
      <c r="AW565" s="31"/>
      <c r="AX565" s="31"/>
      <c r="AY565" s="31"/>
      <c r="AZ565" s="31"/>
      <c r="BA565" s="31"/>
      <c r="BB565" s="31"/>
    </row>
    <row r="566" ht="13.5" customHeight="1">
      <c r="A566" s="27" t="s">
        <v>67</v>
      </c>
      <c r="B566" s="27" t="s">
        <v>10</v>
      </c>
      <c r="C566" s="28">
        <f>LOOKUP(A566,'single char incidentie'!$A$1:$A$26,'single char incidentie'!$E$1:$E$26)</f>
        <v>0.0006335449279</v>
      </c>
      <c r="D566" s="28">
        <f>LOOKUP(B566,'single char incidentie'!$A$1:$A$26,'single char incidentie'!$D$1:$D$26)</f>
        <v>0.07130889039</v>
      </c>
      <c r="E566" s="29">
        <v>0.00444670025340435</v>
      </c>
      <c r="F566" s="30">
        <f t="shared" si="9"/>
        <v>0.00004446700253</v>
      </c>
      <c r="G566" s="31">
        <f t="shared" si="27"/>
        <v>62253.80355</v>
      </c>
      <c r="H566" s="31">
        <f t="shared" si="28"/>
        <v>998324.4655</v>
      </c>
      <c r="I566" s="31">
        <f t="shared" si="10"/>
        <v>622.5380355</v>
      </c>
      <c r="J566" s="32">
        <f t="shared" ref="J566:K566" si="1712">C566*$AH$5</f>
        <v>0.6335449279</v>
      </c>
      <c r="K566" s="32">
        <f t="shared" si="1712"/>
        <v>71.30889039</v>
      </c>
      <c r="L566" s="32">
        <f t="shared" si="12"/>
        <v>0.04446700253</v>
      </c>
      <c r="M566" s="32">
        <f t="shared" si="13"/>
        <v>0.05279541066</v>
      </c>
      <c r="N566" s="32">
        <f t="shared" si="14"/>
        <v>0.02043693316</v>
      </c>
      <c r="O566" s="32">
        <f t="shared" si="15"/>
        <v>5.942407533</v>
      </c>
      <c r="P566" s="32">
        <f t="shared" si="16"/>
        <v>2.300286787</v>
      </c>
      <c r="Q566" s="32">
        <f t="shared" si="17"/>
        <v>0.003705583545</v>
      </c>
      <c r="R566" s="32">
        <f t="shared" si="18"/>
        <v>0.001434419437</v>
      </c>
      <c r="S566" s="32">
        <f t="shared" si="19"/>
        <v>0.000119534953</v>
      </c>
      <c r="T566" s="33">
        <f t="shared" si="30"/>
        <v>0.9980926678</v>
      </c>
      <c r="U566" s="34">
        <f t="shared" ref="U566:AB566" si="1713">IF(AND(J566&gt;=$AH$7,J566&lt;=$AH$9),1,0)</f>
        <v>0</v>
      </c>
      <c r="V566" s="34">
        <f t="shared" si="1713"/>
        <v>0</v>
      </c>
      <c r="W566" s="34">
        <f t="shared" si="1713"/>
        <v>0</v>
      </c>
      <c r="X566" s="34">
        <f t="shared" si="1713"/>
        <v>0</v>
      </c>
      <c r="Y566" s="34">
        <f t="shared" si="1713"/>
        <v>0</v>
      </c>
      <c r="Z566" s="34">
        <f t="shared" si="1713"/>
        <v>0</v>
      </c>
      <c r="AA566" s="34">
        <f t="shared" si="1713"/>
        <v>1</v>
      </c>
      <c r="AB566" s="34">
        <f t="shared" si="1713"/>
        <v>0</v>
      </c>
      <c r="AC566" s="34">
        <f t="shared" si="21"/>
        <v>0</v>
      </c>
      <c r="AD566" s="34">
        <f t="shared" si="22"/>
        <v>1</v>
      </c>
      <c r="AE566" s="30">
        <f t="shared" si="23"/>
        <v>0.00004446700253</v>
      </c>
      <c r="AF566" s="35" t="str">
        <f t="shared" si="42"/>
        <v>F+D</v>
      </c>
      <c r="AG566" s="31"/>
      <c r="AH566" s="31"/>
      <c r="AI566" s="31"/>
      <c r="AJ566" s="36">
        <f t="shared" ref="AJ566:AS566" si="1714">INT(100*ABS(J566-($AH$7+$AH$9)/2))</f>
        <v>136</v>
      </c>
      <c r="AK566" s="36">
        <f t="shared" si="1714"/>
        <v>6930</v>
      </c>
      <c r="AL566" s="36">
        <f t="shared" si="1714"/>
        <v>195</v>
      </c>
      <c r="AM566" s="36">
        <f t="shared" si="1714"/>
        <v>194</v>
      </c>
      <c r="AN566" s="36">
        <f t="shared" si="1714"/>
        <v>197</v>
      </c>
      <c r="AO566" s="36">
        <f t="shared" si="1714"/>
        <v>394</v>
      </c>
      <c r="AP566" s="36">
        <f t="shared" si="1714"/>
        <v>30</v>
      </c>
      <c r="AQ566" s="36">
        <f t="shared" si="1714"/>
        <v>199</v>
      </c>
      <c r="AR566" s="36">
        <f t="shared" si="1714"/>
        <v>199</v>
      </c>
      <c r="AS566" s="36">
        <f t="shared" si="1714"/>
        <v>199</v>
      </c>
      <c r="AT566" s="35">
        <f t="shared" si="39"/>
        <v>30</v>
      </c>
      <c r="AU566" s="31"/>
      <c r="AV566" s="31"/>
      <c r="AW566" s="31"/>
      <c r="AX566" s="31"/>
      <c r="AY566" s="31"/>
      <c r="AZ566" s="31"/>
      <c r="BA566" s="31"/>
      <c r="BB566" s="31"/>
    </row>
    <row r="567" ht="13.5" customHeight="1">
      <c r="A567" s="27" t="s">
        <v>66</v>
      </c>
      <c r="B567" s="27" t="s">
        <v>27</v>
      </c>
      <c r="C567" s="28">
        <f>LOOKUP(A567,'single char incidentie'!$A$1:$A$26,'single char incidentie'!$E$1:$E$26)</f>
        <v>0.00143361625</v>
      </c>
      <c r="D567" s="28">
        <f>LOOKUP(B567,'single char incidentie'!$A$1:$A$26,'single char incidentie'!$D$1:$D$26)</f>
        <v>0.0294908523</v>
      </c>
      <c r="E567" s="29">
        <v>0.00441791902199073</v>
      </c>
      <c r="F567" s="30">
        <f t="shared" si="9"/>
        <v>0.00004417919022</v>
      </c>
      <c r="G567" s="31">
        <f t="shared" si="27"/>
        <v>61850.86631</v>
      </c>
      <c r="H567" s="31">
        <f t="shared" si="28"/>
        <v>412871.9321</v>
      </c>
      <c r="I567" s="31">
        <f t="shared" si="10"/>
        <v>618.5086631</v>
      </c>
      <c r="J567" s="32">
        <f t="shared" ref="J567:K567" si="1715">C567*$AH$5</f>
        <v>1.43361625</v>
      </c>
      <c r="K567" s="32">
        <f t="shared" si="1715"/>
        <v>29.4908523</v>
      </c>
      <c r="L567" s="32">
        <f t="shared" si="12"/>
        <v>0.04417919022</v>
      </c>
      <c r="M567" s="32">
        <f t="shared" si="13"/>
        <v>0.1194680208</v>
      </c>
      <c r="N567" s="32">
        <f t="shared" si="14"/>
        <v>0.04624568548</v>
      </c>
      <c r="O567" s="32">
        <f t="shared" si="15"/>
        <v>2.457571025</v>
      </c>
      <c r="P567" s="32">
        <f t="shared" si="16"/>
        <v>0.951317816</v>
      </c>
      <c r="Q567" s="32">
        <f t="shared" si="17"/>
        <v>0.003681599185</v>
      </c>
      <c r="R567" s="32">
        <f t="shared" si="18"/>
        <v>0.001425135168</v>
      </c>
      <c r="S567" s="32">
        <f t="shared" si="19"/>
        <v>0.000118761264</v>
      </c>
      <c r="T567" s="33">
        <f t="shared" si="30"/>
        <v>0.998136847</v>
      </c>
      <c r="U567" s="34">
        <f t="shared" ref="U567:AB567" si="1716">IF(AND(J567&gt;=$AH$7,J567&lt;=$AH$9),1,0)</f>
        <v>1</v>
      </c>
      <c r="V567" s="34">
        <f t="shared" si="1716"/>
        <v>0</v>
      </c>
      <c r="W567" s="34">
        <f t="shared" si="1716"/>
        <v>0</v>
      </c>
      <c r="X567" s="34">
        <f t="shared" si="1716"/>
        <v>0</v>
      </c>
      <c r="Y567" s="34">
        <f t="shared" si="1716"/>
        <v>0</v>
      </c>
      <c r="Z567" s="34">
        <f t="shared" si="1716"/>
        <v>1</v>
      </c>
      <c r="AA567" s="34">
        <f t="shared" si="1716"/>
        <v>0</v>
      </c>
      <c r="AB567" s="34">
        <f t="shared" si="1716"/>
        <v>0</v>
      </c>
      <c r="AC567" s="34">
        <f t="shared" si="21"/>
        <v>0</v>
      </c>
      <c r="AD567" s="34">
        <f t="shared" si="22"/>
        <v>1</v>
      </c>
      <c r="AE567" s="30">
        <f t="shared" si="23"/>
        <v>0.00004417919022</v>
      </c>
      <c r="AF567" s="35" t="str">
        <f t="shared" si="42"/>
        <v>F+M</v>
      </c>
      <c r="AG567" s="31"/>
      <c r="AH567" s="31"/>
      <c r="AI567" s="31"/>
      <c r="AJ567" s="36">
        <f t="shared" ref="AJ567:AS567" si="1717">INT(100*ABS(J567-($AH$7+$AH$9)/2))</f>
        <v>56</v>
      </c>
      <c r="AK567" s="36">
        <f t="shared" si="1717"/>
        <v>2749</v>
      </c>
      <c r="AL567" s="36">
        <f t="shared" si="1717"/>
        <v>195</v>
      </c>
      <c r="AM567" s="36">
        <f t="shared" si="1717"/>
        <v>188</v>
      </c>
      <c r="AN567" s="36">
        <f t="shared" si="1717"/>
        <v>195</v>
      </c>
      <c r="AO567" s="36">
        <f t="shared" si="1717"/>
        <v>45</v>
      </c>
      <c r="AP567" s="36">
        <f t="shared" si="1717"/>
        <v>104</v>
      </c>
      <c r="AQ567" s="36">
        <f t="shared" si="1717"/>
        <v>199</v>
      </c>
      <c r="AR567" s="36">
        <f t="shared" si="1717"/>
        <v>199</v>
      </c>
      <c r="AS567" s="36">
        <f t="shared" si="1717"/>
        <v>199</v>
      </c>
      <c r="AT567" s="35">
        <f t="shared" si="39"/>
        <v>45</v>
      </c>
      <c r="AU567" s="31"/>
      <c r="AV567" s="31"/>
      <c r="AW567" s="31"/>
      <c r="AX567" s="31"/>
      <c r="AY567" s="31"/>
      <c r="AZ567" s="31"/>
      <c r="BA567" s="31"/>
      <c r="BB567" s="31"/>
    </row>
    <row r="568" ht="13.5" customHeight="1">
      <c r="A568" s="27" t="s">
        <v>67</v>
      </c>
      <c r="B568" s="27" t="s">
        <v>30</v>
      </c>
      <c r="C568" s="28">
        <f>LOOKUP(A568,'single char incidentie'!$A$1:$A$26,'single char incidentie'!$E$1:$E$26)</f>
        <v>0.0006335449279</v>
      </c>
      <c r="D568" s="28">
        <f>LOOKUP(B568,'single char incidentie'!$A$1:$A$26,'single char incidentie'!$D$1:$D$26)</f>
        <v>0.05443088522</v>
      </c>
      <c r="E568" s="29">
        <v>0.0043747471748703</v>
      </c>
      <c r="F568" s="30">
        <f t="shared" si="9"/>
        <v>0.00004374747175</v>
      </c>
      <c r="G568" s="31">
        <f t="shared" si="27"/>
        <v>61246.46045</v>
      </c>
      <c r="H568" s="31">
        <f t="shared" si="28"/>
        <v>762032.3931</v>
      </c>
      <c r="I568" s="31">
        <f t="shared" si="10"/>
        <v>612.4646045</v>
      </c>
      <c r="J568" s="32">
        <f t="shared" ref="J568:K568" si="1718">C568*$AH$5</f>
        <v>0.6335449279</v>
      </c>
      <c r="K568" s="32">
        <f t="shared" si="1718"/>
        <v>54.43088522</v>
      </c>
      <c r="L568" s="32">
        <f t="shared" si="12"/>
        <v>0.04374747175</v>
      </c>
      <c r="M568" s="32">
        <f t="shared" si="13"/>
        <v>0.05279541066</v>
      </c>
      <c r="N568" s="32">
        <f t="shared" si="14"/>
        <v>0.02043693316</v>
      </c>
      <c r="O568" s="32">
        <f t="shared" si="15"/>
        <v>4.535907102</v>
      </c>
      <c r="P568" s="32">
        <f t="shared" si="16"/>
        <v>1.755835007</v>
      </c>
      <c r="Q568" s="32">
        <f t="shared" si="17"/>
        <v>0.003645622646</v>
      </c>
      <c r="R568" s="32">
        <f t="shared" si="18"/>
        <v>0.001411208766</v>
      </c>
      <c r="S568" s="32">
        <f t="shared" si="19"/>
        <v>0.0001176007305</v>
      </c>
      <c r="T568" s="33">
        <f t="shared" si="30"/>
        <v>0.9981805945</v>
      </c>
      <c r="U568" s="34">
        <f t="shared" ref="U568:AB568" si="1719">IF(AND(J568&gt;=$AH$7,J568&lt;=$AH$9),1,0)</f>
        <v>0</v>
      </c>
      <c r="V568" s="34">
        <f t="shared" si="1719"/>
        <v>0</v>
      </c>
      <c r="W568" s="34">
        <f t="shared" si="1719"/>
        <v>0</v>
      </c>
      <c r="X568" s="34">
        <f t="shared" si="1719"/>
        <v>0</v>
      </c>
      <c r="Y568" s="34">
        <f t="shared" si="1719"/>
        <v>0</v>
      </c>
      <c r="Z568" s="34">
        <f t="shared" si="1719"/>
        <v>0</v>
      </c>
      <c r="AA568" s="34">
        <f t="shared" si="1719"/>
        <v>1</v>
      </c>
      <c r="AB568" s="34">
        <f t="shared" si="1719"/>
        <v>0</v>
      </c>
      <c r="AC568" s="34">
        <f t="shared" si="21"/>
        <v>0</v>
      </c>
      <c r="AD568" s="34">
        <f t="shared" si="22"/>
        <v>1</v>
      </c>
      <c r="AE568" s="30">
        <f t="shared" si="23"/>
        <v>0.00004374747175</v>
      </c>
      <c r="AF568" s="35" t="str">
        <f t="shared" si="42"/>
        <v>F+D</v>
      </c>
      <c r="AG568" s="31"/>
      <c r="AH568" s="31"/>
      <c r="AI568" s="31"/>
      <c r="AJ568" s="36">
        <f t="shared" ref="AJ568:AS568" si="1720">INT(100*ABS(J568-($AH$7+$AH$9)/2))</f>
        <v>136</v>
      </c>
      <c r="AK568" s="36">
        <f t="shared" si="1720"/>
        <v>5243</v>
      </c>
      <c r="AL568" s="36">
        <f t="shared" si="1720"/>
        <v>195</v>
      </c>
      <c r="AM568" s="36">
        <f t="shared" si="1720"/>
        <v>194</v>
      </c>
      <c r="AN568" s="36">
        <f t="shared" si="1720"/>
        <v>197</v>
      </c>
      <c r="AO568" s="36">
        <f t="shared" si="1720"/>
        <v>253</v>
      </c>
      <c r="AP568" s="36">
        <f t="shared" si="1720"/>
        <v>24</v>
      </c>
      <c r="AQ568" s="36">
        <f t="shared" si="1720"/>
        <v>199</v>
      </c>
      <c r="AR568" s="36">
        <f t="shared" si="1720"/>
        <v>199</v>
      </c>
      <c r="AS568" s="36">
        <f t="shared" si="1720"/>
        <v>199</v>
      </c>
      <c r="AT568" s="35">
        <f t="shared" si="39"/>
        <v>24</v>
      </c>
      <c r="AU568" s="31"/>
      <c r="AV568" s="31"/>
      <c r="AW568" s="31"/>
      <c r="AX568" s="31"/>
      <c r="AY568" s="31"/>
      <c r="AZ568" s="31"/>
      <c r="BA568" s="31"/>
      <c r="BB568" s="31"/>
    </row>
    <row r="569" ht="13.5" customHeight="1">
      <c r="A569" s="27" t="s">
        <v>65</v>
      </c>
      <c r="B569" s="27" t="s">
        <v>32</v>
      </c>
      <c r="C569" s="28">
        <f>LOOKUP(A569,'single char incidentie'!$A$1:$A$26,'single char incidentie'!$E$1:$E$26)</f>
        <v>0.0005948918502</v>
      </c>
      <c r="D569" s="28">
        <f>LOOKUP(B569,'single char incidentie'!$A$1:$A$26,'single char incidentie'!$D$1:$D$26)</f>
        <v>0.094317711</v>
      </c>
      <c r="E569" s="29">
        <v>0.00430279409633625</v>
      </c>
      <c r="F569" s="30">
        <f t="shared" si="9"/>
        <v>0.00004302794096</v>
      </c>
      <c r="G569" s="31">
        <f t="shared" si="27"/>
        <v>60239.11735</v>
      </c>
      <c r="H569" s="31">
        <f t="shared" si="28"/>
        <v>1320447.954</v>
      </c>
      <c r="I569" s="31">
        <f t="shared" si="10"/>
        <v>602.3911735</v>
      </c>
      <c r="J569" s="32">
        <f t="shared" ref="J569:K569" si="1721">C569*$AH$5</f>
        <v>0.5948918502</v>
      </c>
      <c r="K569" s="32">
        <f t="shared" si="1721"/>
        <v>94.317711</v>
      </c>
      <c r="L569" s="32">
        <f t="shared" si="12"/>
        <v>0.04302794096</v>
      </c>
      <c r="M569" s="32">
        <f t="shared" si="13"/>
        <v>0.04957432085</v>
      </c>
      <c r="N569" s="32">
        <f t="shared" si="14"/>
        <v>0.01919005969</v>
      </c>
      <c r="O569" s="32">
        <f t="shared" si="15"/>
        <v>7.85980925</v>
      </c>
      <c r="P569" s="32">
        <f t="shared" si="16"/>
        <v>3.042506807</v>
      </c>
      <c r="Q569" s="32">
        <f t="shared" si="17"/>
        <v>0.003585661747</v>
      </c>
      <c r="R569" s="32">
        <f t="shared" si="18"/>
        <v>0.001387998096</v>
      </c>
      <c r="S569" s="32">
        <f t="shared" si="19"/>
        <v>0.000115666508</v>
      </c>
      <c r="T569" s="33">
        <f t="shared" si="30"/>
        <v>0.9982236224</v>
      </c>
      <c r="U569" s="34">
        <f t="shared" ref="U569:AB569" si="1722">IF(AND(J569&gt;=$AH$7,J569&lt;=$AH$9),1,0)</f>
        <v>0</v>
      </c>
      <c r="V569" s="34">
        <f t="shared" si="1722"/>
        <v>0</v>
      </c>
      <c r="W569" s="34">
        <f t="shared" si="1722"/>
        <v>0</v>
      </c>
      <c r="X569" s="34">
        <f t="shared" si="1722"/>
        <v>0</v>
      </c>
      <c r="Y569" s="34">
        <f t="shared" si="1722"/>
        <v>0</v>
      </c>
      <c r="Z569" s="34">
        <f t="shared" si="1722"/>
        <v>0</v>
      </c>
      <c r="AA569" s="34">
        <f t="shared" si="1722"/>
        <v>0</v>
      </c>
      <c r="AB569" s="34">
        <f t="shared" si="1722"/>
        <v>0</v>
      </c>
      <c r="AC569" s="34">
        <f t="shared" si="21"/>
        <v>0</v>
      </c>
      <c r="AD569" s="34">
        <f t="shared" si="22"/>
        <v>0</v>
      </c>
      <c r="AE569" s="30">
        <f t="shared" si="23"/>
        <v>0</v>
      </c>
      <c r="AF569" s="35" t="str">
        <f t="shared" si="42"/>
        <v>F+D</v>
      </c>
      <c r="AG569" s="31"/>
      <c r="AH569" s="31"/>
      <c r="AI569" s="31"/>
      <c r="AJ569" s="36">
        <f t="shared" ref="AJ569:AS569" si="1723">INT(100*ABS(J569-($AH$7+$AH$9)/2))</f>
        <v>140</v>
      </c>
      <c r="AK569" s="36">
        <f t="shared" si="1723"/>
        <v>9231</v>
      </c>
      <c r="AL569" s="36">
        <f t="shared" si="1723"/>
        <v>195</v>
      </c>
      <c r="AM569" s="36">
        <f t="shared" si="1723"/>
        <v>195</v>
      </c>
      <c r="AN569" s="36">
        <f t="shared" si="1723"/>
        <v>198</v>
      </c>
      <c r="AO569" s="36">
        <f t="shared" si="1723"/>
        <v>585</v>
      </c>
      <c r="AP569" s="36">
        <f t="shared" si="1723"/>
        <v>104</v>
      </c>
      <c r="AQ569" s="36">
        <f t="shared" si="1723"/>
        <v>199</v>
      </c>
      <c r="AR569" s="36">
        <f t="shared" si="1723"/>
        <v>199</v>
      </c>
      <c r="AS569" s="36">
        <f t="shared" si="1723"/>
        <v>199</v>
      </c>
      <c r="AT569" s="35">
        <f t="shared" si="39"/>
        <v>104</v>
      </c>
      <c r="AU569" s="31"/>
      <c r="AV569" s="31"/>
      <c r="AW569" s="31"/>
      <c r="AX569" s="31"/>
      <c r="AY569" s="31"/>
      <c r="AZ569" s="31"/>
      <c r="BA569" s="31"/>
      <c r="BB569" s="31"/>
    </row>
    <row r="570" ht="13.5" customHeight="1">
      <c r="A570" s="27" t="s">
        <v>48</v>
      </c>
      <c r="B570" s="27" t="s">
        <v>64</v>
      </c>
      <c r="C570" s="28">
        <f>LOOKUP(A570,'single char incidentie'!$A$1:$A$26,'single char incidentie'!$E$1:$E$26)</f>
        <v>0.04448359996</v>
      </c>
      <c r="D570" s="28">
        <f>LOOKUP(B570,'single char incidentie'!$A$1:$A$26,'single char incidentie'!$D$1:$D$26)</f>
        <v>0.001575907411</v>
      </c>
      <c r="E570" s="29">
        <v>0.00419486447853517</v>
      </c>
      <c r="F570" s="30">
        <f t="shared" si="9"/>
        <v>0.00004194864479</v>
      </c>
      <c r="G570" s="31">
        <f t="shared" si="27"/>
        <v>58728.1027</v>
      </c>
      <c r="H570" s="31">
        <f t="shared" si="28"/>
        <v>22062.70375</v>
      </c>
      <c r="I570" s="31">
        <f t="shared" si="10"/>
        <v>587.281027</v>
      </c>
      <c r="J570" s="32">
        <f t="shared" ref="J570:K570" si="1724">C570*$AH$5</f>
        <v>44.48359996</v>
      </c>
      <c r="K570" s="32">
        <f t="shared" si="1724"/>
        <v>1.575907411</v>
      </c>
      <c r="L570" s="32">
        <f t="shared" si="12"/>
        <v>0.04194864479</v>
      </c>
      <c r="M570" s="32">
        <f t="shared" si="13"/>
        <v>3.706966663</v>
      </c>
      <c r="N570" s="32">
        <f t="shared" si="14"/>
        <v>1.434954837</v>
      </c>
      <c r="O570" s="32">
        <f t="shared" si="15"/>
        <v>0.1313256176</v>
      </c>
      <c r="P570" s="32">
        <f t="shared" si="16"/>
        <v>0.05083572293</v>
      </c>
      <c r="Q570" s="32">
        <f t="shared" si="17"/>
        <v>0.003495720399</v>
      </c>
      <c r="R570" s="32">
        <f t="shared" si="18"/>
        <v>0.00135318209</v>
      </c>
      <c r="S570" s="32">
        <f t="shared" si="19"/>
        <v>0.0001127651742</v>
      </c>
      <c r="T570" s="33">
        <f t="shared" si="30"/>
        <v>0.998265571</v>
      </c>
      <c r="U570" s="34">
        <f t="shared" ref="U570:AB570" si="1725">IF(AND(J570&gt;=$AH$7,J570&lt;=$AH$9),1,0)</f>
        <v>0</v>
      </c>
      <c r="V570" s="34">
        <f t="shared" si="1725"/>
        <v>1</v>
      </c>
      <c r="W570" s="34">
        <f t="shared" si="1725"/>
        <v>0</v>
      </c>
      <c r="X570" s="34">
        <f t="shared" si="1725"/>
        <v>0</v>
      </c>
      <c r="Y570" s="34">
        <f t="shared" si="1725"/>
        <v>1</v>
      </c>
      <c r="Z570" s="34">
        <f t="shared" si="1725"/>
        <v>0</v>
      </c>
      <c r="AA570" s="34">
        <f t="shared" si="1725"/>
        <v>0</v>
      </c>
      <c r="AB570" s="34">
        <f t="shared" si="1725"/>
        <v>0</v>
      </c>
      <c r="AC570" s="34">
        <f t="shared" si="21"/>
        <v>0</v>
      </c>
      <c r="AD570" s="34">
        <f t="shared" si="22"/>
        <v>1</v>
      </c>
      <c r="AE570" s="30">
        <f t="shared" si="23"/>
        <v>0.00004194864479</v>
      </c>
      <c r="AF570" s="35" t="str">
        <f t="shared" si="42"/>
        <v>F</v>
      </c>
      <c r="AG570" s="31"/>
      <c r="AH570" s="31"/>
      <c r="AI570" s="31"/>
      <c r="AJ570" s="36">
        <f t="shared" ref="AJ570:AS570" si="1726">INT(100*ABS(J570-($AH$7+$AH$9)/2))</f>
        <v>4248</v>
      </c>
      <c r="AK570" s="36">
        <f t="shared" si="1726"/>
        <v>42</v>
      </c>
      <c r="AL570" s="36">
        <f t="shared" si="1726"/>
        <v>195</v>
      </c>
      <c r="AM570" s="36">
        <f t="shared" si="1726"/>
        <v>170</v>
      </c>
      <c r="AN570" s="36">
        <f t="shared" si="1726"/>
        <v>56</v>
      </c>
      <c r="AO570" s="36">
        <f t="shared" si="1726"/>
        <v>186</v>
      </c>
      <c r="AP570" s="36">
        <f t="shared" si="1726"/>
        <v>194</v>
      </c>
      <c r="AQ570" s="36">
        <f t="shared" si="1726"/>
        <v>199</v>
      </c>
      <c r="AR570" s="36">
        <f t="shared" si="1726"/>
        <v>199</v>
      </c>
      <c r="AS570" s="36">
        <f t="shared" si="1726"/>
        <v>199</v>
      </c>
      <c r="AT570" s="35">
        <f t="shared" si="39"/>
        <v>42</v>
      </c>
      <c r="AU570" s="31"/>
      <c r="AV570" s="31"/>
      <c r="AW570" s="31"/>
      <c r="AX570" s="31"/>
      <c r="AY570" s="31"/>
      <c r="AZ570" s="31"/>
      <c r="BA570" s="31"/>
      <c r="BB570" s="31"/>
    </row>
    <row r="571" ht="13.5" customHeight="1">
      <c r="A571" s="27" t="s">
        <v>48</v>
      </c>
      <c r="B571" s="27" t="s">
        <v>66</v>
      </c>
      <c r="C571" s="28">
        <f>LOOKUP(A571,'single char incidentie'!$A$1:$A$26,'single char incidentie'!$E$1:$E$26)</f>
        <v>0.04448359996</v>
      </c>
      <c r="D571" s="28">
        <f>LOOKUP(B571,'single char incidentie'!$A$1:$A$26,'single char incidentie'!$D$1:$D$26)</f>
        <v>0.000842809948</v>
      </c>
      <c r="E571" s="29">
        <v>0.00407254424502729</v>
      </c>
      <c r="F571" s="30">
        <f t="shared" si="9"/>
        <v>0.00004072544245</v>
      </c>
      <c r="G571" s="31">
        <f t="shared" si="27"/>
        <v>57015.61943</v>
      </c>
      <c r="H571" s="31">
        <f t="shared" si="28"/>
        <v>11799.33927</v>
      </c>
      <c r="I571" s="31">
        <f t="shared" si="10"/>
        <v>570.1561943</v>
      </c>
      <c r="J571" s="32">
        <f t="shared" ref="J571:K571" si="1727">C571*$AH$5</f>
        <v>44.48359996</v>
      </c>
      <c r="K571" s="32">
        <f t="shared" si="1727"/>
        <v>0.842809948</v>
      </c>
      <c r="L571" s="32">
        <f t="shared" si="12"/>
        <v>0.04072544245</v>
      </c>
      <c r="M571" s="32">
        <f t="shared" si="13"/>
        <v>3.706966663</v>
      </c>
      <c r="N571" s="32">
        <f t="shared" si="14"/>
        <v>1.434954837</v>
      </c>
      <c r="O571" s="32">
        <f t="shared" si="15"/>
        <v>0.07023416233</v>
      </c>
      <c r="P571" s="32">
        <f t="shared" si="16"/>
        <v>0.02718741768</v>
      </c>
      <c r="Q571" s="32">
        <f t="shared" si="17"/>
        <v>0.003393786871</v>
      </c>
      <c r="R571" s="32">
        <f t="shared" si="18"/>
        <v>0.00131372395</v>
      </c>
      <c r="S571" s="32">
        <f t="shared" si="19"/>
        <v>0.0001094769958</v>
      </c>
      <c r="T571" s="33">
        <f t="shared" si="30"/>
        <v>0.9983062965</v>
      </c>
      <c r="U571" s="34">
        <f t="shared" ref="U571:AB571" si="1728">IF(AND(J571&gt;=$AH$7,J571&lt;=$AH$9),1,0)</f>
        <v>0</v>
      </c>
      <c r="V571" s="34">
        <f t="shared" si="1728"/>
        <v>0</v>
      </c>
      <c r="W571" s="34">
        <f t="shared" si="1728"/>
        <v>0</v>
      </c>
      <c r="X571" s="34">
        <f t="shared" si="1728"/>
        <v>0</v>
      </c>
      <c r="Y571" s="34">
        <f t="shared" si="1728"/>
        <v>1</v>
      </c>
      <c r="Z571" s="34">
        <f t="shared" si="1728"/>
        <v>0</v>
      </c>
      <c r="AA571" s="34">
        <f t="shared" si="1728"/>
        <v>0</v>
      </c>
      <c r="AB571" s="34">
        <f t="shared" si="1728"/>
        <v>0</v>
      </c>
      <c r="AC571" s="34">
        <f t="shared" si="21"/>
        <v>0</v>
      </c>
      <c r="AD571" s="34">
        <f t="shared" si="22"/>
        <v>1</v>
      </c>
      <c r="AE571" s="30">
        <f t="shared" si="23"/>
        <v>0.00004072544245</v>
      </c>
      <c r="AF571" s="35" t="str">
        <f t="shared" si="42"/>
        <v>V+D</v>
      </c>
      <c r="AG571" s="31"/>
      <c r="AH571" s="31"/>
      <c r="AI571" s="31"/>
      <c r="AJ571" s="36">
        <f t="shared" ref="AJ571:AS571" si="1729">INT(100*ABS(J571-($AH$7+$AH$9)/2))</f>
        <v>4248</v>
      </c>
      <c r="AK571" s="36">
        <f t="shared" si="1729"/>
        <v>115</v>
      </c>
      <c r="AL571" s="36">
        <f t="shared" si="1729"/>
        <v>195</v>
      </c>
      <c r="AM571" s="36">
        <f t="shared" si="1729"/>
        <v>170</v>
      </c>
      <c r="AN571" s="36">
        <f t="shared" si="1729"/>
        <v>56</v>
      </c>
      <c r="AO571" s="36">
        <f t="shared" si="1729"/>
        <v>192</v>
      </c>
      <c r="AP571" s="36">
        <f t="shared" si="1729"/>
        <v>197</v>
      </c>
      <c r="AQ571" s="36">
        <f t="shared" si="1729"/>
        <v>199</v>
      </c>
      <c r="AR571" s="36">
        <f t="shared" si="1729"/>
        <v>199</v>
      </c>
      <c r="AS571" s="36">
        <f t="shared" si="1729"/>
        <v>199</v>
      </c>
      <c r="AT571" s="35">
        <f t="shared" si="39"/>
        <v>56</v>
      </c>
      <c r="AU571" s="31"/>
      <c r="AV571" s="31"/>
      <c r="AW571" s="31"/>
      <c r="AX571" s="31"/>
      <c r="AY571" s="31"/>
      <c r="AZ571" s="31"/>
      <c r="BA571" s="31"/>
      <c r="BB571" s="31"/>
    </row>
    <row r="572" ht="13.5" customHeight="1">
      <c r="A572" s="27" t="s">
        <v>63</v>
      </c>
      <c r="B572" s="27" t="s">
        <v>11</v>
      </c>
      <c r="C572" s="28">
        <f>LOOKUP(A572,'single char incidentie'!$A$1:$A$26,'single char incidentie'!$E$1:$E$26)</f>
        <v>0.00260728886</v>
      </c>
      <c r="D572" s="28">
        <f>LOOKUP(B572,'single char incidentie'!$A$1:$A$26,'single char incidentie'!$D$1:$D$26)</f>
        <v>0.01327316637</v>
      </c>
      <c r="E572" s="29">
        <v>0.00407254424502729</v>
      </c>
      <c r="F572" s="30">
        <f t="shared" si="9"/>
        <v>0.00004072544245</v>
      </c>
      <c r="G572" s="31">
        <f t="shared" si="27"/>
        <v>57015.61943</v>
      </c>
      <c r="H572" s="31">
        <f t="shared" si="28"/>
        <v>185824.3292</v>
      </c>
      <c r="I572" s="31">
        <f t="shared" si="10"/>
        <v>570.1561943</v>
      </c>
      <c r="J572" s="32">
        <f t="shared" ref="J572:K572" si="1730">C572*$AH$5</f>
        <v>2.60728886</v>
      </c>
      <c r="K572" s="32">
        <f t="shared" si="1730"/>
        <v>13.27316637</v>
      </c>
      <c r="L572" s="32">
        <f t="shared" si="12"/>
        <v>0.04072544245</v>
      </c>
      <c r="M572" s="32">
        <f t="shared" si="13"/>
        <v>0.2172740717</v>
      </c>
      <c r="N572" s="32">
        <f t="shared" si="14"/>
        <v>0.08410609227</v>
      </c>
      <c r="O572" s="32">
        <f t="shared" si="15"/>
        <v>1.106097198</v>
      </c>
      <c r="P572" s="32">
        <f t="shared" si="16"/>
        <v>0.4281666571</v>
      </c>
      <c r="Q572" s="32">
        <f t="shared" si="17"/>
        <v>0.003393786871</v>
      </c>
      <c r="R572" s="32">
        <f t="shared" si="18"/>
        <v>0.00131372395</v>
      </c>
      <c r="S572" s="32">
        <f t="shared" si="19"/>
        <v>0.0001094769958</v>
      </c>
      <c r="T572" s="33">
        <f t="shared" si="30"/>
        <v>0.9983470219</v>
      </c>
      <c r="U572" s="34">
        <f t="shared" ref="U572:AB572" si="1731">IF(AND(J572&gt;=$AH$7,J572&lt;=$AH$9),1,0)</f>
        <v>1</v>
      </c>
      <c r="V572" s="34">
        <f t="shared" si="1731"/>
        <v>0</v>
      </c>
      <c r="W572" s="34">
        <f t="shared" si="1731"/>
        <v>0</v>
      </c>
      <c r="X572" s="34">
        <f t="shared" si="1731"/>
        <v>0</v>
      </c>
      <c r="Y572" s="34">
        <f t="shared" si="1731"/>
        <v>0</v>
      </c>
      <c r="Z572" s="34">
        <f t="shared" si="1731"/>
        <v>1</v>
      </c>
      <c r="AA572" s="34">
        <f t="shared" si="1731"/>
        <v>0</v>
      </c>
      <c r="AB572" s="34">
        <f t="shared" si="1731"/>
        <v>0</v>
      </c>
      <c r="AC572" s="34">
        <f t="shared" si="21"/>
        <v>0</v>
      </c>
      <c r="AD572" s="34">
        <f t="shared" si="22"/>
        <v>1</v>
      </c>
      <c r="AE572" s="30">
        <f t="shared" si="23"/>
        <v>0.00004072544245</v>
      </c>
      <c r="AF572" s="35" t="str">
        <f t="shared" si="42"/>
        <v>F+M</v>
      </c>
      <c r="AG572" s="31"/>
      <c r="AH572" s="31"/>
      <c r="AI572" s="31"/>
      <c r="AJ572" s="36">
        <f t="shared" ref="AJ572:AS572" si="1732">INT(100*ABS(J572-($AH$7+$AH$9)/2))</f>
        <v>60</v>
      </c>
      <c r="AK572" s="36">
        <f t="shared" si="1732"/>
        <v>1127</v>
      </c>
      <c r="AL572" s="36">
        <f t="shared" si="1732"/>
        <v>195</v>
      </c>
      <c r="AM572" s="36">
        <f t="shared" si="1732"/>
        <v>178</v>
      </c>
      <c r="AN572" s="36">
        <f t="shared" si="1732"/>
        <v>191</v>
      </c>
      <c r="AO572" s="36">
        <f t="shared" si="1732"/>
        <v>89</v>
      </c>
      <c r="AP572" s="36">
        <f t="shared" si="1732"/>
        <v>157</v>
      </c>
      <c r="AQ572" s="36">
        <f t="shared" si="1732"/>
        <v>199</v>
      </c>
      <c r="AR572" s="36">
        <f t="shared" si="1732"/>
        <v>199</v>
      </c>
      <c r="AS572" s="36">
        <f t="shared" si="1732"/>
        <v>199</v>
      </c>
      <c r="AT572" s="35">
        <f t="shared" si="39"/>
        <v>89</v>
      </c>
      <c r="AU572" s="31"/>
      <c r="AV572" s="31"/>
      <c r="AW572" s="31"/>
      <c r="AX572" s="31"/>
      <c r="AY572" s="31"/>
      <c r="AZ572" s="31"/>
      <c r="BA572" s="31"/>
      <c r="BB572" s="31"/>
    </row>
    <row r="573" ht="13.5" customHeight="1">
      <c r="A573" s="27" t="s">
        <v>67</v>
      </c>
      <c r="B573" s="27" t="s">
        <v>48</v>
      </c>
      <c r="C573" s="28">
        <f>LOOKUP(A573,'single char incidentie'!$A$1:$A$26,'single char incidentie'!$E$1:$E$26)</f>
        <v>0.0006335449279</v>
      </c>
      <c r="D573" s="28">
        <f>LOOKUP(B573,'single char incidentie'!$A$1:$A$26,'single char incidentie'!$D$1:$D$26)</f>
        <v>0.04743824754</v>
      </c>
      <c r="E573" s="29">
        <v>0.00392144278010578</v>
      </c>
      <c r="F573" s="30">
        <f t="shared" si="9"/>
        <v>0.0000392144278</v>
      </c>
      <c r="G573" s="31">
        <f t="shared" si="27"/>
        <v>54900.19892</v>
      </c>
      <c r="H573" s="31">
        <f t="shared" si="28"/>
        <v>664135.4656</v>
      </c>
      <c r="I573" s="31">
        <f t="shared" si="10"/>
        <v>549.0019892</v>
      </c>
      <c r="J573" s="32">
        <f t="shared" ref="J573:K573" si="1733">C573*$AH$5</f>
        <v>0.6335449279</v>
      </c>
      <c r="K573" s="32">
        <f t="shared" si="1733"/>
        <v>47.43824754</v>
      </c>
      <c r="L573" s="32">
        <f t="shared" si="12"/>
        <v>0.0392144278</v>
      </c>
      <c r="M573" s="32">
        <f t="shared" si="13"/>
        <v>0.05279541066</v>
      </c>
      <c r="N573" s="32">
        <f t="shared" si="14"/>
        <v>0.02043693316</v>
      </c>
      <c r="O573" s="32">
        <f t="shared" si="15"/>
        <v>3.953187295</v>
      </c>
      <c r="P573" s="32">
        <f t="shared" si="16"/>
        <v>1.53026605</v>
      </c>
      <c r="Q573" s="32">
        <f t="shared" si="17"/>
        <v>0.003267868983</v>
      </c>
      <c r="R573" s="32">
        <f t="shared" si="18"/>
        <v>0.001264981542</v>
      </c>
      <c r="S573" s="32">
        <f t="shared" si="19"/>
        <v>0.0001054151285</v>
      </c>
      <c r="T573" s="33">
        <f t="shared" si="30"/>
        <v>0.9983862364</v>
      </c>
      <c r="U573" s="34">
        <f t="shared" ref="U573:AB573" si="1734">IF(AND(J573&gt;=$AH$7,J573&lt;=$AH$9),1,0)</f>
        <v>0</v>
      </c>
      <c r="V573" s="34">
        <f t="shared" si="1734"/>
        <v>0</v>
      </c>
      <c r="W573" s="34">
        <f t="shared" si="1734"/>
        <v>0</v>
      </c>
      <c r="X573" s="34">
        <f t="shared" si="1734"/>
        <v>0</v>
      </c>
      <c r="Y573" s="34">
        <f t="shared" si="1734"/>
        <v>0</v>
      </c>
      <c r="Z573" s="34">
        <f t="shared" si="1734"/>
        <v>0</v>
      </c>
      <c r="AA573" s="34">
        <f t="shared" si="1734"/>
        <v>1</v>
      </c>
      <c r="AB573" s="34">
        <f t="shared" si="1734"/>
        <v>0</v>
      </c>
      <c r="AC573" s="34">
        <f t="shared" si="21"/>
        <v>0</v>
      </c>
      <c r="AD573" s="34">
        <f t="shared" si="22"/>
        <v>1</v>
      </c>
      <c r="AE573" s="30">
        <f t="shared" si="23"/>
        <v>0.0000392144278</v>
      </c>
      <c r="AF573" s="35" t="str">
        <f t="shared" si="42"/>
        <v>F+D</v>
      </c>
      <c r="AG573" s="31"/>
      <c r="AH573" s="31"/>
      <c r="AI573" s="31"/>
      <c r="AJ573" s="36">
        <f t="shared" ref="AJ573:AS573" si="1735">INT(100*ABS(J573-($AH$7+$AH$9)/2))</f>
        <v>136</v>
      </c>
      <c r="AK573" s="36">
        <f t="shared" si="1735"/>
        <v>4543</v>
      </c>
      <c r="AL573" s="36">
        <f t="shared" si="1735"/>
        <v>196</v>
      </c>
      <c r="AM573" s="36">
        <f t="shared" si="1735"/>
        <v>194</v>
      </c>
      <c r="AN573" s="36">
        <f t="shared" si="1735"/>
        <v>197</v>
      </c>
      <c r="AO573" s="36">
        <f t="shared" si="1735"/>
        <v>195</v>
      </c>
      <c r="AP573" s="36">
        <f t="shared" si="1735"/>
        <v>46</v>
      </c>
      <c r="AQ573" s="36">
        <f t="shared" si="1735"/>
        <v>199</v>
      </c>
      <c r="AR573" s="36">
        <f t="shared" si="1735"/>
        <v>199</v>
      </c>
      <c r="AS573" s="36">
        <f t="shared" si="1735"/>
        <v>199</v>
      </c>
      <c r="AT573" s="35">
        <f t="shared" si="39"/>
        <v>46</v>
      </c>
      <c r="AU573" s="31"/>
      <c r="AV573" s="31"/>
      <c r="AW573" s="31"/>
      <c r="AX573" s="31"/>
      <c r="AY573" s="31"/>
      <c r="AZ573" s="31"/>
      <c r="BA573" s="31"/>
      <c r="BB573" s="31"/>
    </row>
    <row r="574" ht="13.5" customHeight="1">
      <c r="A574" s="27" t="s">
        <v>66</v>
      </c>
      <c r="B574" s="27" t="s">
        <v>33</v>
      </c>
      <c r="C574" s="28">
        <f>LOOKUP(A574,'single char incidentie'!$A$1:$A$26,'single char incidentie'!$E$1:$E$26)</f>
        <v>0.00143361625</v>
      </c>
      <c r="D574" s="28">
        <f>LOOKUP(B574,'single char incidentie'!$A$1:$A$26,'single char incidentie'!$D$1:$D$26)</f>
        <v>0.02531121548</v>
      </c>
      <c r="E574" s="29">
        <v>0.00386388031727854</v>
      </c>
      <c r="F574" s="30">
        <f t="shared" si="9"/>
        <v>0.00003863880317</v>
      </c>
      <c r="G574" s="31">
        <f t="shared" si="27"/>
        <v>54094.32444</v>
      </c>
      <c r="H574" s="31">
        <f t="shared" si="28"/>
        <v>354357.0167</v>
      </c>
      <c r="I574" s="31">
        <f t="shared" si="10"/>
        <v>540.9432444</v>
      </c>
      <c r="J574" s="32">
        <f t="shared" ref="J574:K574" si="1736">C574*$AH$5</f>
        <v>1.43361625</v>
      </c>
      <c r="K574" s="32">
        <f t="shared" si="1736"/>
        <v>25.31121548</v>
      </c>
      <c r="L574" s="32">
        <f t="shared" si="12"/>
        <v>0.03863880317</v>
      </c>
      <c r="M574" s="32">
        <f t="shared" si="13"/>
        <v>0.1194680208</v>
      </c>
      <c r="N574" s="32">
        <f t="shared" si="14"/>
        <v>0.04624568548</v>
      </c>
      <c r="O574" s="32">
        <f t="shared" si="15"/>
        <v>2.109267957</v>
      </c>
      <c r="P574" s="32">
        <f t="shared" si="16"/>
        <v>0.8164908219</v>
      </c>
      <c r="Q574" s="32">
        <f t="shared" si="17"/>
        <v>0.003219900264</v>
      </c>
      <c r="R574" s="32">
        <f t="shared" si="18"/>
        <v>0.001246413006</v>
      </c>
      <c r="S574" s="32">
        <f t="shared" si="19"/>
        <v>0.0001038677505</v>
      </c>
      <c r="T574" s="33">
        <f t="shared" si="30"/>
        <v>0.9984248752</v>
      </c>
      <c r="U574" s="34">
        <f t="shared" ref="U574:AB574" si="1737">IF(AND(J574&gt;=$AH$7,J574&lt;=$AH$9),1,0)</f>
        <v>1</v>
      </c>
      <c r="V574" s="34">
        <f t="shared" si="1737"/>
        <v>0</v>
      </c>
      <c r="W574" s="34">
        <f t="shared" si="1737"/>
        <v>0</v>
      </c>
      <c r="X574" s="34">
        <f t="shared" si="1737"/>
        <v>0</v>
      </c>
      <c r="Y574" s="34">
        <f t="shared" si="1737"/>
        <v>0</v>
      </c>
      <c r="Z574" s="34">
        <f t="shared" si="1737"/>
        <v>1</v>
      </c>
      <c r="AA574" s="34">
        <f t="shared" si="1737"/>
        <v>0</v>
      </c>
      <c r="AB574" s="34">
        <f t="shared" si="1737"/>
        <v>0</v>
      </c>
      <c r="AC574" s="34">
        <f t="shared" si="21"/>
        <v>0</v>
      </c>
      <c r="AD574" s="34">
        <f t="shared" si="22"/>
        <v>1</v>
      </c>
      <c r="AE574" s="30">
        <f t="shared" si="23"/>
        <v>0.00003863880317</v>
      </c>
      <c r="AF574" s="35" t="str">
        <f t="shared" si="42"/>
        <v>F+M</v>
      </c>
      <c r="AG574" s="31"/>
      <c r="AH574" s="31"/>
      <c r="AI574" s="31"/>
      <c r="AJ574" s="36">
        <f t="shared" ref="AJ574:AS574" si="1738">INT(100*ABS(J574-($AH$7+$AH$9)/2))</f>
        <v>56</v>
      </c>
      <c r="AK574" s="36">
        <f t="shared" si="1738"/>
        <v>2331</v>
      </c>
      <c r="AL574" s="36">
        <f t="shared" si="1738"/>
        <v>196</v>
      </c>
      <c r="AM574" s="36">
        <f t="shared" si="1738"/>
        <v>188</v>
      </c>
      <c r="AN574" s="36">
        <f t="shared" si="1738"/>
        <v>195</v>
      </c>
      <c r="AO574" s="36">
        <f t="shared" si="1738"/>
        <v>10</v>
      </c>
      <c r="AP574" s="36">
        <f t="shared" si="1738"/>
        <v>118</v>
      </c>
      <c r="AQ574" s="36">
        <f t="shared" si="1738"/>
        <v>199</v>
      </c>
      <c r="AR574" s="36">
        <f t="shared" si="1738"/>
        <v>199</v>
      </c>
      <c r="AS574" s="36">
        <f t="shared" si="1738"/>
        <v>199</v>
      </c>
      <c r="AT574" s="35">
        <f t="shared" si="39"/>
        <v>10</v>
      </c>
      <c r="AU574" s="31"/>
      <c r="AV574" s="31"/>
      <c r="AW574" s="31"/>
      <c r="AX574" s="31"/>
      <c r="AY574" s="31"/>
      <c r="AZ574" s="31"/>
      <c r="BA574" s="31"/>
      <c r="BB574" s="31"/>
    </row>
    <row r="575" ht="13.5" customHeight="1">
      <c r="A575" s="27" t="s">
        <v>65</v>
      </c>
      <c r="B575" s="27" t="s">
        <v>36</v>
      </c>
      <c r="C575" s="28">
        <f>LOOKUP(A575,'single char incidentie'!$A$1:$A$26,'single char incidentie'!$E$1:$E$26)</f>
        <v>0.0005948918502</v>
      </c>
      <c r="D575" s="28">
        <f>LOOKUP(B575,'single char incidentie'!$A$1:$A$26,'single char incidentie'!$D$1:$D$26)</f>
        <v>0.0879137728</v>
      </c>
      <c r="E575" s="29">
        <v>0.00382070847015811</v>
      </c>
      <c r="F575" s="30">
        <f t="shared" si="9"/>
        <v>0.0000382070847</v>
      </c>
      <c r="G575" s="31">
        <f t="shared" si="27"/>
        <v>53489.91858</v>
      </c>
      <c r="H575" s="31">
        <f t="shared" si="28"/>
        <v>1230792.819</v>
      </c>
      <c r="I575" s="31">
        <f t="shared" si="10"/>
        <v>534.8991858</v>
      </c>
      <c r="J575" s="32">
        <f t="shared" ref="J575:K575" si="1739">C575*$AH$5</f>
        <v>0.5948918502</v>
      </c>
      <c r="K575" s="32">
        <f t="shared" si="1739"/>
        <v>87.9137728</v>
      </c>
      <c r="L575" s="32">
        <f t="shared" si="12"/>
        <v>0.0382070847</v>
      </c>
      <c r="M575" s="32">
        <f t="shared" si="13"/>
        <v>0.04957432085</v>
      </c>
      <c r="N575" s="32">
        <f t="shared" si="14"/>
        <v>0.01919005969</v>
      </c>
      <c r="O575" s="32">
        <f t="shared" si="15"/>
        <v>7.326147733</v>
      </c>
      <c r="P575" s="32">
        <f t="shared" si="16"/>
        <v>2.835928155</v>
      </c>
      <c r="Q575" s="32">
        <f t="shared" si="17"/>
        <v>0.003183923725</v>
      </c>
      <c r="R575" s="32">
        <f t="shared" si="18"/>
        <v>0.001232486603</v>
      </c>
      <c r="S575" s="32">
        <f t="shared" si="19"/>
        <v>0.0001027072169</v>
      </c>
      <c r="T575" s="33">
        <f t="shared" si="30"/>
        <v>0.9984630822</v>
      </c>
      <c r="U575" s="34">
        <f t="shared" ref="U575:AB575" si="1740">IF(AND(J575&gt;=$AH$7,J575&lt;=$AH$9),1,0)</f>
        <v>0</v>
      </c>
      <c r="V575" s="34">
        <f t="shared" si="1740"/>
        <v>0</v>
      </c>
      <c r="W575" s="34">
        <f t="shared" si="1740"/>
        <v>0</v>
      </c>
      <c r="X575" s="34">
        <f t="shared" si="1740"/>
        <v>0</v>
      </c>
      <c r="Y575" s="34">
        <f t="shared" si="1740"/>
        <v>0</v>
      </c>
      <c r="Z575" s="34">
        <f t="shared" si="1740"/>
        <v>0</v>
      </c>
      <c r="AA575" s="34">
        <f t="shared" si="1740"/>
        <v>1</v>
      </c>
      <c r="AB575" s="34">
        <f t="shared" si="1740"/>
        <v>0</v>
      </c>
      <c r="AC575" s="34">
        <f t="shared" si="21"/>
        <v>0</v>
      </c>
      <c r="AD575" s="34">
        <f t="shared" si="22"/>
        <v>1</v>
      </c>
      <c r="AE575" s="30">
        <f t="shared" si="23"/>
        <v>0.0000382070847</v>
      </c>
      <c r="AF575" s="35" t="str">
        <f t="shared" si="42"/>
        <v>F+D</v>
      </c>
      <c r="AG575" s="31"/>
      <c r="AH575" s="31"/>
      <c r="AI575" s="31"/>
      <c r="AJ575" s="36">
        <f t="shared" ref="AJ575:AS575" si="1741">INT(100*ABS(J575-($AH$7+$AH$9)/2))</f>
        <v>140</v>
      </c>
      <c r="AK575" s="36">
        <f t="shared" si="1741"/>
        <v>8591</v>
      </c>
      <c r="AL575" s="36">
        <f t="shared" si="1741"/>
        <v>196</v>
      </c>
      <c r="AM575" s="36">
        <f t="shared" si="1741"/>
        <v>195</v>
      </c>
      <c r="AN575" s="36">
        <f t="shared" si="1741"/>
        <v>198</v>
      </c>
      <c r="AO575" s="36">
        <f t="shared" si="1741"/>
        <v>532</v>
      </c>
      <c r="AP575" s="36">
        <f t="shared" si="1741"/>
        <v>83</v>
      </c>
      <c r="AQ575" s="36">
        <f t="shared" si="1741"/>
        <v>199</v>
      </c>
      <c r="AR575" s="36">
        <f t="shared" si="1741"/>
        <v>199</v>
      </c>
      <c r="AS575" s="36">
        <f t="shared" si="1741"/>
        <v>199</v>
      </c>
      <c r="AT575" s="35">
        <f t="shared" si="39"/>
        <v>83</v>
      </c>
      <c r="AU575" s="31"/>
      <c r="AV575" s="31"/>
      <c r="AW575" s="31"/>
      <c r="AX575" s="31"/>
      <c r="AY575" s="31"/>
      <c r="AZ575" s="31"/>
      <c r="BA575" s="31"/>
      <c r="BB575" s="31"/>
    </row>
    <row r="576" ht="13.5" customHeight="1">
      <c r="A576" s="27" t="s">
        <v>55</v>
      </c>
      <c r="B576" s="27" t="s">
        <v>64</v>
      </c>
      <c r="C576" s="28">
        <f>LOOKUP(A576,'single char incidentie'!$A$1:$A$26,'single char incidentie'!$E$1:$E$26)</f>
        <v>0.04208913995</v>
      </c>
      <c r="D576" s="28">
        <f>LOOKUP(B576,'single char incidentie'!$A$1:$A$26,'single char incidentie'!$D$1:$D$26)</f>
        <v>0.001575907411</v>
      </c>
      <c r="E576" s="29">
        <v>0.00379192723874449</v>
      </c>
      <c r="F576" s="30">
        <f t="shared" si="9"/>
        <v>0.00003791927239</v>
      </c>
      <c r="G576" s="31">
        <f t="shared" si="27"/>
        <v>53086.98134</v>
      </c>
      <c r="H576" s="31">
        <f t="shared" si="28"/>
        <v>22062.70375</v>
      </c>
      <c r="I576" s="31">
        <f t="shared" si="10"/>
        <v>530.8698134</v>
      </c>
      <c r="J576" s="32">
        <f t="shared" ref="J576:K576" si="1742">C576*$AH$5</f>
        <v>42.08913995</v>
      </c>
      <c r="K576" s="32">
        <f t="shared" si="1742"/>
        <v>1.575907411</v>
      </c>
      <c r="L576" s="32">
        <f t="shared" si="12"/>
        <v>0.03791927239</v>
      </c>
      <c r="M576" s="32">
        <f t="shared" si="13"/>
        <v>3.50742833</v>
      </c>
      <c r="N576" s="32">
        <f t="shared" si="14"/>
        <v>1.357714192</v>
      </c>
      <c r="O576" s="32">
        <f t="shared" si="15"/>
        <v>0.1313256176</v>
      </c>
      <c r="P576" s="32">
        <f t="shared" si="16"/>
        <v>0.05083572293</v>
      </c>
      <c r="Q576" s="32">
        <f t="shared" si="17"/>
        <v>0.003159939366</v>
      </c>
      <c r="R576" s="32">
        <f t="shared" si="18"/>
        <v>0.001223202335</v>
      </c>
      <c r="S576" s="32">
        <f t="shared" si="19"/>
        <v>0.0001019335279</v>
      </c>
      <c r="T576" s="33">
        <f t="shared" si="30"/>
        <v>0.9985010015</v>
      </c>
      <c r="U576" s="34">
        <f t="shared" ref="U576:AB576" si="1743">IF(AND(J576&gt;=$AH$7,J576&lt;=$AH$9),1,0)</f>
        <v>0</v>
      </c>
      <c r="V576" s="34">
        <f t="shared" si="1743"/>
        <v>1</v>
      </c>
      <c r="W576" s="34">
        <f t="shared" si="1743"/>
        <v>0</v>
      </c>
      <c r="X576" s="34">
        <f t="shared" si="1743"/>
        <v>0</v>
      </c>
      <c r="Y576" s="34">
        <f t="shared" si="1743"/>
        <v>1</v>
      </c>
      <c r="Z576" s="34">
        <f t="shared" si="1743"/>
        <v>0</v>
      </c>
      <c r="AA576" s="34">
        <f t="shared" si="1743"/>
        <v>0</v>
      </c>
      <c r="AB576" s="34">
        <f t="shared" si="1743"/>
        <v>0</v>
      </c>
      <c r="AC576" s="34">
        <f t="shared" si="21"/>
        <v>0</v>
      </c>
      <c r="AD576" s="34">
        <f t="shared" si="22"/>
        <v>1</v>
      </c>
      <c r="AE576" s="30">
        <f t="shared" si="23"/>
        <v>0.00003791927239</v>
      </c>
      <c r="AF576" s="35" t="str">
        <f t="shared" si="42"/>
        <v>F</v>
      </c>
      <c r="AG576" s="31"/>
      <c r="AH576" s="31"/>
      <c r="AI576" s="31"/>
      <c r="AJ576" s="36">
        <f t="shared" ref="AJ576:AS576" si="1744">INT(100*ABS(J576-($AH$7+$AH$9)/2))</f>
        <v>4008</v>
      </c>
      <c r="AK576" s="36">
        <f t="shared" si="1744"/>
        <v>42</v>
      </c>
      <c r="AL576" s="36">
        <f t="shared" si="1744"/>
        <v>196</v>
      </c>
      <c r="AM576" s="36">
        <f t="shared" si="1744"/>
        <v>150</v>
      </c>
      <c r="AN576" s="36">
        <f t="shared" si="1744"/>
        <v>64</v>
      </c>
      <c r="AO576" s="36">
        <f t="shared" si="1744"/>
        <v>186</v>
      </c>
      <c r="AP576" s="36">
        <f t="shared" si="1744"/>
        <v>194</v>
      </c>
      <c r="AQ576" s="36">
        <f t="shared" si="1744"/>
        <v>199</v>
      </c>
      <c r="AR576" s="36">
        <f t="shared" si="1744"/>
        <v>199</v>
      </c>
      <c r="AS576" s="36">
        <f t="shared" si="1744"/>
        <v>199</v>
      </c>
      <c r="AT576" s="35">
        <f t="shared" si="39"/>
        <v>42</v>
      </c>
      <c r="AU576" s="31"/>
      <c r="AV576" s="31"/>
      <c r="AW576" s="31"/>
      <c r="AX576" s="31"/>
      <c r="AY576" s="31"/>
      <c r="AZ576" s="31"/>
      <c r="BA576" s="31"/>
      <c r="BB576" s="31"/>
    </row>
    <row r="577" ht="13.5" customHeight="1">
      <c r="A577" s="27" t="s">
        <v>58</v>
      </c>
      <c r="B577" s="27" t="s">
        <v>66</v>
      </c>
      <c r="C577" s="28">
        <f>LOOKUP(A577,'single char incidentie'!$A$1:$A$26,'single char incidentie'!$E$1:$E$26)</f>
        <v>0.03982593795</v>
      </c>
      <c r="D577" s="28">
        <f>LOOKUP(B577,'single char incidentie'!$A$1:$A$26,'single char incidentie'!$D$1:$D$26)</f>
        <v>0.000842809948</v>
      </c>
      <c r="E577" s="29">
        <v>0.00373436477591725</v>
      </c>
      <c r="F577" s="30">
        <f t="shared" si="9"/>
        <v>0.00003734364776</v>
      </c>
      <c r="G577" s="31">
        <f t="shared" si="27"/>
        <v>52281.10686</v>
      </c>
      <c r="H577" s="31">
        <f t="shared" si="28"/>
        <v>11799.33927</v>
      </c>
      <c r="I577" s="31">
        <f t="shared" si="10"/>
        <v>522.8110686</v>
      </c>
      <c r="J577" s="32">
        <f t="shared" ref="J577:K577" si="1745">C577*$AH$5</f>
        <v>39.82593795</v>
      </c>
      <c r="K577" s="32">
        <f t="shared" si="1745"/>
        <v>0.842809948</v>
      </c>
      <c r="L577" s="32">
        <f t="shared" si="12"/>
        <v>0.03734364776</v>
      </c>
      <c r="M577" s="32">
        <f t="shared" si="13"/>
        <v>3.318828162</v>
      </c>
      <c r="N577" s="32">
        <f t="shared" si="14"/>
        <v>1.284707676</v>
      </c>
      <c r="O577" s="32">
        <f t="shared" si="15"/>
        <v>0.07023416233</v>
      </c>
      <c r="P577" s="32">
        <f t="shared" si="16"/>
        <v>0.02718741768</v>
      </c>
      <c r="Q577" s="32">
        <f t="shared" si="17"/>
        <v>0.003111970647</v>
      </c>
      <c r="R577" s="32">
        <f t="shared" si="18"/>
        <v>0.001204633799</v>
      </c>
      <c r="S577" s="32">
        <f t="shared" si="19"/>
        <v>0.0001003861499</v>
      </c>
      <c r="T577" s="33">
        <f t="shared" si="30"/>
        <v>0.9985383452</v>
      </c>
      <c r="U577" s="34">
        <f t="shared" ref="U577:AB577" si="1746">IF(AND(J577&gt;=$AH$7,J577&lt;=$AH$9),1,0)</f>
        <v>0</v>
      </c>
      <c r="V577" s="34">
        <f t="shared" si="1746"/>
        <v>0</v>
      </c>
      <c r="W577" s="34">
        <f t="shared" si="1746"/>
        <v>0</v>
      </c>
      <c r="X577" s="34">
        <f t="shared" si="1746"/>
        <v>0</v>
      </c>
      <c r="Y577" s="34">
        <f t="shared" si="1746"/>
        <v>1</v>
      </c>
      <c r="Z577" s="34">
        <f t="shared" si="1746"/>
        <v>0</v>
      </c>
      <c r="AA577" s="34">
        <f t="shared" si="1746"/>
        <v>0</v>
      </c>
      <c r="AB577" s="34">
        <f t="shared" si="1746"/>
        <v>0</v>
      </c>
      <c r="AC577" s="34">
        <f t="shared" si="21"/>
        <v>0</v>
      </c>
      <c r="AD577" s="34">
        <f t="shared" si="22"/>
        <v>1</v>
      </c>
      <c r="AE577" s="30">
        <f t="shared" si="23"/>
        <v>0.00003734364776</v>
      </c>
      <c r="AF577" s="35" t="str">
        <f t="shared" si="42"/>
        <v>V+D</v>
      </c>
      <c r="AG577" s="31"/>
      <c r="AH577" s="31"/>
      <c r="AI577" s="31"/>
      <c r="AJ577" s="36">
        <f t="shared" ref="AJ577:AS577" si="1747">INT(100*ABS(J577-($AH$7+$AH$9)/2))</f>
        <v>3782</v>
      </c>
      <c r="AK577" s="36">
        <f t="shared" si="1747"/>
        <v>115</v>
      </c>
      <c r="AL577" s="36">
        <f t="shared" si="1747"/>
        <v>196</v>
      </c>
      <c r="AM577" s="36">
        <f t="shared" si="1747"/>
        <v>131</v>
      </c>
      <c r="AN577" s="36">
        <f t="shared" si="1747"/>
        <v>71</v>
      </c>
      <c r="AO577" s="36">
        <f t="shared" si="1747"/>
        <v>192</v>
      </c>
      <c r="AP577" s="36">
        <f t="shared" si="1747"/>
        <v>197</v>
      </c>
      <c r="AQ577" s="36">
        <f t="shared" si="1747"/>
        <v>199</v>
      </c>
      <c r="AR577" s="36">
        <f t="shared" si="1747"/>
        <v>199</v>
      </c>
      <c r="AS577" s="36">
        <f t="shared" si="1747"/>
        <v>199</v>
      </c>
      <c r="AT577" s="35">
        <f t="shared" si="39"/>
        <v>71</v>
      </c>
      <c r="AU577" s="31"/>
      <c r="AV577" s="31"/>
      <c r="AW577" s="31"/>
      <c r="AX577" s="31"/>
      <c r="AY577" s="31"/>
      <c r="AZ577" s="31"/>
      <c r="BA577" s="31"/>
      <c r="BB577" s="31"/>
    </row>
    <row r="578" ht="13.5" customHeight="1">
      <c r="A578" s="27" t="s">
        <v>67</v>
      </c>
      <c r="B578" s="27" t="s">
        <v>42</v>
      </c>
      <c r="C578" s="28">
        <f>LOOKUP(A578,'single char incidentie'!$A$1:$A$26,'single char incidentie'!$E$1:$E$26)</f>
        <v>0.0006335449279</v>
      </c>
      <c r="D578" s="28">
        <f>LOOKUP(B578,'single char incidentie'!$A$1:$A$26,'single char incidentie'!$D$1:$D$26)</f>
        <v>0.05481889944</v>
      </c>
      <c r="E578" s="29">
        <v>0.00359045861884915</v>
      </c>
      <c r="F578" s="30">
        <f t="shared" si="9"/>
        <v>0.00003590458619</v>
      </c>
      <c r="G578" s="31">
        <f t="shared" si="27"/>
        <v>50266.42066</v>
      </c>
      <c r="H578" s="31">
        <f t="shared" si="28"/>
        <v>767464.5922</v>
      </c>
      <c r="I578" s="31">
        <f t="shared" si="10"/>
        <v>502.6642066</v>
      </c>
      <c r="J578" s="32">
        <f t="shared" ref="J578:K578" si="1748">C578*$AH$5</f>
        <v>0.6335449279</v>
      </c>
      <c r="K578" s="32">
        <f t="shared" si="1748"/>
        <v>54.81889944</v>
      </c>
      <c r="L578" s="32">
        <f t="shared" si="12"/>
        <v>0.03590458619</v>
      </c>
      <c r="M578" s="32">
        <f t="shared" si="13"/>
        <v>0.05279541066</v>
      </c>
      <c r="N578" s="32">
        <f t="shared" si="14"/>
        <v>0.02043693316</v>
      </c>
      <c r="O578" s="32">
        <f t="shared" si="15"/>
        <v>4.56824162</v>
      </c>
      <c r="P578" s="32">
        <f t="shared" si="16"/>
        <v>1.768351595</v>
      </c>
      <c r="Q578" s="32">
        <f t="shared" si="17"/>
        <v>0.002992048849</v>
      </c>
      <c r="R578" s="32">
        <f t="shared" si="18"/>
        <v>0.001158212458</v>
      </c>
      <c r="S578" s="32">
        <f t="shared" si="19"/>
        <v>0.00009651770481</v>
      </c>
      <c r="T578" s="33">
        <f t="shared" si="30"/>
        <v>0.9985742497</v>
      </c>
      <c r="U578" s="34">
        <f t="shared" ref="U578:AB578" si="1749">IF(AND(J578&gt;=$AH$7,J578&lt;=$AH$9),1,0)</f>
        <v>0</v>
      </c>
      <c r="V578" s="34">
        <f t="shared" si="1749"/>
        <v>0</v>
      </c>
      <c r="W578" s="34">
        <f t="shared" si="1749"/>
        <v>0</v>
      </c>
      <c r="X578" s="34">
        <f t="shared" si="1749"/>
        <v>0</v>
      </c>
      <c r="Y578" s="34">
        <f t="shared" si="1749"/>
        <v>0</v>
      </c>
      <c r="Z578" s="34">
        <f t="shared" si="1749"/>
        <v>0</v>
      </c>
      <c r="AA578" s="34">
        <f t="shared" si="1749"/>
        <v>1</v>
      </c>
      <c r="AB578" s="34">
        <f t="shared" si="1749"/>
        <v>0</v>
      </c>
      <c r="AC578" s="34">
        <f t="shared" si="21"/>
        <v>0</v>
      </c>
      <c r="AD578" s="34">
        <f t="shared" si="22"/>
        <v>1</v>
      </c>
      <c r="AE578" s="30">
        <f t="shared" si="23"/>
        <v>0.00003590458619</v>
      </c>
      <c r="AF578" s="35" t="str">
        <f t="shared" si="42"/>
        <v>F+D</v>
      </c>
      <c r="AG578" s="31"/>
      <c r="AH578" s="31"/>
      <c r="AI578" s="31"/>
      <c r="AJ578" s="36">
        <f t="shared" ref="AJ578:AS578" si="1750">INT(100*ABS(J578-($AH$7+$AH$9)/2))</f>
        <v>136</v>
      </c>
      <c r="AK578" s="36">
        <f t="shared" si="1750"/>
        <v>5281</v>
      </c>
      <c r="AL578" s="36">
        <f t="shared" si="1750"/>
        <v>196</v>
      </c>
      <c r="AM578" s="36">
        <f t="shared" si="1750"/>
        <v>194</v>
      </c>
      <c r="AN578" s="36">
        <f t="shared" si="1750"/>
        <v>197</v>
      </c>
      <c r="AO578" s="36">
        <f t="shared" si="1750"/>
        <v>256</v>
      </c>
      <c r="AP578" s="36">
        <f t="shared" si="1750"/>
        <v>23</v>
      </c>
      <c r="AQ578" s="36">
        <f t="shared" si="1750"/>
        <v>199</v>
      </c>
      <c r="AR578" s="36">
        <f t="shared" si="1750"/>
        <v>199</v>
      </c>
      <c r="AS578" s="36">
        <f t="shared" si="1750"/>
        <v>199</v>
      </c>
      <c r="AT578" s="35">
        <f t="shared" si="39"/>
        <v>23</v>
      </c>
      <c r="AU578" s="31"/>
      <c r="AV578" s="31"/>
      <c r="AW578" s="31"/>
      <c r="AX578" s="31"/>
      <c r="AY578" s="31"/>
      <c r="AZ578" s="31"/>
      <c r="BA578" s="31"/>
      <c r="BB578" s="31"/>
    </row>
    <row r="579" ht="13.5" customHeight="1">
      <c r="A579" s="27" t="s">
        <v>63</v>
      </c>
      <c r="B579" s="27" t="s">
        <v>64</v>
      </c>
      <c r="C579" s="28">
        <f>LOOKUP(A579,'single char incidentie'!$A$1:$A$26,'single char incidentie'!$E$1:$E$26)</f>
        <v>0.00260728886</v>
      </c>
      <c r="D579" s="28">
        <f>LOOKUP(B579,'single char incidentie'!$A$1:$A$26,'single char incidentie'!$D$1:$D$26)</f>
        <v>0.001575907411</v>
      </c>
      <c r="E579" s="29">
        <v>0.0035257008481685</v>
      </c>
      <c r="F579" s="30">
        <f t="shared" si="9"/>
        <v>0.00003525700848</v>
      </c>
      <c r="G579" s="31">
        <f t="shared" si="27"/>
        <v>49359.81187</v>
      </c>
      <c r="H579" s="31">
        <f t="shared" si="28"/>
        <v>22062.70375</v>
      </c>
      <c r="I579" s="31">
        <f t="shared" si="10"/>
        <v>493.5981187</v>
      </c>
      <c r="J579" s="32">
        <f t="shared" ref="J579:K579" si="1751">C579*$AH$5</f>
        <v>2.60728886</v>
      </c>
      <c r="K579" s="32">
        <f t="shared" si="1751"/>
        <v>1.575907411</v>
      </c>
      <c r="L579" s="32">
        <f t="shared" si="12"/>
        <v>0.03525700848</v>
      </c>
      <c r="M579" s="32">
        <f t="shared" si="13"/>
        <v>0.2172740717</v>
      </c>
      <c r="N579" s="32">
        <f t="shared" si="14"/>
        <v>0.08410609227</v>
      </c>
      <c r="O579" s="32">
        <f t="shared" si="15"/>
        <v>0.1313256176</v>
      </c>
      <c r="P579" s="32">
        <f t="shared" si="16"/>
        <v>0.05083572293</v>
      </c>
      <c r="Q579" s="32">
        <f t="shared" si="17"/>
        <v>0.00293808404</v>
      </c>
      <c r="R579" s="32">
        <f t="shared" si="18"/>
        <v>0.001137322854</v>
      </c>
      <c r="S579" s="32">
        <f t="shared" si="19"/>
        <v>0.00009477690452</v>
      </c>
      <c r="T579" s="33">
        <f t="shared" si="30"/>
        <v>0.9986095068</v>
      </c>
      <c r="U579" s="34">
        <f t="shared" ref="U579:AB579" si="1752">IF(AND(J579&gt;=$AH$7,J579&lt;=$AH$9),1,0)</f>
        <v>1</v>
      </c>
      <c r="V579" s="34">
        <f t="shared" si="1752"/>
        <v>1</v>
      </c>
      <c r="W579" s="34">
        <f t="shared" si="1752"/>
        <v>0</v>
      </c>
      <c r="X579" s="34">
        <f t="shared" si="1752"/>
        <v>0</v>
      </c>
      <c r="Y579" s="34">
        <f t="shared" si="1752"/>
        <v>0</v>
      </c>
      <c r="Z579" s="34">
        <f t="shared" si="1752"/>
        <v>0</v>
      </c>
      <c r="AA579" s="34">
        <f t="shared" si="1752"/>
        <v>0</v>
      </c>
      <c r="AB579" s="34">
        <f t="shared" si="1752"/>
        <v>0</v>
      </c>
      <c r="AC579" s="34">
        <f t="shared" si="21"/>
        <v>0</v>
      </c>
      <c r="AD579" s="34">
        <f t="shared" si="22"/>
        <v>1</v>
      </c>
      <c r="AE579" s="30">
        <f t="shared" si="23"/>
        <v>0.00003525700848</v>
      </c>
      <c r="AF579" s="35" t="str">
        <f t="shared" si="42"/>
        <v>F</v>
      </c>
      <c r="AG579" s="31"/>
      <c r="AH579" s="31"/>
      <c r="AI579" s="31"/>
      <c r="AJ579" s="36">
        <f t="shared" ref="AJ579:AS579" si="1753">INT(100*ABS(J579-($AH$7+$AH$9)/2))</f>
        <v>60</v>
      </c>
      <c r="AK579" s="36">
        <f t="shared" si="1753"/>
        <v>42</v>
      </c>
      <c r="AL579" s="36">
        <f t="shared" si="1753"/>
        <v>196</v>
      </c>
      <c r="AM579" s="36">
        <f t="shared" si="1753"/>
        <v>178</v>
      </c>
      <c r="AN579" s="36">
        <f t="shared" si="1753"/>
        <v>191</v>
      </c>
      <c r="AO579" s="36">
        <f t="shared" si="1753"/>
        <v>186</v>
      </c>
      <c r="AP579" s="36">
        <f t="shared" si="1753"/>
        <v>194</v>
      </c>
      <c r="AQ579" s="36">
        <f t="shared" si="1753"/>
        <v>199</v>
      </c>
      <c r="AR579" s="36">
        <f t="shared" si="1753"/>
        <v>199</v>
      </c>
      <c r="AS579" s="36">
        <f t="shared" si="1753"/>
        <v>199</v>
      </c>
      <c r="AT579" s="35">
        <f t="shared" si="39"/>
        <v>42</v>
      </c>
      <c r="AU579" s="31"/>
      <c r="AV579" s="31"/>
      <c r="AW579" s="31"/>
      <c r="AX579" s="31"/>
      <c r="AY579" s="31"/>
      <c r="AZ579" s="31"/>
      <c r="BA579" s="31"/>
      <c r="BB579" s="31"/>
    </row>
    <row r="580" ht="13.5" customHeight="1">
      <c r="A580" s="27" t="s">
        <v>66</v>
      </c>
      <c r="B580" s="27" t="s">
        <v>61</v>
      </c>
      <c r="C580" s="28">
        <f>LOOKUP(A580,'single char incidentie'!$A$1:$A$26,'single char incidentie'!$E$1:$E$26)</f>
        <v>0.00143361625</v>
      </c>
      <c r="D580" s="28">
        <f>LOOKUP(B580,'single char incidentie'!$A$1:$A$26,'single char incidentie'!$D$1:$D$26)</f>
        <v>0.02155809446</v>
      </c>
      <c r="E580" s="29">
        <v>0.00351131023246169</v>
      </c>
      <c r="F580" s="30">
        <f t="shared" si="9"/>
        <v>0.00003511310232</v>
      </c>
      <c r="G580" s="31">
        <f t="shared" si="27"/>
        <v>49158.34325</v>
      </c>
      <c r="H580" s="31">
        <f t="shared" si="28"/>
        <v>301813.3225</v>
      </c>
      <c r="I580" s="31">
        <f t="shared" si="10"/>
        <v>491.5834325</v>
      </c>
      <c r="J580" s="32">
        <f t="shared" ref="J580:K580" si="1754">C580*$AH$5</f>
        <v>1.43361625</v>
      </c>
      <c r="K580" s="32">
        <f t="shared" si="1754"/>
        <v>21.55809446</v>
      </c>
      <c r="L580" s="32">
        <f t="shared" si="12"/>
        <v>0.03511310232</v>
      </c>
      <c r="M580" s="32">
        <f t="shared" si="13"/>
        <v>0.1194680208</v>
      </c>
      <c r="N580" s="32">
        <f t="shared" si="14"/>
        <v>0.04624568548</v>
      </c>
      <c r="O580" s="32">
        <f t="shared" si="15"/>
        <v>1.796507872</v>
      </c>
      <c r="P580" s="32">
        <f t="shared" si="16"/>
        <v>0.6954224021</v>
      </c>
      <c r="Q580" s="32">
        <f t="shared" si="17"/>
        <v>0.00292609186</v>
      </c>
      <c r="R580" s="32">
        <f t="shared" si="18"/>
        <v>0.00113268072</v>
      </c>
      <c r="S580" s="32">
        <f t="shared" si="19"/>
        <v>0.00009439006001</v>
      </c>
      <c r="T580" s="33">
        <f t="shared" si="30"/>
        <v>0.9986446199</v>
      </c>
      <c r="U580" s="34">
        <f t="shared" ref="U580:AB580" si="1755">IF(AND(J580&gt;=$AH$7,J580&lt;=$AH$9),1,0)</f>
        <v>1</v>
      </c>
      <c r="V580" s="34">
        <f t="shared" si="1755"/>
        <v>0</v>
      </c>
      <c r="W580" s="34">
        <f t="shared" si="1755"/>
        <v>0</v>
      </c>
      <c r="X580" s="34">
        <f t="shared" si="1755"/>
        <v>0</v>
      </c>
      <c r="Y580" s="34">
        <f t="shared" si="1755"/>
        <v>0</v>
      </c>
      <c r="Z580" s="34">
        <f t="shared" si="1755"/>
        <v>1</v>
      </c>
      <c r="AA580" s="34">
        <f t="shared" si="1755"/>
        <v>0</v>
      </c>
      <c r="AB580" s="34">
        <f t="shared" si="1755"/>
        <v>0</v>
      </c>
      <c r="AC580" s="34">
        <f t="shared" si="21"/>
        <v>0</v>
      </c>
      <c r="AD580" s="34">
        <f t="shared" si="22"/>
        <v>1</v>
      </c>
      <c r="AE580" s="30">
        <f t="shared" si="23"/>
        <v>0.00003511310232</v>
      </c>
      <c r="AF580" s="35" t="str">
        <f t="shared" si="42"/>
        <v>F+M</v>
      </c>
      <c r="AG580" s="31"/>
      <c r="AH580" s="31"/>
      <c r="AI580" s="31"/>
      <c r="AJ580" s="36">
        <f t="shared" ref="AJ580:AS580" si="1756">INT(100*ABS(J580-($AH$7+$AH$9)/2))</f>
        <v>56</v>
      </c>
      <c r="AK580" s="36">
        <f t="shared" si="1756"/>
        <v>1955</v>
      </c>
      <c r="AL580" s="36">
        <f t="shared" si="1756"/>
        <v>196</v>
      </c>
      <c r="AM580" s="36">
        <f t="shared" si="1756"/>
        <v>188</v>
      </c>
      <c r="AN580" s="36">
        <f t="shared" si="1756"/>
        <v>195</v>
      </c>
      <c r="AO580" s="36">
        <f t="shared" si="1756"/>
        <v>20</v>
      </c>
      <c r="AP580" s="36">
        <f t="shared" si="1756"/>
        <v>130</v>
      </c>
      <c r="AQ580" s="36">
        <f t="shared" si="1756"/>
        <v>199</v>
      </c>
      <c r="AR580" s="36">
        <f t="shared" si="1756"/>
        <v>199</v>
      </c>
      <c r="AS580" s="36">
        <f t="shared" si="1756"/>
        <v>199</v>
      </c>
      <c r="AT580" s="35">
        <f t="shared" si="39"/>
        <v>20</v>
      </c>
      <c r="AU580" s="31"/>
      <c r="AV580" s="31"/>
      <c r="AW580" s="31"/>
      <c r="AX580" s="31"/>
      <c r="AY580" s="31"/>
      <c r="AZ580" s="31"/>
      <c r="BA580" s="31"/>
      <c r="BB580" s="31"/>
    </row>
    <row r="581" ht="13.5" customHeight="1">
      <c r="A581" s="27" t="s">
        <v>66</v>
      </c>
      <c r="B581" s="27" t="s">
        <v>53</v>
      </c>
      <c r="C581" s="28">
        <f>LOOKUP(A581,'single char incidentie'!$A$1:$A$26,'single char incidentie'!$E$1:$E$26)</f>
        <v>0.00143361625</v>
      </c>
      <c r="D581" s="28">
        <f>LOOKUP(B581,'single char incidentie'!$A$1:$A$26,'single char incidentie'!$D$1:$D$26)</f>
        <v>0.02319662658</v>
      </c>
      <c r="E581" s="29">
        <v>0.00348972430890147</v>
      </c>
      <c r="F581" s="30">
        <f t="shared" si="9"/>
        <v>0.00003489724309</v>
      </c>
      <c r="G581" s="31">
        <f t="shared" si="27"/>
        <v>48856.14032</v>
      </c>
      <c r="H581" s="31">
        <f t="shared" si="28"/>
        <v>324752.7721</v>
      </c>
      <c r="I581" s="31">
        <f t="shared" si="10"/>
        <v>488.5614032</v>
      </c>
      <c r="J581" s="32">
        <f t="shared" ref="J581:K581" si="1757">C581*$AH$5</f>
        <v>1.43361625</v>
      </c>
      <c r="K581" s="32">
        <f t="shared" si="1757"/>
        <v>23.19662658</v>
      </c>
      <c r="L581" s="32">
        <f t="shared" si="12"/>
        <v>0.03489724309</v>
      </c>
      <c r="M581" s="32">
        <f t="shared" si="13"/>
        <v>0.1194680208</v>
      </c>
      <c r="N581" s="32">
        <f t="shared" si="14"/>
        <v>0.04624568548</v>
      </c>
      <c r="O581" s="32">
        <f t="shared" si="15"/>
        <v>1.933052215</v>
      </c>
      <c r="P581" s="32">
        <f t="shared" si="16"/>
        <v>0.7482782768</v>
      </c>
      <c r="Q581" s="32">
        <f t="shared" si="17"/>
        <v>0.002908103591</v>
      </c>
      <c r="R581" s="32">
        <f t="shared" si="18"/>
        <v>0.001125717519</v>
      </c>
      <c r="S581" s="32">
        <f t="shared" si="19"/>
        <v>0.00009380979325</v>
      </c>
      <c r="T581" s="33">
        <f t="shared" si="30"/>
        <v>0.9986795171</v>
      </c>
      <c r="U581" s="34">
        <f t="shared" ref="U581:AB581" si="1758">IF(AND(J581&gt;=$AH$7,J581&lt;=$AH$9),1,0)</f>
        <v>1</v>
      </c>
      <c r="V581" s="34">
        <f t="shared" si="1758"/>
        <v>0</v>
      </c>
      <c r="W581" s="34">
        <f t="shared" si="1758"/>
        <v>0</v>
      </c>
      <c r="X581" s="34">
        <f t="shared" si="1758"/>
        <v>0</v>
      </c>
      <c r="Y581" s="34">
        <f t="shared" si="1758"/>
        <v>0</v>
      </c>
      <c r="Z581" s="34">
        <f t="shared" si="1758"/>
        <v>1</v>
      </c>
      <c r="AA581" s="34">
        <f t="shared" si="1758"/>
        <v>0</v>
      </c>
      <c r="AB581" s="34">
        <f t="shared" si="1758"/>
        <v>0</v>
      </c>
      <c r="AC581" s="34">
        <f t="shared" si="21"/>
        <v>0</v>
      </c>
      <c r="AD581" s="34">
        <f t="shared" si="22"/>
        <v>1</v>
      </c>
      <c r="AE581" s="30">
        <f t="shared" si="23"/>
        <v>0.00003489724309</v>
      </c>
      <c r="AF581" s="35" t="str">
        <f t="shared" si="42"/>
        <v>F+M</v>
      </c>
      <c r="AG581" s="31"/>
      <c r="AH581" s="31"/>
      <c r="AI581" s="31"/>
      <c r="AJ581" s="36">
        <f t="shared" ref="AJ581:AS581" si="1759">INT(100*ABS(J581-($AH$7+$AH$9)/2))</f>
        <v>56</v>
      </c>
      <c r="AK581" s="36">
        <f t="shared" si="1759"/>
        <v>2119</v>
      </c>
      <c r="AL581" s="36">
        <f t="shared" si="1759"/>
        <v>196</v>
      </c>
      <c r="AM581" s="36">
        <f t="shared" si="1759"/>
        <v>188</v>
      </c>
      <c r="AN581" s="36">
        <f t="shared" si="1759"/>
        <v>195</v>
      </c>
      <c r="AO581" s="36">
        <f t="shared" si="1759"/>
        <v>6</v>
      </c>
      <c r="AP581" s="36">
        <f t="shared" si="1759"/>
        <v>125</v>
      </c>
      <c r="AQ581" s="36">
        <f t="shared" si="1759"/>
        <v>199</v>
      </c>
      <c r="AR581" s="36">
        <f t="shared" si="1759"/>
        <v>199</v>
      </c>
      <c r="AS581" s="36">
        <f t="shared" si="1759"/>
        <v>199</v>
      </c>
      <c r="AT581" s="35">
        <f t="shared" si="39"/>
        <v>6</v>
      </c>
      <c r="AU581" s="31"/>
      <c r="AV581" s="31"/>
      <c r="AW581" s="31"/>
      <c r="AX581" s="31"/>
      <c r="AY581" s="31"/>
      <c r="AZ581" s="31"/>
      <c r="BA581" s="31"/>
      <c r="BB581" s="31"/>
    </row>
    <row r="582" ht="13.5" customHeight="1">
      <c r="A582" s="27" t="s">
        <v>67</v>
      </c>
      <c r="B582" s="27" t="s">
        <v>45</v>
      </c>
      <c r="C582" s="28">
        <f>LOOKUP(A582,'single char incidentie'!$A$1:$A$26,'single char incidentie'!$E$1:$E$26)</f>
        <v>0.0006335449279</v>
      </c>
      <c r="D582" s="28">
        <f>LOOKUP(B582,'single char incidentie'!$A$1:$A$26,'single char incidentie'!$D$1:$D$26)</f>
        <v>0.04970677464</v>
      </c>
      <c r="E582" s="29">
        <v>0.00340338061466061</v>
      </c>
      <c r="F582" s="30">
        <f t="shared" si="9"/>
        <v>0.00003403380615</v>
      </c>
      <c r="G582" s="31">
        <f t="shared" si="27"/>
        <v>47647.32861</v>
      </c>
      <c r="H582" s="31">
        <f t="shared" si="28"/>
        <v>695894.845</v>
      </c>
      <c r="I582" s="31">
        <f t="shared" si="10"/>
        <v>476.4732861</v>
      </c>
      <c r="J582" s="32">
        <f t="shared" ref="J582:K582" si="1760">C582*$AH$5</f>
        <v>0.6335449279</v>
      </c>
      <c r="K582" s="32">
        <f t="shared" si="1760"/>
        <v>49.70677464</v>
      </c>
      <c r="L582" s="32">
        <f t="shared" si="12"/>
        <v>0.03403380615</v>
      </c>
      <c r="M582" s="32">
        <f t="shared" si="13"/>
        <v>0.05279541066</v>
      </c>
      <c r="N582" s="32">
        <f t="shared" si="14"/>
        <v>0.02043693316</v>
      </c>
      <c r="O582" s="32">
        <f t="shared" si="15"/>
        <v>4.14223122</v>
      </c>
      <c r="P582" s="32">
        <f t="shared" si="16"/>
        <v>1.603444343</v>
      </c>
      <c r="Q582" s="32">
        <f t="shared" si="17"/>
        <v>0.002836150512</v>
      </c>
      <c r="R582" s="32">
        <f t="shared" si="18"/>
        <v>0.001097864714</v>
      </c>
      <c r="S582" s="32">
        <f t="shared" si="19"/>
        <v>0.0000914887262</v>
      </c>
      <c r="T582" s="33">
        <f t="shared" si="30"/>
        <v>0.9987135509</v>
      </c>
      <c r="U582" s="34">
        <f t="shared" ref="U582:AB582" si="1761">IF(AND(J582&gt;=$AH$7,J582&lt;=$AH$9),1,0)</f>
        <v>0</v>
      </c>
      <c r="V582" s="34">
        <f t="shared" si="1761"/>
        <v>0</v>
      </c>
      <c r="W582" s="34">
        <f t="shared" si="1761"/>
        <v>0</v>
      </c>
      <c r="X582" s="34">
        <f t="shared" si="1761"/>
        <v>0</v>
      </c>
      <c r="Y582" s="34">
        <f t="shared" si="1761"/>
        <v>0</v>
      </c>
      <c r="Z582" s="34">
        <f t="shared" si="1761"/>
        <v>0</v>
      </c>
      <c r="AA582" s="34">
        <f t="shared" si="1761"/>
        <v>1</v>
      </c>
      <c r="AB582" s="34">
        <f t="shared" si="1761"/>
        <v>0</v>
      </c>
      <c r="AC582" s="34">
        <f t="shared" si="21"/>
        <v>0</v>
      </c>
      <c r="AD582" s="34">
        <f t="shared" si="22"/>
        <v>1</v>
      </c>
      <c r="AE582" s="30">
        <f t="shared" si="23"/>
        <v>0.00003403380615</v>
      </c>
      <c r="AF582" s="35" t="str">
        <f t="shared" si="42"/>
        <v>F+D</v>
      </c>
      <c r="AG582" s="31"/>
      <c r="AH582" s="31"/>
      <c r="AI582" s="31"/>
      <c r="AJ582" s="36">
        <f t="shared" ref="AJ582:AS582" si="1762">INT(100*ABS(J582-($AH$7+$AH$9)/2))</f>
        <v>136</v>
      </c>
      <c r="AK582" s="36">
        <f t="shared" si="1762"/>
        <v>4770</v>
      </c>
      <c r="AL582" s="36">
        <f t="shared" si="1762"/>
        <v>196</v>
      </c>
      <c r="AM582" s="36">
        <f t="shared" si="1762"/>
        <v>194</v>
      </c>
      <c r="AN582" s="36">
        <f t="shared" si="1762"/>
        <v>197</v>
      </c>
      <c r="AO582" s="36">
        <f t="shared" si="1762"/>
        <v>214</v>
      </c>
      <c r="AP582" s="36">
        <f t="shared" si="1762"/>
        <v>39</v>
      </c>
      <c r="AQ582" s="36">
        <f t="shared" si="1762"/>
        <v>199</v>
      </c>
      <c r="AR582" s="36">
        <f t="shared" si="1762"/>
        <v>199</v>
      </c>
      <c r="AS582" s="36">
        <f t="shared" si="1762"/>
        <v>199</v>
      </c>
      <c r="AT582" s="35">
        <f t="shared" si="39"/>
        <v>39</v>
      </c>
      <c r="AU582" s="31"/>
      <c r="AV582" s="31"/>
      <c r="AW582" s="31"/>
      <c r="AX582" s="31"/>
      <c r="AY582" s="31"/>
      <c r="AZ582" s="31"/>
      <c r="BA582" s="31"/>
      <c r="BB582" s="31"/>
    </row>
    <row r="583" ht="13.5" customHeight="1">
      <c r="A583" s="27" t="s">
        <v>45</v>
      </c>
      <c r="B583" s="27" t="s">
        <v>66</v>
      </c>
      <c r="C583" s="28">
        <f>LOOKUP(A583,'single char incidentie'!$A$1:$A$26,'single char incidentie'!$E$1:$E$26)</f>
        <v>0.03844431043</v>
      </c>
      <c r="D583" s="28">
        <f>LOOKUP(B583,'single char incidentie'!$A$1:$A$26,'single char incidentie'!$D$1:$D$26)</f>
        <v>0.000842809948</v>
      </c>
      <c r="E583" s="29">
        <v>0.00336020876754018</v>
      </c>
      <c r="F583" s="30">
        <f t="shared" si="9"/>
        <v>0.00003360208768</v>
      </c>
      <c r="G583" s="31">
        <f t="shared" si="27"/>
        <v>47042.92275</v>
      </c>
      <c r="H583" s="31">
        <f t="shared" si="28"/>
        <v>11799.33927</v>
      </c>
      <c r="I583" s="31">
        <f t="shared" si="10"/>
        <v>470.4292275</v>
      </c>
      <c r="J583" s="32">
        <f t="shared" ref="J583:K583" si="1763">C583*$AH$5</f>
        <v>38.44431043</v>
      </c>
      <c r="K583" s="32">
        <f t="shared" si="1763"/>
        <v>0.842809948</v>
      </c>
      <c r="L583" s="32">
        <f t="shared" si="12"/>
        <v>0.03360208768</v>
      </c>
      <c r="M583" s="32">
        <f t="shared" si="13"/>
        <v>3.203692536</v>
      </c>
      <c r="N583" s="32">
        <f t="shared" si="14"/>
        <v>1.240139046</v>
      </c>
      <c r="O583" s="32">
        <f t="shared" si="15"/>
        <v>0.07023416233</v>
      </c>
      <c r="P583" s="32">
        <f t="shared" si="16"/>
        <v>0.02718741768</v>
      </c>
      <c r="Q583" s="32">
        <f t="shared" si="17"/>
        <v>0.002800173973</v>
      </c>
      <c r="R583" s="32">
        <f t="shared" si="18"/>
        <v>0.001083938312</v>
      </c>
      <c r="S583" s="32">
        <f t="shared" si="19"/>
        <v>0.00009032819268</v>
      </c>
      <c r="T583" s="33">
        <f t="shared" si="30"/>
        <v>0.998747153</v>
      </c>
      <c r="U583" s="34">
        <f t="shared" ref="U583:AB583" si="1764">IF(AND(J583&gt;=$AH$7,J583&lt;=$AH$9),1,0)</f>
        <v>0</v>
      </c>
      <c r="V583" s="34">
        <f t="shared" si="1764"/>
        <v>0</v>
      </c>
      <c r="W583" s="34">
        <f t="shared" si="1764"/>
        <v>0</v>
      </c>
      <c r="X583" s="34">
        <f t="shared" si="1764"/>
        <v>0</v>
      </c>
      <c r="Y583" s="34">
        <f t="shared" si="1764"/>
        <v>1</v>
      </c>
      <c r="Z583" s="34">
        <f t="shared" si="1764"/>
        <v>0</v>
      </c>
      <c r="AA583" s="34">
        <f t="shared" si="1764"/>
        <v>0</v>
      </c>
      <c r="AB583" s="34">
        <f t="shared" si="1764"/>
        <v>0</v>
      </c>
      <c r="AC583" s="34">
        <f t="shared" si="21"/>
        <v>0</v>
      </c>
      <c r="AD583" s="34">
        <f t="shared" si="22"/>
        <v>1</v>
      </c>
      <c r="AE583" s="30">
        <f t="shared" si="23"/>
        <v>0.00003360208768</v>
      </c>
      <c r="AF583" s="35" t="str">
        <f t="shared" si="42"/>
        <v>V+D</v>
      </c>
      <c r="AG583" s="31"/>
      <c r="AH583" s="31"/>
      <c r="AI583" s="31"/>
      <c r="AJ583" s="36">
        <f t="shared" ref="AJ583:AS583" si="1765">INT(100*ABS(J583-($AH$7+$AH$9)/2))</f>
        <v>3644</v>
      </c>
      <c r="AK583" s="36">
        <f t="shared" si="1765"/>
        <v>115</v>
      </c>
      <c r="AL583" s="36">
        <f t="shared" si="1765"/>
        <v>196</v>
      </c>
      <c r="AM583" s="36">
        <f t="shared" si="1765"/>
        <v>120</v>
      </c>
      <c r="AN583" s="36">
        <f t="shared" si="1765"/>
        <v>75</v>
      </c>
      <c r="AO583" s="36">
        <f t="shared" si="1765"/>
        <v>192</v>
      </c>
      <c r="AP583" s="36">
        <f t="shared" si="1765"/>
        <v>197</v>
      </c>
      <c r="AQ583" s="36">
        <f t="shared" si="1765"/>
        <v>199</v>
      </c>
      <c r="AR583" s="36">
        <f t="shared" si="1765"/>
        <v>199</v>
      </c>
      <c r="AS583" s="36">
        <f t="shared" si="1765"/>
        <v>199</v>
      </c>
      <c r="AT583" s="35">
        <f t="shared" si="39"/>
        <v>75</v>
      </c>
      <c r="AU583" s="31"/>
      <c r="AV583" s="31"/>
      <c r="AW583" s="31"/>
      <c r="AX583" s="31"/>
      <c r="AY583" s="31"/>
      <c r="AZ583" s="31"/>
      <c r="BA583" s="31"/>
      <c r="BB583" s="31"/>
    </row>
    <row r="584" ht="13.5" customHeight="1">
      <c r="A584" s="27" t="s">
        <v>67</v>
      </c>
      <c r="B584" s="27" t="s">
        <v>43</v>
      </c>
      <c r="C584" s="28">
        <f>LOOKUP(A584,'single char incidentie'!$A$1:$A$26,'single char incidentie'!$E$1:$E$26)</f>
        <v>0.0006335449279</v>
      </c>
      <c r="D584" s="28">
        <f>LOOKUP(B584,'single char incidentie'!$A$1:$A$26,'single char incidentie'!$D$1:$D$26)</f>
        <v>0.04579603563</v>
      </c>
      <c r="E584" s="29">
        <v>0.00335301345968678</v>
      </c>
      <c r="F584" s="30">
        <f t="shared" si="9"/>
        <v>0.0000335301346</v>
      </c>
      <c r="G584" s="31">
        <f t="shared" si="27"/>
        <v>46942.18844</v>
      </c>
      <c r="H584" s="31">
        <f t="shared" si="28"/>
        <v>641144.4988</v>
      </c>
      <c r="I584" s="31">
        <f t="shared" si="10"/>
        <v>469.4218844</v>
      </c>
      <c r="J584" s="32">
        <f t="shared" ref="J584:K584" si="1766">C584*$AH$5</f>
        <v>0.6335449279</v>
      </c>
      <c r="K584" s="32">
        <f t="shared" si="1766"/>
        <v>45.79603563</v>
      </c>
      <c r="L584" s="32">
        <f t="shared" si="12"/>
        <v>0.0335301346</v>
      </c>
      <c r="M584" s="32">
        <f t="shared" si="13"/>
        <v>0.05279541066</v>
      </c>
      <c r="N584" s="32">
        <f t="shared" si="14"/>
        <v>0.02043693316</v>
      </c>
      <c r="O584" s="32">
        <f t="shared" si="15"/>
        <v>3.816336303</v>
      </c>
      <c r="P584" s="32">
        <f t="shared" si="16"/>
        <v>1.477291472</v>
      </c>
      <c r="Q584" s="32">
        <f t="shared" si="17"/>
        <v>0.002794177883</v>
      </c>
      <c r="R584" s="32">
        <f t="shared" si="18"/>
        <v>0.001081617245</v>
      </c>
      <c r="S584" s="32">
        <f t="shared" si="19"/>
        <v>0.00009013477042</v>
      </c>
      <c r="T584" s="33">
        <f t="shared" si="30"/>
        <v>0.9987806831</v>
      </c>
      <c r="U584" s="34">
        <f t="shared" ref="U584:AB584" si="1767">IF(AND(J584&gt;=$AH$7,J584&lt;=$AH$9),1,0)</f>
        <v>0</v>
      </c>
      <c r="V584" s="34">
        <f t="shared" si="1767"/>
        <v>0</v>
      </c>
      <c r="W584" s="34">
        <f t="shared" si="1767"/>
        <v>0</v>
      </c>
      <c r="X584" s="34">
        <f t="shared" si="1767"/>
        <v>0</v>
      </c>
      <c r="Y584" s="34">
        <f t="shared" si="1767"/>
        <v>0</v>
      </c>
      <c r="Z584" s="34">
        <f t="shared" si="1767"/>
        <v>0</v>
      </c>
      <c r="AA584" s="34">
        <f t="shared" si="1767"/>
        <v>1</v>
      </c>
      <c r="AB584" s="34">
        <f t="shared" si="1767"/>
        <v>0</v>
      </c>
      <c r="AC584" s="34">
        <f t="shared" si="21"/>
        <v>0</v>
      </c>
      <c r="AD584" s="34">
        <f t="shared" si="22"/>
        <v>1</v>
      </c>
      <c r="AE584" s="30">
        <f t="shared" si="23"/>
        <v>0.0000335301346</v>
      </c>
      <c r="AF584" s="35" t="str">
        <f t="shared" si="42"/>
        <v>F+D</v>
      </c>
      <c r="AG584" s="31"/>
      <c r="AH584" s="31"/>
      <c r="AI584" s="31"/>
      <c r="AJ584" s="36">
        <f t="shared" ref="AJ584:AS584" si="1768">INT(100*ABS(J584-($AH$7+$AH$9)/2))</f>
        <v>136</v>
      </c>
      <c r="AK584" s="36">
        <f t="shared" si="1768"/>
        <v>4379</v>
      </c>
      <c r="AL584" s="36">
        <f t="shared" si="1768"/>
        <v>196</v>
      </c>
      <c r="AM584" s="36">
        <f t="shared" si="1768"/>
        <v>194</v>
      </c>
      <c r="AN584" s="36">
        <f t="shared" si="1768"/>
        <v>197</v>
      </c>
      <c r="AO584" s="36">
        <f t="shared" si="1768"/>
        <v>181</v>
      </c>
      <c r="AP584" s="36">
        <f t="shared" si="1768"/>
        <v>52</v>
      </c>
      <c r="AQ584" s="36">
        <f t="shared" si="1768"/>
        <v>199</v>
      </c>
      <c r="AR584" s="36">
        <f t="shared" si="1768"/>
        <v>199</v>
      </c>
      <c r="AS584" s="36">
        <f t="shared" si="1768"/>
        <v>199</v>
      </c>
      <c r="AT584" s="35">
        <f t="shared" si="39"/>
        <v>52</v>
      </c>
      <c r="AU584" s="31"/>
      <c r="AV584" s="31"/>
      <c r="AW584" s="31"/>
      <c r="AX584" s="31"/>
      <c r="AY584" s="31"/>
      <c r="AZ584" s="31"/>
      <c r="BA584" s="31"/>
      <c r="BB584" s="31"/>
    </row>
    <row r="585" ht="13.5" customHeight="1">
      <c r="A585" s="27" t="s">
        <v>53</v>
      </c>
      <c r="B585" s="27" t="s">
        <v>66</v>
      </c>
      <c r="C585" s="28">
        <f>LOOKUP(A585,'single char incidentie'!$A$1:$A$26,'single char incidentie'!$E$1:$E$26)</f>
        <v>0.04653756087</v>
      </c>
      <c r="D585" s="28">
        <f>LOOKUP(B585,'single char incidentie'!$A$1:$A$26,'single char incidentie'!$D$1:$D$26)</f>
        <v>0.000842809948</v>
      </c>
      <c r="E585" s="29">
        <v>0.00334581815183337</v>
      </c>
      <c r="F585" s="30">
        <f t="shared" si="9"/>
        <v>0.00003345818152</v>
      </c>
      <c r="G585" s="31">
        <f t="shared" si="27"/>
        <v>46841.45413</v>
      </c>
      <c r="H585" s="31">
        <f t="shared" si="28"/>
        <v>11799.33927</v>
      </c>
      <c r="I585" s="31">
        <f t="shared" si="10"/>
        <v>468.4145413</v>
      </c>
      <c r="J585" s="32">
        <f t="shared" ref="J585:K585" si="1769">C585*$AH$5</f>
        <v>46.53756087</v>
      </c>
      <c r="K585" s="32">
        <f t="shared" si="1769"/>
        <v>0.842809948</v>
      </c>
      <c r="L585" s="32">
        <f t="shared" si="12"/>
        <v>0.03345818152</v>
      </c>
      <c r="M585" s="32">
        <f t="shared" si="13"/>
        <v>3.878130073</v>
      </c>
      <c r="N585" s="32">
        <f t="shared" si="14"/>
        <v>1.501211641</v>
      </c>
      <c r="O585" s="32">
        <f t="shared" si="15"/>
        <v>0.07023416233</v>
      </c>
      <c r="P585" s="32">
        <f t="shared" si="16"/>
        <v>0.02718741768</v>
      </c>
      <c r="Q585" s="32">
        <f t="shared" si="17"/>
        <v>0.002788181793</v>
      </c>
      <c r="R585" s="32">
        <f t="shared" si="18"/>
        <v>0.001079296178</v>
      </c>
      <c r="S585" s="32">
        <f t="shared" si="19"/>
        <v>0.00008994134817</v>
      </c>
      <c r="T585" s="33">
        <f t="shared" si="30"/>
        <v>0.9988141413</v>
      </c>
      <c r="U585" s="34">
        <f t="shared" ref="U585:AB585" si="1770">IF(AND(J585&gt;=$AH$7,J585&lt;=$AH$9),1,0)</f>
        <v>0</v>
      </c>
      <c r="V585" s="34">
        <f t="shared" si="1770"/>
        <v>0</v>
      </c>
      <c r="W585" s="34">
        <f t="shared" si="1770"/>
        <v>0</v>
      </c>
      <c r="X585" s="34">
        <f t="shared" si="1770"/>
        <v>0</v>
      </c>
      <c r="Y585" s="34">
        <f t="shared" si="1770"/>
        <v>1</v>
      </c>
      <c r="Z585" s="34">
        <f t="shared" si="1770"/>
        <v>0</v>
      </c>
      <c r="AA585" s="34">
        <f t="shared" si="1770"/>
        <v>0</v>
      </c>
      <c r="AB585" s="34">
        <f t="shared" si="1770"/>
        <v>0</v>
      </c>
      <c r="AC585" s="34">
        <f t="shared" si="21"/>
        <v>0</v>
      </c>
      <c r="AD585" s="34">
        <f t="shared" si="22"/>
        <v>1</v>
      </c>
      <c r="AE585" s="30">
        <f t="shared" si="23"/>
        <v>0.00003345818152</v>
      </c>
      <c r="AF585" s="35" t="str">
        <f t="shared" si="42"/>
        <v>V+D</v>
      </c>
      <c r="AG585" s="31"/>
      <c r="AH585" s="31"/>
      <c r="AI585" s="31"/>
      <c r="AJ585" s="36">
        <f t="shared" ref="AJ585:AS585" si="1771">INT(100*ABS(J585-($AH$7+$AH$9)/2))</f>
        <v>4453</v>
      </c>
      <c r="AK585" s="36">
        <f t="shared" si="1771"/>
        <v>115</v>
      </c>
      <c r="AL585" s="36">
        <f t="shared" si="1771"/>
        <v>196</v>
      </c>
      <c r="AM585" s="36">
        <f t="shared" si="1771"/>
        <v>187</v>
      </c>
      <c r="AN585" s="36">
        <f t="shared" si="1771"/>
        <v>49</v>
      </c>
      <c r="AO585" s="36">
        <f t="shared" si="1771"/>
        <v>192</v>
      </c>
      <c r="AP585" s="36">
        <f t="shared" si="1771"/>
        <v>197</v>
      </c>
      <c r="AQ585" s="36">
        <f t="shared" si="1771"/>
        <v>199</v>
      </c>
      <c r="AR585" s="36">
        <f t="shared" si="1771"/>
        <v>199</v>
      </c>
      <c r="AS585" s="36">
        <f t="shared" si="1771"/>
        <v>199</v>
      </c>
      <c r="AT585" s="35">
        <f t="shared" si="39"/>
        <v>49</v>
      </c>
      <c r="AU585" s="31"/>
      <c r="AV585" s="31"/>
      <c r="AW585" s="31"/>
      <c r="AX585" s="31"/>
      <c r="AY585" s="31"/>
      <c r="AZ585" s="31"/>
      <c r="BA585" s="31"/>
      <c r="BB585" s="31"/>
    </row>
    <row r="586" ht="13.5" customHeight="1">
      <c r="A586" s="27" t="s">
        <v>36</v>
      </c>
      <c r="B586" s="27" t="s">
        <v>66</v>
      </c>
      <c r="C586" s="28">
        <f>LOOKUP(A586,'single char incidentie'!$A$1:$A$26,'single char incidentie'!$E$1:$E$26)</f>
        <v>0.05302836709</v>
      </c>
      <c r="D586" s="28">
        <f>LOOKUP(B586,'single char incidentie'!$A$1:$A$26,'single char incidentie'!$D$1:$D$26)</f>
        <v>0.000842809948</v>
      </c>
      <c r="E586" s="29">
        <v>0.00330984161256635</v>
      </c>
      <c r="F586" s="30">
        <f t="shared" si="9"/>
        <v>0.00003309841613</v>
      </c>
      <c r="G586" s="31">
        <f t="shared" si="27"/>
        <v>46337.78258</v>
      </c>
      <c r="H586" s="31">
        <f t="shared" si="28"/>
        <v>11799.33927</v>
      </c>
      <c r="I586" s="31">
        <f t="shared" si="10"/>
        <v>463.3778258</v>
      </c>
      <c r="J586" s="32">
        <f t="shared" ref="J586:K586" si="1772">C586*$AH$5</f>
        <v>53.02836709</v>
      </c>
      <c r="K586" s="32">
        <f t="shared" si="1772"/>
        <v>0.842809948</v>
      </c>
      <c r="L586" s="32">
        <f t="shared" si="12"/>
        <v>0.03309841613</v>
      </c>
      <c r="M586" s="32">
        <f t="shared" si="13"/>
        <v>4.419030591</v>
      </c>
      <c r="N586" s="32">
        <f t="shared" si="14"/>
        <v>1.710592487</v>
      </c>
      <c r="O586" s="32">
        <f t="shared" si="15"/>
        <v>0.07023416233</v>
      </c>
      <c r="P586" s="32">
        <f t="shared" si="16"/>
        <v>0.02718741768</v>
      </c>
      <c r="Q586" s="32">
        <f t="shared" si="17"/>
        <v>0.002758201344</v>
      </c>
      <c r="R586" s="32">
        <f t="shared" si="18"/>
        <v>0.001067690843</v>
      </c>
      <c r="S586" s="32">
        <f t="shared" si="19"/>
        <v>0.0000889742369</v>
      </c>
      <c r="T586" s="33">
        <f t="shared" si="30"/>
        <v>0.9988472397</v>
      </c>
      <c r="U586" s="34">
        <f t="shared" ref="U586:AB586" si="1773">IF(AND(J586&gt;=$AH$7,J586&lt;=$AH$9),1,0)</f>
        <v>0</v>
      </c>
      <c r="V586" s="34">
        <f t="shared" si="1773"/>
        <v>0</v>
      </c>
      <c r="W586" s="34">
        <f t="shared" si="1773"/>
        <v>0</v>
      </c>
      <c r="X586" s="34">
        <f t="shared" si="1773"/>
        <v>0</v>
      </c>
      <c r="Y586" s="34">
        <f t="shared" si="1773"/>
        <v>1</v>
      </c>
      <c r="Z586" s="34">
        <f t="shared" si="1773"/>
        <v>0</v>
      </c>
      <c r="AA586" s="34">
        <f t="shared" si="1773"/>
        <v>0</v>
      </c>
      <c r="AB586" s="34">
        <f t="shared" si="1773"/>
        <v>0</v>
      </c>
      <c r="AC586" s="34">
        <f t="shared" si="21"/>
        <v>0</v>
      </c>
      <c r="AD586" s="34">
        <f t="shared" si="22"/>
        <v>1</v>
      </c>
      <c r="AE586" s="30">
        <f t="shared" si="23"/>
        <v>0.00003309841613</v>
      </c>
      <c r="AF586" s="35" t="str">
        <f t="shared" si="42"/>
        <v>V+D</v>
      </c>
      <c r="AG586" s="31"/>
      <c r="AH586" s="31"/>
      <c r="AI586" s="31"/>
      <c r="AJ586" s="36">
        <f t="shared" ref="AJ586:AS586" si="1774">INT(100*ABS(J586-($AH$7+$AH$9)/2))</f>
        <v>5102</v>
      </c>
      <c r="AK586" s="36">
        <f t="shared" si="1774"/>
        <v>115</v>
      </c>
      <c r="AL586" s="36">
        <f t="shared" si="1774"/>
        <v>196</v>
      </c>
      <c r="AM586" s="36">
        <f t="shared" si="1774"/>
        <v>241</v>
      </c>
      <c r="AN586" s="36">
        <f t="shared" si="1774"/>
        <v>28</v>
      </c>
      <c r="AO586" s="36">
        <f t="shared" si="1774"/>
        <v>192</v>
      </c>
      <c r="AP586" s="36">
        <f t="shared" si="1774"/>
        <v>197</v>
      </c>
      <c r="AQ586" s="36">
        <f t="shared" si="1774"/>
        <v>199</v>
      </c>
      <c r="AR586" s="36">
        <f t="shared" si="1774"/>
        <v>199</v>
      </c>
      <c r="AS586" s="36">
        <f t="shared" si="1774"/>
        <v>199</v>
      </c>
      <c r="AT586" s="35">
        <f t="shared" si="39"/>
        <v>28</v>
      </c>
      <c r="AU586" s="31"/>
      <c r="AV586" s="31"/>
      <c r="AW586" s="31"/>
      <c r="AX586" s="31"/>
      <c r="AY586" s="31"/>
      <c r="AZ586" s="31"/>
      <c r="BA586" s="31"/>
      <c r="BB586" s="31"/>
    </row>
    <row r="587" ht="13.5" customHeight="1">
      <c r="A587" s="27" t="s">
        <v>66</v>
      </c>
      <c r="B587" s="27" t="s">
        <v>60</v>
      </c>
      <c r="C587" s="28">
        <f>LOOKUP(A587,'single char incidentie'!$A$1:$A$26,'single char incidentie'!$E$1:$E$26)</f>
        <v>0.00143361625</v>
      </c>
      <c r="D587" s="28">
        <f>LOOKUP(B587,'single char incidentie'!$A$1:$A$26,'single char incidentie'!$D$1:$D$26)</f>
        <v>0.02015677301</v>
      </c>
      <c r="E587" s="29">
        <v>0.00328106038115273</v>
      </c>
      <c r="F587" s="30">
        <f t="shared" si="9"/>
        <v>0.00003281060381</v>
      </c>
      <c r="G587" s="31">
        <f t="shared" si="27"/>
        <v>45934.84534</v>
      </c>
      <c r="H587" s="31">
        <f t="shared" si="28"/>
        <v>282194.8221</v>
      </c>
      <c r="I587" s="31">
        <f t="shared" si="10"/>
        <v>459.3484534</v>
      </c>
      <c r="J587" s="32">
        <f t="shared" ref="J587:K587" si="1775">C587*$AH$5</f>
        <v>1.43361625</v>
      </c>
      <c r="K587" s="32">
        <f t="shared" si="1775"/>
        <v>20.15677301</v>
      </c>
      <c r="L587" s="32">
        <f t="shared" si="12"/>
        <v>0.03281060381</v>
      </c>
      <c r="M587" s="32">
        <f t="shared" si="13"/>
        <v>0.1194680208</v>
      </c>
      <c r="N587" s="32">
        <f t="shared" si="14"/>
        <v>0.04624568548</v>
      </c>
      <c r="O587" s="32">
        <f t="shared" si="15"/>
        <v>1.679731084</v>
      </c>
      <c r="P587" s="32">
        <f t="shared" si="16"/>
        <v>0.6502184841</v>
      </c>
      <c r="Q587" s="32">
        <f t="shared" si="17"/>
        <v>0.002734216984</v>
      </c>
      <c r="R587" s="32">
        <f t="shared" si="18"/>
        <v>0.001058406575</v>
      </c>
      <c r="S587" s="32">
        <f t="shared" si="19"/>
        <v>0.00008820054788</v>
      </c>
      <c r="T587" s="33">
        <f t="shared" si="30"/>
        <v>0.9988800503</v>
      </c>
      <c r="U587" s="34">
        <f t="shared" ref="U587:AB587" si="1776">IF(AND(J587&gt;=$AH$7,J587&lt;=$AH$9),1,0)</f>
        <v>1</v>
      </c>
      <c r="V587" s="34">
        <f t="shared" si="1776"/>
        <v>0</v>
      </c>
      <c r="W587" s="34">
        <f t="shared" si="1776"/>
        <v>0</v>
      </c>
      <c r="X587" s="34">
        <f t="shared" si="1776"/>
        <v>0</v>
      </c>
      <c r="Y587" s="34">
        <f t="shared" si="1776"/>
        <v>0</v>
      </c>
      <c r="Z587" s="34">
        <f t="shared" si="1776"/>
        <v>1</v>
      </c>
      <c r="AA587" s="34">
        <f t="shared" si="1776"/>
        <v>0</v>
      </c>
      <c r="AB587" s="34">
        <f t="shared" si="1776"/>
        <v>0</v>
      </c>
      <c r="AC587" s="34">
        <f t="shared" si="21"/>
        <v>0</v>
      </c>
      <c r="AD587" s="34">
        <f t="shared" si="22"/>
        <v>1</v>
      </c>
      <c r="AE587" s="30">
        <f t="shared" si="23"/>
        <v>0.00003281060381</v>
      </c>
      <c r="AF587" s="35" t="str">
        <f t="shared" si="42"/>
        <v>F+M</v>
      </c>
      <c r="AG587" s="31"/>
      <c r="AH587" s="31"/>
      <c r="AI587" s="31"/>
      <c r="AJ587" s="36">
        <f t="shared" ref="AJ587:AS587" si="1777">INT(100*ABS(J587-($AH$7+$AH$9)/2))</f>
        <v>56</v>
      </c>
      <c r="AK587" s="36">
        <f t="shared" si="1777"/>
        <v>1815</v>
      </c>
      <c r="AL587" s="36">
        <f t="shared" si="1777"/>
        <v>196</v>
      </c>
      <c r="AM587" s="36">
        <f t="shared" si="1777"/>
        <v>188</v>
      </c>
      <c r="AN587" s="36">
        <f t="shared" si="1777"/>
        <v>195</v>
      </c>
      <c r="AO587" s="36">
        <f t="shared" si="1777"/>
        <v>32</v>
      </c>
      <c r="AP587" s="36">
        <f t="shared" si="1777"/>
        <v>134</v>
      </c>
      <c r="AQ587" s="36">
        <f t="shared" si="1777"/>
        <v>199</v>
      </c>
      <c r="AR587" s="36">
        <f t="shared" si="1777"/>
        <v>199</v>
      </c>
      <c r="AS587" s="36">
        <f t="shared" si="1777"/>
        <v>199</v>
      </c>
      <c r="AT587" s="35">
        <f t="shared" si="39"/>
        <v>32</v>
      </c>
      <c r="AU587" s="31"/>
      <c r="AV587" s="31"/>
      <c r="AW587" s="31"/>
      <c r="AX587" s="31"/>
      <c r="AY587" s="31"/>
      <c r="AZ587" s="31"/>
      <c r="BA587" s="31"/>
      <c r="BB587" s="31"/>
    </row>
    <row r="588" ht="13.5" customHeight="1">
      <c r="A588" s="27" t="s">
        <v>61</v>
      </c>
      <c r="B588" s="27" t="s">
        <v>64</v>
      </c>
      <c r="C588" s="28">
        <f>LOOKUP(A588,'single char incidentie'!$A$1:$A$26,'single char incidentie'!$E$1:$E$26)</f>
        <v>0.0043910167</v>
      </c>
      <c r="D588" s="28">
        <f>LOOKUP(B588,'single char incidentie'!$A$1:$A$26,'single char incidentie'!$D$1:$D$26)</f>
        <v>0.001575907411</v>
      </c>
      <c r="E588" s="29">
        <v>0.00314434953193803</v>
      </c>
      <c r="F588" s="30">
        <f t="shared" si="9"/>
        <v>0.00003144349532</v>
      </c>
      <c r="G588" s="31">
        <f t="shared" si="27"/>
        <v>44020.89345</v>
      </c>
      <c r="H588" s="31">
        <f t="shared" si="28"/>
        <v>22062.70375</v>
      </c>
      <c r="I588" s="31">
        <f t="shared" si="10"/>
        <v>440.2089345</v>
      </c>
      <c r="J588" s="32">
        <f t="shared" ref="J588:K588" si="1778">C588*$AH$5</f>
        <v>4.3910167</v>
      </c>
      <c r="K588" s="32">
        <f t="shared" si="1778"/>
        <v>1.575907411</v>
      </c>
      <c r="L588" s="32">
        <f t="shared" si="12"/>
        <v>0.03144349532</v>
      </c>
      <c r="M588" s="32">
        <f t="shared" si="13"/>
        <v>0.3659180583</v>
      </c>
      <c r="N588" s="32">
        <f t="shared" si="14"/>
        <v>0.1416457</v>
      </c>
      <c r="O588" s="32">
        <f t="shared" si="15"/>
        <v>0.1313256176</v>
      </c>
      <c r="P588" s="32">
        <f t="shared" si="16"/>
        <v>0.05083572293</v>
      </c>
      <c r="Q588" s="32">
        <f t="shared" si="17"/>
        <v>0.002620291277</v>
      </c>
      <c r="R588" s="32">
        <f t="shared" si="18"/>
        <v>0.001014306301</v>
      </c>
      <c r="S588" s="32">
        <f t="shared" si="19"/>
        <v>0.00008452552505</v>
      </c>
      <c r="T588" s="33">
        <f t="shared" si="30"/>
        <v>0.9989114938</v>
      </c>
      <c r="U588" s="34">
        <f t="shared" ref="U588:AB588" si="1779">IF(AND(J588&gt;=$AH$7,J588&lt;=$AH$9),1,0)</f>
        <v>0</v>
      </c>
      <c r="V588" s="34">
        <f t="shared" si="1779"/>
        <v>1</v>
      </c>
      <c r="W588" s="34">
        <f t="shared" si="1779"/>
        <v>0</v>
      </c>
      <c r="X588" s="34">
        <f t="shared" si="1779"/>
        <v>0</v>
      </c>
      <c r="Y588" s="34">
        <f t="shared" si="1779"/>
        <v>0</v>
      </c>
      <c r="Z588" s="34">
        <f t="shared" si="1779"/>
        <v>0</v>
      </c>
      <c r="AA588" s="34">
        <f t="shared" si="1779"/>
        <v>0</v>
      </c>
      <c r="AB588" s="34">
        <f t="shared" si="1779"/>
        <v>0</v>
      </c>
      <c r="AC588" s="34">
        <f t="shared" si="21"/>
        <v>0</v>
      </c>
      <c r="AD588" s="34">
        <f t="shared" si="22"/>
        <v>1</v>
      </c>
      <c r="AE588" s="30">
        <f t="shared" si="23"/>
        <v>0.00003144349532</v>
      </c>
      <c r="AF588" s="35" t="str">
        <f t="shared" si="42"/>
        <v>F</v>
      </c>
      <c r="AG588" s="31"/>
      <c r="AH588" s="31"/>
      <c r="AI588" s="31"/>
      <c r="AJ588" s="36">
        <f t="shared" ref="AJ588:AS588" si="1780">INT(100*ABS(J588-($AH$7+$AH$9)/2))</f>
        <v>239</v>
      </c>
      <c r="AK588" s="36">
        <f t="shared" si="1780"/>
        <v>42</v>
      </c>
      <c r="AL588" s="36">
        <f t="shared" si="1780"/>
        <v>196</v>
      </c>
      <c r="AM588" s="36">
        <f t="shared" si="1780"/>
        <v>163</v>
      </c>
      <c r="AN588" s="36">
        <f t="shared" si="1780"/>
        <v>185</v>
      </c>
      <c r="AO588" s="36">
        <f t="shared" si="1780"/>
        <v>186</v>
      </c>
      <c r="AP588" s="36">
        <f t="shared" si="1780"/>
        <v>194</v>
      </c>
      <c r="AQ588" s="36">
        <f t="shared" si="1780"/>
        <v>199</v>
      </c>
      <c r="AR588" s="36">
        <f t="shared" si="1780"/>
        <v>199</v>
      </c>
      <c r="AS588" s="36">
        <f t="shared" si="1780"/>
        <v>199</v>
      </c>
      <c r="AT588" s="35">
        <f t="shared" si="39"/>
        <v>42</v>
      </c>
      <c r="AU588" s="31"/>
      <c r="AV588" s="31"/>
      <c r="AW588" s="31"/>
      <c r="AX588" s="31"/>
      <c r="AY588" s="31"/>
      <c r="AZ588" s="31"/>
      <c r="BA588" s="31"/>
      <c r="BB588" s="31"/>
    </row>
    <row r="589" ht="13.5" customHeight="1">
      <c r="A589" s="27" t="s">
        <v>64</v>
      </c>
      <c r="B589" s="27" t="s">
        <v>65</v>
      </c>
      <c r="C589" s="28">
        <f>LOOKUP(A589,'single char incidentie'!$A$1:$A$26,'single char incidentie'!$E$1:$E$26)</f>
        <v>0.008691730062</v>
      </c>
      <c r="D589" s="28">
        <f>LOOKUP(B589,'single char incidentie'!$A$1:$A$26,'single char incidentie'!$D$1:$D$26)</f>
        <v>0.002980295365</v>
      </c>
      <c r="E589" s="29">
        <v>0.00313715422408462</v>
      </c>
      <c r="F589" s="30">
        <f t="shared" si="9"/>
        <v>0.00003137154224</v>
      </c>
      <c r="G589" s="31">
        <f t="shared" si="27"/>
        <v>43920.15914</v>
      </c>
      <c r="H589" s="31">
        <f t="shared" si="28"/>
        <v>41724.13511</v>
      </c>
      <c r="I589" s="31">
        <f t="shared" si="10"/>
        <v>439.2015914</v>
      </c>
      <c r="J589" s="32">
        <f t="shared" ref="J589:K589" si="1781">C589*$AH$5</f>
        <v>8.691730062</v>
      </c>
      <c r="K589" s="32">
        <f t="shared" si="1781"/>
        <v>2.980295365</v>
      </c>
      <c r="L589" s="32">
        <f t="shared" si="12"/>
        <v>0.03137154224</v>
      </c>
      <c r="M589" s="32">
        <f t="shared" si="13"/>
        <v>0.7243108385</v>
      </c>
      <c r="N589" s="32">
        <f t="shared" si="14"/>
        <v>0.2803783891</v>
      </c>
      <c r="O589" s="32">
        <f t="shared" si="15"/>
        <v>0.2483579471</v>
      </c>
      <c r="P589" s="32">
        <f t="shared" si="16"/>
        <v>0.09613856016</v>
      </c>
      <c r="Q589" s="32">
        <f t="shared" si="17"/>
        <v>0.002614295187</v>
      </c>
      <c r="R589" s="32">
        <f t="shared" si="18"/>
        <v>0.001011985234</v>
      </c>
      <c r="S589" s="32">
        <f t="shared" si="19"/>
        <v>0.0000843321028</v>
      </c>
      <c r="T589" s="33">
        <f t="shared" si="30"/>
        <v>0.9989428654</v>
      </c>
      <c r="U589" s="34">
        <f t="shared" ref="U589:AB589" si="1782">IF(AND(J589&gt;=$AH$7,J589&lt;=$AH$9),1,0)</f>
        <v>0</v>
      </c>
      <c r="V589" s="34">
        <f t="shared" si="1782"/>
        <v>1</v>
      </c>
      <c r="W589" s="34">
        <f t="shared" si="1782"/>
        <v>0</v>
      </c>
      <c r="X589" s="34">
        <f t="shared" si="1782"/>
        <v>0</v>
      </c>
      <c r="Y589" s="34">
        <f t="shared" si="1782"/>
        <v>0</v>
      </c>
      <c r="Z589" s="34">
        <f t="shared" si="1782"/>
        <v>0</v>
      </c>
      <c r="AA589" s="34">
        <f t="shared" si="1782"/>
        <v>0</v>
      </c>
      <c r="AB589" s="34">
        <f t="shared" si="1782"/>
        <v>0</v>
      </c>
      <c r="AC589" s="34">
        <f t="shared" si="21"/>
        <v>0</v>
      </c>
      <c r="AD589" s="34">
        <f t="shared" si="22"/>
        <v>1</v>
      </c>
      <c r="AE589" s="30">
        <f t="shared" si="23"/>
        <v>0.00003137154224</v>
      </c>
      <c r="AF589" s="35" t="str">
        <f t="shared" si="42"/>
        <v>F</v>
      </c>
      <c r="AG589" s="31"/>
      <c r="AH589" s="31"/>
      <c r="AI589" s="31"/>
      <c r="AJ589" s="36">
        <f t="shared" ref="AJ589:AS589" si="1783">INT(100*ABS(J589-($AH$7+$AH$9)/2))</f>
        <v>669</v>
      </c>
      <c r="AK589" s="36">
        <f t="shared" si="1783"/>
        <v>98</v>
      </c>
      <c r="AL589" s="36">
        <f t="shared" si="1783"/>
        <v>196</v>
      </c>
      <c r="AM589" s="36">
        <f t="shared" si="1783"/>
        <v>127</v>
      </c>
      <c r="AN589" s="36">
        <f t="shared" si="1783"/>
        <v>171</v>
      </c>
      <c r="AO589" s="36">
        <f t="shared" si="1783"/>
        <v>175</v>
      </c>
      <c r="AP589" s="36">
        <f t="shared" si="1783"/>
        <v>190</v>
      </c>
      <c r="AQ589" s="36">
        <f t="shared" si="1783"/>
        <v>199</v>
      </c>
      <c r="AR589" s="36">
        <f t="shared" si="1783"/>
        <v>199</v>
      </c>
      <c r="AS589" s="36">
        <f t="shared" si="1783"/>
        <v>199</v>
      </c>
      <c r="AT589" s="35">
        <f t="shared" si="39"/>
        <v>98</v>
      </c>
      <c r="AU589" s="31"/>
      <c r="AV589" s="31"/>
      <c r="AW589" s="31"/>
      <c r="AX589" s="31"/>
      <c r="AY589" s="31"/>
      <c r="AZ589" s="31"/>
      <c r="BA589" s="31"/>
      <c r="BB589" s="31"/>
    </row>
    <row r="590" ht="13.5" customHeight="1">
      <c r="A590" s="27" t="s">
        <v>66</v>
      </c>
      <c r="B590" s="27" t="s">
        <v>50</v>
      </c>
      <c r="C590" s="28">
        <f>LOOKUP(A590,'single char incidentie'!$A$1:$A$26,'single char incidentie'!$E$1:$E$26)</f>
        <v>0.00143361625</v>
      </c>
      <c r="D590" s="28">
        <f>LOOKUP(B590,'single char incidentie'!$A$1:$A$26,'single char incidentie'!$D$1:$D$26)</f>
        <v>0.01632596738</v>
      </c>
      <c r="E590" s="29">
        <v>0.00305800583769717</v>
      </c>
      <c r="F590" s="30">
        <f t="shared" si="9"/>
        <v>0.00003058005838</v>
      </c>
      <c r="G590" s="31">
        <f t="shared" si="27"/>
        <v>42812.08173</v>
      </c>
      <c r="H590" s="31">
        <f t="shared" si="28"/>
        <v>228563.5433</v>
      </c>
      <c r="I590" s="31">
        <f t="shared" si="10"/>
        <v>428.1208173</v>
      </c>
      <c r="J590" s="32">
        <f t="shared" ref="J590:K590" si="1784">C590*$AH$5</f>
        <v>1.43361625</v>
      </c>
      <c r="K590" s="32">
        <f t="shared" si="1784"/>
        <v>16.32596738</v>
      </c>
      <c r="L590" s="32">
        <f t="shared" si="12"/>
        <v>0.03058005838</v>
      </c>
      <c r="M590" s="32">
        <f t="shared" si="13"/>
        <v>0.1194680208</v>
      </c>
      <c r="N590" s="32">
        <f t="shared" si="14"/>
        <v>0.04624568548</v>
      </c>
      <c r="O590" s="32">
        <f t="shared" si="15"/>
        <v>1.360497281</v>
      </c>
      <c r="P590" s="32">
        <f t="shared" si="16"/>
        <v>0.526644109</v>
      </c>
      <c r="Q590" s="32">
        <f t="shared" si="17"/>
        <v>0.002548338198</v>
      </c>
      <c r="R590" s="32">
        <f t="shared" si="18"/>
        <v>0.000986453496</v>
      </c>
      <c r="S590" s="32">
        <f t="shared" si="19"/>
        <v>0.000082204458</v>
      </c>
      <c r="T590" s="33">
        <f t="shared" si="30"/>
        <v>0.9989734454</v>
      </c>
      <c r="U590" s="34">
        <f t="shared" ref="U590:AB590" si="1785">IF(AND(J590&gt;=$AH$7,J590&lt;=$AH$9),1,0)</f>
        <v>1</v>
      </c>
      <c r="V590" s="34">
        <f t="shared" si="1785"/>
        <v>0</v>
      </c>
      <c r="W590" s="34">
        <f t="shared" si="1785"/>
        <v>0</v>
      </c>
      <c r="X590" s="34">
        <f t="shared" si="1785"/>
        <v>0</v>
      </c>
      <c r="Y590" s="34">
        <f t="shared" si="1785"/>
        <v>0</v>
      </c>
      <c r="Z590" s="34">
        <f t="shared" si="1785"/>
        <v>1</v>
      </c>
      <c r="AA590" s="34">
        <f t="shared" si="1785"/>
        <v>0</v>
      </c>
      <c r="AB590" s="34">
        <f t="shared" si="1785"/>
        <v>0</v>
      </c>
      <c r="AC590" s="34">
        <f t="shared" si="21"/>
        <v>0</v>
      </c>
      <c r="AD590" s="34">
        <f t="shared" si="22"/>
        <v>1</v>
      </c>
      <c r="AE590" s="30">
        <f t="shared" si="23"/>
        <v>0.00003058005838</v>
      </c>
      <c r="AF590" s="35" t="str">
        <f t="shared" si="42"/>
        <v>F+M</v>
      </c>
      <c r="AG590" s="31"/>
      <c r="AH590" s="31"/>
      <c r="AI590" s="31"/>
      <c r="AJ590" s="36">
        <f t="shared" ref="AJ590:AS590" si="1786">INT(100*ABS(J590-($AH$7+$AH$9)/2))</f>
        <v>56</v>
      </c>
      <c r="AK590" s="36">
        <f t="shared" si="1786"/>
        <v>1432</v>
      </c>
      <c r="AL590" s="36">
        <f t="shared" si="1786"/>
        <v>196</v>
      </c>
      <c r="AM590" s="36">
        <f t="shared" si="1786"/>
        <v>188</v>
      </c>
      <c r="AN590" s="36">
        <f t="shared" si="1786"/>
        <v>195</v>
      </c>
      <c r="AO590" s="36">
        <f t="shared" si="1786"/>
        <v>63</v>
      </c>
      <c r="AP590" s="36">
        <f t="shared" si="1786"/>
        <v>147</v>
      </c>
      <c r="AQ590" s="36">
        <f t="shared" si="1786"/>
        <v>199</v>
      </c>
      <c r="AR590" s="36">
        <f t="shared" si="1786"/>
        <v>199</v>
      </c>
      <c r="AS590" s="36">
        <f t="shared" si="1786"/>
        <v>199</v>
      </c>
      <c r="AT590" s="35">
        <f t="shared" si="39"/>
        <v>63</v>
      </c>
      <c r="AU590" s="31"/>
      <c r="AV590" s="31"/>
      <c r="AW590" s="31"/>
      <c r="AX590" s="31"/>
      <c r="AY590" s="31"/>
      <c r="AZ590" s="31"/>
      <c r="BA590" s="31"/>
      <c r="BB590" s="31"/>
    </row>
    <row r="591" ht="13.5" customHeight="1">
      <c r="A591" s="27" t="s">
        <v>67</v>
      </c>
      <c r="B591" s="27" t="s">
        <v>58</v>
      </c>
      <c r="C591" s="28">
        <f>LOOKUP(A591,'single char incidentie'!$A$1:$A$26,'single char incidentie'!$E$1:$E$26)</f>
        <v>0.0006335449279</v>
      </c>
      <c r="D591" s="28">
        <f>LOOKUP(B591,'single char incidentie'!$A$1:$A$26,'single char incidentie'!$D$1:$D$26)</f>
        <v>0.0382052264</v>
      </c>
      <c r="E591" s="29">
        <v>0.00298605275916312</v>
      </c>
      <c r="F591" s="30">
        <f t="shared" si="9"/>
        <v>0.00002986052759</v>
      </c>
      <c r="G591" s="31">
        <f t="shared" si="27"/>
        <v>41804.73863</v>
      </c>
      <c r="H591" s="31">
        <f t="shared" si="28"/>
        <v>534873.1696</v>
      </c>
      <c r="I591" s="31">
        <f t="shared" si="10"/>
        <v>418.0473863</v>
      </c>
      <c r="J591" s="32">
        <f t="shared" ref="J591:K591" si="1787">C591*$AH$5</f>
        <v>0.6335449279</v>
      </c>
      <c r="K591" s="32">
        <f t="shared" si="1787"/>
        <v>38.2052264</v>
      </c>
      <c r="L591" s="32">
        <f t="shared" si="12"/>
        <v>0.02986052759</v>
      </c>
      <c r="M591" s="32">
        <f t="shared" si="13"/>
        <v>0.05279541066</v>
      </c>
      <c r="N591" s="32">
        <f t="shared" si="14"/>
        <v>0.02043693316</v>
      </c>
      <c r="O591" s="32">
        <f t="shared" si="15"/>
        <v>3.183768867</v>
      </c>
      <c r="P591" s="32">
        <f t="shared" si="16"/>
        <v>1.232426658</v>
      </c>
      <c r="Q591" s="32">
        <f t="shared" si="17"/>
        <v>0.002488377299</v>
      </c>
      <c r="R591" s="32">
        <f t="shared" si="18"/>
        <v>0.0009632428255</v>
      </c>
      <c r="S591" s="32">
        <f t="shared" si="19"/>
        <v>0.00008027023546</v>
      </c>
      <c r="T591" s="33">
        <f t="shared" si="30"/>
        <v>0.999003306</v>
      </c>
      <c r="U591" s="34">
        <f t="shared" ref="U591:AB591" si="1788">IF(AND(J591&gt;=$AH$7,J591&lt;=$AH$9),1,0)</f>
        <v>0</v>
      </c>
      <c r="V591" s="34">
        <f t="shared" si="1788"/>
        <v>0</v>
      </c>
      <c r="W591" s="34">
        <f t="shared" si="1788"/>
        <v>0</v>
      </c>
      <c r="X591" s="34">
        <f t="shared" si="1788"/>
        <v>0</v>
      </c>
      <c r="Y591" s="34">
        <f t="shared" si="1788"/>
        <v>0</v>
      </c>
      <c r="Z591" s="34">
        <f t="shared" si="1788"/>
        <v>0</v>
      </c>
      <c r="AA591" s="34">
        <f t="shared" si="1788"/>
        <v>1</v>
      </c>
      <c r="AB591" s="34">
        <f t="shared" si="1788"/>
        <v>0</v>
      </c>
      <c r="AC591" s="34">
        <f t="shared" si="21"/>
        <v>0</v>
      </c>
      <c r="AD591" s="34">
        <f t="shared" si="22"/>
        <v>1</v>
      </c>
      <c r="AE591" s="30">
        <f t="shared" si="23"/>
        <v>0.00002986052759</v>
      </c>
      <c r="AF591" s="35" t="str">
        <f t="shared" si="42"/>
        <v>F+D</v>
      </c>
      <c r="AG591" s="31"/>
      <c r="AH591" s="31"/>
      <c r="AI591" s="31"/>
      <c r="AJ591" s="36">
        <f t="shared" ref="AJ591:AS591" si="1789">INT(100*ABS(J591-($AH$7+$AH$9)/2))</f>
        <v>136</v>
      </c>
      <c r="AK591" s="36">
        <f t="shared" si="1789"/>
        <v>3620</v>
      </c>
      <c r="AL591" s="36">
        <f t="shared" si="1789"/>
        <v>197</v>
      </c>
      <c r="AM591" s="36">
        <f t="shared" si="1789"/>
        <v>194</v>
      </c>
      <c r="AN591" s="36">
        <f t="shared" si="1789"/>
        <v>197</v>
      </c>
      <c r="AO591" s="36">
        <f t="shared" si="1789"/>
        <v>118</v>
      </c>
      <c r="AP591" s="36">
        <f t="shared" si="1789"/>
        <v>76</v>
      </c>
      <c r="AQ591" s="36">
        <f t="shared" si="1789"/>
        <v>199</v>
      </c>
      <c r="AR591" s="36">
        <f t="shared" si="1789"/>
        <v>199</v>
      </c>
      <c r="AS591" s="36">
        <f t="shared" si="1789"/>
        <v>199</v>
      </c>
      <c r="AT591" s="35">
        <f t="shared" si="39"/>
        <v>76</v>
      </c>
      <c r="AU591" s="31"/>
      <c r="AV591" s="31"/>
      <c r="AW591" s="31"/>
      <c r="AX591" s="31"/>
      <c r="AY591" s="31"/>
      <c r="AZ591" s="31"/>
      <c r="BA591" s="31"/>
      <c r="BB591" s="31"/>
    </row>
    <row r="592" ht="13.5" customHeight="1">
      <c r="A592" s="27" t="s">
        <v>61</v>
      </c>
      <c r="B592" s="27" t="s">
        <v>62</v>
      </c>
      <c r="C592" s="28">
        <f>LOOKUP(A592,'single char incidentie'!$A$1:$A$26,'single char incidentie'!$E$1:$E$26)</f>
        <v>0.0043910167</v>
      </c>
      <c r="D592" s="28">
        <f>LOOKUP(B592,'single char incidentie'!$A$1:$A$26,'single char incidentie'!$D$1:$D$26)</f>
        <v>0.003924572326</v>
      </c>
      <c r="E592" s="29">
        <v>0.0029644668356029</v>
      </c>
      <c r="F592" s="30">
        <f t="shared" si="9"/>
        <v>0.00002964466836</v>
      </c>
      <c r="G592" s="31">
        <f t="shared" si="27"/>
        <v>41502.5357</v>
      </c>
      <c r="H592" s="31">
        <f t="shared" si="28"/>
        <v>54944.01256</v>
      </c>
      <c r="I592" s="31">
        <f t="shared" si="10"/>
        <v>415.025357</v>
      </c>
      <c r="J592" s="32">
        <f t="shared" ref="J592:K592" si="1790">C592*$AH$5</f>
        <v>4.3910167</v>
      </c>
      <c r="K592" s="32">
        <f t="shared" si="1790"/>
        <v>3.924572326</v>
      </c>
      <c r="L592" s="32">
        <f t="shared" si="12"/>
        <v>0.02964466836</v>
      </c>
      <c r="M592" s="32">
        <f t="shared" si="13"/>
        <v>0.3659180583</v>
      </c>
      <c r="N592" s="32">
        <f t="shared" si="14"/>
        <v>0.1416457</v>
      </c>
      <c r="O592" s="32">
        <f t="shared" si="15"/>
        <v>0.3270476938</v>
      </c>
      <c r="P592" s="32">
        <f t="shared" si="16"/>
        <v>0.1265991073</v>
      </c>
      <c r="Q592" s="32">
        <f t="shared" si="17"/>
        <v>0.00247038903</v>
      </c>
      <c r="R592" s="32">
        <f t="shared" si="18"/>
        <v>0.0009562796244</v>
      </c>
      <c r="S592" s="32">
        <f t="shared" si="19"/>
        <v>0.0000796899687</v>
      </c>
      <c r="T592" s="33">
        <f t="shared" si="30"/>
        <v>0.9990329506</v>
      </c>
      <c r="U592" s="34">
        <f t="shared" ref="U592:AB592" si="1791">IF(AND(J592&gt;=$AH$7,J592&lt;=$AH$9),1,0)</f>
        <v>0</v>
      </c>
      <c r="V592" s="34">
        <f t="shared" si="1791"/>
        <v>0</v>
      </c>
      <c r="W592" s="34">
        <f t="shared" si="1791"/>
        <v>0</v>
      </c>
      <c r="X592" s="34">
        <f t="shared" si="1791"/>
        <v>0</v>
      </c>
      <c r="Y592" s="34">
        <f t="shared" si="1791"/>
        <v>0</v>
      </c>
      <c r="Z592" s="34">
        <f t="shared" si="1791"/>
        <v>0</v>
      </c>
      <c r="AA592" s="34">
        <f t="shared" si="1791"/>
        <v>0</v>
      </c>
      <c r="AB592" s="34">
        <f t="shared" si="1791"/>
        <v>0</v>
      </c>
      <c r="AC592" s="34">
        <f t="shared" si="21"/>
        <v>0</v>
      </c>
      <c r="AD592" s="34">
        <f t="shared" si="22"/>
        <v>0</v>
      </c>
      <c r="AE592" s="30">
        <f t="shared" si="23"/>
        <v>0</v>
      </c>
      <c r="AF592" s="35" t="str">
        <f t="shared" si="42"/>
        <v>V+M</v>
      </c>
      <c r="AG592" s="31"/>
      <c r="AH592" s="31"/>
      <c r="AI592" s="31"/>
      <c r="AJ592" s="36">
        <f t="shared" ref="AJ592:AS592" si="1792">INT(100*ABS(J592-($AH$7+$AH$9)/2))</f>
        <v>239</v>
      </c>
      <c r="AK592" s="36">
        <f t="shared" si="1792"/>
        <v>192</v>
      </c>
      <c r="AL592" s="36">
        <f t="shared" si="1792"/>
        <v>197</v>
      </c>
      <c r="AM592" s="36">
        <f t="shared" si="1792"/>
        <v>163</v>
      </c>
      <c r="AN592" s="36">
        <f t="shared" si="1792"/>
        <v>185</v>
      </c>
      <c r="AO592" s="36">
        <f t="shared" si="1792"/>
        <v>167</v>
      </c>
      <c r="AP592" s="36">
        <f t="shared" si="1792"/>
        <v>187</v>
      </c>
      <c r="AQ592" s="36">
        <f t="shared" si="1792"/>
        <v>199</v>
      </c>
      <c r="AR592" s="36">
        <f t="shared" si="1792"/>
        <v>199</v>
      </c>
      <c r="AS592" s="36">
        <f t="shared" si="1792"/>
        <v>199</v>
      </c>
      <c r="AT592" s="35">
        <f t="shared" si="39"/>
        <v>163</v>
      </c>
      <c r="AU592" s="31"/>
      <c r="AV592" s="31"/>
      <c r="AW592" s="31"/>
      <c r="AX592" s="31"/>
      <c r="AY592" s="31"/>
      <c r="AZ592" s="31"/>
      <c r="BA592" s="31"/>
      <c r="BB592" s="31"/>
    </row>
    <row r="593" ht="13.5" customHeight="1">
      <c r="A593" s="27" t="s">
        <v>67</v>
      </c>
      <c r="B593" s="27" t="s">
        <v>55</v>
      </c>
      <c r="C593" s="28">
        <f>LOOKUP(A593,'single char incidentie'!$A$1:$A$26,'single char incidentie'!$E$1:$E$26)</f>
        <v>0.0006335449279</v>
      </c>
      <c r="D593" s="28">
        <f>LOOKUP(B593,'single char incidentie'!$A$1:$A$26,'single char incidentie'!$D$1:$D$26)</f>
        <v>0.0443396535</v>
      </c>
      <c r="E593" s="29">
        <v>0.0028277559863882</v>
      </c>
      <c r="F593" s="30">
        <f t="shared" si="9"/>
        <v>0.00002827755986</v>
      </c>
      <c r="G593" s="31">
        <f t="shared" si="27"/>
        <v>39588.58381</v>
      </c>
      <c r="H593" s="31">
        <f t="shared" si="28"/>
        <v>620755.149</v>
      </c>
      <c r="I593" s="31">
        <f t="shared" si="10"/>
        <v>395.8858381</v>
      </c>
      <c r="J593" s="32">
        <f t="shared" ref="J593:K593" si="1793">C593*$AH$5</f>
        <v>0.6335449279</v>
      </c>
      <c r="K593" s="32">
        <f t="shared" si="1793"/>
        <v>44.3396535</v>
      </c>
      <c r="L593" s="32">
        <f t="shared" si="12"/>
        <v>0.02827755986</v>
      </c>
      <c r="M593" s="32">
        <f t="shared" si="13"/>
        <v>0.05279541066</v>
      </c>
      <c r="N593" s="32">
        <f t="shared" si="14"/>
        <v>0.02043693316</v>
      </c>
      <c r="O593" s="32">
        <f t="shared" si="15"/>
        <v>3.694971125</v>
      </c>
      <c r="P593" s="32">
        <f t="shared" si="16"/>
        <v>1.430311403</v>
      </c>
      <c r="Q593" s="32">
        <f t="shared" si="17"/>
        <v>0.002356463322</v>
      </c>
      <c r="R593" s="32">
        <f t="shared" si="18"/>
        <v>0.0009121793504</v>
      </c>
      <c r="S593" s="32">
        <f t="shared" si="19"/>
        <v>0.00007601494587</v>
      </c>
      <c r="T593" s="33">
        <f t="shared" si="30"/>
        <v>0.9990612282</v>
      </c>
      <c r="U593" s="34">
        <f t="shared" ref="U593:AB593" si="1794">IF(AND(J593&gt;=$AH$7,J593&lt;=$AH$9),1,0)</f>
        <v>0</v>
      </c>
      <c r="V593" s="34">
        <f t="shared" si="1794"/>
        <v>0</v>
      </c>
      <c r="W593" s="34">
        <f t="shared" si="1794"/>
        <v>0</v>
      </c>
      <c r="X593" s="34">
        <f t="shared" si="1794"/>
        <v>0</v>
      </c>
      <c r="Y593" s="34">
        <f t="shared" si="1794"/>
        <v>0</v>
      </c>
      <c r="Z593" s="34">
        <f t="shared" si="1794"/>
        <v>0</v>
      </c>
      <c r="AA593" s="34">
        <f t="shared" si="1794"/>
        <v>1</v>
      </c>
      <c r="AB593" s="34">
        <f t="shared" si="1794"/>
        <v>0</v>
      </c>
      <c r="AC593" s="34">
        <f t="shared" si="21"/>
        <v>0</v>
      </c>
      <c r="AD593" s="34">
        <f t="shared" si="22"/>
        <v>1</v>
      </c>
      <c r="AE593" s="30">
        <f t="shared" si="23"/>
        <v>0.00002827755986</v>
      </c>
      <c r="AF593" s="35" t="str">
        <f t="shared" si="42"/>
        <v>F+D</v>
      </c>
      <c r="AG593" s="31"/>
      <c r="AH593" s="31"/>
      <c r="AI593" s="31"/>
      <c r="AJ593" s="36">
        <f t="shared" ref="AJ593:AS593" si="1795">INT(100*ABS(J593-($AH$7+$AH$9)/2))</f>
        <v>136</v>
      </c>
      <c r="AK593" s="36">
        <f t="shared" si="1795"/>
        <v>4233</v>
      </c>
      <c r="AL593" s="36">
        <f t="shared" si="1795"/>
        <v>197</v>
      </c>
      <c r="AM593" s="36">
        <f t="shared" si="1795"/>
        <v>194</v>
      </c>
      <c r="AN593" s="36">
        <f t="shared" si="1795"/>
        <v>197</v>
      </c>
      <c r="AO593" s="36">
        <f t="shared" si="1795"/>
        <v>169</v>
      </c>
      <c r="AP593" s="36">
        <f t="shared" si="1795"/>
        <v>56</v>
      </c>
      <c r="AQ593" s="36">
        <f t="shared" si="1795"/>
        <v>199</v>
      </c>
      <c r="AR593" s="36">
        <f t="shared" si="1795"/>
        <v>199</v>
      </c>
      <c r="AS593" s="36">
        <f t="shared" si="1795"/>
        <v>199</v>
      </c>
      <c r="AT593" s="35">
        <f t="shared" si="39"/>
        <v>56</v>
      </c>
      <c r="AU593" s="31"/>
      <c r="AV593" s="31"/>
      <c r="AW593" s="31"/>
      <c r="AX593" s="31"/>
      <c r="AY593" s="31"/>
      <c r="AZ593" s="31"/>
      <c r="BA593" s="31"/>
      <c r="BB593" s="31"/>
    </row>
    <row r="594" ht="13.5" customHeight="1">
      <c r="A594" s="27" t="s">
        <v>66</v>
      </c>
      <c r="B594" s="27" t="s">
        <v>63</v>
      </c>
      <c r="C594" s="28">
        <f>LOOKUP(A594,'single char incidentie'!$A$1:$A$26,'single char incidentie'!$E$1:$E$26)</f>
        <v>0.00143361625</v>
      </c>
      <c r="D594" s="28">
        <f>LOOKUP(B594,'single char incidentie'!$A$1:$A$26,'single char incidentie'!$D$1:$D$26)</f>
        <v>0.01647854269</v>
      </c>
      <c r="E594" s="29">
        <v>0.00279177944712118</v>
      </c>
      <c r="F594" s="30">
        <f t="shared" si="9"/>
        <v>0.00002791779447</v>
      </c>
      <c r="G594" s="31">
        <f t="shared" si="27"/>
        <v>39084.91226</v>
      </c>
      <c r="H594" s="31">
        <f t="shared" si="28"/>
        <v>230699.5977</v>
      </c>
      <c r="I594" s="31">
        <f t="shared" si="10"/>
        <v>390.8491226</v>
      </c>
      <c r="J594" s="32">
        <f t="shared" ref="J594:K594" si="1796">C594*$AH$5</f>
        <v>1.43361625</v>
      </c>
      <c r="K594" s="32">
        <f t="shared" si="1796"/>
        <v>16.47854269</v>
      </c>
      <c r="L594" s="32">
        <f t="shared" si="12"/>
        <v>0.02791779447</v>
      </c>
      <c r="M594" s="32">
        <f t="shared" si="13"/>
        <v>0.1194680208</v>
      </c>
      <c r="N594" s="32">
        <f t="shared" si="14"/>
        <v>0.04624568548</v>
      </c>
      <c r="O594" s="32">
        <f t="shared" si="15"/>
        <v>1.373211891</v>
      </c>
      <c r="P594" s="32">
        <f t="shared" si="16"/>
        <v>0.5315658933</v>
      </c>
      <c r="Q594" s="32">
        <f t="shared" si="17"/>
        <v>0.002326482873</v>
      </c>
      <c r="R594" s="32">
        <f t="shared" si="18"/>
        <v>0.0009005740152</v>
      </c>
      <c r="S594" s="32">
        <f t="shared" si="19"/>
        <v>0.0000750478346</v>
      </c>
      <c r="T594" s="33">
        <f t="shared" si="30"/>
        <v>0.999089146</v>
      </c>
      <c r="U594" s="34">
        <f t="shared" ref="U594:AB594" si="1797">IF(AND(J594&gt;=$AH$7,J594&lt;=$AH$9),1,0)</f>
        <v>1</v>
      </c>
      <c r="V594" s="34">
        <f t="shared" si="1797"/>
        <v>0</v>
      </c>
      <c r="W594" s="34">
        <f t="shared" si="1797"/>
        <v>0</v>
      </c>
      <c r="X594" s="34">
        <f t="shared" si="1797"/>
        <v>0</v>
      </c>
      <c r="Y594" s="34">
        <f t="shared" si="1797"/>
        <v>0</v>
      </c>
      <c r="Z594" s="34">
        <f t="shared" si="1797"/>
        <v>1</v>
      </c>
      <c r="AA594" s="34">
        <f t="shared" si="1797"/>
        <v>0</v>
      </c>
      <c r="AB594" s="34">
        <f t="shared" si="1797"/>
        <v>0</v>
      </c>
      <c r="AC594" s="34">
        <f t="shared" si="21"/>
        <v>0</v>
      </c>
      <c r="AD594" s="34">
        <f t="shared" si="22"/>
        <v>1</v>
      </c>
      <c r="AE594" s="30">
        <f t="shared" si="23"/>
        <v>0.00002791779447</v>
      </c>
      <c r="AF594" s="35" t="str">
        <f t="shared" si="42"/>
        <v>F+M</v>
      </c>
      <c r="AG594" s="31"/>
      <c r="AH594" s="31"/>
      <c r="AI594" s="31"/>
      <c r="AJ594" s="36">
        <f t="shared" ref="AJ594:AS594" si="1798">INT(100*ABS(J594-($AH$7+$AH$9)/2))</f>
        <v>56</v>
      </c>
      <c r="AK594" s="36">
        <f t="shared" si="1798"/>
        <v>1447</v>
      </c>
      <c r="AL594" s="36">
        <f t="shared" si="1798"/>
        <v>197</v>
      </c>
      <c r="AM594" s="36">
        <f t="shared" si="1798"/>
        <v>188</v>
      </c>
      <c r="AN594" s="36">
        <f t="shared" si="1798"/>
        <v>195</v>
      </c>
      <c r="AO594" s="36">
        <f t="shared" si="1798"/>
        <v>62</v>
      </c>
      <c r="AP594" s="36">
        <f t="shared" si="1798"/>
        <v>146</v>
      </c>
      <c r="AQ594" s="36">
        <f t="shared" si="1798"/>
        <v>199</v>
      </c>
      <c r="AR594" s="36">
        <f t="shared" si="1798"/>
        <v>199</v>
      </c>
      <c r="AS594" s="36">
        <f t="shared" si="1798"/>
        <v>199</v>
      </c>
      <c r="AT594" s="35">
        <f t="shared" si="39"/>
        <v>62</v>
      </c>
      <c r="AU594" s="31"/>
      <c r="AV594" s="31"/>
      <c r="AW594" s="31"/>
      <c r="AX594" s="31"/>
      <c r="AY594" s="31"/>
      <c r="AZ594" s="31"/>
      <c r="BA594" s="31"/>
      <c r="BB594" s="31"/>
    </row>
    <row r="595" ht="13.5" customHeight="1">
      <c r="A595" s="27" t="s">
        <v>65</v>
      </c>
      <c r="B595" s="27" t="s">
        <v>30</v>
      </c>
      <c r="C595" s="28">
        <f>LOOKUP(A595,'single char incidentie'!$A$1:$A$26,'single char incidentie'!$E$1:$E$26)</f>
        <v>0.0005948918502</v>
      </c>
      <c r="D595" s="28">
        <f>LOOKUP(B595,'single char incidentie'!$A$1:$A$26,'single char incidentie'!$D$1:$D$26)</f>
        <v>0.05443088522</v>
      </c>
      <c r="E595" s="29">
        <v>0.00265506859790648</v>
      </c>
      <c r="F595" s="30">
        <f t="shared" si="9"/>
        <v>0.00002655068598</v>
      </c>
      <c r="G595" s="31">
        <f t="shared" si="27"/>
        <v>37170.96037</v>
      </c>
      <c r="H595" s="31">
        <f t="shared" si="28"/>
        <v>762032.3931</v>
      </c>
      <c r="I595" s="31">
        <f t="shared" si="10"/>
        <v>371.7096037</v>
      </c>
      <c r="J595" s="32">
        <f t="shared" ref="J595:K595" si="1799">C595*$AH$5</f>
        <v>0.5948918502</v>
      </c>
      <c r="K595" s="32">
        <f t="shared" si="1799"/>
        <v>54.43088522</v>
      </c>
      <c r="L595" s="32">
        <f t="shared" si="12"/>
        <v>0.02655068598</v>
      </c>
      <c r="M595" s="32">
        <f t="shared" si="13"/>
        <v>0.04957432085</v>
      </c>
      <c r="N595" s="32">
        <f t="shared" si="14"/>
        <v>0.01919005969</v>
      </c>
      <c r="O595" s="32">
        <f t="shared" si="15"/>
        <v>4.535907102</v>
      </c>
      <c r="P595" s="32">
        <f t="shared" si="16"/>
        <v>1.755835007</v>
      </c>
      <c r="Q595" s="32">
        <f t="shared" si="17"/>
        <v>0.002212557165</v>
      </c>
      <c r="R595" s="32">
        <f t="shared" si="18"/>
        <v>0.0008564737413</v>
      </c>
      <c r="S595" s="32">
        <f t="shared" si="19"/>
        <v>0.00007137281177</v>
      </c>
      <c r="T595" s="33">
        <f t="shared" si="30"/>
        <v>0.9991156967</v>
      </c>
      <c r="U595" s="34">
        <f t="shared" ref="U595:AB595" si="1800">IF(AND(J595&gt;=$AH$7,J595&lt;=$AH$9),1,0)</f>
        <v>0</v>
      </c>
      <c r="V595" s="34">
        <f t="shared" si="1800"/>
        <v>0</v>
      </c>
      <c r="W595" s="34">
        <f t="shared" si="1800"/>
        <v>0</v>
      </c>
      <c r="X595" s="34">
        <f t="shared" si="1800"/>
        <v>0</v>
      </c>
      <c r="Y595" s="34">
        <f t="shared" si="1800"/>
        <v>0</v>
      </c>
      <c r="Z595" s="34">
        <f t="shared" si="1800"/>
        <v>0</v>
      </c>
      <c r="AA595" s="34">
        <f t="shared" si="1800"/>
        <v>1</v>
      </c>
      <c r="AB595" s="34">
        <f t="shared" si="1800"/>
        <v>0</v>
      </c>
      <c r="AC595" s="34">
        <f t="shared" si="21"/>
        <v>0</v>
      </c>
      <c r="AD595" s="34">
        <f t="shared" si="22"/>
        <v>1</v>
      </c>
      <c r="AE595" s="30">
        <f t="shared" si="23"/>
        <v>0.00002655068598</v>
      </c>
      <c r="AF595" s="35" t="str">
        <f t="shared" si="42"/>
        <v>F+D</v>
      </c>
      <c r="AG595" s="31"/>
      <c r="AH595" s="31"/>
      <c r="AI595" s="31"/>
      <c r="AJ595" s="36">
        <f t="shared" ref="AJ595:AS595" si="1801">INT(100*ABS(J595-($AH$7+$AH$9)/2))</f>
        <v>140</v>
      </c>
      <c r="AK595" s="36">
        <f t="shared" si="1801"/>
        <v>5243</v>
      </c>
      <c r="AL595" s="36">
        <f t="shared" si="1801"/>
        <v>197</v>
      </c>
      <c r="AM595" s="36">
        <f t="shared" si="1801"/>
        <v>195</v>
      </c>
      <c r="AN595" s="36">
        <f t="shared" si="1801"/>
        <v>198</v>
      </c>
      <c r="AO595" s="36">
        <f t="shared" si="1801"/>
        <v>253</v>
      </c>
      <c r="AP595" s="36">
        <f t="shared" si="1801"/>
        <v>24</v>
      </c>
      <c r="AQ595" s="36">
        <f t="shared" si="1801"/>
        <v>199</v>
      </c>
      <c r="AR595" s="36">
        <f t="shared" si="1801"/>
        <v>199</v>
      </c>
      <c r="AS595" s="36">
        <f t="shared" si="1801"/>
        <v>199</v>
      </c>
      <c r="AT595" s="35">
        <f t="shared" si="39"/>
        <v>24</v>
      </c>
      <c r="AU595" s="31"/>
      <c r="AV595" s="31"/>
      <c r="AW595" s="31"/>
      <c r="AX595" s="31"/>
      <c r="AY595" s="31"/>
      <c r="AZ595" s="31"/>
      <c r="BA595" s="31"/>
      <c r="BB595" s="31"/>
    </row>
    <row r="596" ht="13.5" customHeight="1">
      <c r="A596" s="27" t="s">
        <v>42</v>
      </c>
      <c r="B596" s="27" t="s">
        <v>66</v>
      </c>
      <c r="C596" s="28">
        <f>LOOKUP(A596,'single char incidentie'!$A$1:$A$26,'single char incidentie'!$E$1:$E$26)</f>
        <v>0.03420499521</v>
      </c>
      <c r="D596" s="28">
        <f>LOOKUP(B596,'single char incidentie'!$A$1:$A$26,'single char incidentie'!$D$1:$D$26)</f>
        <v>0.000842809948</v>
      </c>
      <c r="E596" s="29">
        <v>0.00264787329005308</v>
      </c>
      <c r="F596" s="30">
        <f t="shared" si="9"/>
        <v>0.0000264787329</v>
      </c>
      <c r="G596" s="31">
        <f t="shared" si="27"/>
        <v>37070.22606</v>
      </c>
      <c r="H596" s="31">
        <f t="shared" si="28"/>
        <v>11799.33927</v>
      </c>
      <c r="I596" s="31">
        <f t="shared" si="10"/>
        <v>370.7022606</v>
      </c>
      <c r="J596" s="32">
        <f t="shared" ref="J596:K596" si="1802">C596*$AH$5</f>
        <v>34.20499521</v>
      </c>
      <c r="K596" s="32">
        <f t="shared" si="1802"/>
        <v>0.842809948</v>
      </c>
      <c r="L596" s="32">
        <f t="shared" si="12"/>
        <v>0.0264787329</v>
      </c>
      <c r="M596" s="32">
        <f t="shared" si="13"/>
        <v>2.850416267</v>
      </c>
      <c r="N596" s="32">
        <f t="shared" si="14"/>
        <v>1.103386942</v>
      </c>
      <c r="O596" s="32">
        <f t="shared" si="15"/>
        <v>0.07023416233</v>
      </c>
      <c r="P596" s="32">
        <f t="shared" si="16"/>
        <v>0.02718741768</v>
      </c>
      <c r="Q596" s="32">
        <f t="shared" si="17"/>
        <v>0.002206561075</v>
      </c>
      <c r="R596" s="32">
        <f t="shared" si="18"/>
        <v>0.0008541526742</v>
      </c>
      <c r="S596" s="32">
        <f t="shared" si="19"/>
        <v>0.00007117938952</v>
      </c>
      <c r="T596" s="33">
        <f t="shared" si="30"/>
        <v>0.9991421754</v>
      </c>
      <c r="U596" s="34">
        <f t="shared" ref="U596:AB596" si="1803">IF(AND(J596&gt;=$AH$7,J596&lt;=$AH$9),1,0)</f>
        <v>0</v>
      </c>
      <c r="V596" s="34">
        <f t="shared" si="1803"/>
        <v>0</v>
      </c>
      <c r="W596" s="34">
        <f t="shared" si="1803"/>
        <v>0</v>
      </c>
      <c r="X596" s="34">
        <f t="shared" si="1803"/>
        <v>1</v>
      </c>
      <c r="Y596" s="34">
        <f t="shared" si="1803"/>
        <v>1</v>
      </c>
      <c r="Z596" s="34">
        <f t="shared" si="1803"/>
        <v>0</v>
      </c>
      <c r="AA596" s="34">
        <f t="shared" si="1803"/>
        <v>0</v>
      </c>
      <c r="AB596" s="34">
        <f t="shared" si="1803"/>
        <v>0</v>
      </c>
      <c r="AC596" s="34">
        <f t="shared" si="21"/>
        <v>0</v>
      </c>
      <c r="AD596" s="34">
        <f t="shared" si="22"/>
        <v>1</v>
      </c>
      <c r="AE596" s="30">
        <f t="shared" si="23"/>
        <v>0.0000264787329</v>
      </c>
      <c r="AF596" s="35" t="str">
        <f t="shared" si="42"/>
        <v>V+M</v>
      </c>
      <c r="AG596" s="31"/>
      <c r="AH596" s="31"/>
      <c r="AI596" s="31"/>
      <c r="AJ596" s="36">
        <f t="shared" ref="AJ596:AS596" si="1804">INT(100*ABS(J596-($AH$7+$AH$9)/2))</f>
        <v>3220</v>
      </c>
      <c r="AK596" s="36">
        <f t="shared" si="1804"/>
        <v>115</v>
      </c>
      <c r="AL596" s="36">
        <f t="shared" si="1804"/>
        <v>197</v>
      </c>
      <c r="AM596" s="36">
        <f t="shared" si="1804"/>
        <v>85</v>
      </c>
      <c r="AN596" s="36">
        <f t="shared" si="1804"/>
        <v>89</v>
      </c>
      <c r="AO596" s="36">
        <f t="shared" si="1804"/>
        <v>192</v>
      </c>
      <c r="AP596" s="36">
        <f t="shared" si="1804"/>
        <v>197</v>
      </c>
      <c r="AQ596" s="36">
        <f t="shared" si="1804"/>
        <v>199</v>
      </c>
      <c r="AR596" s="36">
        <f t="shared" si="1804"/>
        <v>199</v>
      </c>
      <c r="AS596" s="36">
        <f t="shared" si="1804"/>
        <v>199</v>
      </c>
      <c r="AT596" s="35">
        <f t="shared" si="39"/>
        <v>85</v>
      </c>
      <c r="AU596" s="31"/>
      <c r="AV596" s="31"/>
      <c r="AW596" s="31"/>
      <c r="AX596" s="31"/>
      <c r="AY596" s="31"/>
      <c r="AZ596" s="31"/>
      <c r="BA596" s="31"/>
      <c r="BB596" s="31"/>
    </row>
    <row r="597" ht="13.5" customHeight="1">
      <c r="A597" s="27" t="s">
        <v>59</v>
      </c>
      <c r="B597" s="27" t="s">
        <v>66</v>
      </c>
      <c r="C597" s="28">
        <f>LOOKUP(A597,'single char incidentie'!$A$1:$A$26,'single char incidentie'!$E$1:$E$26)</f>
        <v>0.03451036129</v>
      </c>
      <c r="D597" s="28">
        <f>LOOKUP(B597,'single char incidentie'!$A$1:$A$26,'single char incidentie'!$D$1:$D$26)</f>
        <v>0.000842809948</v>
      </c>
      <c r="E597" s="29">
        <v>0.00261189675078605</v>
      </c>
      <c r="F597" s="30">
        <f t="shared" si="9"/>
        <v>0.00002611896751</v>
      </c>
      <c r="G597" s="31">
        <f t="shared" si="27"/>
        <v>36566.55451</v>
      </c>
      <c r="H597" s="31">
        <f t="shared" si="28"/>
        <v>11799.33927</v>
      </c>
      <c r="I597" s="31">
        <f t="shared" si="10"/>
        <v>365.6655451</v>
      </c>
      <c r="J597" s="32">
        <f t="shared" ref="J597:K597" si="1805">C597*$AH$5</f>
        <v>34.51036129</v>
      </c>
      <c r="K597" s="32">
        <f t="shared" si="1805"/>
        <v>0.842809948</v>
      </c>
      <c r="L597" s="32">
        <f t="shared" si="12"/>
        <v>0.02611896751</v>
      </c>
      <c r="M597" s="32">
        <f t="shared" si="13"/>
        <v>2.875863441</v>
      </c>
      <c r="N597" s="32">
        <f t="shared" si="14"/>
        <v>1.113237461</v>
      </c>
      <c r="O597" s="32">
        <f t="shared" si="15"/>
        <v>0.07023416233</v>
      </c>
      <c r="P597" s="32">
        <f t="shared" si="16"/>
        <v>0.02718741768</v>
      </c>
      <c r="Q597" s="32">
        <f t="shared" si="17"/>
        <v>0.002176580626</v>
      </c>
      <c r="R597" s="32">
        <f t="shared" si="18"/>
        <v>0.000842547339</v>
      </c>
      <c r="S597" s="32">
        <f t="shared" si="19"/>
        <v>0.00007021227825</v>
      </c>
      <c r="T597" s="33">
        <f t="shared" si="30"/>
        <v>0.9991682944</v>
      </c>
      <c r="U597" s="34">
        <f t="shared" ref="U597:AB597" si="1806">IF(AND(J597&gt;=$AH$7,J597&lt;=$AH$9),1,0)</f>
        <v>0</v>
      </c>
      <c r="V597" s="34">
        <f t="shared" si="1806"/>
        <v>0</v>
      </c>
      <c r="W597" s="34">
        <f t="shared" si="1806"/>
        <v>0</v>
      </c>
      <c r="X597" s="34">
        <f t="shared" si="1806"/>
        <v>1</v>
      </c>
      <c r="Y597" s="34">
        <f t="shared" si="1806"/>
        <v>1</v>
      </c>
      <c r="Z597" s="34">
        <f t="shared" si="1806"/>
        <v>0</v>
      </c>
      <c r="AA597" s="34">
        <f t="shared" si="1806"/>
        <v>0</v>
      </c>
      <c r="AB597" s="34">
        <f t="shared" si="1806"/>
        <v>0</v>
      </c>
      <c r="AC597" s="34">
        <f t="shared" si="21"/>
        <v>0</v>
      </c>
      <c r="AD597" s="34">
        <f t="shared" si="22"/>
        <v>1</v>
      </c>
      <c r="AE597" s="30">
        <f t="shared" si="23"/>
        <v>0.00002611896751</v>
      </c>
      <c r="AF597" s="35" t="str">
        <f t="shared" si="42"/>
        <v>V+M</v>
      </c>
      <c r="AG597" s="31"/>
      <c r="AH597" s="31"/>
      <c r="AI597" s="31"/>
      <c r="AJ597" s="36">
        <f t="shared" ref="AJ597:AS597" si="1807">INT(100*ABS(J597-($AH$7+$AH$9)/2))</f>
        <v>3251</v>
      </c>
      <c r="AK597" s="36">
        <f t="shared" si="1807"/>
        <v>115</v>
      </c>
      <c r="AL597" s="36">
        <f t="shared" si="1807"/>
        <v>197</v>
      </c>
      <c r="AM597" s="36">
        <f t="shared" si="1807"/>
        <v>87</v>
      </c>
      <c r="AN597" s="36">
        <f t="shared" si="1807"/>
        <v>88</v>
      </c>
      <c r="AO597" s="36">
        <f t="shared" si="1807"/>
        <v>192</v>
      </c>
      <c r="AP597" s="36">
        <f t="shared" si="1807"/>
        <v>197</v>
      </c>
      <c r="AQ597" s="36">
        <f t="shared" si="1807"/>
        <v>199</v>
      </c>
      <c r="AR597" s="36">
        <f t="shared" si="1807"/>
        <v>199</v>
      </c>
      <c r="AS597" s="36">
        <f t="shared" si="1807"/>
        <v>199</v>
      </c>
      <c r="AT597" s="35">
        <f t="shared" si="39"/>
        <v>87</v>
      </c>
      <c r="AU597" s="31"/>
      <c r="AV597" s="31"/>
      <c r="AW597" s="31"/>
      <c r="AX597" s="31"/>
      <c r="AY597" s="31"/>
      <c r="AZ597" s="31"/>
      <c r="BA597" s="31"/>
      <c r="BB597" s="31"/>
    </row>
    <row r="598" ht="13.5" customHeight="1">
      <c r="A598" s="27" t="s">
        <v>60</v>
      </c>
      <c r="B598" s="27" t="s">
        <v>66</v>
      </c>
      <c r="C598" s="28">
        <f>LOOKUP(A598,'single char incidentie'!$A$1:$A$26,'single char incidentie'!$E$1:$E$26)</f>
        <v>0.02641988628</v>
      </c>
      <c r="D598" s="28">
        <f>LOOKUP(B598,'single char incidentie'!$A$1:$A$26,'single char incidentie'!$D$1:$D$26)</f>
        <v>0.000842809948</v>
      </c>
      <c r="E598" s="29">
        <v>0.00256872490366562</v>
      </c>
      <c r="F598" s="30">
        <f t="shared" si="9"/>
        <v>0.00002568724904</v>
      </c>
      <c r="G598" s="31">
        <f t="shared" si="27"/>
        <v>35962.14865</v>
      </c>
      <c r="H598" s="31">
        <f t="shared" si="28"/>
        <v>11799.33927</v>
      </c>
      <c r="I598" s="31">
        <f t="shared" si="10"/>
        <v>359.6214865</v>
      </c>
      <c r="J598" s="32">
        <f t="shared" ref="J598:K598" si="1808">C598*$AH$5</f>
        <v>26.41988628</v>
      </c>
      <c r="K598" s="32">
        <f t="shared" si="1808"/>
        <v>0.842809948</v>
      </c>
      <c r="L598" s="32">
        <f t="shared" si="12"/>
        <v>0.02568724904</v>
      </c>
      <c r="M598" s="32">
        <f t="shared" si="13"/>
        <v>2.20165719</v>
      </c>
      <c r="N598" s="32">
        <f t="shared" si="14"/>
        <v>0.8522543963</v>
      </c>
      <c r="O598" s="32">
        <f t="shared" si="15"/>
        <v>0.07023416233</v>
      </c>
      <c r="P598" s="32">
        <f t="shared" si="16"/>
        <v>0.02718741768</v>
      </c>
      <c r="Q598" s="32">
        <f t="shared" si="17"/>
        <v>0.002140604086</v>
      </c>
      <c r="R598" s="32">
        <f t="shared" si="18"/>
        <v>0.0008286209367</v>
      </c>
      <c r="S598" s="32">
        <f t="shared" si="19"/>
        <v>0.00006905174472</v>
      </c>
      <c r="T598" s="33">
        <f t="shared" si="30"/>
        <v>0.9991939816</v>
      </c>
      <c r="U598" s="34">
        <f t="shared" ref="U598:AB598" si="1809">IF(AND(J598&gt;=$AH$7,J598&lt;=$AH$9),1,0)</f>
        <v>0</v>
      </c>
      <c r="V598" s="34">
        <f t="shared" si="1809"/>
        <v>0</v>
      </c>
      <c r="W598" s="34">
        <f t="shared" si="1809"/>
        <v>0</v>
      </c>
      <c r="X598" s="34">
        <f t="shared" si="1809"/>
        <v>1</v>
      </c>
      <c r="Y598" s="34">
        <f t="shared" si="1809"/>
        <v>0</v>
      </c>
      <c r="Z598" s="34">
        <f t="shared" si="1809"/>
        <v>0</v>
      </c>
      <c r="AA598" s="34">
        <f t="shared" si="1809"/>
        <v>0</v>
      </c>
      <c r="AB598" s="34">
        <f t="shared" si="1809"/>
        <v>0</v>
      </c>
      <c r="AC598" s="34">
        <f t="shared" si="21"/>
        <v>0</v>
      </c>
      <c r="AD598" s="34">
        <f t="shared" si="22"/>
        <v>1</v>
      </c>
      <c r="AE598" s="30">
        <f t="shared" si="23"/>
        <v>0.00002568724904</v>
      </c>
      <c r="AF598" s="35" t="str">
        <f t="shared" si="42"/>
        <v>V+M</v>
      </c>
      <c r="AG598" s="31"/>
      <c r="AH598" s="31"/>
      <c r="AI598" s="31"/>
      <c r="AJ598" s="36">
        <f t="shared" ref="AJ598:AS598" si="1810">INT(100*ABS(J598-($AH$7+$AH$9)/2))</f>
        <v>2441</v>
      </c>
      <c r="AK598" s="36">
        <f t="shared" si="1810"/>
        <v>115</v>
      </c>
      <c r="AL598" s="36">
        <f t="shared" si="1810"/>
        <v>197</v>
      </c>
      <c r="AM598" s="36">
        <f t="shared" si="1810"/>
        <v>20</v>
      </c>
      <c r="AN598" s="36">
        <f t="shared" si="1810"/>
        <v>114</v>
      </c>
      <c r="AO598" s="36">
        <f t="shared" si="1810"/>
        <v>192</v>
      </c>
      <c r="AP598" s="36">
        <f t="shared" si="1810"/>
        <v>197</v>
      </c>
      <c r="AQ598" s="36">
        <f t="shared" si="1810"/>
        <v>199</v>
      </c>
      <c r="AR598" s="36">
        <f t="shared" si="1810"/>
        <v>199</v>
      </c>
      <c r="AS598" s="36">
        <f t="shared" si="1810"/>
        <v>199</v>
      </c>
      <c r="AT598" s="35">
        <f t="shared" si="39"/>
        <v>20</v>
      </c>
      <c r="AU598" s="31"/>
      <c r="AV598" s="31"/>
      <c r="AW598" s="31"/>
      <c r="AX598" s="31"/>
      <c r="AY598" s="31"/>
      <c r="AZ598" s="31"/>
      <c r="BA598" s="31"/>
      <c r="BB598" s="31"/>
    </row>
    <row r="599" ht="13.5" customHeight="1">
      <c r="A599" s="27" t="s">
        <v>10</v>
      </c>
      <c r="B599" s="27" t="s">
        <v>62</v>
      </c>
      <c r="C599" s="28">
        <f>LOOKUP(A599,'single char incidentie'!$A$1:$A$26,'single char incidentie'!$E$1:$E$26)</f>
        <v>0.006305122521</v>
      </c>
      <c r="D599" s="28">
        <f>LOOKUP(B599,'single char incidentie'!$A$1:$A$26,'single char incidentie'!$D$1:$D$26)</f>
        <v>0.003924572326</v>
      </c>
      <c r="E599" s="29">
        <v>0.00254713898010541</v>
      </c>
      <c r="F599" s="30">
        <f t="shared" si="9"/>
        <v>0.0000254713898</v>
      </c>
      <c r="G599" s="31">
        <f t="shared" si="27"/>
        <v>35659.94572</v>
      </c>
      <c r="H599" s="31">
        <f t="shared" si="28"/>
        <v>54944.01256</v>
      </c>
      <c r="I599" s="31">
        <f t="shared" si="10"/>
        <v>356.5994572</v>
      </c>
      <c r="J599" s="32">
        <f t="shared" ref="J599:K599" si="1811">C599*$AH$5</f>
        <v>6.305122521</v>
      </c>
      <c r="K599" s="32">
        <f t="shared" si="1811"/>
        <v>3.924572326</v>
      </c>
      <c r="L599" s="32">
        <f t="shared" si="12"/>
        <v>0.0254713898</v>
      </c>
      <c r="M599" s="32">
        <f t="shared" si="13"/>
        <v>0.5254268768</v>
      </c>
      <c r="N599" s="32">
        <f t="shared" si="14"/>
        <v>0.2033910491</v>
      </c>
      <c r="O599" s="32">
        <f t="shared" si="15"/>
        <v>0.3270476938</v>
      </c>
      <c r="P599" s="32">
        <f t="shared" si="16"/>
        <v>0.1265991073</v>
      </c>
      <c r="Q599" s="32">
        <f t="shared" si="17"/>
        <v>0.002122615817</v>
      </c>
      <c r="R599" s="32">
        <f t="shared" si="18"/>
        <v>0.0008216577355</v>
      </c>
      <c r="S599" s="32">
        <f t="shared" si="19"/>
        <v>0.00006847147796</v>
      </c>
      <c r="T599" s="33">
        <f t="shared" si="30"/>
        <v>0.999219453</v>
      </c>
      <c r="U599" s="34">
        <f t="shared" ref="U599:AB599" si="1812">IF(AND(J599&gt;=$AH$7,J599&lt;=$AH$9),1,0)</f>
        <v>0</v>
      </c>
      <c r="V599" s="34">
        <f t="shared" si="1812"/>
        <v>0</v>
      </c>
      <c r="W599" s="34">
        <f t="shared" si="1812"/>
        <v>0</v>
      </c>
      <c r="X599" s="34">
        <f t="shared" si="1812"/>
        <v>0</v>
      </c>
      <c r="Y599" s="34">
        <f t="shared" si="1812"/>
        <v>0</v>
      </c>
      <c r="Z599" s="34">
        <f t="shared" si="1812"/>
        <v>0</v>
      </c>
      <c r="AA599" s="34">
        <f t="shared" si="1812"/>
        <v>0</v>
      </c>
      <c r="AB599" s="34">
        <f t="shared" si="1812"/>
        <v>0</v>
      </c>
      <c r="AC599" s="34">
        <f t="shared" si="21"/>
        <v>0</v>
      </c>
      <c r="AD599" s="34">
        <f t="shared" si="22"/>
        <v>0</v>
      </c>
      <c r="AE599" s="30">
        <f t="shared" si="23"/>
        <v>0</v>
      </c>
      <c r="AF599" s="35" t="str">
        <f t="shared" si="42"/>
        <v>V+M</v>
      </c>
      <c r="AG599" s="31"/>
      <c r="AH599" s="31"/>
      <c r="AI599" s="31"/>
      <c r="AJ599" s="36">
        <f t="shared" ref="AJ599:AS599" si="1813">INT(100*ABS(J599-($AH$7+$AH$9)/2))</f>
        <v>430</v>
      </c>
      <c r="AK599" s="36">
        <f t="shared" si="1813"/>
        <v>192</v>
      </c>
      <c r="AL599" s="36">
        <f t="shared" si="1813"/>
        <v>197</v>
      </c>
      <c r="AM599" s="36">
        <f t="shared" si="1813"/>
        <v>147</v>
      </c>
      <c r="AN599" s="36">
        <f t="shared" si="1813"/>
        <v>179</v>
      </c>
      <c r="AO599" s="36">
        <f t="shared" si="1813"/>
        <v>167</v>
      </c>
      <c r="AP599" s="36">
        <f t="shared" si="1813"/>
        <v>187</v>
      </c>
      <c r="AQ599" s="36">
        <f t="shared" si="1813"/>
        <v>199</v>
      </c>
      <c r="AR599" s="36">
        <f t="shared" si="1813"/>
        <v>199</v>
      </c>
      <c r="AS599" s="36">
        <f t="shared" si="1813"/>
        <v>199</v>
      </c>
      <c r="AT599" s="35">
        <f t="shared" si="39"/>
        <v>147</v>
      </c>
      <c r="AU599" s="31"/>
      <c r="AV599" s="31"/>
      <c r="AW599" s="31"/>
      <c r="AX599" s="31"/>
      <c r="AY599" s="31"/>
      <c r="AZ599" s="31"/>
      <c r="BA599" s="31"/>
      <c r="BB599" s="31"/>
    </row>
    <row r="600" ht="13.5" customHeight="1">
      <c r="A600" s="27" t="s">
        <v>65</v>
      </c>
      <c r="B600" s="27" t="s">
        <v>33</v>
      </c>
      <c r="C600" s="28">
        <f>LOOKUP(A600,'single char incidentie'!$A$1:$A$26,'single char incidentie'!$E$1:$E$26)</f>
        <v>0.0005948918502</v>
      </c>
      <c r="D600" s="28">
        <f>LOOKUP(B600,'single char incidentie'!$A$1:$A$26,'single char incidentie'!$D$1:$D$26)</f>
        <v>0.02531121548</v>
      </c>
      <c r="E600" s="29">
        <v>0.002539943672252</v>
      </c>
      <c r="F600" s="30">
        <f t="shared" si="9"/>
        <v>0.00002539943672</v>
      </c>
      <c r="G600" s="31">
        <f t="shared" si="27"/>
        <v>35559.21141</v>
      </c>
      <c r="H600" s="31">
        <f t="shared" si="28"/>
        <v>354357.0167</v>
      </c>
      <c r="I600" s="31">
        <f t="shared" si="10"/>
        <v>355.5921141</v>
      </c>
      <c r="J600" s="32">
        <f t="shared" ref="J600:K600" si="1814">C600*$AH$5</f>
        <v>0.5948918502</v>
      </c>
      <c r="K600" s="32">
        <f t="shared" si="1814"/>
        <v>25.31121548</v>
      </c>
      <c r="L600" s="32">
        <f t="shared" si="12"/>
        <v>0.02539943672</v>
      </c>
      <c r="M600" s="32">
        <f t="shared" si="13"/>
        <v>0.04957432085</v>
      </c>
      <c r="N600" s="32">
        <f t="shared" si="14"/>
        <v>0.01919005969</v>
      </c>
      <c r="O600" s="32">
        <f t="shared" si="15"/>
        <v>2.109267957</v>
      </c>
      <c r="P600" s="32">
        <f t="shared" si="16"/>
        <v>0.8164908219</v>
      </c>
      <c r="Q600" s="32">
        <f t="shared" si="17"/>
        <v>0.002116619727</v>
      </c>
      <c r="R600" s="32">
        <f t="shared" si="18"/>
        <v>0.0008193366685</v>
      </c>
      <c r="S600" s="32">
        <f t="shared" si="19"/>
        <v>0.00006827805571</v>
      </c>
      <c r="T600" s="33">
        <f t="shared" si="30"/>
        <v>0.9992448524</v>
      </c>
      <c r="U600" s="34">
        <f t="shared" ref="U600:AB600" si="1815">IF(AND(J600&gt;=$AH$7,J600&lt;=$AH$9),1,0)</f>
        <v>0</v>
      </c>
      <c r="V600" s="34">
        <f t="shared" si="1815"/>
        <v>0</v>
      </c>
      <c r="W600" s="34">
        <f t="shared" si="1815"/>
        <v>0</v>
      </c>
      <c r="X600" s="34">
        <f t="shared" si="1815"/>
        <v>0</v>
      </c>
      <c r="Y600" s="34">
        <f t="shared" si="1815"/>
        <v>0</v>
      </c>
      <c r="Z600" s="34">
        <f t="shared" si="1815"/>
        <v>1</v>
      </c>
      <c r="AA600" s="34">
        <f t="shared" si="1815"/>
        <v>0</v>
      </c>
      <c r="AB600" s="34">
        <f t="shared" si="1815"/>
        <v>0</v>
      </c>
      <c r="AC600" s="34">
        <f t="shared" si="21"/>
        <v>0</v>
      </c>
      <c r="AD600" s="34">
        <f t="shared" si="22"/>
        <v>1</v>
      </c>
      <c r="AE600" s="30">
        <f t="shared" si="23"/>
        <v>0.00002539943672</v>
      </c>
      <c r="AF600" s="35" t="str">
        <f t="shared" si="42"/>
        <v>F+M</v>
      </c>
      <c r="AG600" s="31"/>
      <c r="AH600" s="31"/>
      <c r="AI600" s="31"/>
      <c r="AJ600" s="36">
        <f t="shared" ref="AJ600:AS600" si="1816">INT(100*ABS(J600-($AH$7+$AH$9)/2))</f>
        <v>140</v>
      </c>
      <c r="AK600" s="36">
        <f t="shared" si="1816"/>
        <v>2331</v>
      </c>
      <c r="AL600" s="36">
        <f t="shared" si="1816"/>
        <v>197</v>
      </c>
      <c r="AM600" s="36">
        <f t="shared" si="1816"/>
        <v>195</v>
      </c>
      <c r="AN600" s="36">
        <f t="shared" si="1816"/>
        <v>198</v>
      </c>
      <c r="AO600" s="36">
        <f t="shared" si="1816"/>
        <v>10</v>
      </c>
      <c r="AP600" s="36">
        <f t="shared" si="1816"/>
        <v>118</v>
      </c>
      <c r="AQ600" s="36">
        <f t="shared" si="1816"/>
        <v>199</v>
      </c>
      <c r="AR600" s="36">
        <f t="shared" si="1816"/>
        <v>199</v>
      </c>
      <c r="AS600" s="36">
        <f t="shared" si="1816"/>
        <v>199</v>
      </c>
      <c r="AT600" s="35">
        <f t="shared" si="39"/>
        <v>10</v>
      </c>
      <c r="AU600" s="31"/>
      <c r="AV600" s="31"/>
      <c r="AW600" s="31"/>
      <c r="AX600" s="31"/>
      <c r="AY600" s="31"/>
      <c r="AZ600" s="31"/>
      <c r="BA600" s="31"/>
      <c r="BB600" s="31"/>
    </row>
    <row r="601" ht="13.5" customHeight="1">
      <c r="A601" s="27" t="s">
        <v>65</v>
      </c>
      <c r="B601" s="27" t="s">
        <v>45</v>
      </c>
      <c r="C601" s="28">
        <f>LOOKUP(A601,'single char incidentie'!$A$1:$A$26,'single char incidentie'!$E$1:$E$26)</f>
        <v>0.0005948918502</v>
      </c>
      <c r="D601" s="28">
        <f>LOOKUP(B601,'single char incidentie'!$A$1:$A$26,'single char incidentie'!$D$1:$D$26)</f>
        <v>0.04970677464</v>
      </c>
      <c r="E601" s="29">
        <v>0.0025327483643986</v>
      </c>
      <c r="F601" s="30">
        <f t="shared" si="9"/>
        <v>0.00002532748364</v>
      </c>
      <c r="G601" s="31">
        <f t="shared" si="27"/>
        <v>35458.4771</v>
      </c>
      <c r="H601" s="31">
        <f t="shared" si="28"/>
        <v>695894.845</v>
      </c>
      <c r="I601" s="31">
        <f t="shared" si="10"/>
        <v>354.584771</v>
      </c>
      <c r="J601" s="32">
        <f t="shared" ref="J601:K601" si="1817">C601*$AH$5</f>
        <v>0.5948918502</v>
      </c>
      <c r="K601" s="32">
        <f t="shared" si="1817"/>
        <v>49.70677464</v>
      </c>
      <c r="L601" s="32">
        <f t="shared" si="12"/>
        <v>0.02532748364</v>
      </c>
      <c r="M601" s="32">
        <f t="shared" si="13"/>
        <v>0.04957432085</v>
      </c>
      <c r="N601" s="32">
        <f t="shared" si="14"/>
        <v>0.01919005969</v>
      </c>
      <c r="O601" s="32">
        <f t="shared" si="15"/>
        <v>4.14223122</v>
      </c>
      <c r="P601" s="32">
        <f t="shared" si="16"/>
        <v>1.603444343</v>
      </c>
      <c r="Q601" s="32">
        <f t="shared" si="17"/>
        <v>0.002110623637</v>
      </c>
      <c r="R601" s="32">
        <f t="shared" si="18"/>
        <v>0.0008170156014</v>
      </c>
      <c r="S601" s="32">
        <f t="shared" si="19"/>
        <v>0.00006808463345</v>
      </c>
      <c r="T601" s="33">
        <f t="shared" si="30"/>
        <v>0.9992701799</v>
      </c>
      <c r="U601" s="34">
        <f t="shared" ref="U601:AB601" si="1818">IF(AND(J601&gt;=$AH$7,J601&lt;=$AH$9),1,0)</f>
        <v>0</v>
      </c>
      <c r="V601" s="34">
        <f t="shared" si="1818"/>
        <v>0</v>
      </c>
      <c r="W601" s="34">
        <f t="shared" si="1818"/>
        <v>0</v>
      </c>
      <c r="X601" s="34">
        <f t="shared" si="1818"/>
        <v>0</v>
      </c>
      <c r="Y601" s="34">
        <f t="shared" si="1818"/>
        <v>0</v>
      </c>
      <c r="Z601" s="34">
        <f t="shared" si="1818"/>
        <v>0</v>
      </c>
      <c r="AA601" s="34">
        <f t="shared" si="1818"/>
        <v>1</v>
      </c>
      <c r="AB601" s="34">
        <f t="shared" si="1818"/>
        <v>0</v>
      </c>
      <c r="AC601" s="34">
        <f t="shared" si="21"/>
        <v>0</v>
      </c>
      <c r="AD601" s="34">
        <f t="shared" si="22"/>
        <v>1</v>
      </c>
      <c r="AE601" s="30">
        <f t="shared" si="23"/>
        <v>0.00002532748364</v>
      </c>
      <c r="AF601" s="35" t="str">
        <f t="shared" si="42"/>
        <v>F+D</v>
      </c>
      <c r="AG601" s="31"/>
      <c r="AH601" s="31"/>
      <c r="AI601" s="31"/>
      <c r="AJ601" s="36">
        <f t="shared" ref="AJ601:AS601" si="1819">INT(100*ABS(J601-($AH$7+$AH$9)/2))</f>
        <v>140</v>
      </c>
      <c r="AK601" s="36">
        <f t="shared" si="1819"/>
        <v>4770</v>
      </c>
      <c r="AL601" s="36">
        <f t="shared" si="1819"/>
        <v>197</v>
      </c>
      <c r="AM601" s="36">
        <f t="shared" si="1819"/>
        <v>195</v>
      </c>
      <c r="AN601" s="36">
        <f t="shared" si="1819"/>
        <v>198</v>
      </c>
      <c r="AO601" s="36">
        <f t="shared" si="1819"/>
        <v>214</v>
      </c>
      <c r="AP601" s="36">
        <f t="shared" si="1819"/>
        <v>39</v>
      </c>
      <c r="AQ601" s="36">
        <f t="shared" si="1819"/>
        <v>199</v>
      </c>
      <c r="AR601" s="36">
        <f t="shared" si="1819"/>
        <v>199</v>
      </c>
      <c r="AS601" s="36">
        <f t="shared" si="1819"/>
        <v>199</v>
      </c>
      <c r="AT601" s="35">
        <f t="shared" si="39"/>
        <v>39</v>
      </c>
      <c r="AU601" s="31"/>
      <c r="AV601" s="31"/>
      <c r="AW601" s="31"/>
      <c r="AX601" s="31"/>
      <c r="AY601" s="31"/>
      <c r="AZ601" s="31"/>
      <c r="BA601" s="31"/>
      <c r="BB601" s="31"/>
    </row>
    <row r="602" ht="13.5" customHeight="1">
      <c r="A602" s="27" t="s">
        <v>55</v>
      </c>
      <c r="B602" s="27" t="s">
        <v>66</v>
      </c>
      <c r="C602" s="28">
        <f>LOOKUP(A602,'single char incidentie'!$A$1:$A$26,'single char incidentie'!$E$1:$E$26)</f>
        <v>0.04208913995</v>
      </c>
      <c r="D602" s="28">
        <f>LOOKUP(B602,'single char incidentie'!$A$1:$A$26,'single char incidentie'!$D$1:$D$26)</f>
        <v>0.000842809948</v>
      </c>
      <c r="E602" s="29">
        <v>0.00248957651727816</v>
      </c>
      <c r="F602" s="30">
        <f t="shared" si="9"/>
        <v>0.00002489576517</v>
      </c>
      <c r="G602" s="31">
        <f t="shared" si="27"/>
        <v>34854.07124</v>
      </c>
      <c r="H602" s="31">
        <f t="shared" si="28"/>
        <v>11799.33927</v>
      </c>
      <c r="I602" s="31">
        <f t="shared" si="10"/>
        <v>348.5407124</v>
      </c>
      <c r="J602" s="32">
        <f t="shared" ref="J602:K602" si="1820">C602*$AH$5</f>
        <v>42.08913995</v>
      </c>
      <c r="K602" s="32">
        <f t="shared" si="1820"/>
        <v>0.842809948</v>
      </c>
      <c r="L602" s="32">
        <f t="shared" si="12"/>
        <v>0.02489576517</v>
      </c>
      <c r="M602" s="32">
        <f t="shared" si="13"/>
        <v>3.50742833</v>
      </c>
      <c r="N602" s="32">
        <f t="shared" si="14"/>
        <v>1.357714192</v>
      </c>
      <c r="O602" s="32">
        <f t="shared" si="15"/>
        <v>0.07023416233</v>
      </c>
      <c r="P602" s="32">
        <f t="shared" si="16"/>
        <v>0.02718741768</v>
      </c>
      <c r="Q602" s="32">
        <f t="shared" si="17"/>
        <v>0.002074647098</v>
      </c>
      <c r="R602" s="32">
        <f t="shared" si="18"/>
        <v>0.0008030891991</v>
      </c>
      <c r="S602" s="32">
        <f t="shared" si="19"/>
        <v>0.00006692409993</v>
      </c>
      <c r="T602" s="33">
        <f t="shared" si="30"/>
        <v>0.9992950757</v>
      </c>
      <c r="U602" s="34">
        <f t="shared" ref="U602:AB602" si="1821">IF(AND(J602&gt;=$AH$7,J602&lt;=$AH$9),1,0)</f>
        <v>0</v>
      </c>
      <c r="V602" s="34">
        <f t="shared" si="1821"/>
        <v>0</v>
      </c>
      <c r="W602" s="34">
        <f t="shared" si="1821"/>
        <v>0</v>
      </c>
      <c r="X602" s="34">
        <f t="shared" si="1821"/>
        <v>0</v>
      </c>
      <c r="Y602" s="34">
        <f t="shared" si="1821"/>
        <v>1</v>
      </c>
      <c r="Z602" s="34">
        <f t="shared" si="1821"/>
        <v>0</v>
      </c>
      <c r="AA602" s="34">
        <f t="shared" si="1821"/>
        <v>0</v>
      </c>
      <c r="AB602" s="34">
        <f t="shared" si="1821"/>
        <v>0</v>
      </c>
      <c r="AC602" s="34">
        <f t="shared" si="21"/>
        <v>0</v>
      </c>
      <c r="AD602" s="34">
        <f t="shared" si="22"/>
        <v>1</v>
      </c>
      <c r="AE602" s="30">
        <f t="shared" si="23"/>
        <v>0.00002489576517</v>
      </c>
      <c r="AF602" s="35" t="str">
        <f t="shared" si="42"/>
        <v>V+D</v>
      </c>
      <c r="AG602" s="31"/>
      <c r="AH602" s="31"/>
      <c r="AI602" s="31"/>
      <c r="AJ602" s="36">
        <f t="shared" ref="AJ602:AS602" si="1822">INT(100*ABS(J602-($AH$7+$AH$9)/2))</f>
        <v>4008</v>
      </c>
      <c r="AK602" s="36">
        <f t="shared" si="1822"/>
        <v>115</v>
      </c>
      <c r="AL602" s="36">
        <f t="shared" si="1822"/>
        <v>197</v>
      </c>
      <c r="AM602" s="36">
        <f t="shared" si="1822"/>
        <v>150</v>
      </c>
      <c r="AN602" s="36">
        <f t="shared" si="1822"/>
        <v>64</v>
      </c>
      <c r="AO602" s="36">
        <f t="shared" si="1822"/>
        <v>192</v>
      </c>
      <c r="AP602" s="36">
        <f t="shared" si="1822"/>
        <v>197</v>
      </c>
      <c r="AQ602" s="36">
        <f t="shared" si="1822"/>
        <v>199</v>
      </c>
      <c r="AR602" s="36">
        <f t="shared" si="1822"/>
        <v>199</v>
      </c>
      <c r="AS602" s="36">
        <f t="shared" si="1822"/>
        <v>199</v>
      </c>
      <c r="AT602" s="35">
        <f t="shared" si="39"/>
        <v>64</v>
      </c>
      <c r="AU602" s="31"/>
      <c r="AV602" s="31"/>
      <c r="AW602" s="31"/>
      <c r="AX602" s="31"/>
      <c r="AY602" s="31"/>
      <c r="AZ602" s="31"/>
      <c r="BA602" s="31"/>
      <c r="BB602" s="31"/>
    </row>
    <row r="603" ht="13.5" customHeight="1">
      <c r="A603" s="27" t="s">
        <v>65</v>
      </c>
      <c r="B603" s="27" t="s">
        <v>10</v>
      </c>
      <c r="C603" s="28">
        <f>LOOKUP(A603,'single char incidentie'!$A$1:$A$26,'single char incidentie'!$E$1:$E$26)</f>
        <v>0.0005948918502</v>
      </c>
      <c r="D603" s="28">
        <f>LOOKUP(B603,'single char incidentie'!$A$1:$A$26,'single char incidentie'!$D$1:$D$26)</f>
        <v>0.07130889039</v>
      </c>
      <c r="E603" s="29">
        <v>0.00248957651727816</v>
      </c>
      <c r="F603" s="30">
        <f t="shared" si="9"/>
        <v>0.00002489576517</v>
      </c>
      <c r="G603" s="31">
        <f t="shared" si="27"/>
        <v>34854.07124</v>
      </c>
      <c r="H603" s="31">
        <f t="shared" si="28"/>
        <v>998324.4655</v>
      </c>
      <c r="I603" s="31">
        <f t="shared" si="10"/>
        <v>348.5407124</v>
      </c>
      <c r="J603" s="32">
        <f t="shared" ref="J603:K603" si="1823">C603*$AH$5</f>
        <v>0.5948918502</v>
      </c>
      <c r="K603" s="32">
        <f t="shared" si="1823"/>
        <v>71.30889039</v>
      </c>
      <c r="L603" s="32">
        <f t="shared" si="12"/>
        <v>0.02489576517</v>
      </c>
      <c r="M603" s="32">
        <f t="shared" si="13"/>
        <v>0.04957432085</v>
      </c>
      <c r="N603" s="32">
        <f t="shared" si="14"/>
        <v>0.01919005969</v>
      </c>
      <c r="O603" s="32">
        <f t="shared" si="15"/>
        <v>5.942407533</v>
      </c>
      <c r="P603" s="32">
        <f t="shared" si="16"/>
        <v>2.300286787</v>
      </c>
      <c r="Q603" s="32">
        <f t="shared" si="17"/>
        <v>0.002074647098</v>
      </c>
      <c r="R603" s="32">
        <f t="shared" si="18"/>
        <v>0.0008030891991</v>
      </c>
      <c r="S603" s="32">
        <f t="shared" si="19"/>
        <v>0.00006692409993</v>
      </c>
      <c r="T603" s="33">
        <f t="shared" si="30"/>
        <v>0.9993199715</v>
      </c>
      <c r="U603" s="34">
        <f t="shared" ref="U603:AB603" si="1824">IF(AND(J603&gt;=$AH$7,J603&lt;=$AH$9),1,0)</f>
        <v>0</v>
      </c>
      <c r="V603" s="34">
        <f t="shared" si="1824"/>
        <v>0</v>
      </c>
      <c r="W603" s="34">
        <f t="shared" si="1824"/>
        <v>0</v>
      </c>
      <c r="X603" s="34">
        <f t="shared" si="1824"/>
        <v>0</v>
      </c>
      <c r="Y603" s="34">
        <f t="shared" si="1824"/>
        <v>0</v>
      </c>
      <c r="Z603" s="34">
        <f t="shared" si="1824"/>
        <v>0</v>
      </c>
      <c r="AA603" s="34">
        <f t="shared" si="1824"/>
        <v>1</v>
      </c>
      <c r="AB603" s="34">
        <f t="shared" si="1824"/>
        <v>0</v>
      </c>
      <c r="AC603" s="34">
        <f t="shared" si="21"/>
        <v>0</v>
      </c>
      <c r="AD603" s="34">
        <f t="shared" si="22"/>
        <v>1</v>
      </c>
      <c r="AE603" s="30">
        <f t="shared" si="23"/>
        <v>0.00002489576517</v>
      </c>
      <c r="AF603" s="35" t="str">
        <f t="shared" si="42"/>
        <v>F+D</v>
      </c>
      <c r="AG603" s="31"/>
      <c r="AH603" s="31"/>
      <c r="AI603" s="31"/>
      <c r="AJ603" s="36">
        <f t="shared" ref="AJ603:AS603" si="1825">INT(100*ABS(J603-($AH$7+$AH$9)/2))</f>
        <v>140</v>
      </c>
      <c r="AK603" s="36">
        <f t="shared" si="1825"/>
        <v>6930</v>
      </c>
      <c r="AL603" s="36">
        <f t="shared" si="1825"/>
        <v>197</v>
      </c>
      <c r="AM603" s="36">
        <f t="shared" si="1825"/>
        <v>195</v>
      </c>
      <c r="AN603" s="36">
        <f t="shared" si="1825"/>
        <v>198</v>
      </c>
      <c r="AO603" s="36">
        <f t="shared" si="1825"/>
        <v>394</v>
      </c>
      <c r="AP603" s="36">
        <f t="shared" si="1825"/>
        <v>30</v>
      </c>
      <c r="AQ603" s="36">
        <f t="shared" si="1825"/>
        <v>199</v>
      </c>
      <c r="AR603" s="36">
        <f t="shared" si="1825"/>
        <v>199</v>
      </c>
      <c r="AS603" s="36">
        <f t="shared" si="1825"/>
        <v>199</v>
      </c>
      <c r="AT603" s="35">
        <f t="shared" si="39"/>
        <v>30</v>
      </c>
      <c r="AU603" s="31"/>
      <c r="AV603" s="31"/>
      <c r="AW603" s="31"/>
      <c r="AX603" s="31"/>
      <c r="AY603" s="31"/>
      <c r="AZ603" s="31"/>
      <c r="BA603" s="31"/>
      <c r="BB603" s="31"/>
    </row>
    <row r="604" ht="13.5" customHeight="1">
      <c r="A604" s="27" t="s">
        <v>66</v>
      </c>
      <c r="B604" s="27" t="s">
        <v>11</v>
      </c>
      <c r="C604" s="28">
        <f>LOOKUP(A604,'single char incidentie'!$A$1:$A$26,'single char incidentie'!$E$1:$E$26)</f>
        <v>0.00143361625</v>
      </c>
      <c r="D604" s="28">
        <f>LOOKUP(B604,'single char incidentie'!$A$1:$A$26,'single char incidentie'!$D$1:$D$26)</f>
        <v>0.01327316637</v>
      </c>
      <c r="E604" s="29">
        <v>0.00237445159162368</v>
      </c>
      <c r="F604" s="30">
        <f t="shared" si="9"/>
        <v>0.00002374451592</v>
      </c>
      <c r="G604" s="31">
        <f t="shared" si="27"/>
        <v>33242.32228</v>
      </c>
      <c r="H604" s="31">
        <f t="shared" si="28"/>
        <v>185824.3292</v>
      </c>
      <c r="I604" s="31">
        <f t="shared" si="10"/>
        <v>332.4232228</v>
      </c>
      <c r="J604" s="32">
        <f t="shared" ref="J604:K604" si="1826">C604*$AH$5</f>
        <v>1.43361625</v>
      </c>
      <c r="K604" s="32">
        <f t="shared" si="1826"/>
        <v>13.27316637</v>
      </c>
      <c r="L604" s="32">
        <f t="shared" si="12"/>
        <v>0.02374451592</v>
      </c>
      <c r="M604" s="32">
        <f t="shared" si="13"/>
        <v>0.1194680208</v>
      </c>
      <c r="N604" s="32">
        <f t="shared" si="14"/>
        <v>0.04624568548</v>
      </c>
      <c r="O604" s="32">
        <f t="shared" si="15"/>
        <v>1.106097198</v>
      </c>
      <c r="P604" s="32">
        <f t="shared" si="16"/>
        <v>0.4281666571</v>
      </c>
      <c r="Q604" s="32">
        <f t="shared" si="17"/>
        <v>0.00197870966</v>
      </c>
      <c r="R604" s="32">
        <f t="shared" si="18"/>
        <v>0.0007659521263</v>
      </c>
      <c r="S604" s="32">
        <f t="shared" si="19"/>
        <v>0.00006382934386</v>
      </c>
      <c r="T604" s="33">
        <f t="shared" si="30"/>
        <v>0.999343716</v>
      </c>
      <c r="U604" s="34">
        <f t="shared" ref="U604:AB604" si="1827">IF(AND(J604&gt;=$AH$7,J604&lt;=$AH$9),1,0)</f>
        <v>1</v>
      </c>
      <c r="V604" s="34">
        <f t="shared" si="1827"/>
        <v>0</v>
      </c>
      <c r="W604" s="34">
        <f t="shared" si="1827"/>
        <v>0</v>
      </c>
      <c r="X604" s="34">
        <f t="shared" si="1827"/>
        <v>0</v>
      </c>
      <c r="Y604" s="34">
        <f t="shared" si="1827"/>
        <v>0</v>
      </c>
      <c r="Z604" s="34">
        <f t="shared" si="1827"/>
        <v>1</v>
      </c>
      <c r="AA604" s="34">
        <f t="shared" si="1827"/>
        <v>0</v>
      </c>
      <c r="AB604" s="34">
        <f t="shared" si="1827"/>
        <v>0</v>
      </c>
      <c r="AC604" s="34">
        <f t="shared" si="21"/>
        <v>0</v>
      </c>
      <c r="AD604" s="34">
        <f t="shared" si="22"/>
        <v>1</v>
      </c>
      <c r="AE604" s="30">
        <f t="shared" si="23"/>
        <v>0.00002374451592</v>
      </c>
      <c r="AF604" s="35" t="str">
        <f t="shared" si="42"/>
        <v>F+M</v>
      </c>
      <c r="AG604" s="31"/>
      <c r="AH604" s="31"/>
      <c r="AI604" s="31"/>
      <c r="AJ604" s="36">
        <f t="shared" ref="AJ604:AS604" si="1828">INT(100*ABS(J604-($AH$7+$AH$9)/2))</f>
        <v>56</v>
      </c>
      <c r="AK604" s="36">
        <f t="shared" si="1828"/>
        <v>1127</v>
      </c>
      <c r="AL604" s="36">
        <f t="shared" si="1828"/>
        <v>197</v>
      </c>
      <c r="AM604" s="36">
        <f t="shared" si="1828"/>
        <v>188</v>
      </c>
      <c r="AN604" s="36">
        <f t="shared" si="1828"/>
        <v>195</v>
      </c>
      <c r="AO604" s="36">
        <f t="shared" si="1828"/>
        <v>89</v>
      </c>
      <c r="AP604" s="36">
        <f t="shared" si="1828"/>
        <v>157</v>
      </c>
      <c r="AQ604" s="36">
        <f t="shared" si="1828"/>
        <v>199</v>
      </c>
      <c r="AR604" s="36">
        <f t="shared" si="1828"/>
        <v>199</v>
      </c>
      <c r="AS604" s="36">
        <f t="shared" si="1828"/>
        <v>199</v>
      </c>
      <c r="AT604" s="35">
        <f t="shared" si="39"/>
        <v>89</v>
      </c>
      <c r="AU604" s="31"/>
      <c r="AV604" s="31"/>
      <c r="AW604" s="31"/>
      <c r="AX604" s="31"/>
      <c r="AY604" s="31"/>
      <c r="AZ604" s="31"/>
      <c r="BA604" s="31"/>
      <c r="BB604" s="31"/>
    </row>
    <row r="605" ht="13.5" customHeight="1">
      <c r="A605" s="27" t="s">
        <v>65</v>
      </c>
      <c r="B605" s="27" t="s">
        <v>55</v>
      </c>
      <c r="C605" s="28">
        <f>LOOKUP(A605,'single char incidentie'!$A$1:$A$26,'single char incidentie'!$E$1:$E$26)</f>
        <v>0.0005948918502</v>
      </c>
      <c r="D605" s="28">
        <f>LOOKUP(B605,'single char incidentie'!$A$1:$A$26,'single char incidentie'!$D$1:$D$26)</f>
        <v>0.0443396535</v>
      </c>
      <c r="E605" s="29">
        <v>0.00229530320523623</v>
      </c>
      <c r="F605" s="30">
        <f t="shared" si="9"/>
        <v>0.00002295303205</v>
      </c>
      <c r="G605" s="31">
        <f t="shared" si="27"/>
        <v>32134.24487</v>
      </c>
      <c r="H605" s="31">
        <f t="shared" si="28"/>
        <v>620755.149</v>
      </c>
      <c r="I605" s="31">
        <f t="shared" si="10"/>
        <v>321.3424487</v>
      </c>
      <c r="J605" s="32">
        <f t="shared" ref="J605:K605" si="1829">C605*$AH$5</f>
        <v>0.5948918502</v>
      </c>
      <c r="K605" s="32">
        <f t="shared" si="1829"/>
        <v>44.3396535</v>
      </c>
      <c r="L605" s="32">
        <f t="shared" si="12"/>
        <v>0.02295303205</v>
      </c>
      <c r="M605" s="32">
        <f t="shared" si="13"/>
        <v>0.04957432085</v>
      </c>
      <c r="N605" s="32">
        <f t="shared" si="14"/>
        <v>0.01919005969</v>
      </c>
      <c r="O605" s="32">
        <f t="shared" si="15"/>
        <v>3.694971125</v>
      </c>
      <c r="P605" s="32">
        <f t="shared" si="16"/>
        <v>1.430311403</v>
      </c>
      <c r="Q605" s="32">
        <f t="shared" si="17"/>
        <v>0.001912752671</v>
      </c>
      <c r="R605" s="32">
        <f t="shared" si="18"/>
        <v>0.0007404203888</v>
      </c>
      <c r="S605" s="32">
        <f t="shared" si="19"/>
        <v>0.00006170169907</v>
      </c>
      <c r="T605" s="33">
        <f t="shared" si="30"/>
        <v>0.999366669</v>
      </c>
      <c r="U605" s="34">
        <f t="shared" ref="U605:AB605" si="1830">IF(AND(J605&gt;=$AH$7,J605&lt;=$AH$9),1,0)</f>
        <v>0</v>
      </c>
      <c r="V605" s="34">
        <f t="shared" si="1830"/>
        <v>0</v>
      </c>
      <c r="W605" s="34">
        <f t="shared" si="1830"/>
        <v>0</v>
      </c>
      <c r="X605" s="34">
        <f t="shared" si="1830"/>
        <v>0</v>
      </c>
      <c r="Y605" s="34">
        <f t="shared" si="1830"/>
        <v>0</v>
      </c>
      <c r="Z605" s="34">
        <f t="shared" si="1830"/>
        <v>0</v>
      </c>
      <c r="AA605" s="34">
        <f t="shared" si="1830"/>
        <v>1</v>
      </c>
      <c r="AB605" s="34">
        <f t="shared" si="1830"/>
        <v>0</v>
      </c>
      <c r="AC605" s="34">
        <f t="shared" si="21"/>
        <v>0</v>
      </c>
      <c r="AD605" s="34">
        <f t="shared" si="22"/>
        <v>1</v>
      </c>
      <c r="AE605" s="30">
        <f t="shared" si="23"/>
        <v>0.00002295303205</v>
      </c>
      <c r="AF605" s="35" t="str">
        <f t="shared" si="42"/>
        <v>F+D</v>
      </c>
      <c r="AG605" s="31"/>
      <c r="AH605" s="31"/>
      <c r="AI605" s="31"/>
      <c r="AJ605" s="36">
        <f t="shared" ref="AJ605:AS605" si="1831">INT(100*ABS(J605-($AH$7+$AH$9)/2))</f>
        <v>140</v>
      </c>
      <c r="AK605" s="36">
        <f t="shared" si="1831"/>
        <v>4233</v>
      </c>
      <c r="AL605" s="36">
        <f t="shared" si="1831"/>
        <v>197</v>
      </c>
      <c r="AM605" s="36">
        <f t="shared" si="1831"/>
        <v>195</v>
      </c>
      <c r="AN605" s="36">
        <f t="shared" si="1831"/>
        <v>198</v>
      </c>
      <c r="AO605" s="36">
        <f t="shared" si="1831"/>
        <v>169</v>
      </c>
      <c r="AP605" s="36">
        <f t="shared" si="1831"/>
        <v>56</v>
      </c>
      <c r="AQ605" s="36">
        <f t="shared" si="1831"/>
        <v>199</v>
      </c>
      <c r="AR605" s="36">
        <f t="shared" si="1831"/>
        <v>199</v>
      </c>
      <c r="AS605" s="36">
        <f t="shared" si="1831"/>
        <v>199</v>
      </c>
      <c r="AT605" s="35">
        <f t="shared" si="39"/>
        <v>56</v>
      </c>
      <c r="AU605" s="31"/>
      <c r="AV605" s="31"/>
      <c r="AW605" s="31"/>
      <c r="AX605" s="31"/>
      <c r="AY605" s="31"/>
      <c r="AZ605" s="31"/>
      <c r="BA605" s="31"/>
      <c r="BB605" s="31"/>
    </row>
    <row r="606" ht="13.5" customHeight="1">
      <c r="A606" s="27" t="s">
        <v>28</v>
      </c>
      <c r="B606" s="27" t="s">
        <v>66</v>
      </c>
      <c r="C606" s="28">
        <f>LOOKUP(A606,'single char incidentie'!$A$1:$A$26,'single char incidentie'!$E$1:$E$26)</f>
        <v>0.0311030688</v>
      </c>
      <c r="D606" s="28">
        <f>LOOKUP(B606,'single char incidentie'!$A$1:$A$26,'single char incidentie'!$D$1:$D$26)</f>
        <v>0.000842809948</v>
      </c>
      <c r="E606" s="29">
        <v>0.00228091258952942</v>
      </c>
      <c r="F606" s="30">
        <f t="shared" si="9"/>
        <v>0.0000228091259</v>
      </c>
      <c r="G606" s="31">
        <f t="shared" si="27"/>
        <v>31932.77625</v>
      </c>
      <c r="H606" s="31">
        <f t="shared" si="28"/>
        <v>11799.33927</v>
      </c>
      <c r="I606" s="31">
        <f t="shared" si="10"/>
        <v>319.3277625</v>
      </c>
      <c r="J606" s="32">
        <f t="shared" ref="J606:K606" si="1832">C606*$AH$5</f>
        <v>31.1030688</v>
      </c>
      <c r="K606" s="32">
        <f t="shared" si="1832"/>
        <v>0.842809948</v>
      </c>
      <c r="L606" s="32">
        <f t="shared" si="12"/>
        <v>0.0228091259</v>
      </c>
      <c r="M606" s="32">
        <f t="shared" si="13"/>
        <v>2.5919224</v>
      </c>
      <c r="N606" s="32">
        <f t="shared" si="14"/>
        <v>1.0033248</v>
      </c>
      <c r="O606" s="32">
        <f t="shared" si="15"/>
        <v>0.07023416233</v>
      </c>
      <c r="P606" s="32">
        <f t="shared" si="16"/>
        <v>0.02718741768</v>
      </c>
      <c r="Q606" s="32">
        <f t="shared" si="17"/>
        <v>0.001900760491</v>
      </c>
      <c r="R606" s="32">
        <f t="shared" si="18"/>
        <v>0.0007357782547</v>
      </c>
      <c r="S606" s="32">
        <f t="shared" si="19"/>
        <v>0.00006131485456</v>
      </c>
      <c r="T606" s="33">
        <f t="shared" si="30"/>
        <v>0.9993894781</v>
      </c>
      <c r="U606" s="34">
        <f t="shared" ref="U606:AB606" si="1833">IF(AND(J606&gt;=$AH$7,J606&lt;=$AH$9),1,0)</f>
        <v>0</v>
      </c>
      <c r="V606" s="34">
        <f t="shared" si="1833"/>
        <v>0</v>
      </c>
      <c r="W606" s="34">
        <f t="shared" si="1833"/>
        <v>0</v>
      </c>
      <c r="X606" s="34">
        <f t="shared" si="1833"/>
        <v>1</v>
      </c>
      <c r="Y606" s="34">
        <f t="shared" si="1833"/>
        <v>1</v>
      </c>
      <c r="Z606" s="34">
        <f t="shared" si="1833"/>
        <v>0</v>
      </c>
      <c r="AA606" s="34">
        <f t="shared" si="1833"/>
        <v>0</v>
      </c>
      <c r="AB606" s="34">
        <f t="shared" si="1833"/>
        <v>0</v>
      </c>
      <c r="AC606" s="34">
        <f t="shared" si="21"/>
        <v>0</v>
      </c>
      <c r="AD606" s="34">
        <f t="shared" si="22"/>
        <v>1</v>
      </c>
      <c r="AE606" s="30">
        <f t="shared" si="23"/>
        <v>0.0000228091259</v>
      </c>
      <c r="AF606" s="35" t="str">
        <f t="shared" si="42"/>
        <v>V+M</v>
      </c>
      <c r="AG606" s="31"/>
      <c r="AH606" s="31"/>
      <c r="AI606" s="31"/>
      <c r="AJ606" s="36">
        <f t="shared" ref="AJ606:AS606" si="1834">INT(100*ABS(J606-($AH$7+$AH$9)/2))</f>
        <v>2910</v>
      </c>
      <c r="AK606" s="36">
        <f t="shared" si="1834"/>
        <v>115</v>
      </c>
      <c r="AL606" s="36">
        <f t="shared" si="1834"/>
        <v>197</v>
      </c>
      <c r="AM606" s="36">
        <f t="shared" si="1834"/>
        <v>59</v>
      </c>
      <c r="AN606" s="36">
        <f t="shared" si="1834"/>
        <v>99</v>
      </c>
      <c r="AO606" s="36">
        <f t="shared" si="1834"/>
        <v>192</v>
      </c>
      <c r="AP606" s="36">
        <f t="shared" si="1834"/>
        <v>197</v>
      </c>
      <c r="AQ606" s="36">
        <f t="shared" si="1834"/>
        <v>199</v>
      </c>
      <c r="AR606" s="36">
        <f t="shared" si="1834"/>
        <v>199</v>
      </c>
      <c r="AS606" s="36">
        <f t="shared" si="1834"/>
        <v>199</v>
      </c>
      <c r="AT606" s="35">
        <f t="shared" si="39"/>
        <v>59</v>
      </c>
      <c r="AU606" s="31"/>
      <c r="AV606" s="31"/>
      <c r="AW606" s="31"/>
      <c r="AX606" s="31"/>
      <c r="AY606" s="31"/>
      <c r="AZ606" s="31"/>
      <c r="BA606" s="31"/>
      <c r="BB606" s="31"/>
    </row>
    <row r="607" ht="13.5" customHeight="1">
      <c r="A607" s="27" t="s">
        <v>11</v>
      </c>
      <c r="B607" s="27" t="s">
        <v>66</v>
      </c>
      <c r="C607" s="28">
        <f>LOOKUP(A607,'single char incidentie'!$A$1:$A$26,'single char incidentie'!$E$1:$E$26)</f>
        <v>0.02841657837</v>
      </c>
      <c r="D607" s="28">
        <f>LOOKUP(B607,'single char incidentie'!$A$1:$A$26,'single char incidentie'!$D$1:$D$26)</f>
        <v>0.000842809948</v>
      </c>
      <c r="E607" s="29">
        <v>0.00223054543455558</v>
      </c>
      <c r="F607" s="30">
        <f t="shared" si="9"/>
        <v>0.00002230545435</v>
      </c>
      <c r="G607" s="31">
        <f t="shared" si="27"/>
        <v>31227.63608</v>
      </c>
      <c r="H607" s="31">
        <f t="shared" si="28"/>
        <v>11799.33927</v>
      </c>
      <c r="I607" s="31">
        <f t="shared" si="10"/>
        <v>312.2763608</v>
      </c>
      <c r="J607" s="32">
        <f t="shared" ref="J607:K607" si="1835">C607*$AH$5</f>
        <v>28.41657837</v>
      </c>
      <c r="K607" s="32">
        <f t="shared" si="1835"/>
        <v>0.842809948</v>
      </c>
      <c r="L607" s="32">
        <f t="shared" si="12"/>
        <v>0.02230545435</v>
      </c>
      <c r="M607" s="32">
        <f t="shared" si="13"/>
        <v>2.368048197</v>
      </c>
      <c r="N607" s="32">
        <f t="shared" si="14"/>
        <v>0.9166638183</v>
      </c>
      <c r="O607" s="32">
        <f t="shared" si="15"/>
        <v>0.07023416233</v>
      </c>
      <c r="P607" s="32">
        <f t="shared" si="16"/>
        <v>0.02718741768</v>
      </c>
      <c r="Q607" s="32">
        <f t="shared" si="17"/>
        <v>0.001858787862</v>
      </c>
      <c r="R607" s="32">
        <f t="shared" si="18"/>
        <v>0.0007195307853</v>
      </c>
      <c r="S607" s="32">
        <f t="shared" si="19"/>
        <v>0.00005996089878</v>
      </c>
      <c r="T607" s="33">
        <f t="shared" si="30"/>
        <v>0.9994117836</v>
      </c>
      <c r="U607" s="34">
        <f t="shared" ref="U607:AB607" si="1836">IF(AND(J607&gt;=$AH$7,J607&lt;=$AH$9),1,0)</f>
        <v>0</v>
      </c>
      <c r="V607" s="34">
        <f t="shared" si="1836"/>
        <v>0</v>
      </c>
      <c r="W607" s="34">
        <f t="shared" si="1836"/>
        <v>0</v>
      </c>
      <c r="X607" s="34">
        <f t="shared" si="1836"/>
        <v>1</v>
      </c>
      <c r="Y607" s="34">
        <f t="shared" si="1836"/>
        <v>0</v>
      </c>
      <c r="Z607" s="34">
        <f t="shared" si="1836"/>
        <v>0</v>
      </c>
      <c r="AA607" s="34">
        <f t="shared" si="1836"/>
        <v>0</v>
      </c>
      <c r="AB607" s="34">
        <f t="shared" si="1836"/>
        <v>0</v>
      </c>
      <c r="AC607" s="34">
        <f t="shared" si="21"/>
        <v>0</v>
      </c>
      <c r="AD607" s="34">
        <f t="shared" si="22"/>
        <v>1</v>
      </c>
      <c r="AE607" s="30">
        <f t="shared" si="23"/>
        <v>0.00002230545435</v>
      </c>
      <c r="AF607" s="35" t="str">
        <f t="shared" si="42"/>
        <v>V+M</v>
      </c>
      <c r="AG607" s="31"/>
      <c r="AH607" s="31"/>
      <c r="AI607" s="31"/>
      <c r="AJ607" s="36">
        <f t="shared" ref="AJ607:AS607" si="1837">INT(100*ABS(J607-($AH$7+$AH$9)/2))</f>
        <v>2641</v>
      </c>
      <c r="AK607" s="36">
        <f t="shared" si="1837"/>
        <v>115</v>
      </c>
      <c r="AL607" s="36">
        <f t="shared" si="1837"/>
        <v>197</v>
      </c>
      <c r="AM607" s="36">
        <f t="shared" si="1837"/>
        <v>36</v>
      </c>
      <c r="AN607" s="36">
        <f t="shared" si="1837"/>
        <v>108</v>
      </c>
      <c r="AO607" s="36">
        <f t="shared" si="1837"/>
        <v>192</v>
      </c>
      <c r="AP607" s="36">
        <f t="shared" si="1837"/>
        <v>197</v>
      </c>
      <c r="AQ607" s="36">
        <f t="shared" si="1837"/>
        <v>199</v>
      </c>
      <c r="AR607" s="36">
        <f t="shared" si="1837"/>
        <v>199</v>
      </c>
      <c r="AS607" s="36">
        <f t="shared" si="1837"/>
        <v>199</v>
      </c>
      <c r="AT607" s="35">
        <f t="shared" si="39"/>
        <v>36</v>
      </c>
      <c r="AU607" s="31"/>
      <c r="AV607" s="31"/>
      <c r="AW607" s="31"/>
      <c r="AX607" s="31"/>
      <c r="AY607" s="31"/>
      <c r="AZ607" s="31"/>
      <c r="BA607" s="31"/>
      <c r="BB607" s="31"/>
    </row>
    <row r="608" ht="13.5" customHeight="1">
      <c r="A608" s="27" t="s">
        <v>65</v>
      </c>
      <c r="B608" s="27" t="s">
        <v>42</v>
      </c>
      <c r="C608" s="28">
        <f>LOOKUP(A608,'single char incidentie'!$A$1:$A$26,'single char incidentie'!$E$1:$E$26)</f>
        <v>0.0005948918502</v>
      </c>
      <c r="D608" s="28">
        <f>LOOKUP(B608,'single char incidentie'!$A$1:$A$26,'single char incidentie'!$D$1:$D$26)</f>
        <v>0.05481889944</v>
      </c>
      <c r="E608" s="29">
        <v>0.00221615481884877</v>
      </c>
      <c r="F608" s="30">
        <f t="shared" si="9"/>
        <v>0.00002216154819</v>
      </c>
      <c r="G608" s="31">
        <f t="shared" si="27"/>
        <v>31026.16746</v>
      </c>
      <c r="H608" s="31">
        <f t="shared" si="28"/>
        <v>767464.5922</v>
      </c>
      <c r="I608" s="31">
        <f t="shared" si="10"/>
        <v>310.2616746</v>
      </c>
      <c r="J608" s="32">
        <f t="shared" ref="J608:K608" si="1838">C608*$AH$5</f>
        <v>0.5948918502</v>
      </c>
      <c r="K608" s="32">
        <f t="shared" si="1838"/>
        <v>54.81889944</v>
      </c>
      <c r="L608" s="32">
        <f t="shared" si="12"/>
        <v>0.02216154819</v>
      </c>
      <c r="M608" s="32">
        <f t="shared" si="13"/>
        <v>0.04957432085</v>
      </c>
      <c r="N608" s="32">
        <f t="shared" si="14"/>
        <v>0.01919005969</v>
      </c>
      <c r="O608" s="32">
        <f t="shared" si="15"/>
        <v>4.56824162</v>
      </c>
      <c r="P608" s="32">
        <f t="shared" si="16"/>
        <v>1.768351595</v>
      </c>
      <c r="Q608" s="32">
        <f t="shared" si="17"/>
        <v>0.001846795682</v>
      </c>
      <c r="R608" s="32">
        <f t="shared" si="18"/>
        <v>0.0007148886512</v>
      </c>
      <c r="S608" s="32">
        <f t="shared" si="19"/>
        <v>0.00005957405427</v>
      </c>
      <c r="T608" s="33">
        <f t="shared" si="30"/>
        <v>0.9994339451</v>
      </c>
      <c r="U608" s="34">
        <f t="shared" ref="U608:AB608" si="1839">IF(AND(J608&gt;=$AH$7,J608&lt;=$AH$9),1,0)</f>
        <v>0</v>
      </c>
      <c r="V608" s="34">
        <f t="shared" si="1839"/>
        <v>0</v>
      </c>
      <c r="W608" s="34">
        <f t="shared" si="1839"/>
        <v>0</v>
      </c>
      <c r="X608" s="34">
        <f t="shared" si="1839"/>
        <v>0</v>
      </c>
      <c r="Y608" s="34">
        <f t="shared" si="1839"/>
        <v>0</v>
      </c>
      <c r="Z608" s="34">
        <f t="shared" si="1839"/>
        <v>0</v>
      </c>
      <c r="AA608" s="34">
        <f t="shared" si="1839"/>
        <v>1</v>
      </c>
      <c r="AB608" s="34">
        <f t="shared" si="1839"/>
        <v>0</v>
      </c>
      <c r="AC608" s="34">
        <f t="shared" si="21"/>
        <v>0</v>
      </c>
      <c r="AD608" s="34">
        <f t="shared" si="22"/>
        <v>1</v>
      </c>
      <c r="AE608" s="30">
        <f t="shared" si="23"/>
        <v>0.00002216154819</v>
      </c>
      <c r="AF608" s="35" t="str">
        <f t="shared" si="42"/>
        <v>F+D</v>
      </c>
      <c r="AG608" s="31"/>
      <c r="AH608" s="31"/>
      <c r="AI608" s="31"/>
      <c r="AJ608" s="36">
        <f t="shared" ref="AJ608:AS608" si="1840">INT(100*ABS(J608-($AH$7+$AH$9)/2))</f>
        <v>140</v>
      </c>
      <c r="AK608" s="36">
        <f t="shared" si="1840"/>
        <v>5281</v>
      </c>
      <c r="AL608" s="36">
        <f t="shared" si="1840"/>
        <v>197</v>
      </c>
      <c r="AM608" s="36">
        <f t="shared" si="1840"/>
        <v>195</v>
      </c>
      <c r="AN608" s="36">
        <f t="shared" si="1840"/>
        <v>198</v>
      </c>
      <c r="AO608" s="36">
        <f t="shared" si="1840"/>
        <v>256</v>
      </c>
      <c r="AP608" s="36">
        <f t="shared" si="1840"/>
        <v>23</v>
      </c>
      <c r="AQ608" s="36">
        <f t="shared" si="1840"/>
        <v>199</v>
      </c>
      <c r="AR608" s="36">
        <f t="shared" si="1840"/>
        <v>199</v>
      </c>
      <c r="AS608" s="36">
        <f t="shared" si="1840"/>
        <v>199</v>
      </c>
      <c r="AT608" s="35">
        <f t="shared" si="39"/>
        <v>23</v>
      </c>
      <c r="AU608" s="31"/>
      <c r="AV608" s="31"/>
      <c r="AW608" s="31"/>
      <c r="AX608" s="31"/>
      <c r="AY608" s="31"/>
      <c r="AZ608" s="31"/>
      <c r="BA608" s="31"/>
      <c r="BB608" s="31"/>
    </row>
    <row r="609" ht="13.5" customHeight="1">
      <c r="A609" s="27" t="s">
        <v>67</v>
      </c>
      <c r="B609" s="27" t="s">
        <v>59</v>
      </c>
      <c r="C609" s="28">
        <f>LOOKUP(A609,'single char incidentie'!$A$1:$A$26,'single char incidentie'!$E$1:$E$26)</f>
        <v>0.0006335449279</v>
      </c>
      <c r="D609" s="28">
        <f>LOOKUP(B609,'single char incidentie'!$A$1:$A$26,'single char incidentie'!$D$1:$D$26)</f>
        <v>0.02732106643</v>
      </c>
      <c r="E609" s="29">
        <v>0.00218737358743515</v>
      </c>
      <c r="F609" s="30">
        <f t="shared" si="9"/>
        <v>0.00002187373587</v>
      </c>
      <c r="G609" s="31">
        <f t="shared" si="27"/>
        <v>30623.23022</v>
      </c>
      <c r="H609" s="31">
        <f t="shared" si="28"/>
        <v>382494.9301</v>
      </c>
      <c r="I609" s="31">
        <f t="shared" si="10"/>
        <v>306.2323022</v>
      </c>
      <c r="J609" s="32">
        <f t="shared" ref="J609:K609" si="1841">C609*$AH$5</f>
        <v>0.6335449279</v>
      </c>
      <c r="K609" s="32">
        <f t="shared" si="1841"/>
        <v>27.32106643</v>
      </c>
      <c r="L609" s="32">
        <f t="shared" si="12"/>
        <v>0.02187373587</v>
      </c>
      <c r="M609" s="32">
        <f t="shared" si="13"/>
        <v>0.05279541066</v>
      </c>
      <c r="N609" s="32">
        <f t="shared" si="14"/>
        <v>0.02043693316</v>
      </c>
      <c r="O609" s="32">
        <f t="shared" si="15"/>
        <v>2.276755536</v>
      </c>
      <c r="P609" s="32">
        <f t="shared" si="16"/>
        <v>0.8813247236</v>
      </c>
      <c r="Q609" s="32">
        <f t="shared" si="17"/>
        <v>0.001822811323</v>
      </c>
      <c r="R609" s="32">
        <f t="shared" si="18"/>
        <v>0.000705604383</v>
      </c>
      <c r="S609" s="32">
        <f t="shared" si="19"/>
        <v>0.00005880036525</v>
      </c>
      <c r="T609" s="33">
        <f t="shared" si="30"/>
        <v>0.9994558189</v>
      </c>
      <c r="U609" s="34">
        <f t="shared" ref="U609:AB609" si="1842">IF(AND(J609&gt;=$AH$7,J609&lt;=$AH$9),1,0)</f>
        <v>0</v>
      </c>
      <c r="V609" s="34">
        <f t="shared" si="1842"/>
        <v>0</v>
      </c>
      <c r="W609" s="34">
        <f t="shared" si="1842"/>
        <v>0</v>
      </c>
      <c r="X609" s="34">
        <f t="shared" si="1842"/>
        <v>0</v>
      </c>
      <c r="Y609" s="34">
        <f t="shared" si="1842"/>
        <v>0</v>
      </c>
      <c r="Z609" s="34">
        <f t="shared" si="1842"/>
        <v>1</v>
      </c>
      <c r="AA609" s="34">
        <f t="shared" si="1842"/>
        <v>0</v>
      </c>
      <c r="AB609" s="34">
        <f t="shared" si="1842"/>
        <v>0</v>
      </c>
      <c r="AC609" s="34">
        <f t="shared" si="21"/>
        <v>0</v>
      </c>
      <c r="AD609" s="34">
        <f t="shared" si="22"/>
        <v>1</v>
      </c>
      <c r="AE609" s="30">
        <f t="shared" si="23"/>
        <v>0.00002187373587</v>
      </c>
      <c r="AF609" s="35" t="str">
        <f t="shared" si="42"/>
        <v>F+M</v>
      </c>
      <c r="AG609" s="31"/>
      <c r="AH609" s="31"/>
      <c r="AI609" s="31"/>
      <c r="AJ609" s="36">
        <f t="shared" ref="AJ609:AS609" si="1843">INT(100*ABS(J609-($AH$7+$AH$9)/2))</f>
        <v>136</v>
      </c>
      <c r="AK609" s="36">
        <f t="shared" si="1843"/>
        <v>2532</v>
      </c>
      <c r="AL609" s="36">
        <f t="shared" si="1843"/>
        <v>197</v>
      </c>
      <c r="AM609" s="36">
        <f t="shared" si="1843"/>
        <v>194</v>
      </c>
      <c r="AN609" s="36">
        <f t="shared" si="1843"/>
        <v>197</v>
      </c>
      <c r="AO609" s="36">
        <f t="shared" si="1843"/>
        <v>27</v>
      </c>
      <c r="AP609" s="36">
        <f t="shared" si="1843"/>
        <v>111</v>
      </c>
      <c r="AQ609" s="36">
        <f t="shared" si="1843"/>
        <v>199</v>
      </c>
      <c r="AR609" s="36">
        <f t="shared" si="1843"/>
        <v>199</v>
      </c>
      <c r="AS609" s="36">
        <f t="shared" si="1843"/>
        <v>199</v>
      </c>
      <c r="AT609" s="35">
        <f t="shared" si="39"/>
        <v>27</v>
      </c>
      <c r="AU609" s="31"/>
      <c r="AV609" s="31"/>
      <c r="AW609" s="31"/>
      <c r="AX609" s="31"/>
      <c r="AY609" s="31"/>
      <c r="AZ609" s="31"/>
      <c r="BA609" s="31"/>
      <c r="BB609" s="31"/>
    </row>
    <row r="610" ht="13.5" customHeight="1">
      <c r="A610" s="27" t="s">
        <v>67</v>
      </c>
      <c r="B610" s="27" t="s">
        <v>27</v>
      </c>
      <c r="C610" s="28">
        <f>LOOKUP(A610,'single char incidentie'!$A$1:$A$26,'single char incidentie'!$E$1:$E$26)</f>
        <v>0.0006335449279</v>
      </c>
      <c r="D610" s="28">
        <f>LOOKUP(B610,'single char incidentie'!$A$1:$A$26,'single char incidentie'!$D$1:$D$26)</f>
        <v>0.0294908523</v>
      </c>
      <c r="E610" s="29">
        <v>0.0021226158167545</v>
      </c>
      <c r="F610" s="30">
        <f t="shared" si="9"/>
        <v>0.00002122615817</v>
      </c>
      <c r="G610" s="31">
        <f t="shared" si="27"/>
        <v>29716.62143</v>
      </c>
      <c r="H610" s="31">
        <f t="shared" si="28"/>
        <v>412871.9321</v>
      </c>
      <c r="I610" s="31">
        <f t="shared" si="10"/>
        <v>297.1662143</v>
      </c>
      <c r="J610" s="32">
        <f t="shared" ref="J610:K610" si="1844">C610*$AH$5</f>
        <v>0.6335449279</v>
      </c>
      <c r="K610" s="32">
        <f t="shared" si="1844"/>
        <v>29.4908523</v>
      </c>
      <c r="L610" s="32">
        <f t="shared" si="12"/>
        <v>0.02122615817</v>
      </c>
      <c r="M610" s="32">
        <f t="shared" si="13"/>
        <v>0.05279541066</v>
      </c>
      <c r="N610" s="32">
        <f t="shared" si="14"/>
        <v>0.02043693316</v>
      </c>
      <c r="O610" s="32">
        <f t="shared" si="15"/>
        <v>2.457571025</v>
      </c>
      <c r="P610" s="32">
        <f t="shared" si="16"/>
        <v>0.951317816</v>
      </c>
      <c r="Q610" s="32">
        <f t="shared" si="17"/>
        <v>0.001768846514</v>
      </c>
      <c r="R610" s="32">
        <f t="shared" si="18"/>
        <v>0.0006847147796</v>
      </c>
      <c r="S610" s="32">
        <f t="shared" si="19"/>
        <v>0.00005705956497</v>
      </c>
      <c r="T610" s="33">
        <f t="shared" si="30"/>
        <v>0.999477045</v>
      </c>
      <c r="U610" s="34">
        <f t="shared" ref="U610:AB610" si="1845">IF(AND(J610&gt;=$AH$7,J610&lt;=$AH$9),1,0)</f>
        <v>0</v>
      </c>
      <c r="V610" s="34">
        <f t="shared" si="1845"/>
        <v>0</v>
      </c>
      <c r="W610" s="34">
        <f t="shared" si="1845"/>
        <v>0</v>
      </c>
      <c r="X610" s="34">
        <f t="shared" si="1845"/>
        <v>0</v>
      </c>
      <c r="Y610" s="34">
        <f t="shared" si="1845"/>
        <v>0</v>
      </c>
      <c r="Z610" s="34">
        <f t="shared" si="1845"/>
        <v>1</v>
      </c>
      <c r="AA610" s="34">
        <f t="shared" si="1845"/>
        <v>0</v>
      </c>
      <c r="AB610" s="34">
        <f t="shared" si="1845"/>
        <v>0</v>
      </c>
      <c r="AC610" s="34">
        <f t="shared" si="21"/>
        <v>0</v>
      </c>
      <c r="AD610" s="34">
        <f t="shared" si="22"/>
        <v>1</v>
      </c>
      <c r="AE610" s="30">
        <f t="shared" si="23"/>
        <v>0.00002122615817</v>
      </c>
      <c r="AF610" s="35" t="str">
        <f t="shared" si="42"/>
        <v>F+M</v>
      </c>
      <c r="AG610" s="31"/>
      <c r="AH610" s="31"/>
      <c r="AI610" s="31"/>
      <c r="AJ610" s="36">
        <f t="shared" ref="AJ610:AS610" si="1846">INT(100*ABS(J610-($AH$7+$AH$9)/2))</f>
        <v>136</v>
      </c>
      <c r="AK610" s="36">
        <f t="shared" si="1846"/>
        <v>2749</v>
      </c>
      <c r="AL610" s="36">
        <f t="shared" si="1846"/>
        <v>197</v>
      </c>
      <c r="AM610" s="36">
        <f t="shared" si="1846"/>
        <v>194</v>
      </c>
      <c r="AN610" s="36">
        <f t="shared" si="1846"/>
        <v>197</v>
      </c>
      <c r="AO610" s="36">
        <f t="shared" si="1846"/>
        <v>45</v>
      </c>
      <c r="AP610" s="36">
        <f t="shared" si="1846"/>
        <v>104</v>
      </c>
      <c r="AQ610" s="36">
        <f t="shared" si="1846"/>
        <v>199</v>
      </c>
      <c r="AR610" s="36">
        <f t="shared" si="1846"/>
        <v>199</v>
      </c>
      <c r="AS610" s="36">
        <f t="shared" si="1846"/>
        <v>199</v>
      </c>
      <c r="AT610" s="35">
        <f t="shared" si="39"/>
        <v>45</v>
      </c>
      <c r="AU610" s="31"/>
      <c r="AV610" s="31"/>
      <c r="AW610" s="31"/>
      <c r="AX610" s="31"/>
      <c r="AY610" s="31"/>
      <c r="AZ610" s="31"/>
      <c r="BA610" s="31"/>
      <c r="BB610" s="31"/>
    </row>
    <row r="611" ht="13.5" customHeight="1">
      <c r="A611" s="27" t="s">
        <v>63</v>
      </c>
      <c r="B611" s="27" t="s">
        <v>62</v>
      </c>
      <c r="C611" s="28">
        <f>LOOKUP(A611,'single char incidentie'!$A$1:$A$26,'single char incidentie'!$E$1:$E$26)</f>
        <v>0.00260728886</v>
      </c>
      <c r="D611" s="28">
        <f>LOOKUP(B611,'single char incidentie'!$A$1:$A$26,'single char incidentie'!$D$1:$D$26)</f>
        <v>0.003924572326</v>
      </c>
      <c r="E611" s="29">
        <v>0.00210102989319429</v>
      </c>
      <c r="F611" s="30">
        <f t="shared" si="9"/>
        <v>0.00002101029893</v>
      </c>
      <c r="G611" s="31">
        <f t="shared" si="27"/>
        <v>29414.4185</v>
      </c>
      <c r="H611" s="31">
        <f t="shared" si="28"/>
        <v>54944.01256</v>
      </c>
      <c r="I611" s="31">
        <f t="shared" si="10"/>
        <v>294.144185</v>
      </c>
      <c r="J611" s="32">
        <f t="shared" ref="J611:K611" si="1847">C611*$AH$5</f>
        <v>2.60728886</v>
      </c>
      <c r="K611" s="32">
        <f t="shared" si="1847"/>
        <v>3.924572326</v>
      </c>
      <c r="L611" s="32">
        <f t="shared" si="12"/>
        <v>0.02101029893</v>
      </c>
      <c r="M611" s="32">
        <f t="shared" si="13"/>
        <v>0.2172740717</v>
      </c>
      <c r="N611" s="32">
        <f t="shared" si="14"/>
        <v>0.08410609227</v>
      </c>
      <c r="O611" s="32">
        <f t="shared" si="15"/>
        <v>0.3270476938</v>
      </c>
      <c r="P611" s="32">
        <f t="shared" si="16"/>
        <v>0.1265991073</v>
      </c>
      <c r="Q611" s="32">
        <f t="shared" si="17"/>
        <v>0.001750858244</v>
      </c>
      <c r="R611" s="32">
        <f t="shared" si="18"/>
        <v>0.0006777515784</v>
      </c>
      <c r="S611" s="32">
        <f t="shared" si="19"/>
        <v>0.0000564792982</v>
      </c>
      <c r="T611" s="33">
        <f t="shared" si="30"/>
        <v>0.9994980553</v>
      </c>
      <c r="U611" s="34">
        <f t="shared" ref="U611:AB611" si="1848">IF(AND(J611&gt;=$AH$7,J611&lt;=$AH$9),1,0)</f>
        <v>1</v>
      </c>
      <c r="V611" s="34">
        <f t="shared" si="1848"/>
        <v>0</v>
      </c>
      <c r="W611" s="34">
        <f t="shared" si="1848"/>
        <v>0</v>
      </c>
      <c r="X611" s="34">
        <f t="shared" si="1848"/>
        <v>0</v>
      </c>
      <c r="Y611" s="34">
        <f t="shared" si="1848"/>
        <v>0</v>
      </c>
      <c r="Z611" s="34">
        <f t="shared" si="1848"/>
        <v>0</v>
      </c>
      <c r="AA611" s="34">
        <f t="shared" si="1848"/>
        <v>0</v>
      </c>
      <c r="AB611" s="34">
        <f t="shared" si="1848"/>
        <v>0</v>
      </c>
      <c r="AC611" s="34">
        <f t="shared" si="21"/>
        <v>0</v>
      </c>
      <c r="AD611" s="34">
        <f t="shared" si="22"/>
        <v>1</v>
      </c>
      <c r="AE611" s="30">
        <f t="shared" si="23"/>
        <v>0.00002101029893</v>
      </c>
      <c r="AF611" s="35" t="str">
        <f t="shared" si="42"/>
        <v>F+M</v>
      </c>
      <c r="AG611" s="31"/>
      <c r="AH611" s="31"/>
      <c r="AI611" s="31"/>
      <c r="AJ611" s="36">
        <f t="shared" ref="AJ611:AS611" si="1849">INT(100*ABS(J611-($AH$7+$AH$9)/2))</f>
        <v>60</v>
      </c>
      <c r="AK611" s="36">
        <f t="shared" si="1849"/>
        <v>192</v>
      </c>
      <c r="AL611" s="36">
        <f t="shared" si="1849"/>
        <v>197</v>
      </c>
      <c r="AM611" s="36">
        <f t="shared" si="1849"/>
        <v>178</v>
      </c>
      <c r="AN611" s="36">
        <f t="shared" si="1849"/>
        <v>191</v>
      </c>
      <c r="AO611" s="36">
        <f t="shared" si="1849"/>
        <v>167</v>
      </c>
      <c r="AP611" s="36">
        <f t="shared" si="1849"/>
        <v>187</v>
      </c>
      <c r="AQ611" s="36">
        <f t="shared" si="1849"/>
        <v>199</v>
      </c>
      <c r="AR611" s="36">
        <f t="shared" si="1849"/>
        <v>199</v>
      </c>
      <c r="AS611" s="36">
        <f t="shared" si="1849"/>
        <v>199</v>
      </c>
      <c r="AT611" s="35">
        <f t="shared" si="39"/>
        <v>167</v>
      </c>
      <c r="AU611" s="31"/>
      <c r="AV611" s="31"/>
      <c r="AW611" s="31"/>
      <c r="AX611" s="31"/>
      <c r="AY611" s="31"/>
      <c r="AZ611" s="31"/>
      <c r="BA611" s="31"/>
      <c r="BB611" s="31"/>
    </row>
    <row r="612" ht="13.5" customHeight="1">
      <c r="A612" s="27" t="s">
        <v>67</v>
      </c>
      <c r="B612" s="27" t="s">
        <v>50</v>
      </c>
      <c r="C612" s="28">
        <f>LOOKUP(A612,'single char incidentie'!$A$1:$A$26,'single char incidentie'!$E$1:$E$26)</f>
        <v>0.0006335449279</v>
      </c>
      <c r="D612" s="28">
        <f>LOOKUP(B612,'single char incidentie'!$A$1:$A$26,'single char incidentie'!$D$1:$D$26)</f>
        <v>0.01632596738</v>
      </c>
      <c r="E612" s="29">
        <v>0.00202907681466024</v>
      </c>
      <c r="F612" s="30">
        <f t="shared" si="9"/>
        <v>0.00002029076815</v>
      </c>
      <c r="G612" s="31">
        <f t="shared" si="27"/>
        <v>28407.07541</v>
      </c>
      <c r="H612" s="31">
        <f t="shared" si="28"/>
        <v>228563.5433</v>
      </c>
      <c r="I612" s="31">
        <f t="shared" si="10"/>
        <v>284.0707541</v>
      </c>
      <c r="J612" s="32">
        <f t="shared" ref="J612:K612" si="1850">C612*$AH$5</f>
        <v>0.6335449279</v>
      </c>
      <c r="K612" s="32">
        <f t="shared" si="1850"/>
        <v>16.32596738</v>
      </c>
      <c r="L612" s="32">
        <f t="shared" si="12"/>
        <v>0.02029076815</v>
      </c>
      <c r="M612" s="32">
        <f t="shared" si="13"/>
        <v>0.05279541066</v>
      </c>
      <c r="N612" s="32">
        <f t="shared" si="14"/>
        <v>0.02043693316</v>
      </c>
      <c r="O612" s="32">
        <f t="shared" si="15"/>
        <v>1.360497281</v>
      </c>
      <c r="P612" s="32">
        <f t="shared" si="16"/>
        <v>0.526644109</v>
      </c>
      <c r="Q612" s="32">
        <f t="shared" si="17"/>
        <v>0.001690897346</v>
      </c>
      <c r="R612" s="32">
        <f t="shared" si="18"/>
        <v>0.000654540908</v>
      </c>
      <c r="S612" s="32">
        <f t="shared" si="19"/>
        <v>0.00005454507566</v>
      </c>
      <c r="T612" s="33">
        <f t="shared" si="30"/>
        <v>0.9995183461</v>
      </c>
      <c r="U612" s="34">
        <f t="shared" ref="U612:AB612" si="1851">IF(AND(J612&gt;=$AH$7,J612&lt;=$AH$9),1,0)</f>
        <v>0</v>
      </c>
      <c r="V612" s="34">
        <f t="shared" si="1851"/>
        <v>0</v>
      </c>
      <c r="W612" s="34">
        <f t="shared" si="1851"/>
        <v>0</v>
      </c>
      <c r="X612" s="34">
        <f t="shared" si="1851"/>
        <v>0</v>
      </c>
      <c r="Y612" s="34">
        <f t="shared" si="1851"/>
        <v>0</v>
      </c>
      <c r="Z612" s="34">
        <f t="shared" si="1851"/>
        <v>1</v>
      </c>
      <c r="AA612" s="34">
        <f t="shared" si="1851"/>
        <v>0</v>
      </c>
      <c r="AB612" s="34">
        <f t="shared" si="1851"/>
        <v>0</v>
      </c>
      <c r="AC612" s="34">
        <f t="shared" si="21"/>
        <v>0</v>
      </c>
      <c r="AD612" s="34">
        <f t="shared" si="22"/>
        <v>1</v>
      </c>
      <c r="AE612" s="30">
        <f t="shared" si="23"/>
        <v>0.00002029076815</v>
      </c>
      <c r="AF612" s="35" t="str">
        <f t="shared" si="42"/>
        <v>F+M</v>
      </c>
      <c r="AG612" s="31"/>
      <c r="AH612" s="31"/>
      <c r="AI612" s="31"/>
      <c r="AJ612" s="36">
        <f t="shared" ref="AJ612:AS612" si="1852">INT(100*ABS(J612-($AH$7+$AH$9)/2))</f>
        <v>136</v>
      </c>
      <c r="AK612" s="36">
        <f t="shared" si="1852"/>
        <v>1432</v>
      </c>
      <c r="AL612" s="36">
        <f t="shared" si="1852"/>
        <v>197</v>
      </c>
      <c r="AM612" s="36">
        <f t="shared" si="1852"/>
        <v>194</v>
      </c>
      <c r="AN612" s="36">
        <f t="shared" si="1852"/>
        <v>197</v>
      </c>
      <c r="AO612" s="36">
        <f t="shared" si="1852"/>
        <v>63</v>
      </c>
      <c r="AP612" s="36">
        <f t="shared" si="1852"/>
        <v>147</v>
      </c>
      <c r="AQ612" s="36">
        <f t="shared" si="1852"/>
        <v>199</v>
      </c>
      <c r="AR612" s="36">
        <f t="shared" si="1852"/>
        <v>199</v>
      </c>
      <c r="AS612" s="36">
        <f t="shared" si="1852"/>
        <v>199</v>
      </c>
      <c r="AT612" s="35">
        <f t="shared" si="39"/>
        <v>63</v>
      </c>
      <c r="AU612" s="31"/>
      <c r="AV612" s="31"/>
      <c r="AW612" s="31"/>
      <c r="AX612" s="31"/>
      <c r="AY612" s="31"/>
      <c r="AZ612" s="31"/>
      <c r="BA612" s="31"/>
      <c r="BB612" s="31"/>
    </row>
    <row r="613" ht="13.5" customHeight="1">
      <c r="A613" s="27" t="s">
        <v>42</v>
      </c>
      <c r="B613" s="27" t="s">
        <v>64</v>
      </c>
      <c r="C613" s="28">
        <f>LOOKUP(A613,'single char incidentie'!$A$1:$A$26,'single char incidentie'!$E$1:$E$26)</f>
        <v>0.03420499521</v>
      </c>
      <c r="D613" s="28">
        <f>LOOKUP(B613,'single char incidentie'!$A$1:$A$26,'single char incidentie'!$D$1:$D$26)</f>
        <v>0.001575907411</v>
      </c>
      <c r="E613" s="29">
        <v>0.00191395188900576</v>
      </c>
      <c r="F613" s="30">
        <f t="shared" si="9"/>
        <v>0.00001913951889</v>
      </c>
      <c r="G613" s="31">
        <f t="shared" si="27"/>
        <v>26795.32645</v>
      </c>
      <c r="H613" s="31">
        <f t="shared" si="28"/>
        <v>22062.70375</v>
      </c>
      <c r="I613" s="31">
        <f t="shared" si="10"/>
        <v>267.9532645</v>
      </c>
      <c r="J613" s="32">
        <f t="shared" ref="J613:K613" si="1853">C613*$AH$5</f>
        <v>34.20499521</v>
      </c>
      <c r="K613" s="32">
        <f t="shared" si="1853"/>
        <v>1.575907411</v>
      </c>
      <c r="L613" s="32">
        <f t="shared" si="12"/>
        <v>0.01913951889</v>
      </c>
      <c r="M613" s="32">
        <f t="shared" si="13"/>
        <v>2.850416267</v>
      </c>
      <c r="N613" s="32">
        <f t="shared" si="14"/>
        <v>1.103386942</v>
      </c>
      <c r="O613" s="32">
        <f t="shared" si="15"/>
        <v>0.1313256176</v>
      </c>
      <c r="P613" s="32">
        <f t="shared" si="16"/>
        <v>0.05083572293</v>
      </c>
      <c r="Q613" s="32">
        <f t="shared" si="17"/>
        <v>0.001594959908</v>
      </c>
      <c r="R613" s="32">
        <f t="shared" si="18"/>
        <v>0.0006174038352</v>
      </c>
      <c r="S613" s="32">
        <f t="shared" si="19"/>
        <v>0.0000514503196</v>
      </c>
      <c r="T613" s="33">
        <f t="shared" si="30"/>
        <v>0.9995374856</v>
      </c>
      <c r="U613" s="34">
        <f t="shared" ref="U613:AB613" si="1854">IF(AND(J613&gt;=$AH$7,J613&lt;=$AH$9),1,0)</f>
        <v>0</v>
      </c>
      <c r="V613" s="34">
        <f t="shared" si="1854"/>
        <v>1</v>
      </c>
      <c r="W613" s="34">
        <f t="shared" si="1854"/>
        <v>0</v>
      </c>
      <c r="X613" s="34">
        <f t="shared" si="1854"/>
        <v>1</v>
      </c>
      <c r="Y613" s="34">
        <f t="shared" si="1854"/>
        <v>1</v>
      </c>
      <c r="Z613" s="34">
        <f t="shared" si="1854"/>
        <v>0</v>
      </c>
      <c r="AA613" s="34">
        <f t="shared" si="1854"/>
        <v>0</v>
      </c>
      <c r="AB613" s="34">
        <f t="shared" si="1854"/>
        <v>0</v>
      </c>
      <c r="AC613" s="34">
        <f t="shared" si="21"/>
        <v>0</v>
      </c>
      <c r="AD613" s="34">
        <f t="shared" si="22"/>
        <v>1</v>
      </c>
      <c r="AE613" s="30">
        <f t="shared" si="23"/>
        <v>0.00001913951889</v>
      </c>
      <c r="AF613" s="35" t="str">
        <f t="shared" si="42"/>
        <v>F</v>
      </c>
      <c r="AG613" s="31"/>
      <c r="AH613" s="31"/>
      <c r="AI613" s="31"/>
      <c r="AJ613" s="36">
        <f t="shared" ref="AJ613:AS613" si="1855">INT(100*ABS(J613-($AH$7+$AH$9)/2))</f>
        <v>3220</v>
      </c>
      <c r="AK613" s="36">
        <f t="shared" si="1855"/>
        <v>42</v>
      </c>
      <c r="AL613" s="36">
        <f t="shared" si="1855"/>
        <v>198</v>
      </c>
      <c r="AM613" s="36">
        <f t="shared" si="1855"/>
        <v>85</v>
      </c>
      <c r="AN613" s="36">
        <f t="shared" si="1855"/>
        <v>89</v>
      </c>
      <c r="AO613" s="36">
        <f t="shared" si="1855"/>
        <v>186</v>
      </c>
      <c r="AP613" s="36">
        <f t="shared" si="1855"/>
        <v>194</v>
      </c>
      <c r="AQ613" s="36">
        <f t="shared" si="1855"/>
        <v>199</v>
      </c>
      <c r="AR613" s="36">
        <f t="shared" si="1855"/>
        <v>199</v>
      </c>
      <c r="AS613" s="36">
        <f t="shared" si="1855"/>
        <v>199</v>
      </c>
      <c r="AT613" s="35">
        <f t="shared" si="39"/>
        <v>42</v>
      </c>
      <c r="AU613" s="31"/>
      <c r="AV613" s="31"/>
      <c r="AW613" s="31"/>
      <c r="AX613" s="31"/>
      <c r="AY613" s="31"/>
      <c r="AZ613" s="31"/>
      <c r="BA613" s="31"/>
      <c r="BB613" s="31"/>
    </row>
    <row r="614" ht="13.5" customHeight="1">
      <c r="A614" s="27" t="s">
        <v>67</v>
      </c>
      <c r="B614" s="27" t="s">
        <v>33</v>
      </c>
      <c r="C614" s="28">
        <f>LOOKUP(A614,'single char incidentie'!$A$1:$A$26,'single char incidentie'!$E$1:$E$26)</f>
        <v>0.0006335449279</v>
      </c>
      <c r="D614" s="28">
        <f>LOOKUP(B614,'single char incidentie'!$A$1:$A$26,'single char incidentie'!$D$1:$D$26)</f>
        <v>0.02531121548</v>
      </c>
      <c r="E614" s="29">
        <v>0.00190675658115235</v>
      </c>
      <c r="F614" s="30">
        <f t="shared" si="9"/>
        <v>0.00001906756581</v>
      </c>
      <c r="G614" s="31">
        <f t="shared" si="27"/>
        <v>26694.59214</v>
      </c>
      <c r="H614" s="31">
        <f t="shared" si="28"/>
        <v>354357.0167</v>
      </c>
      <c r="I614" s="31">
        <f t="shared" si="10"/>
        <v>266.9459214</v>
      </c>
      <c r="J614" s="32">
        <f t="shared" ref="J614:K614" si="1856">C614*$AH$5</f>
        <v>0.6335449279</v>
      </c>
      <c r="K614" s="32">
        <f t="shared" si="1856"/>
        <v>25.31121548</v>
      </c>
      <c r="L614" s="32">
        <f t="shared" si="12"/>
        <v>0.01906756581</v>
      </c>
      <c r="M614" s="32">
        <f t="shared" si="13"/>
        <v>0.05279541066</v>
      </c>
      <c r="N614" s="32">
        <f t="shared" si="14"/>
        <v>0.02043693316</v>
      </c>
      <c r="O614" s="32">
        <f t="shared" si="15"/>
        <v>2.109267957</v>
      </c>
      <c r="P614" s="32">
        <f t="shared" si="16"/>
        <v>0.8164908219</v>
      </c>
      <c r="Q614" s="32">
        <f t="shared" si="17"/>
        <v>0.001588963818</v>
      </c>
      <c r="R614" s="32">
        <f t="shared" si="18"/>
        <v>0.0006150827681</v>
      </c>
      <c r="S614" s="32">
        <f t="shared" si="19"/>
        <v>0.00005125689734</v>
      </c>
      <c r="T614" s="33">
        <f t="shared" si="30"/>
        <v>0.9995565532</v>
      </c>
      <c r="U614" s="34">
        <f t="shared" ref="U614:AB614" si="1857">IF(AND(J614&gt;=$AH$7,J614&lt;=$AH$9),1,0)</f>
        <v>0</v>
      </c>
      <c r="V614" s="34">
        <f t="shared" si="1857"/>
        <v>0</v>
      </c>
      <c r="W614" s="34">
        <f t="shared" si="1857"/>
        <v>0</v>
      </c>
      <c r="X614" s="34">
        <f t="shared" si="1857"/>
        <v>0</v>
      </c>
      <c r="Y614" s="34">
        <f t="shared" si="1857"/>
        <v>0</v>
      </c>
      <c r="Z614" s="34">
        <f t="shared" si="1857"/>
        <v>1</v>
      </c>
      <c r="AA614" s="34">
        <f t="shared" si="1857"/>
        <v>0</v>
      </c>
      <c r="AB614" s="34">
        <f t="shared" si="1857"/>
        <v>0</v>
      </c>
      <c r="AC614" s="34">
        <f t="shared" si="21"/>
        <v>0</v>
      </c>
      <c r="AD614" s="34">
        <f t="shared" si="22"/>
        <v>1</v>
      </c>
      <c r="AE614" s="30">
        <f t="shared" si="23"/>
        <v>0.00001906756581</v>
      </c>
      <c r="AF614" s="35" t="str">
        <f t="shared" si="42"/>
        <v>F+M</v>
      </c>
      <c r="AG614" s="31"/>
      <c r="AH614" s="31"/>
      <c r="AI614" s="31"/>
      <c r="AJ614" s="36">
        <f t="shared" ref="AJ614:AS614" si="1858">INT(100*ABS(J614-($AH$7+$AH$9)/2))</f>
        <v>136</v>
      </c>
      <c r="AK614" s="36">
        <f t="shared" si="1858"/>
        <v>2331</v>
      </c>
      <c r="AL614" s="36">
        <f t="shared" si="1858"/>
        <v>198</v>
      </c>
      <c r="AM614" s="36">
        <f t="shared" si="1858"/>
        <v>194</v>
      </c>
      <c r="AN614" s="36">
        <f t="shared" si="1858"/>
        <v>197</v>
      </c>
      <c r="AO614" s="36">
        <f t="shared" si="1858"/>
        <v>10</v>
      </c>
      <c r="AP614" s="36">
        <f t="shared" si="1858"/>
        <v>118</v>
      </c>
      <c r="AQ614" s="36">
        <f t="shared" si="1858"/>
        <v>199</v>
      </c>
      <c r="AR614" s="36">
        <f t="shared" si="1858"/>
        <v>199</v>
      </c>
      <c r="AS614" s="36">
        <f t="shared" si="1858"/>
        <v>199</v>
      </c>
      <c r="AT614" s="35">
        <f t="shared" si="39"/>
        <v>10</v>
      </c>
      <c r="AU614" s="31"/>
      <c r="AV614" s="31"/>
      <c r="AW614" s="31"/>
      <c r="AX614" s="31"/>
      <c r="AY614" s="31"/>
      <c r="AZ614" s="31"/>
      <c r="BA614" s="31"/>
      <c r="BB614" s="31"/>
    </row>
    <row r="615" ht="13.5" customHeight="1">
      <c r="A615" s="27" t="s">
        <v>65</v>
      </c>
      <c r="B615" s="27" t="s">
        <v>43</v>
      </c>
      <c r="C615" s="28">
        <f>LOOKUP(A615,'single char incidentie'!$A$1:$A$26,'single char incidentie'!$E$1:$E$26)</f>
        <v>0.0005948918502</v>
      </c>
      <c r="D615" s="28">
        <f>LOOKUP(B615,'single char incidentie'!$A$1:$A$26,'single char incidentie'!$D$1:$D$26)</f>
        <v>0.04579603563</v>
      </c>
      <c r="E615" s="29">
        <v>0.00184919411832511</v>
      </c>
      <c r="F615" s="30">
        <f t="shared" si="9"/>
        <v>0.00001849194118</v>
      </c>
      <c r="G615" s="31">
        <f t="shared" si="27"/>
        <v>25888.71766</v>
      </c>
      <c r="H615" s="31">
        <f t="shared" si="28"/>
        <v>641144.4988</v>
      </c>
      <c r="I615" s="31">
        <f t="shared" si="10"/>
        <v>258.8871766</v>
      </c>
      <c r="J615" s="32">
        <f t="shared" ref="J615:K615" si="1859">C615*$AH$5</f>
        <v>0.5948918502</v>
      </c>
      <c r="K615" s="32">
        <f t="shared" si="1859"/>
        <v>45.79603563</v>
      </c>
      <c r="L615" s="32">
        <f t="shared" si="12"/>
        <v>0.01849194118</v>
      </c>
      <c r="M615" s="32">
        <f t="shared" si="13"/>
        <v>0.04957432085</v>
      </c>
      <c r="N615" s="32">
        <f t="shared" si="14"/>
        <v>0.01919005969</v>
      </c>
      <c r="O615" s="32">
        <f t="shared" si="15"/>
        <v>3.816336303</v>
      </c>
      <c r="P615" s="32">
        <f t="shared" si="16"/>
        <v>1.477291472</v>
      </c>
      <c r="Q615" s="32">
        <f t="shared" si="17"/>
        <v>0.001540995099</v>
      </c>
      <c r="R615" s="32">
        <f t="shared" si="18"/>
        <v>0.0005965142317</v>
      </c>
      <c r="S615" s="32">
        <f t="shared" si="19"/>
        <v>0.00004970951931</v>
      </c>
      <c r="T615" s="33">
        <f t="shared" si="30"/>
        <v>0.9995750451</v>
      </c>
      <c r="U615" s="34">
        <f t="shared" ref="U615:AB615" si="1860">IF(AND(J615&gt;=$AH$7,J615&lt;=$AH$9),1,0)</f>
        <v>0</v>
      </c>
      <c r="V615" s="34">
        <f t="shared" si="1860"/>
        <v>0</v>
      </c>
      <c r="W615" s="34">
        <f t="shared" si="1860"/>
        <v>0</v>
      </c>
      <c r="X615" s="34">
        <f t="shared" si="1860"/>
        <v>0</v>
      </c>
      <c r="Y615" s="34">
        <f t="shared" si="1860"/>
        <v>0</v>
      </c>
      <c r="Z615" s="34">
        <f t="shared" si="1860"/>
        <v>0</v>
      </c>
      <c r="AA615" s="34">
        <f t="shared" si="1860"/>
        <v>1</v>
      </c>
      <c r="AB615" s="34">
        <f t="shared" si="1860"/>
        <v>0</v>
      </c>
      <c r="AC615" s="34">
        <f t="shared" si="21"/>
        <v>0</v>
      </c>
      <c r="AD615" s="34">
        <f t="shared" si="22"/>
        <v>1</v>
      </c>
      <c r="AE615" s="30">
        <f t="shared" si="23"/>
        <v>0.00001849194118</v>
      </c>
      <c r="AF615" s="35" t="str">
        <f t="shared" si="42"/>
        <v>F+D</v>
      </c>
      <c r="AG615" s="31"/>
      <c r="AH615" s="31"/>
      <c r="AI615" s="31"/>
      <c r="AJ615" s="36">
        <f t="shared" ref="AJ615:AS615" si="1861">INT(100*ABS(J615-($AH$7+$AH$9)/2))</f>
        <v>140</v>
      </c>
      <c r="AK615" s="36">
        <f t="shared" si="1861"/>
        <v>4379</v>
      </c>
      <c r="AL615" s="36">
        <f t="shared" si="1861"/>
        <v>198</v>
      </c>
      <c r="AM615" s="36">
        <f t="shared" si="1861"/>
        <v>195</v>
      </c>
      <c r="AN615" s="36">
        <f t="shared" si="1861"/>
        <v>198</v>
      </c>
      <c r="AO615" s="36">
        <f t="shared" si="1861"/>
        <v>181</v>
      </c>
      <c r="AP615" s="36">
        <f t="shared" si="1861"/>
        <v>52</v>
      </c>
      <c r="AQ615" s="36">
        <f t="shared" si="1861"/>
        <v>199</v>
      </c>
      <c r="AR615" s="36">
        <f t="shared" si="1861"/>
        <v>199</v>
      </c>
      <c r="AS615" s="36">
        <f t="shared" si="1861"/>
        <v>199</v>
      </c>
      <c r="AT615" s="35">
        <f t="shared" si="39"/>
        <v>52</v>
      </c>
      <c r="AU615" s="31"/>
      <c r="AV615" s="31"/>
      <c r="AW615" s="31"/>
      <c r="AX615" s="31"/>
      <c r="AY615" s="31"/>
      <c r="AZ615" s="31"/>
      <c r="BA615" s="31"/>
      <c r="BB615" s="31"/>
    </row>
    <row r="616" ht="13.5" customHeight="1">
      <c r="A616" s="27" t="s">
        <v>10</v>
      </c>
      <c r="B616" s="27" t="s">
        <v>65</v>
      </c>
      <c r="C616" s="28">
        <f>LOOKUP(A616,'single char incidentie'!$A$1:$A$26,'single char incidentie'!$E$1:$E$26)</f>
        <v>0.006305122521</v>
      </c>
      <c r="D616" s="28">
        <f>LOOKUP(B616,'single char incidentie'!$A$1:$A$26,'single char incidentie'!$D$1:$D$26)</f>
        <v>0.002980295365</v>
      </c>
      <c r="E616" s="29">
        <v>0.00182041288691149</v>
      </c>
      <c r="F616" s="30">
        <f t="shared" si="9"/>
        <v>0.00001820412887</v>
      </c>
      <c r="G616" s="31">
        <f t="shared" si="27"/>
        <v>25485.78042</v>
      </c>
      <c r="H616" s="31">
        <f t="shared" si="28"/>
        <v>41724.13511</v>
      </c>
      <c r="I616" s="31">
        <f t="shared" si="10"/>
        <v>254.8578042</v>
      </c>
      <c r="J616" s="32">
        <f t="shared" ref="J616:K616" si="1862">C616*$AH$5</f>
        <v>6.305122521</v>
      </c>
      <c r="K616" s="32">
        <f t="shared" si="1862"/>
        <v>2.980295365</v>
      </c>
      <c r="L616" s="32">
        <f t="shared" si="12"/>
        <v>0.01820412887</v>
      </c>
      <c r="M616" s="32">
        <f t="shared" si="13"/>
        <v>0.5254268768</v>
      </c>
      <c r="N616" s="32">
        <f t="shared" si="14"/>
        <v>0.2033910491</v>
      </c>
      <c r="O616" s="32">
        <f t="shared" si="15"/>
        <v>0.2483579471</v>
      </c>
      <c r="P616" s="32">
        <f t="shared" si="16"/>
        <v>0.09613856016</v>
      </c>
      <c r="Q616" s="32">
        <f t="shared" si="17"/>
        <v>0.001517010739</v>
      </c>
      <c r="R616" s="32">
        <f t="shared" si="18"/>
        <v>0.0005872299635</v>
      </c>
      <c r="S616" s="32">
        <f t="shared" si="19"/>
        <v>0.00004893583029</v>
      </c>
      <c r="T616" s="33">
        <f t="shared" si="30"/>
        <v>0.9995932492</v>
      </c>
      <c r="U616" s="34">
        <f t="shared" ref="U616:AB616" si="1863">IF(AND(J616&gt;=$AH$7,J616&lt;=$AH$9),1,0)</f>
        <v>0</v>
      </c>
      <c r="V616" s="34">
        <f t="shared" si="1863"/>
        <v>1</v>
      </c>
      <c r="W616" s="34">
        <f t="shared" si="1863"/>
        <v>0</v>
      </c>
      <c r="X616" s="34">
        <f t="shared" si="1863"/>
        <v>0</v>
      </c>
      <c r="Y616" s="34">
        <f t="shared" si="1863"/>
        <v>0</v>
      </c>
      <c r="Z616" s="34">
        <f t="shared" si="1863"/>
        <v>0</v>
      </c>
      <c r="AA616" s="34">
        <f t="shared" si="1863"/>
        <v>0</v>
      </c>
      <c r="AB616" s="34">
        <f t="shared" si="1863"/>
        <v>0</v>
      </c>
      <c r="AC616" s="34">
        <f t="shared" si="21"/>
        <v>0</v>
      </c>
      <c r="AD616" s="34">
        <f t="shared" si="22"/>
        <v>1</v>
      </c>
      <c r="AE616" s="30">
        <f t="shared" si="23"/>
        <v>0.00001820412887</v>
      </c>
      <c r="AF616" s="35" t="str">
        <f t="shared" si="42"/>
        <v>F</v>
      </c>
      <c r="AG616" s="31"/>
      <c r="AH616" s="31"/>
      <c r="AI616" s="31"/>
      <c r="AJ616" s="36">
        <f t="shared" ref="AJ616:AS616" si="1864">INT(100*ABS(J616-($AH$7+$AH$9)/2))</f>
        <v>430</v>
      </c>
      <c r="AK616" s="36">
        <f t="shared" si="1864"/>
        <v>98</v>
      </c>
      <c r="AL616" s="36">
        <f t="shared" si="1864"/>
        <v>198</v>
      </c>
      <c r="AM616" s="36">
        <f t="shared" si="1864"/>
        <v>147</v>
      </c>
      <c r="AN616" s="36">
        <f t="shared" si="1864"/>
        <v>179</v>
      </c>
      <c r="AO616" s="36">
        <f t="shared" si="1864"/>
        <v>175</v>
      </c>
      <c r="AP616" s="36">
        <f t="shared" si="1864"/>
        <v>190</v>
      </c>
      <c r="AQ616" s="36">
        <f t="shared" si="1864"/>
        <v>199</v>
      </c>
      <c r="AR616" s="36">
        <f t="shared" si="1864"/>
        <v>199</v>
      </c>
      <c r="AS616" s="36">
        <f t="shared" si="1864"/>
        <v>199</v>
      </c>
      <c r="AT616" s="35">
        <f t="shared" si="39"/>
        <v>98</v>
      </c>
      <c r="AU616" s="31"/>
      <c r="AV616" s="31"/>
      <c r="AW616" s="31"/>
      <c r="AX616" s="31"/>
      <c r="AY616" s="31"/>
      <c r="AZ616" s="31"/>
      <c r="BA616" s="31"/>
      <c r="BB616" s="31"/>
    </row>
    <row r="617" ht="13.5" customHeight="1">
      <c r="A617" s="27" t="s">
        <v>65</v>
      </c>
      <c r="B617" s="27" t="s">
        <v>58</v>
      </c>
      <c r="C617" s="28">
        <f>LOOKUP(A617,'single char incidentie'!$A$1:$A$26,'single char incidentie'!$E$1:$E$26)</f>
        <v>0.0005948918502</v>
      </c>
      <c r="D617" s="28">
        <f>LOOKUP(B617,'single char incidentie'!$A$1:$A$26,'single char incidentie'!$D$1:$D$26)</f>
        <v>0.0382052264</v>
      </c>
      <c r="E617" s="29">
        <v>0.00178443634764446</v>
      </c>
      <c r="F617" s="30">
        <f t="shared" si="9"/>
        <v>0.00001784436348</v>
      </c>
      <c r="G617" s="31">
        <f t="shared" si="27"/>
        <v>24982.10887</v>
      </c>
      <c r="H617" s="31">
        <f t="shared" si="28"/>
        <v>534873.1696</v>
      </c>
      <c r="I617" s="31">
        <f t="shared" si="10"/>
        <v>249.8210887</v>
      </c>
      <c r="J617" s="32">
        <f t="shared" ref="J617:K617" si="1865">C617*$AH$5</f>
        <v>0.5948918502</v>
      </c>
      <c r="K617" s="32">
        <f t="shared" si="1865"/>
        <v>38.2052264</v>
      </c>
      <c r="L617" s="32">
        <f t="shared" si="12"/>
        <v>0.01784436348</v>
      </c>
      <c r="M617" s="32">
        <f t="shared" si="13"/>
        <v>0.04957432085</v>
      </c>
      <c r="N617" s="32">
        <f t="shared" si="14"/>
        <v>0.01919005969</v>
      </c>
      <c r="O617" s="32">
        <f t="shared" si="15"/>
        <v>3.183768867</v>
      </c>
      <c r="P617" s="32">
        <f t="shared" si="16"/>
        <v>1.232426658</v>
      </c>
      <c r="Q617" s="32">
        <f t="shared" si="17"/>
        <v>0.00148703029</v>
      </c>
      <c r="R617" s="32">
        <f t="shared" si="18"/>
        <v>0.0005756246283</v>
      </c>
      <c r="S617" s="32">
        <f t="shared" si="19"/>
        <v>0.00004796871902</v>
      </c>
      <c r="T617" s="33">
        <f t="shared" si="30"/>
        <v>0.9996110936</v>
      </c>
      <c r="U617" s="34">
        <f t="shared" ref="U617:AB617" si="1866">IF(AND(J617&gt;=$AH$7,J617&lt;=$AH$9),1,0)</f>
        <v>0</v>
      </c>
      <c r="V617" s="34">
        <f t="shared" si="1866"/>
        <v>0</v>
      </c>
      <c r="W617" s="34">
        <f t="shared" si="1866"/>
        <v>0</v>
      </c>
      <c r="X617" s="34">
        <f t="shared" si="1866"/>
        <v>0</v>
      </c>
      <c r="Y617" s="34">
        <f t="shared" si="1866"/>
        <v>0</v>
      </c>
      <c r="Z617" s="34">
        <f t="shared" si="1866"/>
        <v>0</v>
      </c>
      <c r="AA617" s="34">
        <f t="shared" si="1866"/>
        <v>1</v>
      </c>
      <c r="AB617" s="34">
        <f t="shared" si="1866"/>
        <v>0</v>
      </c>
      <c r="AC617" s="34">
        <f t="shared" si="21"/>
        <v>0</v>
      </c>
      <c r="AD617" s="34">
        <f t="shared" si="22"/>
        <v>1</v>
      </c>
      <c r="AE617" s="30">
        <f t="shared" si="23"/>
        <v>0.00001784436348</v>
      </c>
      <c r="AF617" s="35" t="str">
        <f t="shared" si="42"/>
        <v>F+D</v>
      </c>
      <c r="AG617" s="31"/>
      <c r="AH617" s="31"/>
      <c r="AI617" s="31"/>
      <c r="AJ617" s="36">
        <f t="shared" ref="AJ617:AS617" si="1867">INT(100*ABS(J617-($AH$7+$AH$9)/2))</f>
        <v>140</v>
      </c>
      <c r="AK617" s="36">
        <f t="shared" si="1867"/>
        <v>3620</v>
      </c>
      <c r="AL617" s="36">
        <f t="shared" si="1867"/>
        <v>198</v>
      </c>
      <c r="AM617" s="36">
        <f t="shared" si="1867"/>
        <v>195</v>
      </c>
      <c r="AN617" s="36">
        <f t="shared" si="1867"/>
        <v>198</v>
      </c>
      <c r="AO617" s="36">
        <f t="shared" si="1867"/>
        <v>118</v>
      </c>
      <c r="AP617" s="36">
        <f t="shared" si="1867"/>
        <v>76</v>
      </c>
      <c r="AQ617" s="36">
        <f t="shared" si="1867"/>
        <v>199</v>
      </c>
      <c r="AR617" s="36">
        <f t="shared" si="1867"/>
        <v>199</v>
      </c>
      <c r="AS617" s="36">
        <f t="shared" si="1867"/>
        <v>199</v>
      </c>
      <c r="AT617" s="35">
        <f t="shared" si="39"/>
        <v>76</v>
      </c>
      <c r="AU617" s="31"/>
      <c r="AV617" s="31"/>
      <c r="AW617" s="31"/>
      <c r="AX617" s="31"/>
      <c r="AY617" s="31"/>
      <c r="AZ617" s="31"/>
      <c r="BA617" s="31"/>
      <c r="BB617" s="31"/>
    </row>
    <row r="618" ht="13.5" customHeight="1">
      <c r="A618" s="27" t="s">
        <v>65</v>
      </c>
      <c r="B618" s="27" t="s">
        <v>59</v>
      </c>
      <c r="C618" s="28">
        <f>LOOKUP(A618,'single char incidentie'!$A$1:$A$26,'single char incidentie'!$E$1:$E$26)</f>
        <v>0.0005948918502</v>
      </c>
      <c r="D618" s="28">
        <f>LOOKUP(B618,'single char incidentie'!$A$1:$A$26,'single char incidentie'!$D$1:$D$26)</f>
        <v>0.02732106643</v>
      </c>
      <c r="E618" s="29">
        <v>0.00178443634764446</v>
      </c>
      <c r="F618" s="30">
        <f t="shared" si="9"/>
        <v>0.00001784436348</v>
      </c>
      <c r="G618" s="31">
        <f t="shared" si="27"/>
        <v>24982.10887</v>
      </c>
      <c r="H618" s="31">
        <f t="shared" si="28"/>
        <v>382494.9301</v>
      </c>
      <c r="I618" s="31">
        <f t="shared" si="10"/>
        <v>249.8210887</v>
      </c>
      <c r="J618" s="32">
        <f t="shared" ref="J618:K618" si="1868">C618*$AH$5</f>
        <v>0.5948918502</v>
      </c>
      <c r="K618" s="32">
        <f t="shared" si="1868"/>
        <v>27.32106643</v>
      </c>
      <c r="L618" s="32">
        <f t="shared" si="12"/>
        <v>0.01784436348</v>
      </c>
      <c r="M618" s="32">
        <f t="shared" si="13"/>
        <v>0.04957432085</v>
      </c>
      <c r="N618" s="32">
        <f t="shared" si="14"/>
        <v>0.01919005969</v>
      </c>
      <c r="O618" s="32">
        <f t="shared" si="15"/>
        <v>2.276755536</v>
      </c>
      <c r="P618" s="32">
        <f t="shared" si="16"/>
        <v>0.8813247236</v>
      </c>
      <c r="Q618" s="32">
        <f t="shared" si="17"/>
        <v>0.00148703029</v>
      </c>
      <c r="R618" s="32">
        <f t="shared" si="18"/>
        <v>0.0005756246283</v>
      </c>
      <c r="S618" s="32">
        <f t="shared" si="19"/>
        <v>0.00004796871902</v>
      </c>
      <c r="T618" s="33">
        <f t="shared" si="30"/>
        <v>0.999628938</v>
      </c>
      <c r="U618" s="34">
        <f t="shared" ref="U618:AB618" si="1869">IF(AND(J618&gt;=$AH$7,J618&lt;=$AH$9),1,0)</f>
        <v>0</v>
      </c>
      <c r="V618" s="34">
        <f t="shared" si="1869"/>
        <v>0</v>
      </c>
      <c r="W618" s="34">
        <f t="shared" si="1869"/>
        <v>0</v>
      </c>
      <c r="X618" s="34">
        <f t="shared" si="1869"/>
        <v>0</v>
      </c>
      <c r="Y618" s="34">
        <f t="shared" si="1869"/>
        <v>0</v>
      </c>
      <c r="Z618" s="34">
        <f t="shared" si="1869"/>
        <v>1</v>
      </c>
      <c r="AA618" s="34">
        <f t="shared" si="1869"/>
        <v>0</v>
      </c>
      <c r="AB618" s="34">
        <f t="shared" si="1869"/>
        <v>0</v>
      </c>
      <c r="AC618" s="34">
        <f t="shared" si="21"/>
        <v>0</v>
      </c>
      <c r="AD618" s="34">
        <f t="shared" si="22"/>
        <v>1</v>
      </c>
      <c r="AE618" s="30">
        <f t="shared" si="23"/>
        <v>0.00001784436348</v>
      </c>
      <c r="AF618" s="35" t="str">
        <f t="shared" si="42"/>
        <v>F+M</v>
      </c>
      <c r="AG618" s="31"/>
      <c r="AH618" s="31"/>
      <c r="AI618" s="31"/>
      <c r="AJ618" s="36">
        <f t="shared" ref="AJ618:AS618" si="1870">INT(100*ABS(J618-($AH$7+$AH$9)/2))</f>
        <v>140</v>
      </c>
      <c r="AK618" s="36">
        <f t="shared" si="1870"/>
        <v>2532</v>
      </c>
      <c r="AL618" s="36">
        <f t="shared" si="1870"/>
        <v>198</v>
      </c>
      <c r="AM618" s="36">
        <f t="shared" si="1870"/>
        <v>195</v>
      </c>
      <c r="AN618" s="36">
        <f t="shared" si="1870"/>
        <v>198</v>
      </c>
      <c r="AO618" s="36">
        <f t="shared" si="1870"/>
        <v>27</v>
      </c>
      <c r="AP618" s="36">
        <f t="shared" si="1870"/>
        <v>111</v>
      </c>
      <c r="AQ618" s="36">
        <f t="shared" si="1870"/>
        <v>199</v>
      </c>
      <c r="AR618" s="36">
        <f t="shared" si="1870"/>
        <v>199</v>
      </c>
      <c r="AS618" s="36">
        <f t="shared" si="1870"/>
        <v>199</v>
      </c>
      <c r="AT618" s="35">
        <f t="shared" si="39"/>
        <v>27</v>
      </c>
      <c r="AU618" s="31"/>
      <c r="AV618" s="31"/>
      <c r="AW618" s="31"/>
      <c r="AX618" s="31"/>
      <c r="AY618" s="31"/>
      <c r="AZ618" s="31"/>
      <c r="BA618" s="31"/>
      <c r="BB618" s="31"/>
    </row>
    <row r="619" ht="13.5" customHeight="1">
      <c r="A619" s="27" t="s">
        <v>67</v>
      </c>
      <c r="B619" s="27" t="s">
        <v>53</v>
      </c>
      <c r="C619" s="28">
        <f>LOOKUP(A619,'single char incidentie'!$A$1:$A$26,'single char incidentie'!$E$1:$E$26)</f>
        <v>0.0006335449279</v>
      </c>
      <c r="D619" s="28">
        <f>LOOKUP(B619,'single char incidentie'!$A$1:$A$26,'single char incidentie'!$D$1:$D$26)</f>
        <v>0.02319662658</v>
      </c>
      <c r="E619" s="29">
        <v>0.00174845980837744</v>
      </c>
      <c r="F619" s="30">
        <f t="shared" si="9"/>
        <v>0.00001748459808</v>
      </c>
      <c r="G619" s="31">
        <f t="shared" si="27"/>
        <v>24478.43732</v>
      </c>
      <c r="H619" s="31">
        <f t="shared" si="28"/>
        <v>324752.7721</v>
      </c>
      <c r="I619" s="31">
        <f t="shared" si="10"/>
        <v>244.7843732</v>
      </c>
      <c r="J619" s="32">
        <f t="shared" ref="J619:K619" si="1871">C619*$AH$5</f>
        <v>0.6335449279</v>
      </c>
      <c r="K619" s="32">
        <f t="shared" si="1871"/>
        <v>23.19662658</v>
      </c>
      <c r="L619" s="32">
        <f t="shared" si="12"/>
        <v>0.01748459808</v>
      </c>
      <c r="M619" s="32">
        <f t="shared" si="13"/>
        <v>0.05279541066</v>
      </c>
      <c r="N619" s="32">
        <f t="shared" si="14"/>
        <v>0.02043693316</v>
      </c>
      <c r="O619" s="32">
        <f t="shared" si="15"/>
        <v>1.933052215</v>
      </c>
      <c r="P619" s="32">
        <f t="shared" si="16"/>
        <v>0.7482782768</v>
      </c>
      <c r="Q619" s="32">
        <f t="shared" si="17"/>
        <v>0.00145704984</v>
      </c>
      <c r="R619" s="32">
        <f t="shared" si="18"/>
        <v>0.000564019293</v>
      </c>
      <c r="S619" s="32">
        <f t="shared" si="19"/>
        <v>0.00004700160775</v>
      </c>
      <c r="T619" s="33">
        <f t="shared" si="30"/>
        <v>0.9996464226</v>
      </c>
      <c r="U619" s="34">
        <f t="shared" ref="U619:AB619" si="1872">IF(AND(J619&gt;=$AH$7,J619&lt;=$AH$9),1,0)</f>
        <v>0</v>
      </c>
      <c r="V619" s="34">
        <f t="shared" si="1872"/>
        <v>0</v>
      </c>
      <c r="W619" s="34">
        <f t="shared" si="1872"/>
        <v>0</v>
      </c>
      <c r="X619" s="34">
        <f t="shared" si="1872"/>
        <v>0</v>
      </c>
      <c r="Y619" s="34">
        <f t="shared" si="1872"/>
        <v>0</v>
      </c>
      <c r="Z619" s="34">
        <f t="shared" si="1872"/>
        <v>1</v>
      </c>
      <c r="AA619" s="34">
        <f t="shared" si="1872"/>
        <v>0</v>
      </c>
      <c r="AB619" s="34">
        <f t="shared" si="1872"/>
        <v>0</v>
      </c>
      <c r="AC619" s="34">
        <f t="shared" si="21"/>
        <v>0</v>
      </c>
      <c r="AD619" s="34">
        <f t="shared" si="22"/>
        <v>1</v>
      </c>
      <c r="AE619" s="30">
        <f t="shared" si="23"/>
        <v>0.00001748459808</v>
      </c>
      <c r="AF619" s="35" t="str">
        <f t="shared" si="42"/>
        <v>F+M</v>
      </c>
      <c r="AG619" s="31"/>
      <c r="AH619" s="31"/>
      <c r="AI619" s="31"/>
      <c r="AJ619" s="36">
        <f t="shared" ref="AJ619:AS619" si="1873">INT(100*ABS(J619-($AH$7+$AH$9)/2))</f>
        <v>136</v>
      </c>
      <c r="AK619" s="36">
        <f t="shared" si="1873"/>
        <v>2119</v>
      </c>
      <c r="AL619" s="36">
        <f t="shared" si="1873"/>
        <v>198</v>
      </c>
      <c r="AM619" s="36">
        <f t="shared" si="1873"/>
        <v>194</v>
      </c>
      <c r="AN619" s="36">
        <f t="shared" si="1873"/>
        <v>197</v>
      </c>
      <c r="AO619" s="36">
        <f t="shared" si="1873"/>
        <v>6</v>
      </c>
      <c r="AP619" s="36">
        <f t="shared" si="1873"/>
        <v>125</v>
      </c>
      <c r="AQ619" s="36">
        <f t="shared" si="1873"/>
        <v>199</v>
      </c>
      <c r="AR619" s="36">
        <f t="shared" si="1873"/>
        <v>199</v>
      </c>
      <c r="AS619" s="36">
        <f t="shared" si="1873"/>
        <v>199</v>
      </c>
      <c r="AT619" s="35">
        <f t="shared" si="39"/>
        <v>6</v>
      </c>
      <c r="AU619" s="31"/>
      <c r="AV619" s="31"/>
      <c r="AW619" s="31"/>
      <c r="AX619" s="31"/>
      <c r="AY619" s="31"/>
      <c r="AZ619" s="31"/>
      <c r="BA619" s="31"/>
      <c r="BB619" s="31"/>
    </row>
    <row r="620" ht="13.5" customHeight="1">
      <c r="A620" s="27" t="s">
        <v>62</v>
      </c>
      <c r="B620" s="27" t="s">
        <v>66</v>
      </c>
      <c r="C620" s="28">
        <f>LOOKUP(A620,'single char incidentie'!$A$1:$A$26,'single char incidentie'!$E$1:$E$26)</f>
        <v>0.01854000624</v>
      </c>
      <c r="D620" s="28">
        <f>LOOKUP(B620,'single char incidentie'!$A$1:$A$26,'single char incidentie'!$D$1:$D$26)</f>
        <v>0.000842809948</v>
      </c>
      <c r="E620" s="29">
        <v>0.00171967857696382</v>
      </c>
      <c r="F620" s="30">
        <f t="shared" si="9"/>
        <v>0.00001719678577</v>
      </c>
      <c r="G620" s="31">
        <f t="shared" si="27"/>
        <v>24075.50008</v>
      </c>
      <c r="H620" s="31">
        <f t="shared" si="28"/>
        <v>11799.33927</v>
      </c>
      <c r="I620" s="31">
        <f t="shared" si="10"/>
        <v>240.7550008</v>
      </c>
      <c r="J620" s="32">
        <f t="shared" ref="J620:K620" si="1874">C620*$AH$5</f>
        <v>18.54000624</v>
      </c>
      <c r="K620" s="32">
        <f t="shared" si="1874"/>
        <v>0.842809948</v>
      </c>
      <c r="L620" s="32">
        <f t="shared" si="12"/>
        <v>0.01719678577</v>
      </c>
      <c r="M620" s="32">
        <f t="shared" si="13"/>
        <v>1.54500052</v>
      </c>
      <c r="N620" s="32">
        <f t="shared" si="14"/>
        <v>0.5980647174</v>
      </c>
      <c r="O620" s="32">
        <f t="shared" si="15"/>
        <v>0.07023416233</v>
      </c>
      <c r="P620" s="32">
        <f t="shared" si="16"/>
        <v>0.02718741768</v>
      </c>
      <c r="Q620" s="32">
        <f t="shared" si="17"/>
        <v>0.001433065481</v>
      </c>
      <c r="R620" s="32">
        <f t="shared" si="18"/>
        <v>0.0005547350248</v>
      </c>
      <c r="S620" s="32">
        <f t="shared" si="19"/>
        <v>0.00004622791874</v>
      </c>
      <c r="T620" s="33">
        <f t="shared" si="30"/>
        <v>0.9996636194</v>
      </c>
      <c r="U620" s="34">
        <f t="shared" ref="U620:AB620" si="1875">IF(AND(J620&gt;=$AH$7,J620&lt;=$AH$9),1,0)</f>
        <v>0</v>
      </c>
      <c r="V620" s="34">
        <f t="shared" si="1875"/>
        <v>0</v>
      </c>
      <c r="W620" s="34">
        <f t="shared" si="1875"/>
        <v>0</v>
      </c>
      <c r="X620" s="34">
        <f t="shared" si="1875"/>
        <v>1</v>
      </c>
      <c r="Y620" s="34">
        <f t="shared" si="1875"/>
        <v>0</v>
      </c>
      <c r="Z620" s="34">
        <f t="shared" si="1875"/>
        <v>0</v>
      </c>
      <c r="AA620" s="34">
        <f t="shared" si="1875"/>
        <v>0</v>
      </c>
      <c r="AB620" s="34">
        <f t="shared" si="1875"/>
        <v>0</v>
      </c>
      <c r="AC620" s="34">
        <f t="shared" si="21"/>
        <v>0</v>
      </c>
      <c r="AD620" s="34">
        <f t="shared" si="22"/>
        <v>1</v>
      </c>
      <c r="AE620" s="30">
        <f t="shared" si="23"/>
        <v>0.00001719678577</v>
      </c>
      <c r="AF620" s="35" t="str">
        <f t="shared" si="42"/>
        <v>V+M</v>
      </c>
      <c r="AG620" s="31"/>
      <c r="AH620" s="31"/>
      <c r="AI620" s="31"/>
      <c r="AJ620" s="36">
        <f t="shared" ref="AJ620:AS620" si="1876">INT(100*ABS(J620-($AH$7+$AH$9)/2))</f>
        <v>1654</v>
      </c>
      <c r="AK620" s="36">
        <f t="shared" si="1876"/>
        <v>115</v>
      </c>
      <c r="AL620" s="36">
        <f t="shared" si="1876"/>
        <v>198</v>
      </c>
      <c r="AM620" s="36">
        <f t="shared" si="1876"/>
        <v>45</v>
      </c>
      <c r="AN620" s="36">
        <f t="shared" si="1876"/>
        <v>140</v>
      </c>
      <c r="AO620" s="36">
        <f t="shared" si="1876"/>
        <v>192</v>
      </c>
      <c r="AP620" s="36">
        <f t="shared" si="1876"/>
        <v>197</v>
      </c>
      <c r="AQ620" s="36">
        <f t="shared" si="1876"/>
        <v>199</v>
      </c>
      <c r="AR620" s="36">
        <f t="shared" si="1876"/>
        <v>199</v>
      </c>
      <c r="AS620" s="36">
        <f t="shared" si="1876"/>
        <v>199</v>
      </c>
      <c r="AT620" s="35">
        <f t="shared" si="39"/>
        <v>45</v>
      </c>
      <c r="AU620" s="31"/>
      <c r="AV620" s="31"/>
      <c r="AW620" s="31"/>
      <c r="AX620" s="31"/>
      <c r="AY620" s="31"/>
      <c r="AZ620" s="31"/>
      <c r="BA620" s="31"/>
      <c r="BB620" s="31"/>
    </row>
    <row r="621" ht="13.5" customHeight="1">
      <c r="A621" s="27" t="s">
        <v>61</v>
      </c>
      <c r="B621" s="27" t="s">
        <v>65</v>
      </c>
      <c r="C621" s="28">
        <f>LOOKUP(A621,'single char incidentie'!$A$1:$A$26,'single char incidentie'!$E$1:$E$26)</f>
        <v>0.0043910167</v>
      </c>
      <c r="D621" s="28">
        <f>LOOKUP(B621,'single char incidentie'!$A$1:$A$26,'single char incidentie'!$D$1:$D$26)</f>
        <v>0.002980295365</v>
      </c>
      <c r="E621" s="29">
        <v>0.00168370203769679</v>
      </c>
      <c r="F621" s="30">
        <f t="shared" si="9"/>
        <v>0.00001683702038</v>
      </c>
      <c r="G621" s="31">
        <f t="shared" si="27"/>
        <v>23571.82853</v>
      </c>
      <c r="H621" s="31">
        <f t="shared" si="28"/>
        <v>41724.13511</v>
      </c>
      <c r="I621" s="31">
        <f t="shared" si="10"/>
        <v>235.7182853</v>
      </c>
      <c r="J621" s="32">
        <f t="shared" ref="J621:K621" si="1877">C621*$AH$5</f>
        <v>4.3910167</v>
      </c>
      <c r="K621" s="32">
        <f t="shared" si="1877"/>
        <v>2.980295365</v>
      </c>
      <c r="L621" s="32">
        <f t="shared" si="12"/>
        <v>0.01683702038</v>
      </c>
      <c r="M621" s="32">
        <f t="shared" si="13"/>
        <v>0.3659180583</v>
      </c>
      <c r="N621" s="32">
        <f t="shared" si="14"/>
        <v>0.1416457</v>
      </c>
      <c r="O621" s="32">
        <f t="shared" si="15"/>
        <v>0.2483579471</v>
      </c>
      <c r="P621" s="32">
        <f t="shared" si="16"/>
        <v>0.09613856016</v>
      </c>
      <c r="Q621" s="32">
        <f t="shared" si="17"/>
        <v>0.001403085031</v>
      </c>
      <c r="R621" s="32">
        <f t="shared" si="18"/>
        <v>0.0005431296896</v>
      </c>
      <c r="S621" s="32">
        <f t="shared" si="19"/>
        <v>0.00004526080746</v>
      </c>
      <c r="T621" s="33">
        <f t="shared" si="30"/>
        <v>0.9996804564</v>
      </c>
      <c r="U621" s="34">
        <f t="shared" ref="U621:AB621" si="1878">IF(AND(J621&gt;=$AH$7,J621&lt;=$AH$9),1,0)</f>
        <v>0</v>
      </c>
      <c r="V621" s="34">
        <f t="shared" si="1878"/>
        <v>1</v>
      </c>
      <c r="W621" s="34">
        <f t="shared" si="1878"/>
        <v>0</v>
      </c>
      <c r="X621" s="34">
        <f t="shared" si="1878"/>
        <v>0</v>
      </c>
      <c r="Y621" s="34">
        <f t="shared" si="1878"/>
        <v>0</v>
      </c>
      <c r="Z621" s="34">
        <f t="shared" si="1878"/>
        <v>0</v>
      </c>
      <c r="AA621" s="34">
        <f t="shared" si="1878"/>
        <v>0</v>
      </c>
      <c r="AB621" s="34">
        <f t="shared" si="1878"/>
        <v>0</v>
      </c>
      <c r="AC621" s="34">
        <f t="shared" si="21"/>
        <v>0</v>
      </c>
      <c r="AD621" s="34">
        <f t="shared" si="22"/>
        <v>1</v>
      </c>
      <c r="AE621" s="30">
        <f t="shared" si="23"/>
        <v>0.00001683702038</v>
      </c>
      <c r="AF621" s="35" t="str">
        <f t="shared" si="42"/>
        <v>F</v>
      </c>
      <c r="AG621" s="31"/>
      <c r="AH621" s="31"/>
      <c r="AI621" s="31"/>
      <c r="AJ621" s="36">
        <f t="shared" ref="AJ621:AS621" si="1879">INT(100*ABS(J621-($AH$7+$AH$9)/2))</f>
        <v>239</v>
      </c>
      <c r="AK621" s="36">
        <f t="shared" si="1879"/>
        <v>98</v>
      </c>
      <c r="AL621" s="36">
        <f t="shared" si="1879"/>
        <v>198</v>
      </c>
      <c r="AM621" s="36">
        <f t="shared" si="1879"/>
        <v>163</v>
      </c>
      <c r="AN621" s="36">
        <f t="shared" si="1879"/>
        <v>185</v>
      </c>
      <c r="AO621" s="36">
        <f t="shared" si="1879"/>
        <v>175</v>
      </c>
      <c r="AP621" s="36">
        <f t="shared" si="1879"/>
        <v>190</v>
      </c>
      <c r="AQ621" s="36">
        <f t="shared" si="1879"/>
        <v>199</v>
      </c>
      <c r="AR621" s="36">
        <f t="shared" si="1879"/>
        <v>199</v>
      </c>
      <c r="AS621" s="36">
        <f t="shared" si="1879"/>
        <v>199</v>
      </c>
      <c r="AT621" s="35">
        <f t="shared" si="39"/>
        <v>98</v>
      </c>
      <c r="AU621" s="31"/>
      <c r="AV621" s="31"/>
      <c r="AW621" s="31"/>
      <c r="AX621" s="31"/>
      <c r="AY621" s="31"/>
      <c r="AZ621" s="31"/>
      <c r="BA621" s="31"/>
      <c r="BB621" s="31"/>
    </row>
    <row r="622" ht="13.5" customHeight="1">
      <c r="A622" s="27" t="s">
        <v>40</v>
      </c>
      <c r="B622" s="27" t="s">
        <v>66</v>
      </c>
      <c r="C622" s="28">
        <f>LOOKUP(A622,'single char incidentie'!$A$1:$A$26,'single char incidentie'!$E$1:$E$26)</f>
        <v>0.02231853074</v>
      </c>
      <c r="D622" s="28">
        <f>LOOKUP(B622,'single char incidentie'!$A$1:$A$26,'single char incidentie'!$D$1:$D$26)</f>
        <v>0.000842809948</v>
      </c>
      <c r="E622" s="29">
        <v>0.00161174895916274</v>
      </c>
      <c r="F622" s="30">
        <f t="shared" si="9"/>
        <v>0.00001611748959</v>
      </c>
      <c r="G622" s="31">
        <f t="shared" si="27"/>
        <v>22564.48543</v>
      </c>
      <c r="H622" s="31">
        <f t="shared" si="28"/>
        <v>11799.33927</v>
      </c>
      <c r="I622" s="31">
        <f t="shared" si="10"/>
        <v>225.6448543</v>
      </c>
      <c r="J622" s="32">
        <f t="shared" ref="J622:K622" si="1880">C622*$AH$5</f>
        <v>22.31853074</v>
      </c>
      <c r="K622" s="32">
        <f t="shared" si="1880"/>
        <v>0.842809948</v>
      </c>
      <c r="L622" s="32">
        <f t="shared" si="12"/>
        <v>0.01611748959</v>
      </c>
      <c r="M622" s="32">
        <f t="shared" si="13"/>
        <v>1.859877562</v>
      </c>
      <c r="N622" s="32">
        <f t="shared" si="14"/>
        <v>0.7199526045</v>
      </c>
      <c r="O622" s="32">
        <f t="shared" si="15"/>
        <v>0.07023416233</v>
      </c>
      <c r="P622" s="32">
        <f t="shared" si="16"/>
        <v>0.02718741768</v>
      </c>
      <c r="Q622" s="32">
        <f t="shared" si="17"/>
        <v>0.001343124133</v>
      </c>
      <c r="R622" s="32">
        <f t="shared" si="18"/>
        <v>0.0005199190191</v>
      </c>
      <c r="S622" s="32">
        <f t="shared" si="19"/>
        <v>0.00004332658492</v>
      </c>
      <c r="T622" s="33">
        <f t="shared" si="30"/>
        <v>0.9996965739</v>
      </c>
      <c r="U622" s="34">
        <f t="shared" ref="U622:AB622" si="1881">IF(AND(J622&gt;=$AH$7,J622&lt;=$AH$9),1,0)</f>
        <v>0</v>
      </c>
      <c r="V622" s="34">
        <f t="shared" si="1881"/>
        <v>0</v>
      </c>
      <c r="W622" s="34">
        <f t="shared" si="1881"/>
        <v>0</v>
      </c>
      <c r="X622" s="34">
        <f t="shared" si="1881"/>
        <v>1</v>
      </c>
      <c r="Y622" s="34">
        <f t="shared" si="1881"/>
        <v>0</v>
      </c>
      <c r="Z622" s="34">
        <f t="shared" si="1881"/>
        <v>0</v>
      </c>
      <c r="AA622" s="34">
        <f t="shared" si="1881"/>
        <v>0</v>
      </c>
      <c r="AB622" s="34">
        <f t="shared" si="1881"/>
        <v>0</v>
      </c>
      <c r="AC622" s="34">
        <f t="shared" si="21"/>
        <v>0</v>
      </c>
      <c r="AD622" s="34">
        <f t="shared" si="22"/>
        <v>1</v>
      </c>
      <c r="AE622" s="30">
        <f t="shared" si="23"/>
        <v>0.00001611748959</v>
      </c>
      <c r="AF622" s="35" t="str">
        <f t="shared" si="42"/>
        <v>V+M</v>
      </c>
      <c r="AG622" s="31"/>
      <c r="AH622" s="31"/>
      <c r="AI622" s="31"/>
      <c r="AJ622" s="36">
        <f t="shared" ref="AJ622:AS622" si="1882">INT(100*ABS(J622-($AH$7+$AH$9)/2))</f>
        <v>2031</v>
      </c>
      <c r="AK622" s="36">
        <f t="shared" si="1882"/>
        <v>115</v>
      </c>
      <c r="AL622" s="36">
        <f t="shared" si="1882"/>
        <v>198</v>
      </c>
      <c r="AM622" s="36">
        <f t="shared" si="1882"/>
        <v>14</v>
      </c>
      <c r="AN622" s="36">
        <f t="shared" si="1882"/>
        <v>128</v>
      </c>
      <c r="AO622" s="36">
        <f t="shared" si="1882"/>
        <v>192</v>
      </c>
      <c r="AP622" s="36">
        <f t="shared" si="1882"/>
        <v>197</v>
      </c>
      <c r="AQ622" s="36">
        <f t="shared" si="1882"/>
        <v>199</v>
      </c>
      <c r="AR622" s="36">
        <f t="shared" si="1882"/>
        <v>199</v>
      </c>
      <c r="AS622" s="36">
        <f t="shared" si="1882"/>
        <v>199</v>
      </c>
      <c r="AT622" s="35">
        <f t="shared" si="39"/>
        <v>14</v>
      </c>
      <c r="AU622" s="31"/>
      <c r="AV622" s="31"/>
      <c r="AW622" s="31"/>
      <c r="AX622" s="31"/>
      <c r="AY622" s="31"/>
      <c r="AZ622" s="31"/>
      <c r="BA622" s="31"/>
      <c r="BB622" s="31"/>
    </row>
    <row r="623" ht="13.5" customHeight="1">
      <c r="A623" s="27" t="s">
        <v>65</v>
      </c>
      <c r="B623" s="27" t="s">
        <v>48</v>
      </c>
      <c r="C623" s="28">
        <f>LOOKUP(A623,'single char incidentie'!$A$1:$A$26,'single char incidentie'!$E$1:$E$26)</f>
        <v>0.0005948918502</v>
      </c>
      <c r="D623" s="28">
        <f>LOOKUP(B623,'single char incidentie'!$A$1:$A$26,'single char incidentie'!$D$1:$D$26)</f>
        <v>0.04743824754</v>
      </c>
      <c r="E623" s="29">
        <v>0.00156857711204231</v>
      </c>
      <c r="F623" s="30">
        <f t="shared" si="9"/>
        <v>0.00001568577112</v>
      </c>
      <c r="G623" s="31">
        <f t="shared" si="27"/>
        <v>21960.07957</v>
      </c>
      <c r="H623" s="31">
        <f t="shared" si="28"/>
        <v>664135.4656</v>
      </c>
      <c r="I623" s="31">
        <f t="shared" si="10"/>
        <v>219.6007957</v>
      </c>
      <c r="J623" s="32">
        <f t="shared" ref="J623:K623" si="1883">C623*$AH$5</f>
        <v>0.5948918502</v>
      </c>
      <c r="K623" s="32">
        <f t="shared" si="1883"/>
        <v>47.43824754</v>
      </c>
      <c r="L623" s="32">
        <f t="shared" si="12"/>
        <v>0.01568577112</v>
      </c>
      <c r="M623" s="32">
        <f t="shared" si="13"/>
        <v>0.04957432085</v>
      </c>
      <c r="N623" s="32">
        <f t="shared" si="14"/>
        <v>0.01919005969</v>
      </c>
      <c r="O623" s="32">
        <f t="shared" si="15"/>
        <v>3.953187295</v>
      </c>
      <c r="P623" s="32">
        <f t="shared" si="16"/>
        <v>1.53026605</v>
      </c>
      <c r="Q623" s="32">
        <f t="shared" si="17"/>
        <v>0.001307147593</v>
      </c>
      <c r="R623" s="32">
        <f t="shared" si="18"/>
        <v>0.0005059926168</v>
      </c>
      <c r="S623" s="32">
        <f t="shared" si="19"/>
        <v>0.0000421660514</v>
      </c>
      <c r="T623" s="33">
        <f t="shared" si="30"/>
        <v>0.9997122596</v>
      </c>
      <c r="U623" s="34">
        <f t="shared" ref="U623:AB623" si="1884">IF(AND(J623&gt;=$AH$7,J623&lt;=$AH$9),1,0)</f>
        <v>0</v>
      </c>
      <c r="V623" s="34">
        <f t="shared" si="1884"/>
        <v>0</v>
      </c>
      <c r="W623" s="34">
        <f t="shared" si="1884"/>
        <v>0</v>
      </c>
      <c r="X623" s="34">
        <f t="shared" si="1884"/>
        <v>0</v>
      </c>
      <c r="Y623" s="34">
        <f t="shared" si="1884"/>
        <v>0</v>
      </c>
      <c r="Z623" s="34">
        <f t="shared" si="1884"/>
        <v>0</v>
      </c>
      <c r="AA623" s="34">
        <f t="shared" si="1884"/>
        <v>1</v>
      </c>
      <c r="AB623" s="34">
        <f t="shared" si="1884"/>
        <v>0</v>
      </c>
      <c r="AC623" s="34">
        <f t="shared" si="21"/>
        <v>0</v>
      </c>
      <c r="AD623" s="34">
        <f t="shared" si="22"/>
        <v>1</v>
      </c>
      <c r="AE623" s="30">
        <f t="shared" si="23"/>
        <v>0.00001568577112</v>
      </c>
      <c r="AF623" s="35" t="str">
        <f t="shared" si="42"/>
        <v>F+D</v>
      </c>
      <c r="AG623" s="31"/>
      <c r="AH623" s="31"/>
      <c r="AI623" s="31"/>
      <c r="AJ623" s="36">
        <f t="shared" ref="AJ623:AS623" si="1885">INT(100*ABS(J623-($AH$7+$AH$9)/2))</f>
        <v>140</v>
      </c>
      <c r="AK623" s="36">
        <f t="shared" si="1885"/>
        <v>4543</v>
      </c>
      <c r="AL623" s="36">
        <f t="shared" si="1885"/>
        <v>198</v>
      </c>
      <c r="AM623" s="36">
        <f t="shared" si="1885"/>
        <v>195</v>
      </c>
      <c r="AN623" s="36">
        <f t="shared" si="1885"/>
        <v>198</v>
      </c>
      <c r="AO623" s="36">
        <f t="shared" si="1885"/>
        <v>195</v>
      </c>
      <c r="AP623" s="36">
        <f t="shared" si="1885"/>
        <v>46</v>
      </c>
      <c r="AQ623" s="36">
        <f t="shared" si="1885"/>
        <v>199</v>
      </c>
      <c r="AR623" s="36">
        <f t="shared" si="1885"/>
        <v>199</v>
      </c>
      <c r="AS623" s="36">
        <f t="shared" si="1885"/>
        <v>199</v>
      </c>
      <c r="AT623" s="35">
        <f t="shared" si="39"/>
        <v>46</v>
      </c>
      <c r="AU623" s="31"/>
      <c r="AV623" s="31"/>
      <c r="AW623" s="31"/>
      <c r="AX623" s="31"/>
      <c r="AY623" s="31"/>
      <c r="AZ623" s="31"/>
      <c r="BA623" s="31"/>
      <c r="BB623" s="31"/>
    </row>
    <row r="624" ht="13.5" customHeight="1">
      <c r="A624" s="27" t="s">
        <v>58</v>
      </c>
      <c r="B624" s="27" t="s">
        <v>64</v>
      </c>
      <c r="C624" s="28">
        <f>LOOKUP(A624,'single char incidentie'!$A$1:$A$26,'single char incidentie'!$E$1:$E$26)</f>
        <v>0.03982593795</v>
      </c>
      <c r="D624" s="28">
        <f>LOOKUP(B624,'single char incidentie'!$A$1:$A$26,'single char incidentie'!$D$1:$D$26)</f>
        <v>0.001575907411</v>
      </c>
      <c r="E624" s="29">
        <v>0.0015469911884821</v>
      </c>
      <c r="F624" s="30">
        <f t="shared" si="9"/>
        <v>0.00001546991188</v>
      </c>
      <c r="G624" s="31">
        <f t="shared" si="27"/>
        <v>21657.87664</v>
      </c>
      <c r="H624" s="31">
        <f t="shared" si="28"/>
        <v>22062.70375</v>
      </c>
      <c r="I624" s="31">
        <f t="shared" si="10"/>
        <v>216.5787664</v>
      </c>
      <c r="J624" s="32">
        <f t="shared" ref="J624:K624" si="1886">C624*$AH$5</f>
        <v>39.82593795</v>
      </c>
      <c r="K624" s="32">
        <f t="shared" si="1886"/>
        <v>1.575907411</v>
      </c>
      <c r="L624" s="32">
        <f t="shared" si="12"/>
        <v>0.01546991188</v>
      </c>
      <c r="M624" s="32">
        <f t="shared" si="13"/>
        <v>3.318828162</v>
      </c>
      <c r="N624" s="32">
        <f t="shared" si="14"/>
        <v>1.284707676</v>
      </c>
      <c r="O624" s="32">
        <f t="shared" si="15"/>
        <v>0.1313256176</v>
      </c>
      <c r="P624" s="32">
        <f t="shared" si="16"/>
        <v>0.05083572293</v>
      </c>
      <c r="Q624" s="32">
        <f t="shared" si="17"/>
        <v>0.001289159324</v>
      </c>
      <c r="R624" s="32">
        <f t="shared" si="18"/>
        <v>0.0004990294156</v>
      </c>
      <c r="S624" s="32">
        <f t="shared" si="19"/>
        <v>0.00004158578464</v>
      </c>
      <c r="T624" s="33">
        <f t="shared" si="30"/>
        <v>0.9997277296</v>
      </c>
      <c r="U624" s="34">
        <f t="shared" ref="U624:AB624" si="1887">IF(AND(J624&gt;=$AH$7,J624&lt;=$AH$9),1,0)</f>
        <v>0</v>
      </c>
      <c r="V624" s="34">
        <f t="shared" si="1887"/>
        <v>1</v>
      </c>
      <c r="W624" s="34">
        <f t="shared" si="1887"/>
        <v>0</v>
      </c>
      <c r="X624" s="34">
        <f t="shared" si="1887"/>
        <v>0</v>
      </c>
      <c r="Y624" s="34">
        <f t="shared" si="1887"/>
        <v>1</v>
      </c>
      <c r="Z624" s="34">
        <f t="shared" si="1887"/>
        <v>0</v>
      </c>
      <c r="AA624" s="34">
        <f t="shared" si="1887"/>
        <v>0</v>
      </c>
      <c r="AB624" s="34">
        <f t="shared" si="1887"/>
        <v>0</v>
      </c>
      <c r="AC624" s="34">
        <f t="shared" si="21"/>
        <v>0</v>
      </c>
      <c r="AD624" s="34">
        <f t="shared" si="22"/>
        <v>1</v>
      </c>
      <c r="AE624" s="30">
        <f t="shared" si="23"/>
        <v>0.00001546991188</v>
      </c>
      <c r="AF624" s="35" t="str">
        <f t="shared" si="42"/>
        <v>F</v>
      </c>
      <c r="AG624" s="31"/>
      <c r="AH624" s="31"/>
      <c r="AI624" s="31"/>
      <c r="AJ624" s="36">
        <f t="shared" ref="AJ624:AS624" si="1888">INT(100*ABS(J624-($AH$7+$AH$9)/2))</f>
        <v>3782</v>
      </c>
      <c r="AK624" s="36">
        <f t="shared" si="1888"/>
        <v>42</v>
      </c>
      <c r="AL624" s="36">
        <f t="shared" si="1888"/>
        <v>198</v>
      </c>
      <c r="AM624" s="36">
        <f t="shared" si="1888"/>
        <v>131</v>
      </c>
      <c r="AN624" s="36">
        <f t="shared" si="1888"/>
        <v>71</v>
      </c>
      <c r="AO624" s="36">
        <f t="shared" si="1888"/>
        <v>186</v>
      </c>
      <c r="AP624" s="36">
        <f t="shared" si="1888"/>
        <v>194</v>
      </c>
      <c r="AQ624" s="36">
        <f t="shared" si="1888"/>
        <v>199</v>
      </c>
      <c r="AR624" s="36">
        <f t="shared" si="1888"/>
        <v>199</v>
      </c>
      <c r="AS624" s="36">
        <f t="shared" si="1888"/>
        <v>199</v>
      </c>
      <c r="AT624" s="35">
        <f t="shared" si="39"/>
        <v>42</v>
      </c>
      <c r="AU624" s="31"/>
      <c r="AV624" s="31"/>
      <c r="AW624" s="31"/>
      <c r="AX624" s="31"/>
      <c r="AY624" s="31"/>
      <c r="AZ624" s="31"/>
      <c r="BA624" s="31"/>
      <c r="BB624" s="31"/>
    </row>
    <row r="625" ht="13.5" customHeight="1">
      <c r="A625" s="27" t="s">
        <v>65</v>
      </c>
      <c r="B625" s="27" t="s">
        <v>27</v>
      </c>
      <c r="C625" s="28">
        <f>LOOKUP(A625,'single char incidentie'!$A$1:$A$26,'single char incidentie'!$E$1:$E$26)</f>
        <v>0.0005948918502</v>
      </c>
      <c r="D625" s="28">
        <f>LOOKUP(B625,'single char incidentie'!$A$1:$A$26,'single char incidentie'!$D$1:$D$26)</f>
        <v>0.0294908523</v>
      </c>
      <c r="E625" s="29">
        <v>0.00146064749424124</v>
      </c>
      <c r="F625" s="30">
        <f t="shared" si="9"/>
        <v>0.00001460647494</v>
      </c>
      <c r="G625" s="31">
        <f t="shared" si="27"/>
        <v>20449.06492</v>
      </c>
      <c r="H625" s="31">
        <f t="shared" si="28"/>
        <v>412871.9321</v>
      </c>
      <c r="I625" s="31">
        <f t="shared" si="10"/>
        <v>204.4906492</v>
      </c>
      <c r="J625" s="32">
        <f t="shared" ref="J625:K625" si="1889">C625*$AH$5</f>
        <v>0.5948918502</v>
      </c>
      <c r="K625" s="32">
        <f t="shared" si="1889"/>
        <v>29.4908523</v>
      </c>
      <c r="L625" s="32">
        <f t="shared" si="12"/>
        <v>0.01460647494</v>
      </c>
      <c r="M625" s="32">
        <f t="shared" si="13"/>
        <v>0.04957432085</v>
      </c>
      <c r="N625" s="32">
        <f t="shared" si="14"/>
        <v>0.01919005969</v>
      </c>
      <c r="O625" s="32">
        <f t="shared" si="15"/>
        <v>2.457571025</v>
      </c>
      <c r="P625" s="32">
        <f t="shared" si="16"/>
        <v>0.951317816</v>
      </c>
      <c r="Q625" s="32">
        <f t="shared" si="17"/>
        <v>0.001217206245</v>
      </c>
      <c r="R625" s="32">
        <f t="shared" si="18"/>
        <v>0.000471176611</v>
      </c>
      <c r="S625" s="32">
        <f t="shared" si="19"/>
        <v>0.00003926471759</v>
      </c>
      <c r="T625" s="33">
        <f t="shared" si="30"/>
        <v>0.999742336</v>
      </c>
      <c r="U625" s="34">
        <f t="shared" ref="U625:AB625" si="1890">IF(AND(J625&gt;=$AH$7,J625&lt;=$AH$9),1,0)</f>
        <v>0</v>
      </c>
      <c r="V625" s="34">
        <f t="shared" si="1890"/>
        <v>0</v>
      </c>
      <c r="W625" s="34">
        <f t="shared" si="1890"/>
        <v>0</v>
      </c>
      <c r="X625" s="34">
        <f t="shared" si="1890"/>
        <v>0</v>
      </c>
      <c r="Y625" s="34">
        <f t="shared" si="1890"/>
        <v>0</v>
      </c>
      <c r="Z625" s="34">
        <f t="shared" si="1890"/>
        <v>1</v>
      </c>
      <c r="AA625" s="34">
        <f t="shared" si="1890"/>
        <v>0</v>
      </c>
      <c r="AB625" s="34">
        <f t="shared" si="1890"/>
        <v>0</v>
      </c>
      <c r="AC625" s="34">
        <f t="shared" si="21"/>
        <v>0</v>
      </c>
      <c r="AD625" s="34">
        <f t="shared" si="22"/>
        <v>1</v>
      </c>
      <c r="AE625" s="30">
        <f t="shared" si="23"/>
        <v>0.00001460647494</v>
      </c>
      <c r="AF625" s="35" t="str">
        <f t="shared" si="42"/>
        <v>F+M</v>
      </c>
      <c r="AG625" s="31"/>
      <c r="AH625" s="31"/>
      <c r="AI625" s="31"/>
      <c r="AJ625" s="36">
        <f t="shared" ref="AJ625:AS625" si="1891">INT(100*ABS(J625-($AH$7+$AH$9)/2))</f>
        <v>140</v>
      </c>
      <c r="AK625" s="36">
        <f t="shared" si="1891"/>
        <v>2749</v>
      </c>
      <c r="AL625" s="36">
        <f t="shared" si="1891"/>
        <v>198</v>
      </c>
      <c r="AM625" s="36">
        <f t="shared" si="1891"/>
        <v>195</v>
      </c>
      <c r="AN625" s="36">
        <f t="shared" si="1891"/>
        <v>198</v>
      </c>
      <c r="AO625" s="36">
        <f t="shared" si="1891"/>
        <v>45</v>
      </c>
      <c r="AP625" s="36">
        <f t="shared" si="1891"/>
        <v>104</v>
      </c>
      <c r="AQ625" s="36">
        <f t="shared" si="1891"/>
        <v>199</v>
      </c>
      <c r="AR625" s="36">
        <f t="shared" si="1891"/>
        <v>199</v>
      </c>
      <c r="AS625" s="36">
        <f t="shared" si="1891"/>
        <v>199</v>
      </c>
      <c r="AT625" s="35">
        <f t="shared" si="39"/>
        <v>45</v>
      </c>
      <c r="AU625" s="31"/>
      <c r="AV625" s="31"/>
      <c r="AW625" s="31"/>
      <c r="AX625" s="31"/>
      <c r="AY625" s="31"/>
      <c r="AZ625" s="31"/>
      <c r="BA625" s="31"/>
      <c r="BB625" s="31"/>
    </row>
    <row r="626" ht="13.5" customHeight="1">
      <c r="A626" s="27" t="s">
        <v>67</v>
      </c>
      <c r="B626" s="27" t="s">
        <v>60</v>
      </c>
      <c r="C626" s="28">
        <f>LOOKUP(A626,'single char incidentie'!$A$1:$A$26,'single char incidentie'!$E$1:$E$26)</f>
        <v>0.0006335449279</v>
      </c>
      <c r="D626" s="28">
        <f>LOOKUP(B626,'single char incidentie'!$A$1:$A$26,'single char incidentie'!$D$1:$D$26)</f>
        <v>0.02015677301</v>
      </c>
      <c r="E626" s="29">
        <v>0.00142467095497421</v>
      </c>
      <c r="F626" s="30">
        <f t="shared" si="9"/>
        <v>0.00001424670955</v>
      </c>
      <c r="G626" s="31">
        <f t="shared" si="27"/>
        <v>19945.39337</v>
      </c>
      <c r="H626" s="31">
        <f t="shared" si="28"/>
        <v>282194.8221</v>
      </c>
      <c r="I626" s="31">
        <f t="shared" si="10"/>
        <v>199.4539337</v>
      </c>
      <c r="J626" s="32">
        <f t="shared" ref="J626:K626" si="1892">C626*$AH$5</f>
        <v>0.6335449279</v>
      </c>
      <c r="K626" s="32">
        <f t="shared" si="1892"/>
        <v>20.15677301</v>
      </c>
      <c r="L626" s="32">
        <f t="shared" si="12"/>
        <v>0.01424670955</v>
      </c>
      <c r="M626" s="32">
        <f t="shared" si="13"/>
        <v>0.05279541066</v>
      </c>
      <c r="N626" s="32">
        <f t="shared" si="14"/>
        <v>0.02043693316</v>
      </c>
      <c r="O626" s="32">
        <f t="shared" si="15"/>
        <v>1.679731084</v>
      </c>
      <c r="P626" s="32">
        <f t="shared" si="16"/>
        <v>0.6502184841</v>
      </c>
      <c r="Q626" s="32">
        <f t="shared" si="17"/>
        <v>0.001187225796</v>
      </c>
      <c r="R626" s="32">
        <f t="shared" si="18"/>
        <v>0.0004595712758</v>
      </c>
      <c r="S626" s="32">
        <f t="shared" si="19"/>
        <v>0.00003829760632</v>
      </c>
      <c r="T626" s="33">
        <f t="shared" si="30"/>
        <v>0.9997565827</v>
      </c>
      <c r="U626" s="34">
        <f t="shared" ref="U626:AB626" si="1893">IF(AND(J626&gt;=$AH$7,J626&lt;=$AH$9),1,0)</f>
        <v>0</v>
      </c>
      <c r="V626" s="34">
        <f t="shared" si="1893"/>
        <v>0</v>
      </c>
      <c r="W626" s="34">
        <f t="shared" si="1893"/>
        <v>0</v>
      </c>
      <c r="X626" s="34">
        <f t="shared" si="1893"/>
        <v>0</v>
      </c>
      <c r="Y626" s="34">
        <f t="shared" si="1893"/>
        <v>0</v>
      </c>
      <c r="Z626" s="34">
        <f t="shared" si="1893"/>
        <v>1</v>
      </c>
      <c r="AA626" s="34">
        <f t="shared" si="1893"/>
        <v>0</v>
      </c>
      <c r="AB626" s="34">
        <f t="shared" si="1893"/>
        <v>0</v>
      </c>
      <c r="AC626" s="34">
        <f t="shared" si="21"/>
        <v>0</v>
      </c>
      <c r="AD626" s="34">
        <f t="shared" si="22"/>
        <v>1</v>
      </c>
      <c r="AE626" s="30">
        <f t="shared" si="23"/>
        <v>0.00001424670955</v>
      </c>
      <c r="AF626" s="35" t="str">
        <f t="shared" si="42"/>
        <v>F+M</v>
      </c>
      <c r="AG626" s="31"/>
      <c r="AH626" s="31"/>
      <c r="AI626" s="31"/>
      <c r="AJ626" s="36">
        <f t="shared" ref="AJ626:AS626" si="1894">INT(100*ABS(J626-($AH$7+$AH$9)/2))</f>
        <v>136</v>
      </c>
      <c r="AK626" s="36">
        <f t="shared" si="1894"/>
        <v>1815</v>
      </c>
      <c r="AL626" s="36">
        <f t="shared" si="1894"/>
        <v>198</v>
      </c>
      <c r="AM626" s="36">
        <f t="shared" si="1894"/>
        <v>194</v>
      </c>
      <c r="AN626" s="36">
        <f t="shared" si="1894"/>
        <v>197</v>
      </c>
      <c r="AO626" s="36">
        <f t="shared" si="1894"/>
        <v>32</v>
      </c>
      <c r="AP626" s="36">
        <f t="shared" si="1894"/>
        <v>134</v>
      </c>
      <c r="AQ626" s="36">
        <f t="shared" si="1894"/>
        <v>199</v>
      </c>
      <c r="AR626" s="36">
        <f t="shared" si="1894"/>
        <v>199</v>
      </c>
      <c r="AS626" s="36">
        <f t="shared" si="1894"/>
        <v>199</v>
      </c>
      <c r="AT626" s="35">
        <f t="shared" si="39"/>
        <v>32</v>
      </c>
      <c r="AU626" s="31"/>
      <c r="AV626" s="31"/>
      <c r="AW626" s="31"/>
      <c r="AX626" s="31"/>
      <c r="AY626" s="31"/>
      <c r="AZ626" s="31"/>
      <c r="BA626" s="31"/>
      <c r="BB626" s="31"/>
    </row>
    <row r="627" ht="13.5" customHeight="1">
      <c r="A627" s="27" t="s">
        <v>65</v>
      </c>
      <c r="B627" s="27" t="s">
        <v>53</v>
      </c>
      <c r="C627" s="28">
        <f>LOOKUP(A627,'single char incidentie'!$A$1:$A$26,'single char incidentie'!$E$1:$E$26)</f>
        <v>0.0005948918502</v>
      </c>
      <c r="D627" s="28">
        <f>LOOKUP(B627,'single char incidentie'!$A$1:$A$26,'single char incidentie'!$D$1:$D$26)</f>
        <v>0.02319662658</v>
      </c>
      <c r="E627" s="29">
        <v>0.0014102803392674</v>
      </c>
      <c r="F627" s="30">
        <f t="shared" si="9"/>
        <v>0.00001410280339</v>
      </c>
      <c r="G627" s="31">
        <f t="shared" si="27"/>
        <v>19743.92475</v>
      </c>
      <c r="H627" s="31">
        <f t="shared" si="28"/>
        <v>324752.7721</v>
      </c>
      <c r="I627" s="31">
        <f t="shared" si="10"/>
        <v>197.4392475</v>
      </c>
      <c r="J627" s="32">
        <f t="shared" ref="J627:K627" si="1895">C627*$AH$5</f>
        <v>0.5948918502</v>
      </c>
      <c r="K627" s="32">
        <f t="shared" si="1895"/>
        <v>23.19662658</v>
      </c>
      <c r="L627" s="32">
        <f t="shared" si="12"/>
        <v>0.01410280339</v>
      </c>
      <c r="M627" s="32">
        <f t="shared" si="13"/>
        <v>0.04957432085</v>
      </c>
      <c r="N627" s="32">
        <f t="shared" si="14"/>
        <v>0.01919005969</v>
      </c>
      <c r="O627" s="32">
        <f t="shared" si="15"/>
        <v>1.933052215</v>
      </c>
      <c r="P627" s="32">
        <f t="shared" si="16"/>
        <v>0.7482782768</v>
      </c>
      <c r="Q627" s="32">
        <f t="shared" si="17"/>
        <v>0.001175233616</v>
      </c>
      <c r="R627" s="32">
        <f t="shared" si="18"/>
        <v>0.0004549291417</v>
      </c>
      <c r="S627" s="32">
        <f t="shared" si="19"/>
        <v>0.00003791076181</v>
      </c>
      <c r="T627" s="33">
        <f t="shared" si="30"/>
        <v>0.9997706855</v>
      </c>
      <c r="U627" s="34">
        <f t="shared" ref="U627:AB627" si="1896">IF(AND(J627&gt;=$AH$7,J627&lt;=$AH$9),1,0)</f>
        <v>0</v>
      </c>
      <c r="V627" s="34">
        <f t="shared" si="1896"/>
        <v>0</v>
      </c>
      <c r="W627" s="34">
        <f t="shared" si="1896"/>
        <v>0</v>
      </c>
      <c r="X627" s="34">
        <f t="shared" si="1896"/>
        <v>0</v>
      </c>
      <c r="Y627" s="34">
        <f t="shared" si="1896"/>
        <v>0</v>
      </c>
      <c r="Z627" s="34">
        <f t="shared" si="1896"/>
        <v>1</v>
      </c>
      <c r="AA627" s="34">
        <f t="shared" si="1896"/>
        <v>0</v>
      </c>
      <c r="AB627" s="34">
        <f t="shared" si="1896"/>
        <v>0</v>
      </c>
      <c r="AC627" s="34">
        <f t="shared" si="21"/>
        <v>0</v>
      </c>
      <c r="AD627" s="34">
        <f t="shared" si="22"/>
        <v>1</v>
      </c>
      <c r="AE627" s="30">
        <f t="shared" si="23"/>
        <v>0.00001410280339</v>
      </c>
      <c r="AF627" s="35" t="str">
        <f t="shared" si="42"/>
        <v>F+M</v>
      </c>
      <c r="AG627" s="31"/>
      <c r="AH627" s="31"/>
      <c r="AI627" s="31"/>
      <c r="AJ627" s="36">
        <f t="shared" ref="AJ627:AS627" si="1897">INT(100*ABS(J627-($AH$7+$AH$9)/2))</f>
        <v>140</v>
      </c>
      <c r="AK627" s="36">
        <f t="shared" si="1897"/>
        <v>2119</v>
      </c>
      <c r="AL627" s="36">
        <f t="shared" si="1897"/>
        <v>198</v>
      </c>
      <c r="AM627" s="36">
        <f t="shared" si="1897"/>
        <v>195</v>
      </c>
      <c r="AN627" s="36">
        <f t="shared" si="1897"/>
        <v>198</v>
      </c>
      <c r="AO627" s="36">
        <f t="shared" si="1897"/>
        <v>6</v>
      </c>
      <c r="AP627" s="36">
        <f t="shared" si="1897"/>
        <v>125</v>
      </c>
      <c r="AQ627" s="36">
        <f t="shared" si="1897"/>
        <v>199</v>
      </c>
      <c r="AR627" s="36">
        <f t="shared" si="1897"/>
        <v>199</v>
      </c>
      <c r="AS627" s="36">
        <f t="shared" si="1897"/>
        <v>199</v>
      </c>
      <c r="AT627" s="35">
        <f t="shared" si="39"/>
        <v>6</v>
      </c>
      <c r="AU627" s="31"/>
      <c r="AV627" s="31"/>
      <c r="AW627" s="31"/>
      <c r="AX627" s="31"/>
      <c r="AY627" s="31"/>
      <c r="AZ627" s="31"/>
      <c r="BA627" s="31"/>
      <c r="BB627" s="31"/>
    </row>
    <row r="628" ht="13.5" customHeight="1">
      <c r="A628" s="27" t="s">
        <v>67</v>
      </c>
      <c r="B628" s="27" t="s">
        <v>63</v>
      </c>
      <c r="C628" s="28">
        <f>LOOKUP(A628,'single char incidentie'!$A$1:$A$26,'single char incidentie'!$E$1:$E$26)</f>
        <v>0.0006335449279</v>
      </c>
      <c r="D628" s="28">
        <f>LOOKUP(B628,'single char incidentie'!$A$1:$A$26,'single char incidentie'!$D$1:$D$26)</f>
        <v>0.01647854269</v>
      </c>
      <c r="E628" s="29">
        <v>0.00138869441570718</v>
      </c>
      <c r="F628" s="30">
        <f t="shared" si="9"/>
        <v>0.00001388694416</v>
      </c>
      <c r="G628" s="31">
        <f t="shared" si="27"/>
        <v>19441.72182</v>
      </c>
      <c r="H628" s="31">
        <f t="shared" si="28"/>
        <v>230699.5977</v>
      </c>
      <c r="I628" s="31">
        <f t="shared" si="10"/>
        <v>194.4172182</v>
      </c>
      <c r="J628" s="32">
        <f t="shared" ref="J628:K628" si="1898">C628*$AH$5</f>
        <v>0.6335449279</v>
      </c>
      <c r="K628" s="32">
        <f t="shared" si="1898"/>
        <v>16.47854269</v>
      </c>
      <c r="L628" s="32">
        <f t="shared" si="12"/>
        <v>0.01388694416</v>
      </c>
      <c r="M628" s="32">
        <f t="shared" si="13"/>
        <v>0.05279541066</v>
      </c>
      <c r="N628" s="32">
        <f t="shared" si="14"/>
        <v>0.02043693316</v>
      </c>
      <c r="O628" s="32">
        <f t="shared" si="15"/>
        <v>1.373211891</v>
      </c>
      <c r="P628" s="32">
        <f t="shared" si="16"/>
        <v>0.5315658933</v>
      </c>
      <c r="Q628" s="32">
        <f t="shared" si="17"/>
        <v>0.001157245346</v>
      </c>
      <c r="R628" s="32">
        <f t="shared" si="18"/>
        <v>0.0004479659406</v>
      </c>
      <c r="S628" s="32">
        <f t="shared" si="19"/>
        <v>0.00003733049505</v>
      </c>
      <c r="T628" s="33">
        <f t="shared" si="30"/>
        <v>0.9997845725</v>
      </c>
      <c r="U628" s="34">
        <f t="shared" ref="U628:AB628" si="1899">IF(AND(J628&gt;=$AH$7,J628&lt;=$AH$9),1,0)</f>
        <v>0</v>
      </c>
      <c r="V628" s="34">
        <f t="shared" si="1899"/>
        <v>0</v>
      </c>
      <c r="W628" s="34">
        <f t="shared" si="1899"/>
        <v>0</v>
      </c>
      <c r="X628" s="34">
        <f t="shared" si="1899"/>
        <v>0</v>
      </c>
      <c r="Y628" s="34">
        <f t="shared" si="1899"/>
        <v>0</v>
      </c>
      <c r="Z628" s="34">
        <f t="shared" si="1899"/>
        <v>1</v>
      </c>
      <c r="AA628" s="34">
        <f t="shared" si="1899"/>
        <v>0</v>
      </c>
      <c r="AB628" s="34">
        <f t="shared" si="1899"/>
        <v>0</v>
      </c>
      <c r="AC628" s="34">
        <f t="shared" si="21"/>
        <v>0</v>
      </c>
      <c r="AD628" s="34">
        <f t="shared" si="22"/>
        <v>1</v>
      </c>
      <c r="AE628" s="30">
        <f t="shared" si="23"/>
        <v>0.00001388694416</v>
      </c>
      <c r="AF628" s="35" t="str">
        <f t="shared" si="42"/>
        <v>F+M</v>
      </c>
      <c r="AG628" s="31"/>
      <c r="AH628" s="31"/>
      <c r="AI628" s="31"/>
      <c r="AJ628" s="36">
        <f t="shared" ref="AJ628:AS628" si="1900">INT(100*ABS(J628-($AH$7+$AH$9)/2))</f>
        <v>136</v>
      </c>
      <c r="AK628" s="36">
        <f t="shared" si="1900"/>
        <v>1447</v>
      </c>
      <c r="AL628" s="36">
        <f t="shared" si="1900"/>
        <v>198</v>
      </c>
      <c r="AM628" s="36">
        <f t="shared" si="1900"/>
        <v>194</v>
      </c>
      <c r="AN628" s="36">
        <f t="shared" si="1900"/>
        <v>197</v>
      </c>
      <c r="AO628" s="36">
        <f t="shared" si="1900"/>
        <v>62</v>
      </c>
      <c r="AP628" s="36">
        <f t="shared" si="1900"/>
        <v>146</v>
      </c>
      <c r="AQ628" s="36">
        <f t="shared" si="1900"/>
        <v>199</v>
      </c>
      <c r="AR628" s="36">
        <f t="shared" si="1900"/>
        <v>199</v>
      </c>
      <c r="AS628" s="36">
        <f t="shared" si="1900"/>
        <v>199</v>
      </c>
      <c r="AT628" s="35">
        <f t="shared" si="39"/>
        <v>62</v>
      </c>
      <c r="AU628" s="31"/>
      <c r="AV628" s="31"/>
      <c r="AW628" s="31"/>
      <c r="AX628" s="31"/>
      <c r="AY628" s="31"/>
      <c r="AZ628" s="31"/>
      <c r="BA628" s="31"/>
      <c r="BB628" s="31"/>
    </row>
    <row r="629" ht="13.5" customHeight="1">
      <c r="A629" s="27" t="s">
        <v>63</v>
      </c>
      <c r="B629" s="27" t="s">
        <v>65</v>
      </c>
      <c r="C629" s="28">
        <f>LOOKUP(A629,'single char incidentie'!$A$1:$A$26,'single char incidentie'!$E$1:$E$26)</f>
        <v>0.00260728886</v>
      </c>
      <c r="D629" s="28">
        <f>LOOKUP(B629,'single char incidentie'!$A$1:$A$26,'single char incidentie'!$D$1:$D$26)</f>
        <v>0.002980295365</v>
      </c>
      <c r="E629" s="29">
        <v>0.00130954602931973</v>
      </c>
      <c r="F629" s="30">
        <f t="shared" si="9"/>
        <v>0.00001309546029</v>
      </c>
      <c r="G629" s="31">
        <f t="shared" si="27"/>
        <v>18333.64441</v>
      </c>
      <c r="H629" s="31">
        <f t="shared" si="28"/>
        <v>41724.13511</v>
      </c>
      <c r="I629" s="31">
        <f t="shared" si="10"/>
        <v>183.3364441</v>
      </c>
      <c r="J629" s="32">
        <f t="shared" ref="J629:K629" si="1901">C629*$AH$5</f>
        <v>2.60728886</v>
      </c>
      <c r="K629" s="32">
        <f t="shared" si="1901"/>
        <v>2.980295365</v>
      </c>
      <c r="L629" s="32">
        <f t="shared" si="12"/>
        <v>0.01309546029</v>
      </c>
      <c r="M629" s="32">
        <f t="shared" si="13"/>
        <v>0.2172740717</v>
      </c>
      <c r="N629" s="32">
        <f t="shared" si="14"/>
        <v>0.08410609227</v>
      </c>
      <c r="O629" s="32">
        <f t="shared" si="15"/>
        <v>0.2483579471</v>
      </c>
      <c r="P629" s="32">
        <f t="shared" si="16"/>
        <v>0.09613856016</v>
      </c>
      <c r="Q629" s="32">
        <f t="shared" si="17"/>
        <v>0.001091288358</v>
      </c>
      <c r="R629" s="32">
        <f t="shared" si="18"/>
        <v>0.000422434203</v>
      </c>
      <c r="S629" s="32">
        <f t="shared" si="19"/>
        <v>0.00003520285025</v>
      </c>
      <c r="T629" s="33">
        <f t="shared" si="30"/>
        <v>0.9997976679</v>
      </c>
      <c r="U629" s="34">
        <f t="shared" ref="U629:AB629" si="1902">IF(AND(J629&gt;=$AH$7,J629&lt;=$AH$9),1,0)</f>
        <v>1</v>
      </c>
      <c r="V629" s="34">
        <f t="shared" si="1902"/>
        <v>1</v>
      </c>
      <c r="W629" s="34">
        <f t="shared" si="1902"/>
        <v>0</v>
      </c>
      <c r="X629" s="34">
        <f t="shared" si="1902"/>
        <v>0</v>
      </c>
      <c r="Y629" s="34">
        <f t="shared" si="1902"/>
        <v>0</v>
      </c>
      <c r="Z629" s="34">
        <f t="shared" si="1902"/>
        <v>0</v>
      </c>
      <c r="AA629" s="34">
        <f t="shared" si="1902"/>
        <v>0</v>
      </c>
      <c r="AB629" s="34">
        <f t="shared" si="1902"/>
        <v>0</v>
      </c>
      <c r="AC629" s="34">
        <f t="shared" si="21"/>
        <v>0</v>
      </c>
      <c r="AD629" s="34">
        <f t="shared" si="22"/>
        <v>1</v>
      </c>
      <c r="AE629" s="30">
        <f t="shared" si="23"/>
        <v>0.00001309546029</v>
      </c>
      <c r="AF629" s="35" t="str">
        <f t="shared" si="42"/>
        <v>F</v>
      </c>
      <c r="AG629" s="31"/>
      <c r="AH629" s="31"/>
      <c r="AI629" s="31"/>
      <c r="AJ629" s="36">
        <f t="shared" ref="AJ629:AS629" si="1903">INT(100*ABS(J629-($AH$7+$AH$9)/2))</f>
        <v>60</v>
      </c>
      <c r="AK629" s="36">
        <f t="shared" si="1903"/>
        <v>98</v>
      </c>
      <c r="AL629" s="36">
        <f t="shared" si="1903"/>
        <v>198</v>
      </c>
      <c r="AM629" s="36">
        <f t="shared" si="1903"/>
        <v>178</v>
      </c>
      <c r="AN629" s="36">
        <f t="shared" si="1903"/>
        <v>191</v>
      </c>
      <c r="AO629" s="36">
        <f t="shared" si="1903"/>
        <v>175</v>
      </c>
      <c r="AP629" s="36">
        <f t="shared" si="1903"/>
        <v>190</v>
      </c>
      <c r="AQ629" s="36">
        <f t="shared" si="1903"/>
        <v>199</v>
      </c>
      <c r="AR629" s="36">
        <f t="shared" si="1903"/>
        <v>199</v>
      </c>
      <c r="AS629" s="36">
        <f t="shared" si="1903"/>
        <v>199</v>
      </c>
      <c r="AT629" s="35">
        <f t="shared" si="39"/>
        <v>98</v>
      </c>
      <c r="AU629" s="31"/>
      <c r="AV629" s="31"/>
      <c r="AW629" s="31"/>
      <c r="AX629" s="31"/>
      <c r="AY629" s="31"/>
      <c r="AZ629" s="31"/>
      <c r="BA629" s="31"/>
      <c r="BB629" s="31"/>
    </row>
    <row r="630" ht="13.5" customHeight="1">
      <c r="A630" s="27" t="s">
        <v>67</v>
      </c>
      <c r="B630" s="27" t="s">
        <v>61</v>
      </c>
      <c r="C630" s="28">
        <f>LOOKUP(A630,'single char incidentie'!$A$1:$A$26,'single char incidentie'!$E$1:$E$26)</f>
        <v>0.0006335449279</v>
      </c>
      <c r="D630" s="28">
        <f>LOOKUP(B630,'single char incidentie'!$A$1:$A$26,'single char incidentie'!$D$1:$D$26)</f>
        <v>0.02155809446</v>
      </c>
      <c r="E630" s="29">
        <v>0.00118722579581184</v>
      </c>
      <c r="F630" s="30">
        <f t="shared" si="9"/>
        <v>0.00001187225796</v>
      </c>
      <c r="G630" s="31">
        <f t="shared" si="27"/>
        <v>16621.16114</v>
      </c>
      <c r="H630" s="31">
        <f t="shared" si="28"/>
        <v>301813.3225</v>
      </c>
      <c r="I630" s="31">
        <f t="shared" si="10"/>
        <v>166.2116114</v>
      </c>
      <c r="J630" s="32">
        <f t="shared" ref="J630:K630" si="1904">C630*$AH$5</f>
        <v>0.6335449279</v>
      </c>
      <c r="K630" s="32">
        <f t="shared" si="1904"/>
        <v>21.55809446</v>
      </c>
      <c r="L630" s="32">
        <f t="shared" si="12"/>
        <v>0.01187225796</v>
      </c>
      <c r="M630" s="32">
        <f t="shared" si="13"/>
        <v>0.05279541066</v>
      </c>
      <c r="N630" s="32">
        <f t="shared" si="14"/>
        <v>0.02043693316</v>
      </c>
      <c r="O630" s="32">
        <f t="shared" si="15"/>
        <v>1.796507872</v>
      </c>
      <c r="P630" s="32">
        <f t="shared" si="16"/>
        <v>0.6954224021</v>
      </c>
      <c r="Q630" s="32">
        <f t="shared" si="17"/>
        <v>0.0009893548298</v>
      </c>
      <c r="R630" s="32">
        <f t="shared" si="18"/>
        <v>0.0003829760632</v>
      </c>
      <c r="S630" s="32">
        <f t="shared" si="19"/>
        <v>0.00003191467193</v>
      </c>
      <c r="T630" s="33">
        <f t="shared" si="30"/>
        <v>0.9998095402</v>
      </c>
      <c r="U630" s="34">
        <f t="shared" ref="U630:AB630" si="1905">IF(AND(J630&gt;=$AH$7,J630&lt;=$AH$9),1,0)</f>
        <v>0</v>
      </c>
      <c r="V630" s="34">
        <f t="shared" si="1905"/>
        <v>0</v>
      </c>
      <c r="W630" s="34">
        <f t="shared" si="1905"/>
        <v>0</v>
      </c>
      <c r="X630" s="34">
        <f t="shared" si="1905"/>
        <v>0</v>
      </c>
      <c r="Y630" s="34">
        <f t="shared" si="1905"/>
        <v>0</v>
      </c>
      <c r="Z630" s="34">
        <f t="shared" si="1905"/>
        <v>1</v>
      </c>
      <c r="AA630" s="34">
        <f t="shared" si="1905"/>
        <v>0</v>
      </c>
      <c r="AB630" s="34">
        <f t="shared" si="1905"/>
        <v>0</v>
      </c>
      <c r="AC630" s="34">
        <f t="shared" si="21"/>
        <v>0</v>
      </c>
      <c r="AD630" s="34">
        <f t="shared" si="22"/>
        <v>1</v>
      </c>
      <c r="AE630" s="30">
        <f t="shared" si="23"/>
        <v>0.00001187225796</v>
      </c>
      <c r="AF630" s="35" t="str">
        <f t="shared" si="42"/>
        <v>F+M</v>
      </c>
      <c r="AG630" s="31"/>
      <c r="AH630" s="31"/>
      <c r="AI630" s="31"/>
      <c r="AJ630" s="36">
        <f t="shared" ref="AJ630:AS630" si="1906">INT(100*ABS(J630-($AH$7+$AH$9)/2))</f>
        <v>136</v>
      </c>
      <c r="AK630" s="36">
        <f t="shared" si="1906"/>
        <v>1955</v>
      </c>
      <c r="AL630" s="36">
        <f t="shared" si="1906"/>
        <v>198</v>
      </c>
      <c r="AM630" s="36">
        <f t="shared" si="1906"/>
        <v>194</v>
      </c>
      <c r="AN630" s="36">
        <f t="shared" si="1906"/>
        <v>197</v>
      </c>
      <c r="AO630" s="36">
        <f t="shared" si="1906"/>
        <v>20</v>
      </c>
      <c r="AP630" s="36">
        <f t="shared" si="1906"/>
        <v>130</v>
      </c>
      <c r="AQ630" s="36">
        <f t="shared" si="1906"/>
        <v>199</v>
      </c>
      <c r="AR630" s="36">
        <f t="shared" si="1906"/>
        <v>199</v>
      </c>
      <c r="AS630" s="36">
        <f t="shared" si="1906"/>
        <v>199</v>
      </c>
      <c r="AT630" s="35">
        <f t="shared" si="39"/>
        <v>20</v>
      </c>
      <c r="AU630" s="31"/>
      <c r="AV630" s="31"/>
      <c r="AW630" s="31"/>
      <c r="AX630" s="31"/>
      <c r="AY630" s="31"/>
      <c r="AZ630" s="31"/>
      <c r="BA630" s="31"/>
      <c r="BB630" s="31"/>
    </row>
    <row r="631" ht="13.5" customHeight="1">
      <c r="A631" s="27" t="s">
        <v>67</v>
      </c>
      <c r="B631" s="27" t="s">
        <v>11</v>
      </c>
      <c r="C631" s="28">
        <f>LOOKUP(A631,'single char incidentie'!$A$1:$A$26,'single char incidentie'!$E$1:$E$26)</f>
        <v>0.0006335449279</v>
      </c>
      <c r="D631" s="28">
        <f>LOOKUP(B631,'single char incidentie'!$A$1:$A$26,'single char incidentie'!$D$1:$D$26)</f>
        <v>0.01327316637</v>
      </c>
      <c r="E631" s="29">
        <v>0.00110088210157098</v>
      </c>
      <c r="F631" s="30">
        <f t="shared" si="9"/>
        <v>0.00001100882102</v>
      </c>
      <c r="G631" s="31">
        <f t="shared" si="27"/>
        <v>15412.34942</v>
      </c>
      <c r="H631" s="31">
        <f t="shared" si="28"/>
        <v>185824.3292</v>
      </c>
      <c r="I631" s="31">
        <f t="shared" si="10"/>
        <v>154.1234942</v>
      </c>
      <c r="J631" s="32">
        <f t="shared" ref="J631:K631" si="1907">C631*$AH$5</f>
        <v>0.6335449279</v>
      </c>
      <c r="K631" s="32">
        <f t="shared" si="1907"/>
        <v>13.27316637</v>
      </c>
      <c r="L631" s="32">
        <f t="shared" si="12"/>
        <v>0.01100882102</v>
      </c>
      <c r="M631" s="32">
        <f t="shared" si="13"/>
        <v>0.05279541066</v>
      </c>
      <c r="N631" s="32">
        <f t="shared" si="14"/>
        <v>0.02043693316</v>
      </c>
      <c r="O631" s="32">
        <f t="shared" si="15"/>
        <v>1.106097198</v>
      </c>
      <c r="P631" s="32">
        <f t="shared" si="16"/>
        <v>0.4281666571</v>
      </c>
      <c r="Q631" s="32">
        <f t="shared" si="17"/>
        <v>0.0009174017513</v>
      </c>
      <c r="R631" s="32">
        <f t="shared" si="18"/>
        <v>0.0003551232586</v>
      </c>
      <c r="S631" s="32">
        <f t="shared" si="19"/>
        <v>0.00002959360488</v>
      </c>
      <c r="T631" s="33">
        <f t="shared" si="30"/>
        <v>0.999820549</v>
      </c>
      <c r="U631" s="34">
        <f t="shared" ref="U631:AB631" si="1908">IF(AND(J631&gt;=$AH$7,J631&lt;=$AH$9),1,0)</f>
        <v>0</v>
      </c>
      <c r="V631" s="34">
        <f t="shared" si="1908"/>
        <v>0</v>
      </c>
      <c r="W631" s="34">
        <f t="shared" si="1908"/>
        <v>0</v>
      </c>
      <c r="X631" s="34">
        <f t="shared" si="1908"/>
        <v>0</v>
      </c>
      <c r="Y631" s="34">
        <f t="shared" si="1908"/>
        <v>0</v>
      </c>
      <c r="Z631" s="34">
        <f t="shared" si="1908"/>
        <v>1</v>
      </c>
      <c r="AA631" s="34">
        <f t="shared" si="1908"/>
        <v>0</v>
      </c>
      <c r="AB631" s="34">
        <f t="shared" si="1908"/>
        <v>0</v>
      </c>
      <c r="AC631" s="34">
        <f t="shared" si="21"/>
        <v>0</v>
      </c>
      <c r="AD631" s="34">
        <f t="shared" si="22"/>
        <v>1</v>
      </c>
      <c r="AE631" s="30">
        <f t="shared" si="23"/>
        <v>0.00001100882102</v>
      </c>
      <c r="AF631" s="35" t="str">
        <f t="shared" si="42"/>
        <v>F+M</v>
      </c>
      <c r="AG631" s="31"/>
      <c r="AH631" s="31"/>
      <c r="AI631" s="31"/>
      <c r="AJ631" s="36">
        <f t="shared" ref="AJ631:AS631" si="1909">INT(100*ABS(J631-($AH$7+$AH$9)/2))</f>
        <v>136</v>
      </c>
      <c r="AK631" s="36">
        <f t="shared" si="1909"/>
        <v>1127</v>
      </c>
      <c r="AL631" s="36">
        <f t="shared" si="1909"/>
        <v>198</v>
      </c>
      <c r="AM631" s="36">
        <f t="shared" si="1909"/>
        <v>194</v>
      </c>
      <c r="AN631" s="36">
        <f t="shared" si="1909"/>
        <v>197</v>
      </c>
      <c r="AO631" s="36">
        <f t="shared" si="1909"/>
        <v>89</v>
      </c>
      <c r="AP631" s="36">
        <f t="shared" si="1909"/>
        <v>157</v>
      </c>
      <c r="AQ631" s="36">
        <f t="shared" si="1909"/>
        <v>199</v>
      </c>
      <c r="AR631" s="36">
        <f t="shared" si="1909"/>
        <v>199</v>
      </c>
      <c r="AS631" s="36">
        <f t="shared" si="1909"/>
        <v>199</v>
      </c>
      <c r="AT631" s="35">
        <f t="shared" si="39"/>
        <v>89</v>
      </c>
      <c r="AU631" s="31"/>
      <c r="AV631" s="31"/>
      <c r="AW631" s="31"/>
      <c r="AX631" s="31"/>
      <c r="AY631" s="31"/>
      <c r="AZ631" s="31"/>
      <c r="BA631" s="31"/>
      <c r="BB631" s="31"/>
    </row>
    <row r="632" ht="13.5" customHeight="1">
      <c r="A632" s="27" t="s">
        <v>65</v>
      </c>
      <c r="B632" s="27" t="s">
        <v>50</v>
      </c>
      <c r="C632" s="28">
        <f>LOOKUP(A632,'single char incidentie'!$A$1:$A$26,'single char incidentie'!$E$1:$E$26)</f>
        <v>0.0005948918502</v>
      </c>
      <c r="D632" s="28">
        <f>LOOKUP(B632,'single char incidentie'!$A$1:$A$26,'single char incidentie'!$D$1:$D$26)</f>
        <v>0.01632596738</v>
      </c>
      <c r="E632" s="29">
        <v>0.00100734309947671</v>
      </c>
      <c r="F632" s="30">
        <f t="shared" si="9"/>
        <v>0.00001007343099</v>
      </c>
      <c r="G632" s="31">
        <f t="shared" si="27"/>
        <v>14102.80339</v>
      </c>
      <c r="H632" s="31">
        <f t="shared" si="28"/>
        <v>228563.5433</v>
      </c>
      <c r="I632" s="31">
        <f t="shared" si="10"/>
        <v>141.0280339</v>
      </c>
      <c r="J632" s="32">
        <f t="shared" ref="J632:K632" si="1910">C632*$AH$5</f>
        <v>0.5948918502</v>
      </c>
      <c r="K632" s="32">
        <f t="shared" si="1910"/>
        <v>16.32596738</v>
      </c>
      <c r="L632" s="32">
        <f t="shared" si="12"/>
        <v>0.01007343099</v>
      </c>
      <c r="M632" s="32">
        <f t="shared" si="13"/>
        <v>0.04957432085</v>
      </c>
      <c r="N632" s="32">
        <f t="shared" si="14"/>
        <v>0.01919005969</v>
      </c>
      <c r="O632" s="32">
        <f t="shared" si="15"/>
        <v>1.360497281</v>
      </c>
      <c r="P632" s="32">
        <f t="shared" si="16"/>
        <v>0.526644109</v>
      </c>
      <c r="Q632" s="32">
        <f t="shared" si="17"/>
        <v>0.0008394525829</v>
      </c>
      <c r="R632" s="32">
        <f t="shared" si="18"/>
        <v>0.0003249493869</v>
      </c>
      <c r="S632" s="32">
        <f t="shared" si="19"/>
        <v>0.00002707911558</v>
      </c>
      <c r="T632" s="33">
        <f t="shared" si="30"/>
        <v>0.9998306225</v>
      </c>
      <c r="U632" s="34">
        <f t="shared" ref="U632:AB632" si="1911">IF(AND(J632&gt;=$AH$7,J632&lt;=$AH$9),1,0)</f>
        <v>0</v>
      </c>
      <c r="V632" s="34">
        <f t="shared" si="1911"/>
        <v>0</v>
      </c>
      <c r="W632" s="34">
        <f t="shared" si="1911"/>
        <v>0</v>
      </c>
      <c r="X632" s="34">
        <f t="shared" si="1911"/>
        <v>0</v>
      </c>
      <c r="Y632" s="34">
        <f t="shared" si="1911"/>
        <v>0</v>
      </c>
      <c r="Z632" s="34">
        <f t="shared" si="1911"/>
        <v>1</v>
      </c>
      <c r="AA632" s="34">
        <f t="shared" si="1911"/>
        <v>0</v>
      </c>
      <c r="AB632" s="34">
        <f t="shared" si="1911"/>
        <v>0</v>
      </c>
      <c r="AC632" s="34">
        <f t="shared" si="21"/>
        <v>0</v>
      </c>
      <c r="AD632" s="34">
        <f t="shared" si="22"/>
        <v>1</v>
      </c>
      <c r="AE632" s="30">
        <f t="shared" si="23"/>
        <v>0.00001007343099</v>
      </c>
      <c r="AF632" s="35" t="str">
        <f t="shared" si="42"/>
        <v>F+M</v>
      </c>
      <c r="AG632" s="31"/>
      <c r="AH632" s="31"/>
      <c r="AI632" s="31"/>
      <c r="AJ632" s="36">
        <f t="shared" ref="AJ632:AS632" si="1912">INT(100*ABS(J632-($AH$7+$AH$9)/2))</f>
        <v>140</v>
      </c>
      <c r="AK632" s="36">
        <f t="shared" si="1912"/>
        <v>1432</v>
      </c>
      <c r="AL632" s="36">
        <f t="shared" si="1912"/>
        <v>198</v>
      </c>
      <c r="AM632" s="36">
        <f t="shared" si="1912"/>
        <v>195</v>
      </c>
      <c r="AN632" s="36">
        <f t="shared" si="1912"/>
        <v>198</v>
      </c>
      <c r="AO632" s="36">
        <f t="shared" si="1912"/>
        <v>63</v>
      </c>
      <c r="AP632" s="36">
        <f t="shared" si="1912"/>
        <v>147</v>
      </c>
      <c r="AQ632" s="36">
        <f t="shared" si="1912"/>
        <v>199</v>
      </c>
      <c r="AR632" s="36">
        <f t="shared" si="1912"/>
        <v>199</v>
      </c>
      <c r="AS632" s="36">
        <f t="shared" si="1912"/>
        <v>199</v>
      </c>
      <c r="AT632" s="35">
        <f t="shared" si="39"/>
        <v>63</v>
      </c>
      <c r="AU632" s="31"/>
      <c r="AV632" s="31"/>
      <c r="AW632" s="31"/>
      <c r="AX632" s="31"/>
      <c r="AY632" s="31"/>
      <c r="AZ632" s="31"/>
      <c r="BA632" s="31"/>
      <c r="BB632" s="31"/>
    </row>
    <row r="633" ht="13.5" customHeight="1">
      <c r="A633" s="27" t="s">
        <v>65</v>
      </c>
      <c r="B633" s="27" t="s">
        <v>61</v>
      </c>
      <c r="C633" s="28">
        <f>LOOKUP(A633,'single char incidentie'!$A$1:$A$26,'single char incidentie'!$E$1:$E$26)</f>
        <v>0.0005948918502</v>
      </c>
      <c r="D633" s="28">
        <f>LOOKUP(B633,'single char incidentie'!$A$1:$A$26,'single char incidentie'!$D$1:$D$26)</f>
        <v>0.02155809446</v>
      </c>
      <c r="E633" s="29">
        <v>0.00100014779162331</v>
      </c>
      <c r="F633" s="30">
        <f t="shared" si="9"/>
        <v>0.00001000147792</v>
      </c>
      <c r="G633" s="31">
        <f t="shared" si="27"/>
        <v>14002.06908</v>
      </c>
      <c r="H633" s="31">
        <f t="shared" si="28"/>
        <v>301813.3225</v>
      </c>
      <c r="I633" s="31">
        <f t="shared" si="10"/>
        <v>140.0206908</v>
      </c>
      <c r="J633" s="32">
        <f t="shared" ref="J633:K633" si="1913">C633*$AH$5</f>
        <v>0.5948918502</v>
      </c>
      <c r="K633" s="32">
        <f t="shared" si="1913"/>
        <v>21.55809446</v>
      </c>
      <c r="L633" s="32">
        <f t="shared" si="12"/>
        <v>0.01000147792</v>
      </c>
      <c r="M633" s="32">
        <f t="shared" si="13"/>
        <v>0.04957432085</v>
      </c>
      <c r="N633" s="32">
        <f t="shared" si="14"/>
        <v>0.01919005969</v>
      </c>
      <c r="O633" s="32">
        <f t="shared" si="15"/>
        <v>1.796507872</v>
      </c>
      <c r="P633" s="32">
        <f t="shared" si="16"/>
        <v>0.6954224021</v>
      </c>
      <c r="Q633" s="32">
        <f t="shared" si="17"/>
        <v>0.000833456493</v>
      </c>
      <c r="R633" s="32">
        <f t="shared" si="18"/>
        <v>0.0003226283199</v>
      </c>
      <c r="S633" s="32">
        <f t="shared" si="19"/>
        <v>0.00002688569332</v>
      </c>
      <c r="T633" s="33">
        <f t="shared" si="30"/>
        <v>0.9998406239</v>
      </c>
      <c r="U633" s="34">
        <f t="shared" ref="U633:AB633" si="1914">IF(AND(J633&gt;=$AH$7,J633&lt;=$AH$9),1,0)</f>
        <v>0</v>
      </c>
      <c r="V633" s="34">
        <f t="shared" si="1914"/>
        <v>0</v>
      </c>
      <c r="W633" s="34">
        <f t="shared" si="1914"/>
        <v>0</v>
      </c>
      <c r="X633" s="34">
        <f t="shared" si="1914"/>
        <v>0</v>
      </c>
      <c r="Y633" s="34">
        <f t="shared" si="1914"/>
        <v>0</v>
      </c>
      <c r="Z633" s="34">
        <f t="shared" si="1914"/>
        <v>1</v>
      </c>
      <c r="AA633" s="34">
        <f t="shared" si="1914"/>
        <v>0</v>
      </c>
      <c r="AB633" s="34">
        <f t="shared" si="1914"/>
        <v>0</v>
      </c>
      <c r="AC633" s="34">
        <f t="shared" si="21"/>
        <v>0</v>
      </c>
      <c r="AD633" s="34">
        <f t="shared" si="22"/>
        <v>1</v>
      </c>
      <c r="AE633" s="30">
        <f t="shared" si="23"/>
        <v>0.00001000147792</v>
      </c>
      <c r="AF633" s="35" t="str">
        <f t="shared" si="42"/>
        <v>F+M</v>
      </c>
      <c r="AG633" s="31"/>
      <c r="AH633" s="31"/>
      <c r="AI633" s="31"/>
      <c r="AJ633" s="36">
        <f t="shared" ref="AJ633:AS633" si="1915">INT(100*ABS(J633-($AH$7+$AH$9)/2))</f>
        <v>140</v>
      </c>
      <c r="AK633" s="36">
        <f t="shared" si="1915"/>
        <v>1955</v>
      </c>
      <c r="AL633" s="36">
        <f t="shared" si="1915"/>
        <v>198</v>
      </c>
      <c r="AM633" s="36">
        <f t="shared" si="1915"/>
        <v>195</v>
      </c>
      <c r="AN633" s="36">
        <f t="shared" si="1915"/>
        <v>198</v>
      </c>
      <c r="AO633" s="36">
        <f t="shared" si="1915"/>
        <v>20</v>
      </c>
      <c r="AP633" s="36">
        <f t="shared" si="1915"/>
        <v>130</v>
      </c>
      <c r="AQ633" s="36">
        <f t="shared" si="1915"/>
        <v>199</v>
      </c>
      <c r="AR633" s="36">
        <f t="shared" si="1915"/>
        <v>199</v>
      </c>
      <c r="AS633" s="36">
        <f t="shared" si="1915"/>
        <v>199</v>
      </c>
      <c r="AT633" s="35">
        <f t="shared" si="39"/>
        <v>20</v>
      </c>
      <c r="AU633" s="31"/>
      <c r="AV633" s="31"/>
      <c r="AW633" s="31"/>
      <c r="AX633" s="31"/>
      <c r="AY633" s="31"/>
      <c r="AZ633" s="31"/>
      <c r="BA633" s="31"/>
      <c r="BB633" s="31"/>
    </row>
    <row r="634" ht="13.5" customHeight="1">
      <c r="A634" s="27" t="s">
        <v>10</v>
      </c>
      <c r="B634" s="27" t="s">
        <v>64</v>
      </c>
      <c r="C634" s="28">
        <f>LOOKUP(A634,'single char incidentie'!$A$1:$A$26,'single char incidentie'!$E$1:$E$26)</f>
        <v>0.006305122521</v>
      </c>
      <c r="D634" s="28">
        <f>LOOKUP(B634,'single char incidentie'!$A$1:$A$26,'single char incidentie'!$D$1:$D$26)</f>
        <v>0.001575907411</v>
      </c>
      <c r="E634" s="29">
        <v>9.71366560209689E-4</v>
      </c>
      <c r="F634" s="30">
        <f t="shared" si="9"/>
        <v>0.000009713665602</v>
      </c>
      <c r="G634" s="31">
        <f t="shared" si="27"/>
        <v>13599.13184</v>
      </c>
      <c r="H634" s="31">
        <f t="shared" si="28"/>
        <v>22062.70375</v>
      </c>
      <c r="I634" s="31">
        <f t="shared" si="10"/>
        <v>135.9913184</v>
      </c>
      <c r="J634" s="32">
        <f t="shared" ref="J634:K634" si="1916">C634*$AH$5</f>
        <v>6.305122521</v>
      </c>
      <c r="K634" s="32">
        <f t="shared" si="1916"/>
        <v>1.575907411</v>
      </c>
      <c r="L634" s="32">
        <f t="shared" si="12"/>
        <v>0.009713665602</v>
      </c>
      <c r="M634" s="32">
        <f t="shared" si="13"/>
        <v>0.5254268768</v>
      </c>
      <c r="N634" s="32">
        <f t="shared" si="14"/>
        <v>0.2033910491</v>
      </c>
      <c r="O634" s="32">
        <f t="shared" si="15"/>
        <v>0.1313256176</v>
      </c>
      <c r="P634" s="32">
        <f t="shared" si="16"/>
        <v>0.05083572293</v>
      </c>
      <c r="Q634" s="32">
        <f t="shared" si="17"/>
        <v>0.0008094721335</v>
      </c>
      <c r="R634" s="32">
        <f t="shared" si="18"/>
        <v>0.0003133440517</v>
      </c>
      <c r="S634" s="32">
        <f t="shared" si="19"/>
        <v>0.00002611200431</v>
      </c>
      <c r="T634" s="33">
        <f t="shared" si="30"/>
        <v>0.9998503376</v>
      </c>
      <c r="U634" s="34">
        <f t="shared" ref="U634:AB634" si="1917">IF(AND(J634&gt;=$AH$7,J634&lt;=$AH$9),1,0)</f>
        <v>0</v>
      </c>
      <c r="V634" s="34">
        <f t="shared" si="1917"/>
        <v>1</v>
      </c>
      <c r="W634" s="34">
        <f t="shared" si="1917"/>
        <v>0</v>
      </c>
      <c r="X634" s="34">
        <f t="shared" si="1917"/>
        <v>0</v>
      </c>
      <c r="Y634" s="34">
        <f t="shared" si="1917"/>
        <v>0</v>
      </c>
      <c r="Z634" s="34">
        <f t="shared" si="1917"/>
        <v>0</v>
      </c>
      <c r="AA634" s="34">
        <f t="shared" si="1917"/>
        <v>0</v>
      </c>
      <c r="AB634" s="34">
        <f t="shared" si="1917"/>
        <v>0</v>
      </c>
      <c r="AC634" s="34">
        <f t="shared" si="21"/>
        <v>0</v>
      </c>
      <c r="AD634" s="34">
        <f t="shared" si="22"/>
        <v>1</v>
      </c>
      <c r="AE634" s="30">
        <f t="shared" si="23"/>
        <v>0.000009713665602</v>
      </c>
      <c r="AF634" s="35" t="str">
        <f t="shared" si="42"/>
        <v>F</v>
      </c>
      <c r="AG634" s="31"/>
      <c r="AH634" s="31"/>
      <c r="AI634" s="31"/>
      <c r="AJ634" s="36">
        <f t="shared" ref="AJ634:AS634" si="1918">INT(100*ABS(J634-($AH$7+$AH$9)/2))</f>
        <v>430</v>
      </c>
      <c r="AK634" s="36">
        <f t="shared" si="1918"/>
        <v>42</v>
      </c>
      <c r="AL634" s="36">
        <f t="shared" si="1918"/>
        <v>199</v>
      </c>
      <c r="AM634" s="36">
        <f t="shared" si="1918"/>
        <v>147</v>
      </c>
      <c r="AN634" s="36">
        <f t="shared" si="1918"/>
        <v>179</v>
      </c>
      <c r="AO634" s="36">
        <f t="shared" si="1918"/>
        <v>186</v>
      </c>
      <c r="AP634" s="36">
        <f t="shared" si="1918"/>
        <v>194</v>
      </c>
      <c r="AQ634" s="36">
        <f t="shared" si="1918"/>
        <v>199</v>
      </c>
      <c r="AR634" s="36">
        <f t="shared" si="1918"/>
        <v>199</v>
      </c>
      <c r="AS634" s="36">
        <f t="shared" si="1918"/>
        <v>199</v>
      </c>
      <c r="AT634" s="35">
        <f t="shared" si="39"/>
        <v>42</v>
      </c>
      <c r="AU634" s="31"/>
      <c r="AV634" s="31"/>
      <c r="AW634" s="31"/>
      <c r="AX634" s="31"/>
      <c r="AY634" s="31"/>
      <c r="AZ634" s="31"/>
      <c r="BA634" s="31"/>
      <c r="BB634" s="31"/>
    </row>
    <row r="635" ht="13.5" customHeight="1">
      <c r="A635" s="27" t="s">
        <v>64</v>
      </c>
      <c r="B635" s="27" t="s">
        <v>66</v>
      </c>
      <c r="C635" s="28">
        <f>LOOKUP(A635,'single char incidentie'!$A$1:$A$26,'single char incidentie'!$E$1:$E$26)</f>
        <v>0.008691730062</v>
      </c>
      <c r="D635" s="28">
        <f>LOOKUP(B635,'single char incidentie'!$A$1:$A$26,'single char incidentie'!$D$1:$D$26)</f>
        <v>0.000842809948</v>
      </c>
      <c r="E635" s="29">
        <v>8.99413481675638E-4</v>
      </c>
      <c r="F635" s="30">
        <f t="shared" si="9"/>
        <v>0.000008994134817</v>
      </c>
      <c r="G635" s="31">
        <f t="shared" si="27"/>
        <v>12591.78874</v>
      </c>
      <c r="H635" s="31">
        <f t="shared" si="28"/>
        <v>11799.33927</v>
      </c>
      <c r="I635" s="31">
        <f t="shared" si="10"/>
        <v>125.9178874</v>
      </c>
      <c r="J635" s="32">
        <f t="shared" ref="J635:K635" si="1919">C635*$AH$5</f>
        <v>8.691730062</v>
      </c>
      <c r="K635" s="32">
        <f t="shared" si="1919"/>
        <v>0.842809948</v>
      </c>
      <c r="L635" s="32">
        <f t="shared" si="12"/>
        <v>0.008994134817</v>
      </c>
      <c r="M635" s="32">
        <f t="shared" si="13"/>
        <v>0.7243108385</v>
      </c>
      <c r="N635" s="32">
        <f t="shared" si="14"/>
        <v>0.2803783891</v>
      </c>
      <c r="O635" s="32">
        <f t="shared" si="15"/>
        <v>0.07023416233</v>
      </c>
      <c r="P635" s="32">
        <f t="shared" si="16"/>
        <v>0.02718741768</v>
      </c>
      <c r="Q635" s="32">
        <f t="shared" si="17"/>
        <v>0.0007495112347</v>
      </c>
      <c r="R635" s="32">
        <f t="shared" si="18"/>
        <v>0.0002901333812</v>
      </c>
      <c r="S635" s="32">
        <f t="shared" si="19"/>
        <v>0.00002417778177</v>
      </c>
      <c r="T635" s="33">
        <f t="shared" si="30"/>
        <v>0.9998593317</v>
      </c>
      <c r="U635" s="34">
        <f t="shared" ref="U635:AB635" si="1920">IF(AND(J635&gt;=$AH$7,J635&lt;=$AH$9),1,0)</f>
        <v>0</v>
      </c>
      <c r="V635" s="34">
        <f t="shared" si="1920"/>
        <v>0</v>
      </c>
      <c r="W635" s="34">
        <f t="shared" si="1920"/>
        <v>0</v>
      </c>
      <c r="X635" s="34">
        <f t="shared" si="1920"/>
        <v>0</v>
      </c>
      <c r="Y635" s="34">
        <f t="shared" si="1920"/>
        <v>0</v>
      </c>
      <c r="Z635" s="34">
        <f t="shared" si="1920"/>
        <v>0</v>
      </c>
      <c r="AA635" s="34">
        <f t="shared" si="1920"/>
        <v>0</v>
      </c>
      <c r="AB635" s="34">
        <f t="shared" si="1920"/>
        <v>0</v>
      </c>
      <c r="AC635" s="34">
        <f t="shared" si="21"/>
        <v>0</v>
      </c>
      <c r="AD635" s="34">
        <f t="shared" si="22"/>
        <v>0</v>
      </c>
      <c r="AE635" s="30">
        <f t="shared" si="23"/>
        <v>0</v>
      </c>
      <c r="AF635" s="35" t="str">
        <f t="shared" si="42"/>
        <v>F</v>
      </c>
      <c r="AG635" s="31"/>
      <c r="AH635" s="31"/>
      <c r="AI635" s="31"/>
      <c r="AJ635" s="36">
        <f t="shared" ref="AJ635:AS635" si="1921">INT(100*ABS(J635-($AH$7+$AH$9)/2))</f>
        <v>669</v>
      </c>
      <c r="AK635" s="36">
        <f t="shared" si="1921"/>
        <v>115</v>
      </c>
      <c r="AL635" s="36">
        <f t="shared" si="1921"/>
        <v>199</v>
      </c>
      <c r="AM635" s="36">
        <f t="shared" si="1921"/>
        <v>127</v>
      </c>
      <c r="AN635" s="36">
        <f t="shared" si="1921"/>
        <v>171</v>
      </c>
      <c r="AO635" s="36">
        <f t="shared" si="1921"/>
        <v>192</v>
      </c>
      <c r="AP635" s="36">
        <f t="shared" si="1921"/>
        <v>197</v>
      </c>
      <c r="AQ635" s="36">
        <f t="shared" si="1921"/>
        <v>199</v>
      </c>
      <c r="AR635" s="36">
        <f t="shared" si="1921"/>
        <v>199</v>
      </c>
      <c r="AS635" s="36">
        <f t="shared" si="1921"/>
        <v>199</v>
      </c>
      <c r="AT635" s="35">
        <f t="shared" si="39"/>
        <v>115</v>
      </c>
      <c r="AU635" s="31"/>
      <c r="AV635" s="31"/>
      <c r="AW635" s="31"/>
      <c r="AX635" s="31"/>
      <c r="AY635" s="31"/>
      <c r="AZ635" s="31"/>
      <c r="BA635" s="31"/>
      <c r="BB635" s="31"/>
    </row>
    <row r="636" ht="13.5" customHeight="1">
      <c r="A636" s="27" t="s">
        <v>65</v>
      </c>
      <c r="B636" s="27" t="s">
        <v>63</v>
      </c>
      <c r="C636" s="28">
        <f>LOOKUP(A636,'single char incidentie'!$A$1:$A$26,'single char incidentie'!$E$1:$E$26)</f>
        <v>0.0005948918502</v>
      </c>
      <c r="D636" s="28">
        <f>LOOKUP(B636,'single char incidentie'!$A$1:$A$26,'single char incidentie'!$D$1:$D$26)</f>
        <v>0.01647854269</v>
      </c>
      <c r="E636" s="29">
        <v>8.20265095288181E-4</v>
      </c>
      <c r="F636" s="30">
        <f t="shared" si="9"/>
        <v>0.000008202650953</v>
      </c>
      <c r="G636" s="31">
        <f t="shared" si="27"/>
        <v>11483.71133</v>
      </c>
      <c r="H636" s="31">
        <f t="shared" si="28"/>
        <v>230699.5977</v>
      </c>
      <c r="I636" s="31">
        <f t="shared" si="10"/>
        <v>114.8371133</v>
      </c>
      <c r="J636" s="32">
        <f t="shared" ref="J636:K636" si="1922">C636*$AH$5</f>
        <v>0.5948918502</v>
      </c>
      <c r="K636" s="32">
        <f t="shared" si="1922"/>
        <v>16.47854269</v>
      </c>
      <c r="L636" s="32">
        <f t="shared" si="12"/>
        <v>0.008202650953</v>
      </c>
      <c r="M636" s="32">
        <f t="shared" si="13"/>
        <v>0.04957432085</v>
      </c>
      <c r="N636" s="32">
        <f t="shared" si="14"/>
        <v>0.01919005969</v>
      </c>
      <c r="O636" s="32">
        <f t="shared" si="15"/>
        <v>1.373211891</v>
      </c>
      <c r="P636" s="32">
        <f t="shared" si="16"/>
        <v>0.5315658933</v>
      </c>
      <c r="Q636" s="32">
        <f t="shared" si="17"/>
        <v>0.0006835542461</v>
      </c>
      <c r="R636" s="32">
        <f t="shared" si="18"/>
        <v>0.0002646016436</v>
      </c>
      <c r="S636" s="32">
        <f t="shared" si="19"/>
        <v>0.00002205013697</v>
      </c>
      <c r="T636" s="33">
        <f t="shared" si="30"/>
        <v>0.9998675344</v>
      </c>
      <c r="U636" s="34">
        <f t="shared" ref="U636:AB636" si="1923">IF(AND(J636&gt;=$AH$7,J636&lt;=$AH$9),1,0)</f>
        <v>0</v>
      </c>
      <c r="V636" s="34">
        <f t="shared" si="1923"/>
        <v>0</v>
      </c>
      <c r="W636" s="34">
        <f t="shared" si="1923"/>
        <v>0</v>
      </c>
      <c r="X636" s="34">
        <f t="shared" si="1923"/>
        <v>0</v>
      </c>
      <c r="Y636" s="34">
        <f t="shared" si="1923"/>
        <v>0</v>
      </c>
      <c r="Z636" s="34">
        <f t="shared" si="1923"/>
        <v>1</v>
      </c>
      <c r="AA636" s="34">
        <f t="shared" si="1923"/>
        <v>0</v>
      </c>
      <c r="AB636" s="34">
        <f t="shared" si="1923"/>
        <v>0</v>
      </c>
      <c r="AC636" s="34">
        <f t="shared" si="21"/>
        <v>0</v>
      </c>
      <c r="AD636" s="34">
        <f t="shared" si="22"/>
        <v>1</v>
      </c>
      <c r="AE636" s="30">
        <f t="shared" si="23"/>
        <v>0.000008202650953</v>
      </c>
      <c r="AF636" s="35" t="str">
        <f t="shared" si="42"/>
        <v>F+M</v>
      </c>
      <c r="AG636" s="31"/>
      <c r="AH636" s="31"/>
      <c r="AI636" s="31"/>
      <c r="AJ636" s="36">
        <f t="shared" ref="AJ636:AS636" si="1924">INT(100*ABS(J636-($AH$7+$AH$9)/2))</f>
        <v>140</v>
      </c>
      <c r="AK636" s="36">
        <f t="shared" si="1924"/>
        <v>1447</v>
      </c>
      <c r="AL636" s="36">
        <f t="shared" si="1924"/>
        <v>199</v>
      </c>
      <c r="AM636" s="36">
        <f t="shared" si="1924"/>
        <v>195</v>
      </c>
      <c r="AN636" s="36">
        <f t="shared" si="1924"/>
        <v>198</v>
      </c>
      <c r="AO636" s="36">
        <f t="shared" si="1924"/>
        <v>62</v>
      </c>
      <c r="AP636" s="36">
        <f t="shared" si="1924"/>
        <v>146</v>
      </c>
      <c r="AQ636" s="36">
        <f t="shared" si="1924"/>
        <v>199</v>
      </c>
      <c r="AR636" s="36">
        <f t="shared" si="1924"/>
        <v>199</v>
      </c>
      <c r="AS636" s="36">
        <f t="shared" si="1924"/>
        <v>199</v>
      </c>
      <c r="AT636" s="35">
        <f t="shared" si="39"/>
        <v>62</v>
      </c>
      <c r="AU636" s="31"/>
      <c r="AV636" s="31"/>
      <c r="AW636" s="31"/>
      <c r="AX636" s="31"/>
      <c r="AY636" s="31"/>
      <c r="AZ636" s="31"/>
      <c r="BA636" s="31"/>
      <c r="BB636" s="31"/>
    </row>
    <row r="637" ht="13.5" customHeight="1">
      <c r="A637" s="27" t="s">
        <v>65</v>
      </c>
      <c r="B637" s="27" t="s">
        <v>64</v>
      </c>
      <c r="C637" s="28">
        <f>LOOKUP(A637,'single char incidentie'!$A$1:$A$26,'single char incidentie'!$E$1:$E$26)</f>
        <v>0.0005948918502</v>
      </c>
      <c r="D637" s="28">
        <f>LOOKUP(B637,'single char incidentie'!$A$1:$A$26,'single char incidentie'!$D$1:$D$26)</f>
        <v>0.001575907411</v>
      </c>
      <c r="E637" s="29">
        <v>8.05874479581371E-4</v>
      </c>
      <c r="F637" s="30">
        <f t="shared" si="9"/>
        <v>0.000008058744796</v>
      </c>
      <c r="G637" s="31">
        <f t="shared" si="27"/>
        <v>11282.24271</v>
      </c>
      <c r="H637" s="31">
        <f t="shared" si="28"/>
        <v>22062.70375</v>
      </c>
      <c r="I637" s="31">
        <f t="shared" si="10"/>
        <v>112.8224271</v>
      </c>
      <c r="J637" s="32">
        <f t="shared" ref="J637:K637" si="1925">C637*$AH$5</f>
        <v>0.5948918502</v>
      </c>
      <c r="K637" s="32">
        <f t="shared" si="1925"/>
        <v>1.575907411</v>
      </c>
      <c r="L637" s="32">
        <f t="shared" si="12"/>
        <v>0.008058744796</v>
      </c>
      <c r="M637" s="32">
        <f t="shared" si="13"/>
        <v>0.04957432085</v>
      </c>
      <c r="N637" s="32">
        <f t="shared" si="14"/>
        <v>0.01919005969</v>
      </c>
      <c r="O637" s="32">
        <f t="shared" si="15"/>
        <v>0.1313256176</v>
      </c>
      <c r="P637" s="32">
        <f t="shared" si="16"/>
        <v>0.05083572293</v>
      </c>
      <c r="Q637" s="32">
        <f t="shared" si="17"/>
        <v>0.0006715620663</v>
      </c>
      <c r="R637" s="32">
        <f t="shared" si="18"/>
        <v>0.0002599595095</v>
      </c>
      <c r="S637" s="32">
        <f t="shared" si="19"/>
        <v>0.00002166329246</v>
      </c>
      <c r="T637" s="33">
        <f t="shared" si="30"/>
        <v>0.9998755931</v>
      </c>
      <c r="U637" s="34">
        <f t="shared" ref="U637:AB637" si="1926">IF(AND(J637&gt;=$AH$7,J637&lt;=$AH$9),1,0)</f>
        <v>0</v>
      </c>
      <c r="V637" s="34">
        <f t="shared" si="1926"/>
        <v>1</v>
      </c>
      <c r="W637" s="34">
        <f t="shared" si="1926"/>
        <v>0</v>
      </c>
      <c r="X637" s="34">
        <f t="shared" si="1926"/>
        <v>0</v>
      </c>
      <c r="Y637" s="34">
        <f t="shared" si="1926"/>
        <v>0</v>
      </c>
      <c r="Z637" s="34">
        <f t="shared" si="1926"/>
        <v>0</v>
      </c>
      <c r="AA637" s="34">
        <f t="shared" si="1926"/>
        <v>0</v>
      </c>
      <c r="AB637" s="34">
        <f t="shared" si="1926"/>
        <v>0</v>
      </c>
      <c r="AC637" s="34">
        <f t="shared" si="21"/>
        <v>0</v>
      </c>
      <c r="AD637" s="34">
        <f t="shared" si="22"/>
        <v>1</v>
      </c>
      <c r="AE637" s="30">
        <f t="shared" si="23"/>
        <v>0.000008058744796</v>
      </c>
      <c r="AF637" s="35" t="str">
        <f t="shared" si="42"/>
        <v>F</v>
      </c>
      <c r="AG637" s="31"/>
      <c r="AH637" s="31"/>
      <c r="AI637" s="31"/>
      <c r="AJ637" s="36">
        <f t="shared" ref="AJ637:AS637" si="1927">INT(100*ABS(J637-($AH$7+$AH$9)/2))</f>
        <v>140</v>
      </c>
      <c r="AK637" s="36">
        <f t="shared" si="1927"/>
        <v>42</v>
      </c>
      <c r="AL637" s="36">
        <f t="shared" si="1927"/>
        <v>199</v>
      </c>
      <c r="AM637" s="36">
        <f t="shared" si="1927"/>
        <v>195</v>
      </c>
      <c r="AN637" s="36">
        <f t="shared" si="1927"/>
        <v>198</v>
      </c>
      <c r="AO637" s="36">
        <f t="shared" si="1927"/>
        <v>186</v>
      </c>
      <c r="AP637" s="36">
        <f t="shared" si="1927"/>
        <v>194</v>
      </c>
      <c r="AQ637" s="36">
        <f t="shared" si="1927"/>
        <v>199</v>
      </c>
      <c r="AR637" s="36">
        <f t="shared" si="1927"/>
        <v>199</v>
      </c>
      <c r="AS637" s="36">
        <f t="shared" si="1927"/>
        <v>199</v>
      </c>
      <c r="AT637" s="35">
        <f t="shared" si="39"/>
        <v>42</v>
      </c>
      <c r="AU637" s="31"/>
      <c r="AV637" s="31"/>
      <c r="AW637" s="31"/>
      <c r="AX637" s="31"/>
      <c r="AY637" s="31"/>
      <c r="AZ637" s="31"/>
      <c r="BA637" s="31"/>
      <c r="BB637" s="31"/>
    </row>
    <row r="638" ht="13.5" customHeight="1">
      <c r="A638" s="27" t="s">
        <v>65</v>
      </c>
      <c r="B638" s="27" t="s">
        <v>60</v>
      </c>
      <c r="C638" s="28">
        <f>LOOKUP(A638,'single char incidentie'!$A$1:$A$26,'single char incidentie'!$E$1:$E$26)</f>
        <v>0.0005948918502</v>
      </c>
      <c r="D638" s="28">
        <f>LOOKUP(B638,'single char incidentie'!$A$1:$A$26,'single char incidentie'!$D$1:$D$26)</f>
        <v>0.02015677301</v>
      </c>
      <c r="E638" s="29">
        <v>7.91483863874561E-4</v>
      </c>
      <c r="F638" s="30">
        <f t="shared" si="9"/>
        <v>0.000007914838639</v>
      </c>
      <c r="G638" s="31">
        <f t="shared" si="27"/>
        <v>11080.77409</v>
      </c>
      <c r="H638" s="31">
        <f t="shared" si="28"/>
        <v>282194.8221</v>
      </c>
      <c r="I638" s="31">
        <f t="shared" si="10"/>
        <v>110.8077409</v>
      </c>
      <c r="J638" s="32">
        <f t="shared" ref="J638:K638" si="1928">C638*$AH$5</f>
        <v>0.5948918502</v>
      </c>
      <c r="K638" s="32">
        <f t="shared" si="1928"/>
        <v>20.15677301</v>
      </c>
      <c r="L638" s="32">
        <f t="shared" si="12"/>
        <v>0.007914838639</v>
      </c>
      <c r="M638" s="32">
        <f t="shared" si="13"/>
        <v>0.04957432085</v>
      </c>
      <c r="N638" s="32">
        <f t="shared" si="14"/>
        <v>0.01919005969</v>
      </c>
      <c r="O638" s="32">
        <f t="shared" si="15"/>
        <v>1.679731084</v>
      </c>
      <c r="P638" s="32">
        <f t="shared" si="16"/>
        <v>0.6502184841</v>
      </c>
      <c r="Q638" s="32">
        <f t="shared" si="17"/>
        <v>0.0006595698866</v>
      </c>
      <c r="R638" s="32">
        <f t="shared" si="18"/>
        <v>0.0002553173754</v>
      </c>
      <c r="S638" s="32">
        <f t="shared" si="19"/>
        <v>0.00002127644795</v>
      </c>
      <c r="T638" s="33">
        <f t="shared" si="30"/>
        <v>0.999883508</v>
      </c>
      <c r="U638" s="34">
        <f t="shared" ref="U638:AB638" si="1929">IF(AND(J638&gt;=$AH$7,J638&lt;=$AH$9),1,0)</f>
        <v>0</v>
      </c>
      <c r="V638" s="34">
        <f t="shared" si="1929"/>
        <v>0</v>
      </c>
      <c r="W638" s="34">
        <f t="shared" si="1929"/>
        <v>0</v>
      </c>
      <c r="X638" s="34">
        <f t="shared" si="1929"/>
        <v>0</v>
      </c>
      <c r="Y638" s="34">
        <f t="shared" si="1929"/>
        <v>0</v>
      </c>
      <c r="Z638" s="34">
        <f t="shared" si="1929"/>
        <v>1</v>
      </c>
      <c r="AA638" s="34">
        <f t="shared" si="1929"/>
        <v>0</v>
      </c>
      <c r="AB638" s="34">
        <f t="shared" si="1929"/>
        <v>0</v>
      </c>
      <c r="AC638" s="34">
        <f t="shared" si="21"/>
        <v>0</v>
      </c>
      <c r="AD638" s="34">
        <f t="shared" si="22"/>
        <v>1</v>
      </c>
      <c r="AE638" s="30">
        <f t="shared" si="23"/>
        <v>0.000007914838639</v>
      </c>
      <c r="AF638" s="35" t="str">
        <f t="shared" si="42"/>
        <v>F+M</v>
      </c>
      <c r="AG638" s="31"/>
      <c r="AH638" s="31"/>
      <c r="AI638" s="31"/>
      <c r="AJ638" s="36">
        <f t="shared" ref="AJ638:AS638" si="1930">INT(100*ABS(J638-($AH$7+$AH$9)/2))</f>
        <v>140</v>
      </c>
      <c r="AK638" s="36">
        <f t="shared" si="1930"/>
        <v>1815</v>
      </c>
      <c r="AL638" s="36">
        <f t="shared" si="1930"/>
        <v>199</v>
      </c>
      <c r="AM638" s="36">
        <f t="shared" si="1930"/>
        <v>195</v>
      </c>
      <c r="AN638" s="36">
        <f t="shared" si="1930"/>
        <v>198</v>
      </c>
      <c r="AO638" s="36">
        <f t="shared" si="1930"/>
        <v>32</v>
      </c>
      <c r="AP638" s="36">
        <f t="shared" si="1930"/>
        <v>134</v>
      </c>
      <c r="AQ638" s="36">
        <f t="shared" si="1930"/>
        <v>199</v>
      </c>
      <c r="AR638" s="36">
        <f t="shared" si="1930"/>
        <v>199</v>
      </c>
      <c r="AS638" s="36">
        <f t="shared" si="1930"/>
        <v>199</v>
      </c>
      <c r="AT638" s="35">
        <f t="shared" si="39"/>
        <v>32</v>
      </c>
      <c r="AU638" s="31"/>
      <c r="AV638" s="31"/>
      <c r="AW638" s="31"/>
      <c r="AX638" s="31"/>
      <c r="AY638" s="31"/>
      <c r="AZ638" s="31"/>
      <c r="BA638" s="31"/>
      <c r="BB638" s="31"/>
    </row>
    <row r="639" ht="13.5" customHeight="1">
      <c r="A639" s="27" t="s">
        <v>66</v>
      </c>
      <c r="B639" s="27" t="s">
        <v>62</v>
      </c>
      <c r="C639" s="28">
        <f>LOOKUP(A639,'single char incidentie'!$A$1:$A$26,'single char incidentie'!$E$1:$E$26)</f>
        <v>0.00143361625</v>
      </c>
      <c r="D639" s="28">
        <f>LOOKUP(B639,'single char incidentie'!$A$1:$A$26,'single char incidentie'!$D$1:$D$26)</f>
        <v>0.003924572326</v>
      </c>
      <c r="E639" s="29">
        <v>7.4831201675413E-4</v>
      </c>
      <c r="F639" s="30">
        <f t="shared" si="9"/>
        <v>0.000007483120168</v>
      </c>
      <c r="G639" s="31">
        <f t="shared" si="27"/>
        <v>10476.36823</v>
      </c>
      <c r="H639" s="31">
        <f t="shared" si="28"/>
        <v>54944.01256</v>
      </c>
      <c r="I639" s="31">
        <f t="shared" si="10"/>
        <v>104.7636823</v>
      </c>
      <c r="J639" s="32">
        <f t="shared" ref="J639:K639" si="1931">C639*$AH$5</f>
        <v>1.43361625</v>
      </c>
      <c r="K639" s="32">
        <f t="shared" si="1931"/>
        <v>3.924572326</v>
      </c>
      <c r="L639" s="32">
        <f t="shared" si="12"/>
        <v>0.007483120168</v>
      </c>
      <c r="M639" s="32">
        <f t="shared" si="13"/>
        <v>0.1194680208</v>
      </c>
      <c r="N639" s="32">
        <f t="shared" si="14"/>
        <v>0.04624568548</v>
      </c>
      <c r="O639" s="32">
        <f t="shared" si="15"/>
        <v>0.3270476938</v>
      </c>
      <c r="P639" s="32">
        <f t="shared" si="16"/>
        <v>0.1265991073</v>
      </c>
      <c r="Q639" s="32">
        <f t="shared" si="17"/>
        <v>0.0006235933473</v>
      </c>
      <c r="R639" s="32">
        <f t="shared" si="18"/>
        <v>0.0002413909731</v>
      </c>
      <c r="S639" s="32">
        <f t="shared" si="19"/>
        <v>0.00002011591443</v>
      </c>
      <c r="T639" s="33">
        <f t="shared" si="30"/>
        <v>0.9998909911</v>
      </c>
      <c r="U639" s="34">
        <f t="shared" ref="U639:AB639" si="1932">IF(AND(J639&gt;=$AH$7,J639&lt;=$AH$9),1,0)</f>
        <v>1</v>
      </c>
      <c r="V639" s="34">
        <f t="shared" si="1932"/>
        <v>0</v>
      </c>
      <c r="W639" s="34">
        <f t="shared" si="1932"/>
        <v>0</v>
      </c>
      <c r="X639" s="34">
        <f t="shared" si="1932"/>
        <v>0</v>
      </c>
      <c r="Y639" s="34">
        <f t="shared" si="1932"/>
        <v>0</v>
      </c>
      <c r="Z639" s="34">
        <f t="shared" si="1932"/>
        <v>0</v>
      </c>
      <c r="AA639" s="34">
        <f t="shared" si="1932"/>
        <v>0</v>
      </c>
      <c r="AB639" s="34">
        <f t="shared" si="1932"/>
        <v>0</v>
      </c>
      <c r="AC639" s="34">
        <f t="shared" si="21"/>
        <v>0</v>
      </c>
      <c r="AD639" s="34">
        <f t="shared" si="22"/>
        <v>1</v>
      </c>
      <c r="AE639" s="30">
        <f t="shared" si="23"/>
        <v>0.000007483120168</v>
      </c>
      <c r="AF639" s="35" t="str">
        <f t="shared" si="42"/>
        <v>F+M</v>
      </c>
      <c r="AG639" s="31"/>
      <c r="AH639" s="31"/>
      <c r="AI639" s="31"/>
      <c r="AJ639" s="36">
        <f t="shared" ref="AJ639:AS639" si="1933">INT(100*ABS(J639-($AH$7+$AH$9)/2))</f>
        <v>56</v>
      </c>
      <c r="AK639" s="36">
        <f t="shared" si="1933"/>
        <v>192</v>
      </c>
      <c r="AL639" s="36">
        <f t="shared" si="1933"/>
        <v>199</v>
      </c>
      <c r="AM639" s="36">
        <f t="shared" si="1933"/>
        <v>188</v>
      </c>
      <c r="AN639" s="36">
        <f t="shared" si="1933"/>
        <v>195</v>
      </c>
      <c r="AO639" s="36">
        <f t="shared" si="1933"/>
        <v>167</v>
      </c>
      <c r="AP639" s="36">
        <f t="shared" si="1933"/>
        <v>187</v>
      </c>
      <c r="AQ639" s="36">
        <f t="shared" si="1933"/>
        <v>199</v>
      </c>
      <c r="AR639" s="36">
        <f t="shared" si="1933"/>
        <v>199</v>
      </c>
      <c r="AS639" s="36">
        <f t="shared" si="1933"/>
        <v>199</v>
      </c>
      <c r="AT639" s="35">
        <f t="shared" si="39"/>
        <v>167</v>
      </c>
      <c r="AU639" s="31"/>
      <c r="AV639" s="31"/>
      <c r="AW639" s="31"/>
      <c r="AX639" s="31"/>
      <c r="AY639" s="31"/>
      <c r="AZ639" s="31"/>
      <c r="BA639" s="31"/>
      <c r="BB639" s="31"/>
    </row>
    <row r="640" ht="13.5" customHeight="1">
      <c r="A640" s="27" t="s">
        <v>10</v>
      </c>
      <c r="B640" s="27" t="s">
        <v>66</v>
      </c>
      <c r="C640" s="28">
        <f>LOOKUP(A640,'single char incidentie'!$A$1:$A$26,'single char incidentie'!$E$1:$E$26)</f>
        <v>0.006305122521</v>
      </c>
      <c r="D640" s="28">
        <f>LOOKUP(B640,'single char incidentie'!$A$1:$A$26,'single char incidentie'!$D$1:$D$26)</f>
        <v>0.000842809948</v>
      </c>
      <c r="E640" s="29">
        <v>7.12335477487105E-4</v>
      </c>
      <c r="F640" s="30">
        <f t="shared" si="9"/>
        <v>0.000007123354775</v>
      </c>
      <c r="G640" s="31">
        <f t="shared" si="27"/>
        <v>9972.696685</v>
      </c>
      <c r="H640" s="31">
        <f t="shared" si="28"/>
        <v>11799.33927</v>
      </c>
      <c r="I640" s="31">
        <f t="shared" si="10"/>
        <v>99.72696685</v>
      </c>
      <c r="J640" s="32">
        <f t="shared" ref="J640:K640" si="1934">C640*$AH$5</f>
        <v>6.305122521</v>
      </c>
      <c r="K640" s="32">
        <f t="shared" si="1934"/>
        <v>0.842809948</v>
      </c>
      <c r="L640" s="32">
        <f t="shared" si="12"/>
        <v>0.007123354775</v>
      </c>
      <c r="M640" s="32">
        <f t="shared" si="13"/>
        <v>0.5254268768</v>
      </c>
      <c r="N640" s="32">
        <f t="shared" si="14"/>
        <v>0.2033910491</v>
      </c>
      <c r="O640" s="32">
        <f t="shared" si="15"/>
        <v>0.07023416233</v>
      </c>
      <c r="P640" s="32">
        <f t="shared" si="16"/>
        <v>0.02718741768</v>
      </c>
      <c r="Q640" s="32">
        <f t="shared" si="17"/>
        <v>0.0005936128979</v>
      </c>
      <c r="R640" s="32">
        <f t="shared" si="18"/>
        <v>0.0002297856379</v>
      </c>
      <c r="S640" s="32">
        <f t="shared" si="19"/>
        <v>0.00001914880316</v>
      </c>
      <c r="T640" s="33">
        <f t="shared" si="30"/>
        <v>0.9998981144</v>
      </c>
      <c r="U640" s="34">
        <f t="shared" ref="U640:AB640" si="1935">IF(AND(J640&gt;=$AH$7,J640&lt;=$AH$9),1,0)</f>
        <v>0</v>
      </c>
      <c r="V640" s="34">
        <f t="shared" si="1935"/>
        <v>0</v>
      </c>
      <c r="W640" s="34">
        <f t="shared" si="1935"/>
        <v>0</v>
      </c>
      <c r="X640" s="34">
        <f t="shared" si="1935"/>
        <v>0</v>
      </c>
      <c r="Y640" s="34">
        <f t="shared" si="1935"/>
        <v>0</v>
      </c>
      <c r="Z640" s="34">
        <f t="shared" si="1935"/>
        <v>0</v>
      </c>
      <c r="AA640" s="34">
        <f t="shared" si="1935"/>
        <v>0</v>
      </c>
      <c r="AB640" s="34">
        <f t="shared" si="1935"/>
        <v>0</v>
      </c>
      <c r="AC640" s="34">
        <f t="shared" si="21"/>
        <v>0</v>
      </c>
      <c r="AD640" s="34">
        <f t="shared" si="22"/>
        <v>0</v>
      </c>
      <c r="AE640" s="30">
        <f t="shared" si="23"/>
        <v>0</v>
      </c>
      <c r="AF640" s="35" t="str">
        <f t="shared" si="42"/>
        <v>F</v>
      </c>
      <c r="AG640" s="31"/>
      <c r="AH640" s="31"/>
      <c r="AI640" s="31"/>
      <c r="AJ640" s="36">
        <f t="shared" ref="AJ640:AS640" si="1936">INT(100*ABS(J640-($AH$7+$AH$9)/2))</f>
        <v>430</v>
      </c>
      <c r="AK640" s="36">
        <f t="shared" si="1936"/>
        <v>115</v>
      </c>
      <c r="AL640" s="36">
        <f t="shared" si="1936"/>
        <v>199</v>
      </c>
      <c r="AM640" s="36">
        <f t="shared" si="1936"/>
        <v>147</v>
      </c>
      <c r="AN640" s="36">
        <f t="shared" si="1936"/>
        <v>179</v>
      </c>
      <c r="AO640" s="36">
        <f t="shared" si="1936"/>
        <v>192</v>
      </c>
      <c r="AP640" s="36">
        <f t="shared" si="1936"/>
        <v>197</v>
      </c>
      <c r="AQ640" s="36">
        <f t="shared" si="1936"/>
        <v>199</v>
      </c>
      <c r="AR640" s="36">
        <f t="shared" si="1936"/>
        <v>199</v>
      </c>
      <c r="AS640" s="36">
        <f t="shared" si="1936"/>
        <v>199</v>
      </c>
      <c r="AT640" s="35">
        <f t="shared" si="39"/>
        <v>115</v>
      </c>
      <c r="AU640" s="31"/>
      <c r="AV640" s="31"/>
      <c r="AW640" s="31"/>
      <c r="AX640" s="31"/>
      <c r="AY640" s="31"/>
      <c r="AZ640" s="31"/>
      <c r="BA640" s="31"/>
      <c r="BB640" s="31"/>
    </row>
    <row r="641" ht="13.5" customHeight="1">
      <c r="A641" s="27" t="s">
        <v>65</v>
      </c>
      <c r="B641" s="27" t="s">
        <v>11</v>
      </c>
      <c r="C641" s="28">
        <f>LOOKUP(A641,'single char incidentie'!$A$1:$A$26,'single char incidentie'!$E$1:$E$26)</f>
        <v>0.0005948918502</v>
      </c>
      <c r="D641" s="28">
        <f>LOOKUP(B641,'single char incidentie'!$A$1:$A$26,'single char incidentie'!$D$1:$D$26)</f>
        <v>0.01327316637</v>
      </c>
      <c r="E641" s="29">
        <v>6.25991783246244E-4</v>
      </c>
      <c r="F641" s="30">
        <f t="shared" si="9"/>
        <v>0.000006259917832</v>
      </c>
      <c r="G641" s="31">
        <f t="shared" si="27"/>
        <v>8763.884965</v>
      </c>
      <c r="H641" s="31">
        <f t="shared" si="28"/>
        <v>185824.3292</v>
      </c>
      <c r="I641" s="31">
        <f t="shared" si="10"/>
        <v>87.63884965</v>
      </c>
      <c r="J641" s="32">
        <f t="shared" ref="J641:K641" si="1937">C641*$AH$5</f>
        <v>0.5948918502</v>
      </c>
      <c r="K641" s="32">
        <f t="shared" si="1937"/>
        <v>13.27316637</v>
      </c>
      <c r="L641" s="32">
        <f t="shared" si="12"/>
        <v>0.006259917832</v>
      </c>
      <c r="M641" s="32">
        <f t="shared" si="13"/>
        <v>0.04957432085</v>
      </c>
      <c r="N641" s="32">
        <f t="shared" si="14"/>
        <v>0.01919005969</v>
      </c>
      <c r="O641" s="32">
        <f t="shared" si="15"/>
        <v>1.106097198</v>
      </c>
      <c r="P641" s="32">
        <f t="shared" si="16"/>
        <v>0.4281666571</v>
      </c>
      <c r="Q641" s="32">
        <f t="shared" si="17"/>
        <v>0.0005216598194</v>
      </c>
      <c r="R641" s="32">
        <f t="shared" si="18"/>
        <v>0.0002019328333</v>
      </c>
      <c r="S641" s="32">
        <f t="shared" si="19"/>
        <v>0.00001682773611</v>
      </c>
      <c r="T641" s="33">
        <f t="shared" si="30"/>
        <v>0.9999043744</v>
      </c>
      <c r="U641" s="34">
        <f t="shared" ref="U641:AB641" si="1938">IF(AND(J641&gt;=$AH$7,J641&lt;=$AH$9),1,0)</f>
        <v>0</v>
      </c>
      <c r="V641" s="34">
        <f t="shared" si="1938"/>
        <v>0</v>
      </c>
      <c r="W641" s="34">
        <f t="shared" si="1938"/>
        <v>0</v>
      </c>
      <c r="X641" s="34">
        <f t="shared" si="1938"/>
        <v>0</v>
      </c>
      <c r="Y641" s="34">
        <f t="shared" si="1938"/>
        <v>0</v>
      </c>
      <c r="Z641" s="34">
        <f t="shared" si="1938"/>
        <v>1</v>
      </c>
      <c r="AA641" s="34">
        <f t="shared" si="1938"/>
        <v>0</v>
      </c>
      <c r="AB641" s="34">
        <f t="shared" si="1938"/>
        <v>0</v>
      </c>
      <c r="AC641" s="34">
        <f t="shared" si="21"/>
        <v>0</v>
      </c>
      <c r="AD641" s="34">
        <f t="shared" si="22"/>
        <v>1</v>
      </c>
      <c r="AE641" s="30">
        <f t="shared" si="23"/>
        <v>0.000006259917832</v>
      </c>
      <c r="AF641" s="35" t="str">
        <f t="shared" si="42"/>
        <v>F+M</v>
      </c>
      <c r="AG641" s="31"/>
      <c r="AH641" s="31"/>
      <c r="AI641" s="31"/>
      <c r="AJ641" s="36">
        <f t="shared" ref="AJ641:AS641" si="1939">INT(100*ABS(J641-($AH$7+$AH$9)/2))</f>
        <v>140</v>
      </c>
      <c r="AK641" s="36">
        <f t="shared" si="1939"/>
        <v>1127</v>
      </c>
      <c r="AL641" s="36">
        <f t="shared" si="1939"/>
        <v>199</v>
      </c>
      <c r="AM641" s="36">
        <f t="shared" si="1939"/>
        <v>195</v>
      </c>
      <c r="AN641" s="36">
        <f t="shared" si="1939"/>
        <v>198</v>
      </c>
      <c r="AO641" s="36">
        <f t="shared" si="1939"/>
        <v>89</v>
      </c>
      <c r="AP641" s="36">
        <f t="shared" si="1939"/>
        <v>157</v>
      </c>
      <c r="AQ641" s="36">
        <f t="shared" si="1939"/>
        <v>199</v>
      </c>
      <c r="AR641" s="36">
        <f t="shared" si="1939"/>
        <v>199</v>
      </c>
      <c r="AS641" s="36">
        <f t="shared" si="1939"/>
        <v>199</v>
      </c>
      <c r="AT641" s="35">
        <f t="shared" si="39"/>
        <v>89</v>
      </c>
      <c r="AU641" s="31"/>
      <c r="AV641" s="31"/>
      <c r="AW641" s="31"/>
      <c r="AX641" s="31"/>
      <c r="AY641" s="31"/>
      <c r="AZ641" s="31"/>
      <c r="BA641" s="31"/>
      <c r="BB641" s="31"/>
    </row>
    <row r="642" ht="13.5" customHeight="1">
      <c r="A642" s="27" t="s">
        <v>27</v>
      </c>
      <c r="B642" s="27" t="s">
        <v>67</v>
      </c>
      <c r="C642" s="28">
        <f>LOOKUP(A642,'single char incidentie'!$A$1:$A$26,'single char incidentie'!$E$1:$E$26)</f>
        <v>0.1365579387</v>
      </c>
      <c r="D642" s="28">
        <f>LOOKUP(B642,'single char incidentie'!$A$1:$A$26,'single char incidentie'!$D$1:$D$26)</f>
        <v>0.00006439645867</v>
      </c>
      <c r="E642" s="29">
        <v>5.75624628272408E-4</v>
      </c>
      <c r="F642" s="30">
        <f t="shared" si="9"/>
        <v>0.000005756246283</v>
      </c>
      <c r="G642" s="31">
        <f t="shared" si="27"/>
        <v>8058.744796</v>
      </c>
      <c r="H642" s="31">
        <f t="shared" si="28"/>
        <v>901.5504214</v>
      </c>
      <c r="I642" s="31">
        <f t="shared" si="10"/>
        <v>80.58744796</v>
      </c>
      <c r="J642" s="32">
        <f t="shared" ref="J642:K642" si="1940">C642*$AH$5</f>
        <v>136.5579387</v>
      </c>
      <c r="K642" s="32">
        <f t="shared" si="1940"/>
        <v>0.06439645867</v>
      </c>
      <c r="L642" s="32">
        <f t="shared" si="12"/>
        <v>0.005756246283</v>
      </c>
      <c r="M642" s="32">
        <f t="shared" si="13"/>
        <v>11.37982822</v>
      </c>
      <c r="N642" s="32">
        <f t="shared" si="14"/>
        <v>4.405094797</v>
      </c>
      <c r="O642" s="32">
        <f t="shared" si="15"/>
        <v>0.005366371556</v>
      </c>
      <c r="P642" s="32">
        <f t="shared" si="16"/>
        <v>0.002077305118</v>
      </c>
      <c r="Q642" s="32">
        <f t="shared" si="17"/>
        <v>0.0004796871902</v>
      </c>
      <c r="R642" s="32">
        <f t="shared" si="18"/>
        <v>0.000185685364</v>
      </c>
      <c r="S642" s="32">
        <f t="shared" si="19"/>
        <v>0.00001547378033</v>
      </c>
      <c r="T642" s="33">
        <f t="shared" si="30"/>
        <v>0.9999101306</v>
      </c>
      <c r="U642" s="34">
        <f t="shared" ref="U642:AB642" si="1941">IF(AND(J642&gt;=$AH$7,J642&lt;=$AH$9),1,0)</f>
        <v>0</v>
      </c>
      <c r="V642" s="34">
        <f t="shared" si="1941"/>
        <v>0</v>
      </c>
      <c r="W642" s="34">
        <f t="shared" si="1941"/>
        <v>0</v>
      </c>
      <c r="X642" s="34">
        <f t="shared" si="1941"/>
        <v>0</v>
      </c>
      <c r="Y642" s="34">
        <f t="shared" si="1941"/>
        <v>0</v>
      </c>
      <c r="Z642" s="34">
        <f t="shared" si="1941"/>
        <v>0</v>
      </c>
      <c r="AA642" s="34">
        <f t="shared" si="1941"/>
        <v>0</v>
      </c>
      <c r="AB642" s="34">
        <f t="shared" si="1941"/>
        <v>0</v>
      </c>
      <c r="AC642" s="34">
        <f t="shared" si="21"/>
        <v>0</v>
      </c>
      <c r="AD642" s="34">
        <f t="shared" si="22"/>
        <v>0</v>
      </c>
      <c r="AE642" s="30">
        <f t="shared" si="23"/>
        <v>0</v>
      </c>
      <c r="AF642" s="35" t="str">
        <f t="shared" si="42"/>
        <v>F</v>
      </c>
      <c r="AG642" s="31"/>
      <c r="AH642" s="31"/>
      <c r="AI642" s="31"/>
      <c r="AJ642" s="36">
        <f t="shared" ref="AJ642:AS642" si="1942">INT(100*ABS(J642-($AH$7+$AH$9)/2))</f>
        <v>13455</v>
      </c>
      <c r="AK642" s="36">
        <f t="shared" si="1942"/>
        <v>193</v>
      </c>
      <c r="AL642" s="36">
        <f t="shared" si="1942"/>
        <v>199</v>
      </c>
      <c r="AM642" s="36">
        <f t="shared" si="1942"/>
        <v>937</v>
      </c>
      <c r="AN642" s="36">
        <f t="shared" si="1942"/>
        <v>240</v>
      </c>
      <c r="AO642" s="36">
        <f t="shared" si="1942"/>
        <v>199</v>
      </c>
      <c r="AP642" s="36">
        <f t="shared" si="1942"/>
        <v>199</v>
      </c>
      <c r="AQ642" s="36">
        <f t="shared" si="1942"/>
        <v>199</v>
      </c>
      <c r="AR642" s="36">
        <f t="shared" si="1942"/>
        <v>199</v>
      </c>
      <c r="AS642" s="36">
        <f t="shared" si="1942"/>
        <v>199</v>
      </c>
      <c r="AT642" s="35">
        <f t="shared" si="39"/>
        <v>193</v>
      </c>
      <c r="AU642" s="31"/>
      <c r="AV642" s="31"/>
      <c r="AW642" s="31"/>
      <c r="AX642" s="31"/>
      <c r="AY642" s="31"/>
      <c r="AZ642" s="31"/>
      <c r="BA642" s="31"/>
      <c r="BB642" s="31"/>
    </row>
    <row r="643" ht="13.5" customHeight="1">
      <c r="A643" s="27" t="s">
        <v>30</v>
      </c>
      <c r="B643" s="27" t="s">
        <v>67</v>
      </c>
      <c r="C643" s="28">
        <f>LOOKUP(A643,'single char incidentie'!$A$1:$A$26,'single char incidentie'!$E$1:$E$26)</f>
        <v>0.1213456172</v>
      </c>
      <c r="D643" s="28">
        <f>LOOKUP(B643,'single char incidentie'!$A$1:$A$26,'single char incidentie'!$D$1:$D$26)</f>
        <v>0.00006439645867</v>
      </c>
      <c r="E643" s="29">
        <v>5.18062165445167E-4</v>
      </c>
      <c r="F643" s="30">
        <f t="shared" si="9"/>
        <v>0.000005180621654</v>
      </c>
      <c r="G643" s="31">
        <f t="shared" si="27"/>
        <v>7252.870316</v>
      </c>
      <c r="H643" s="31">
        <f t="shared" si="28"/>
        <v>901.5504214</v>
      </c>
      <c r="I643" s="31">
        <f t="shared" si="10"/>
        <v>72.52870316</v>
      </c>
      <c r="J643" s="32">
        <f t="shared" ref="J643:K643" si="1943">C643*$AH$5</f>
        <v>121.3456172</v>
      </c>
      <c r="K643" s="32">
        <f t="shared" si="1943"/>
        <v>0.06439645867</v>
      </c>
      <c r="L643" s="32">
        <f t="shared" si="12"/>
        <v>0.005180621654</v>
      </c>
      <c r="M643" s="32">
        <f t="shared" si="13"/>
        <v>10.11213477</v>
      </c>
      <c r="N643" s="32">
        <f t="shared" si="14"/>
        <v>3.914374749</v>
      </c>
      <c r="O643" s="32">
        <f t="shared" si="15"/>
        <v>0.005366371556</v>
      </c>
      <c r="P643" s="32">
        <f t="shared" si="16"/>
        <v>0.002077305118</v>
      </c>
      <c r="Q643" s="32">
        <f t="shared" si="17"/>
        <v>0.0004317184712</v>
      </c>
      <c r="R643" s="32">
        <f t="shared" si="18"/>
        <v>0.0001671168276</v>
      </c>
      <c r="S643" s="32">
        <f t="shared" si="19"/>
        <v>0.0000139264023</v>
      </c>
      <c r="T643" s="33">
        <f t="shared" si="30"/>
        <v>0.9999153112</v>
      </c>
      <c r="U643" s="34">
        <f t="shared" ref="U643:AB643" si="1944">IF(AND(J643&gt;=$AH$7,J643&lt;=$AH$9),1,0)</f>
        <v>0</v>
      </c>
      <c r="V643" s="34">
        <f t="shared" si="1944"/>
        <v>0</v>
      </c>
      <c r="W643" s="34">
        <f t="shared" si="1944"/>
        <v>0</v>
      </c>
      <c r="X643" s="34">
        <f t="shared" si="1944"/>
        <v>0</v>
      </c>
      <c r="Y643" s="34">
        <f t="shared" si="1944"/>
        <v>0</v>
      </c>
      <c r="Z643" s="34">
        <f t="shared" si="1944"/>
        <v>0</v>
      </c>
      <c r="AA643" s="34">
        <f t="shared" si="1944"/>
        <v>0</v>
      </c>
      <c r="AB643" s="34">
        <f t="shared" si="1944"/>
        <v>0</v>
      </c>
      <c r="AC643" s="34">
        <f t="shared" si="21"/>
        <v>0</v>
      </c>
      <c r="AD643" s="34">
        <f t="shared" si="22"/>
        <v>0</v>
      </c>
      <c r="AE643" s="30">
        <f t="shared" si="23"/>
        <v>0</v>
      </c>
      <c r="AF643" s="35" t="str">
        <f t="shared" si="42"/>
        <v>V+D</v>
      </c>
      <c r="AG643" s="31"/>
      <c r="AH643" s="31"/>
      <c r="AI643" s="31"/>
      <c r="AJ643" s="36">
        <f t="shared" ref="AJ643:AS643" si="1945">INT(100*ABS(J643-($AH$7+$AH$9)/2))</f>
        <v>11934</v>
      </c>
      <c r="AK643" s="36">
        <f t="shared" si="1945"/>
        <v>193</v>
      </c>
      <c r="AL643" s="36">
        <f t="shared" si="1945"/>
        <v>199</v>
      </c>
      <c r="AM643" s="36">
        <f t="shared" si="1945"/>
        <v>811</v>
      </c>
      <c r="AN643" s="36">
        <f t="shared" si="1945"/>
        <v>191</v>
      </c>
      <c r="AO643" s="36">
        <f t="shared" si="1945"/>
        <v>199</v>
      </c>
      <c r="AP643" s="36">
        <f t="shared" si="1945"/>
        <v>199</v>
      </c>
      <c r="AQ643" s="36">
        <f t="shared" si="1945"/>
        <v>199</v>
      </c>
      <c r="AR643" s="36">
        <f t="shared" si="1945"/>
        <v>199</v>
      </c>
      <c r="AS643" s="36">
        <f t="shared" si="1945"/>
        <v>199</v>
      </c>
      <c r="AT643" s="35">
        <f t="shared" si="39"/>
        <v>191</v>
      </c>
      <c r="AU643" s="31"/>
      <c r="AV643" s="31"/>
      <c r="AW643" s="31"/>
      <c r="AX643" s="31"/>
      <c r="AY643" s="31"/>
      <c r="AZ643" s="31"/>
      <c r="BA643" s="31"/>
      <c r="BB643" s="31"/>
    </row>
    <row r="644" ht="13.5" customHeight="1">
      <c r="A644" s="27" t="s">
        <v>65</v>
      </c>
      <c r="B644" s="27" t="s">
        <v>65</v>
      </c>
      <c r="C644" s="28">
        <f>LOOKUP(A644,'single char incidentie'!$A$1:$A$26,'single char incidentie'!$E$1:$E$26)</f>
        <v>0.0005948918502</v>
      </c>
      <c r="D644" s="28">
        <f>LOOKUP(B644,'single char incidentie'!$A$1:$A$26,'single char incidentie'!$D$1:$D$26)</f>
        <v>0.002980295365</v>
      </c>
      <c r="E644" s="29">
        <v>4.82085626178142E-4</v>
      </c>
      <c r="F644" s="30">
        <f t="shared" si="9"/>
        <v>0.000004820856262</v>
      </c>
      <c r="G644" s="31">
        <f t="shared" si="27"/>
        <v>6749.198766</v>
      </c>
      <c r="H644" s="31">
        <f t="shared" si="28"/>
        <v>41724.13511</v>
      </c>
      <c r="I644" s="31">
        <f t="shared" si="10"/>
        <v>67.49198766</v>
      </c>
      <c r="J644" s="32">
        <f t="shared" ref="J644:K644" si="1946">C644*$AH$5</f>
        <v>0.5948918502</v>
      </c>
      <c r="K644" s="32">
        <f t="shared" si="1946"/>
        <v>2.980295365</v>
      </c>
      <c r="L644" s="32">
        <f t="shared" si="12"/>
        <v>0.004820856262</v>
      </c>
      <c r="M644" s="32">
        <f t="shared" si="13"/>
        <v>0.04957432085</v>
      </c>
      <c r="N644" s="32">
        <f t="shared" si="14"/>
        <v>0.01919005969</v>
      </c>
      <c r="O644" s="32">
        <f t="shared" si="15"/>
        <v>0.2483579471</v>
      </c>
      <c r="P644" s="32">
        <f t="shared" si="16"/>
        <v>0.09613856016</v>
      </c>
      <c r="Q644" s="32">
        <f t="shared" si="17"/>
        <v>0.0004017380218</v>
      </c>
      <c r="R644" s="32">
        <f t="shared" si="18"/>
        <v>0.0001555114923</v>
      </c>
      <c r="S644" s="32">
        <f t="shared" si="19"/>
        <v>0.00001295929103</v>
      </c>
      <c r="T644" s="33">
        <f t="shared" si="30"/>
        <v>0.9999201321</v>
      </c>
      <c r="U644" s="34">
        <f t="shared" ref="U644:AB644" si="1947">IF(AND(J644&gt;=$AH$7,J644&lt;=$AH$9),1,0)</f>
        <v>0</v>
      </c>
      <c r="V644" s="34">
        <f t="shared" si="1947"/>
        <v>1</v>
      </c>
      <c r="W644" s="34">
        <f t="shared" si="1947"/>
        <v>0</v>
      </c>
      <c r="X644" s="34">
        <f t="shared" si="1947"/>
        <v>0</v>
      </c>
      <c r="Y644" s="34">
        <f t="shared" si="1947"/>
        <v>0</v>
      </c>
      <c r="Z644" s="34">
        <f t="shared" si="1947"/>
        <v>0</v>
      </c>
      <c r="AA644" s="34">
        <f t="shared" si="1947"/>
        <v>0</v>
      </c>
      <c r="AB644" s="34">
        <f t="shared" si="1947"/>
        <v>0</v>
      </c>
      <c r="AC644" s="34">
        <f t="shared" si="21"/>
        <v>0</v>
      </c>
      <c r="AD644" s="34">
        <f t="shared" si="22"/>
        <v>1</v>
      </c>
      <c r="AE644" s="30">
        <f t="shared" si="23"/>
        <v>0.000004820856262</v>
      </c>
      <c r="AF644" s="35" t="str">
        <f t="shared" si="42"/>
        <v>F</v>
      </c>
      <c r="AG644" s="31"/>
      <c r="AH644" s="31"/>
      <c r="AI644" s="31"/>
      <c r="AJ644" s="36">
        <f t="shared" ref="AJ644:AS644" si="1948">INT(100*ABS(J644-($AH$7+$AH$9)/2))</f>
        <v>140</v>
      </c>
      <c r="AK644" s="36">
        <f t="shared" si="1948"/>
        <v>98</v>
      </c>
      <c r="AL644" s="36">
        <f t="shared" si="1948"/>
        <v>199</v>
      </c>
      <c r="AM644" s="36">
        <f t="shared" si="1948"/>
        <v>195</v>
      </c>
      <c r="AN644" s="36">
        <f t="shared" si="1948"/>
        <v>198</v>
      </c>
      <c r="AO644" s="36">
        <f t="shared" si="1948"/>
        <v>175</v>
      </c>
      <c r="AP644" s="36">
        <f t="shared" si="1948"/>
        <v>190</v>
      </c>
      <c r="AQ644" s="36">
        <f t="shared" si="1948"/>
        <v>199</v>
      </c>
      <c r="AR644" s="36">
        <f t="shared" si="1948"/>
        <v>199</v>
      </c>
      <c r="AS644" s="36">
        <f t="shared" si="1948"/>
        <v>199</v>
      </c>
      <c r="AT644" s="35">
        <f t="shared" si="39"/>
        <v>98</v>
      </c>
      <c r="AU644" s="31"/>
      <c r="AV644" s="31"/>
      <c r="AW644" s="31"/>
      <c r="AX644" s="31"/>
      <c r="AY644" s="31"/>
      <c r="AZ644" s="31"/>
      <c r="BA644" s="31"/>
      <c r="BB644" s="31"/>
    </row>
    <row r="645" ht="13.5" customHeight="1">
      <c r="A645" s="27" t="s">
        <v>65</v>
      </c>
      <c r="B645" s="27" t="s">
        <v>62</v>
      </c>
      <c r="C645" s="28">
        <f>LOOKUP(A645,'single char incidentie'!$A$1:$A$26,'single char incidentie'!$E$1:$E$26)</f>
        <v>0.0005948918502</v>
      </c>
      <c r="D645" s="28">
        <f>LOOKUP(B645,'single char incidentie'!$A$1:$A$26,'single char incidentie'!$D$1:$D$26)</f>
        <v>0.003924572326</v>
      </c>
      <c r="E645" s="29">
        <v>4.74890318324737E-4</v>
      </c>
      <c r="F645" s="30">
        <f t="shared" si="9"/>
        <v>0.000004748903183</v>
      </c>
      <c r="G645" s="31">
        <f t="shared" si="27"/>
        <v>6648.464457</v>
      </c>
      <c r="H645" s="31">
        <f t="shared" si="28"/>
        <v>54944.01256</v>
      </c>
      <c r="I645" s="31">
        <f t="shared" si="10"/>
        <v>66.48464457</v>
      </c>
      <c r="J645" s="32">
        <f t="shared" ref="J645:K645" si="1949">C645*$AH$5</f>
        <v>0.5948918502</v>
      </c>
      <c r="K645" s="32">
        <f t="shared" si="1949"/>
        <v>3.924572326</v>
      </c>
      <c r="L645" s="32">
        <f t="shared" si="12"/>
        <v>0.004748903183</v>
      </c>
      <c r="M645" s="32">
        <f t="shared" si="13"/>
        <v>0.04957432085</v>
      </c>
      <c r="N645" s="32">
        <f t="shared" si="14"/>
        <v>0.01919005969</v>
      </c>
      <c r="O645" s="32">
        <f t="shared" si="15"/>
        <v>0.3270476938</v>
      </c>
      <c r="P645" s="32">
        <f t="shared" si="16"/>
        <v>0.1265991073</v>
      </c>
      <c r="Q645" s="32">
        <f t="shared" si="17"/>
        <v>0.0003957419319</v>
      </c>
      <c r="R645" s="32">
        <f t="shared" si="18"/>
        <v>0.0001531904253</v>
      </c>
      <c r="S645" s="32">
        <f t="shared" si="19"/>
        <v>0.00001276586877</v>
      </c>
      <c r="T645" s="33">
        <f t="shared" si="30"/>
        <v>0.999924881</v>
      </c>
      <c r="U645" s="34">
        <f t="shared" ref="U645:AB645" si="1950">IF(AND(J645&gt;=$AH$7,J645&lt;=$AH$9),1,0)</f>
        <v>0</v>
      </c>
      <c r="V645" s="34">
        <f t="shared" si="1950"/>
        <v>0</v>
      </c>
      <c r="W645" s="34">
        <f t="shared" si="1950"/>
        <v>0</v>
      </c>
      <c r="X645" s="34">
        <f t="shared" si="1950"/>
        <v>0</v>
      </c>
      <c r="Y645" s="34">
        <f t="shared" si="1950"/>
        <v>0</v>
      </c>
      <c r="Z645" s="34">
        <f t="shared" si="1950"/>
        <v>0</v>
      </c>
      <c r="AA645" s="34">
        <f t="shared" si="1950"/>
        <v>0</v>
      </c>
      <c r="AB645" s="34">
        <f t="shared" si="1950"/>
        <v>0</v>
      </c>
      <c r="AC645" s="34">
        <f t="shared" si="21"/>
        <v>0</v>
      </c>
      <c r="AD645" s="34">
        <f t="shared" si="22"/>
        <v>0</v>
      </c>
      <c r="AE645" s="30">
        <f t="shared" si="23"/>
        <v>0</v>
      </c>
      <c r="AF645" s="35" t="str">
        <f t="shared" si="42"/>
        <v>F+M</v>
      </c>
      <c r="AG645" s="31"/>
      <c r="AH645" s="31"/>
      <c r="AI645" s="31"/>
      <c r="AJ645" s="36">
        <f t="shared" ref="AJ645:AS645" si="1951">INT(100*ABS(J645-($AH$7+$AH$9)/2))</f>
        <v>140</v>
      </c>
      <c r="AK645" s="36">
        <f t="shared" si="1951"/>
        <v>192</v>
      </c>
      <c r="AL645" s="36">
        <f t="shared" si="1951"/>
        <v>199</v>
      </c>
      <c r="AM645" s="36">
        <f t="shared" si="1951"/>
        <v>195</v>
      </c>
      <c r="AN645" s="36">
        <f t="shared" si="1951"/>
        <v>198</v>
      </c>
      <c r="AO645" s="36">
        <f t="shared" si="1951"/>
        <v>167</v>
      </c>
      <c r="AP645" s="36">
        <f t="shared" si="1951"/>
        <v>187</v>
      </c>
      <c r="AQ645" s="36">
        <f t="shared" si="1951"/>
        <v>199</v>
      </c>
      <c r="AR645" s="36">
        <f t="shared" si="1951"/>
        <v>199</v>
      </c>
      <c r="AS645" s="36">
        <f t="shared" si="1951"/>
        <v>199</v>
      </c>
      <c r="AT645" s="35">
        <f t="shared" si="39"/>
        <v>167</v>
      </c>
      <c r="AU645" s="31"/>
      <c r="AV645" s="31"/>
      <c r="AW645" s="31"/>
      <c r="AX645" s="31"/>
      <c r="AY645" s="31"/>
      <c r="AZ645" s="31"/>
      <c r="BA645" s="31"/>
      <c r="BB645" s="31"/>
    </row>
    <row r="646" ht="13.5" customHeight="1">
      <c r="A646" s="27" t="s">
        <v>33</v>
      </c>
      <c r="B646" s="27" t="s">
        <v>67</v>
      </c>
      <c r="C646" s="28">
        <f>LOOKUP(A646,'single char incidentie'!$A$1:$A$26,'single char incidentie'!$E$1:$E$26)</f>
        <v>0.09650590394</v>
      </c>
      <c r="D646" s="28">
        <f>LOOKUP(B646,'single char incidentie'!$A$1:$A$26,'single char incidentie'!$D$1:$D$26)</f>
        <v>0.00006439645867</v>
      </c>
      <c r="E646" s="29">
        <v>4.38913779057711E-4</v>
      </c>
      <c r="F646" s="30">
        <f t="shared" si="9"/>
        <v>0.000004389137791</v>
      </c>
      <c r="G646" s="31">
        <f t="shared" si="27"/>
        <v>6144.792907</v>
      </c>
      <c r="H646" s="31">
        <f t="shared" si="28"/>
        <v>901.5504214</v>
      </c>
      <c r="I646" s="31">
        <f t="shared" si="10"/>
        <v>61.44792907</v>
      </c>
      <c r="J646" s="32">
        <f t="shared" ref="J646:K646" si="1952">C646*$AH$5</f>
        <v>96.50590394</v>
      </c>
      <c r="K646" s="32">
        <f t="shared" si="1952"/>
        <v>0.06439645867</v>
      </c>
      <c r="L646" s="32">
        <f t="shared" si="12"/>
        <v>0.004389137791</v>
      </c>
      <c r="M646" s="32">
        <f t="shared" si="13"/>
        <v>8.042158661</v>
      </c>
      <c r="N646" s="32">
        <f t="shared" si="14"/>
        <v>3.113093675</v>
      </c>
      <c r="O646" s="32">
        <f t="shared" si="15"/>
        <v>0.005366371556</v>
      </c>
      <c r="P646" s="32">
        <f t="shared" si="16"/>
        <v>0.002077305118</v>
      </c>
      <c r="Q646" s="32">
        <f t="shared" si="17"/>
        <v>0.0003657614825</v>
      </c>
      <c r="R646" s="32">
        <f t="shared" si="18"/>
        <v>0.00014158509</v>
      </c>
      <c r="S646" s="32">
        <f t="shared" si="19"/>
        <v>0.0000117987575</v>
      </c>
      <c r="T646" s="33">
        <f t="shared" si="30"/>
        <v>0.9999292701</v>
      </c>
      <c r="U646" s="34">
        <f t="shared" ref="U646:AB646" si="1953">IF(AND(J646&gt;=$AH$7,J646&lt;=$AH$9),1,0)</f>
        <v>0</v>
      </c>
      <c r="V646" s="34">
        <f t="shared" si="1953"/>
        <v>0</v>
      </c>
      <c r="W646" s="34">
        <f t="shared" si="1953"/>
        <v>0</v>
      </c>
      <c r="X646" s="34">
        <f t="shared" si="1953"/>
        <v>0</v>
      </c>
      <c r="Y646" s="34">
        <f t="shared" si="1953"/>
        <v>0</v>
      </c>
      <c r="Z646" s="34">
        <f t="shared" si="1953"/>
        <v>0</v>
      </c>
      <c r="AA646" s="34">
        <f t="shared" si="1953"/>
        <v>0</v>
      </c>
      <c r="AB646" s="34">
        <f t="shared" si="1953"/>
        <v>0</v>
      </c>
      <c r="AC646" s="34">
        <f t="shared" si="21"/>
        <v>0</v>
      </c>
      <c r="AD646" s="34">
        <f t="shared" si="22"/>
        <v>0</v>
      </c>
      <c r="AE646" s="30">
        <f t="shared" si="23"/>
        <v>0</v>
      </c>
      <c r="AF646" s="35" t="str">
        <f t="shared" si="42"/>
        <v>V+D</v>
      </c>
      <c r="AG646" s="31"/>
      <c r="AH646" s="31"/>
      <c r="AI646" s="31"/>
      <c r="AJ646" s="36">
        <f t="shared" ref="AJ646:AS646" si="1954">INT(100*ABS(J646-($AH$7+$AH$9)/2))</f>
        <v>9450</v>
      </c>
      <c r="AK646" s="36">
        <f t="shared" si="1954"/>
        <v>193</v>
      </c>
      <c r="AL646" s="36">
        <f t="shared" si="1954"/>
        <v>199</v>
      </c>
      <c r="AM646" s="36">
        <f t="shared" si="1954"/>
        <v>604</v>
      </c>
      <c r="AN646" s="36">
        <f t="shared" si="1954"/>
        <v>111</v>
      </c>
      <c r="AO646" s="36">
        <f t="shared" si="1954"/>
        <v>199</v>
      </c>
      <c r="AP646" s="36">
        <f t="shared" si="1954"/>
        <v>199</v>
      </c>
      <c r="AQ646" s="36">
        <f t="shared" si="1954"/>
        <v>199</v>
      </c>
      <c r="AR646" s="36">
        <f t="shared" si="1954"/>
        <v>199</v>
      </c>
      <c r="AS646" s="36">
        <f t="shared" si="1954"/>
        <v>199</v>
      </c>
      <c r="AT646" s="35">
        <f t="shared" si="39"/>
        <v>111</v>
      </c>
      <c r="AU646" s="31"/>
      <c r="AV646" s="31"/>
      <c r="AW646" s="31"/>
      <c r="AX646" s="31"/>
      <c r="AY646" s="31"/>
      <c r="AZ646" s="31"/>
      <c r="BA646" s="31"/>
      <c r="BB646" s="31"/>
    </row>
    <row r="647" ht="13.5" customHeight="1">
      <c r="A647" s="27" t="s">
        <v>48</v>
      </c>
      <c r="B647" s="27" t="s">
        <v>67</v>
      </c>
      <c r="C647" s="28">
        <f>LOOKUP(A647,'single char incidentie'!$A$1:$A$26,'single char incidentie'!$E$1:$E$26)</f>
        <v>0.04448359996</v>
      </c>
      <c r="D647" s="28">
        <f>LOOKUP(B647,'single char incidentie'!$A$1:$A$26,'single char incidentie'!$D$1:$D$26)</f>
        <v>0.00006439645867</v>
      </c>
      <c r="E647" s="29">
        <v>4.38913779057711E-4</v>
      </c>
      <c r="F647" s="30">
        <f t="shared" si="9"/>
        <v>0.000004389137791</v>
      </c>
      <c r="G647" s="31">
        <f t="shared" si="27"/>
        <v>6144.792907</v>
      </c>
      <c r="H647" s="31">
        <f t="shared" si="28"/>
        <v>901.5504214</v>
      </c>
      <c r="I647" s="31">
        <f t="shared" si="10"/>
        <v>61.44792907</v>
      </c>
      <c r="J647" s="32">
        <f t="shared" ref="J647:K647" si="1955">C647*$AH$5</f>
        <v>44.48359996</v>
      </c>
      <c r="K647" s="32">
        <f t="shared" si="1955"/>
        <v>0.06439645867</v>
      </c>
      <c r="L647" s="32">
        <f t="shared" si="12"/>
        <v>0.004389137791</v>
      </c>
      <c r="M647" s="32">
        <f t="shared" si="13"/>
        <v>3.706966663</v>
      </c>
      <c r="N647" s="32">
        <f t="shared" si="14"/>
        <v>1.434954837</v>
      </c>
      <c r="O647" s="32">
        <f t="shared" si="15"/>
        <v>0.005366371556</v>
      </c>
      <c r="P647" s="32">
        <f t="shared" si="16"/>
        <v>0.002077305118</v>
      </c>
      <c r="Q647" s="32">
        <f t="shared" si="17"/>
        <v>0.0003657614825</v>
      </c>
      <c r="R647" s="32">
        <f t="shared" si="18"/>
        <v>0.00014158509</v>
      </c>
      <c r="S647" s="32">
        <f t="shared" si="19"/>
        <v>0.0000117987575</v>
      </c>
      <c r="T647" s="33">
        <f t="shared" si="30"/>
        <v>0.9999336593</v>
      </c>
      <c r="U647" s="34">
        <f t="shared" ref="U647:AB647" si="1956">IF(AND(J647&gt;=$AH$7,J647&lt;=$AH$9),1,0)</f>
        <v>0</v>
      </c>
      <c r="V647" s="34">
        <f t="shared" si="1956"/>
        <v>0</v>
      </c>
      <c r="W647" s="34">
        <f t="shared" si="1956"/>
        <v>0</v>
      </c>
      <c r="X647" s="34">
        <f t="shared" si="1956"/>
        <v>0</v>
      </c>
      <c r="Y647" s="34">
        <f t="shared" si="1956"/>
        <v>1</v>
      </c>
      <c r="Z647" s="34">
        <f t="shared" si="1956"/>
        <v>0</v>
      </c>
      <c r="AA647" s="34">
        <f t="shared" si="1956"/>
        <v>0</v>
      </c>
      <c r="AB647" s="34">
        <f t="shared" si="1956"/>
        <v>0</v>
      </c>
      <c r="AC647" s="34">
        <f t="shared" si="21"/>
        <v>0</v>
      </c>
      <c r="AD647" s="34">
        <f t="shared" si="22"/>
        <v>1</v>
      </c>
      <c r="AE647" s="30">
        <f t="shared" si="23"/>
        <v>0.000004389137791</v>
      </c>
      <c r="AF647" s="35" t="str">
        <f t="shared" si="42"/>
        <v>V+D</v>
      </c>
      <c r="AG647" s="31"/>
      <c r="AH647" s="31"/>
      <c r="AI647" s="31"/>
      <c r="AJ647" s="36">
        <f t="shared" ref="AJ647:AS647" si="1957">INT(100*ABS(J647-($AH$7+$AH$9)/2))</f>
        <v>4248</v>
      </c>
      <c r="AK647" s="36">
        <f t="shared" si="1957"/>
        <v>193</v>
      </c>
      <c r="AL647" s="36">
        <f t="shared" si="1957"/>
        <v>199</v>
      </c>
      <c r="AM647" s="36">
        <f t="shared" si="1957"/>
        <v>170</v>
      </c>
      <c r="AN647" s="36">
        <f t="shared" si="1957"/>
        <v>56</v>
      </c>
      <c r="AO647" s="36">
        <f t="shared" si="1957"/>
        <v>199</v>
      </c>
      <c r="AP647" s="36">
        <f t="shared" si="1957"/>
        <v>199</v>
      </c>
      <c r="AQ647" s="36">
        <f t="shared" si="1957"/>
        <v>199</v>
      </c>
      <c r="AR647" s="36">
        <f t="shared" si="1957"/>
        <v>199</v>
      </c>
      <c r="AS647" s="36">
        <f t="shared" si="1957"/>
        <v>199</v>
      </c>
      <c r="AT647" s="35">
        <f t="shared" si="39"/>
        <v>56</v>
      </c>
      <c r="AU647" s="31"/>
      <c r="AV647" s="31"/>
      <c r="AW647" s="31"/>
      <c r="AX647" s="31"/>
      <c r="AY647" s="31"/>
      <c r="AZ647" s="31"/>
      <c r="BA647" s="31"/>
      <c r="BB647" s="31"/>
    </row>
    <row r="648" ht="13.5" customHeight="1">
      <c r="A648" s="27" t="s">
        <v>66</v>
      </c>
      <c r="B648" s="27" t="s">
        <v>65</v>
      </c>
      <c r="C648" s="28">
        <f>LOOKUP(A648,'single char incidentie'!$A$1:$A$26,'single char incidentie'!$E$1:$E$26)</f>
        <v>0.00143361625</v>
      </c>
      <c r="D648" s="28">
        <f>LOOKUP(B648,'single char incidentie'!$A$1:$A$26,'single char incidentie'!$D$1:$D$26)</f>
        <v>0.002980295365</v>
      </c>
      <c r="E648" s="29">
        <v>4.31718471204306E-4</v>
      </c>
      <c r="F648" s="30">
        <f t="shared" si="9"/>
        <v>0.000004317184712</v>
      </c>
      <c r="G648" s="31">
        <f t="shared" si="27"/>
        <v>6044.058597</v>
      </c>
      <c r="H648" s="31">
        <f t="shared" si="28"/>
        <v>41724.13511</v>
      </c>
      <c r="I648" s="31">
        <f t="shared" si="10"/>
        <v>60.44058597</v>
      </c>
      <c r="J648" s="32">
        <f t="shared" ref="J648:K648" si="1958">C648*$AH$5</f>
        <v>1.43361625</v>
      </c>
      <c r="K648" s="32">
        <f t="shared" si="1958"/>
        <v>2.980295365</v>
      </c>
      <c r="L648" s="32">
        <f t="shared" si="12"/>
        <v>0.004317184712</v>
      </c>
      <c r="M648" s="32">
        <f t="shared" si="13"/>
        <v>0.1194680208</v>
      </c>
      <c r="N648" s="32">
        <f t="shared" si="14"/>
        <v>0.04624568548</v>
      </c>
      <c r="O648" s="32">
        <f t="shared" si="15"/>
        <v>0.2483579471</v>
      </c>
      <c r="P648" s="32">
        <f t="shared" si="16"/>
        <v>0.09613856016</v>
      </c>
      <c r="Q648" s="32">
        <f t="shared" si="17"/>
        <v>0.0003597653927</v>
      </c>
      <c r="R648" s="32">
        <f t="shared" si="18"/>
        <v>0.000139264023</v>
      </c>
      <c r="S648" s="32">
        <f t="shared" si="19"/>
        <v>0.00001160533525</v>
      </c>
      <c r="T648" s="33">
        <f t="shared" si="30"/>
        <v>0.9999379764</v>
      </c>
      <c r="U648" s="34">
        <f t="shared" ref="U648:AB648" si="1959">IF(AND(J648&gt;=$AH$7,J648&lt;=$AH$9),1,0)</f>
        <v>1</v>
      </c>
      <c r="V648" s="34">
        <f t="shared" si="1959"/>
        <v>1</v>
      </c>
      <c r="W648" s="34">
        <f t="shared" si="1959"/>
        <v>0</v>
      </c>
      <c r="X648" s="34">
        <f t="shared" si="1959"/>
        <v>0</v>
      </c>
      <c r="Y648" s="34">
        <f t="shared" si="1959"/>
        <v>0</v>
      </c>
      <c r="Z648" s="34">
        <f t="shared" si="1959"/>
        <v>0</v>
      </c>
      <c r="AA648" s="34">
        <f t="shared" si="1959"/>
        <v>0</v>
      </c>
      <c r="AB648" s="34">
        <f t="shared" si="1959"/>
        <v>0</v>
      </c>
      <c r="AC648" s="34">
        <f t="shared" si="21"/>
        <v>0</v>
      </c>
      <c r="AD648" s="34">
        <f t="shared" si="22"/>
        <v>1</v>
      </c>
      <c r="AE648" s="30">
        <f t="shared" si="23"/>
        <v>0.000004317184712</v>
      </c>
      <c r="AF648" s="35" t="str">
        <f t="shared" si="42"/>
        <v>F</v>
      </c>
      <c r="AG648" s="31"/>
      <c r="AH648" s="31"/>
      <c r="AI648" s="31"/>
      <c r="AJ648" s="36">
        <f t="shared" ref="AJ648:AS648" si="1960">INT(100*ABS(J648-($AH$7+$AH$9)/2))</f>
        <v>56</v>
      </c>
      <c r="AK648" s="36">
        <f t="shared" si="1960"/>
        <v>98</v>
      </c>
      <c r="AL648" s="36">
        <f t="shared" si="1960"/>
        <v>199</v>
      </c>
      <c r="AM648" s="36">
        <f t="shared" si="1960"/>
        <v>188</v>
      </c>
      <c r="AN648" s="36">
        <f t="shared" si="1960"/>
        <v>195</v>
      </c>
      <c r="AO648" s="36">
        <f t="shared" si="1960"/>
        <v>175</v>
      </c>
      <c r="AP648" s="36">
        <f t="shared" si="1960"/>
        <v>190</v>
      </c>
      <c r="AQ648" s="36">
        <f t="shared" si="1960"/>
        <v>199</v>
      </c>
      <c r="AR648" s="36">
        <f t="shared" si="1960"/>
        <v>199</v>
      </c>
      <c r="AS648" s="36">
        <f t="shared" si="1960"/>
        <v>199</v>
      </c>
      <c r="AT648" s="35">
        <f t="shared" si="39"/>
        <v>98</v>
      </c>
      <c r="AU648" s="31"/>
      <c r="AV648" s="31"/>
      <c r="AW648" s="31"/>
      <c r="AX648" s="31"/>
      <c r="AY648" s="31"/>
      <c r="AZ648" s="31"/>
      <c r="BA648" s="31"/>
      <c r="BB648" s="31"/>
    </row>
    <row r="649" ht="13.5" customHeight="1">
      <c r="A649" s="27" t="s">
        <v>50</v>
      </c>
      <c r="B649" s="27" t="s">
        <v>67</v>
      </c>
      <c r="C649" s="28">
        <f>LOOKUP(A649,'single char incidentie'!$A$1:$A$26,'single char incidentie'!$E$1:$E$26)</f>
        <v>0.05131646222</v>
      </c>
      <c r="D649" s="28">
        <f>LOOKUP(B649,'single char incidentie'!$A$1:$A$26,'single char incidentie'!$D$1:$D$26)</f>
        <v>0.00006439645867</v>
      </c>
      <c r="E649" s="29">
        <v>4.24523163350901E-4</v>
      </c>
      <c r="F649" s="30">
        <f t="shared" si="9"/>
        <v>0.000004245231634</v>
      </c>
      <c r="G649" s="31">
        <f t="shared" si="27"/>
        <v>5943.324287</v>
      </c>
      <c r="H649" s="31">
        <f t="shared" si="28"/>
        <v>901.5504214</v>
      </c>
      <c r="I649" s="31">
        <f t="shared" si="10"/>
        <v>59.43324287</v>
      </c>
      <c r="J649" s="32">
        <f t="shared" ref="J649:K649" si="1961">C649*$AH$5</f>
        <v>51.31646222</v>
      </c>
      <c r="K649" s="32">
        <f t="shared" si="1961"/>
        <v>0.06439645867</v>
      </c>
      <c r="L649" s="32">
        <f t="shared" si="12"/>
        <v>0.004245231634</v>
      </c>
      <c r="M649" s="32">
        <f t="shared" si="13"/>
        <v>4.276371852</v>
      </c>
      <c r="N649" s="32">
        <f t="shared" si="14"/>
        <v>1.655369749</v>
      </c>
      <c r="O649" s="32">
        <f t="shared" si="15"/>
        <v>0.005366371556</v>
      </c>
      <c r="P649" s="32">
        <f t="shared" si="16"/>
        <v>0.002077305118</v>
      </c>
      <c r="Q649" s="32">
        <f t="shared" si="17"/>
        <v>0.0003537693028</v>
      </c>
      <c r="R649" s="32">
        <f t="shared" si="18"/>
        <v>0.0001369429559</v>
      </c>
      <c r="S649" s="32">
        <f t="shared" si="19"/>
        <v>0.00001141191299</v>
      </c>
      <c r="T649" s="33">
        <f t="shared" si="30"/>
        <v>0.9999422217</v>
      </c>
      <c r="U649" s="34">
        <f t="shared" ref="U649:AB649" si="1962">IF(AND(J649&gt;=$AH$7,J649&lt;=$AH$9),1,0)</f>
        <v>0</v>
      </c>
      <c r="V649" s="34">
        <f t="shared" si="1962"/>
        <v>0</v>
      </c>
      <c r="W649" s="34">
        <f t="shared" si="1962"/>
        <v>0</v>
      </c>
      <c r="X649" s="34">
        <f t="shared" si="1962"/>
        <v>0</v>
      </c>
      <c r="Y649" s="34">
        <f t="shared" si="1962"/>
        <v>1</v>
      </c>
      <c r="Z649" s="34">
        <f t="shared" si="1962"/>
        <v>0</v>
      </c>
      <c r="AA649" s="34">
        <f t="shared" si="1962"/>
        <v>0</v>
      </c>
      <c r="AB649" s="34">
        <f t="shared" si="1962"/>
        <v>0</v>
      </c>
      <c r="AC649" s="34">
        <f t="shared" si="21"/>
        <v>0</v>
      </c>
      <c r="AD649" s="34">
        <f t="shared" si="22"/>
        <v>1</v>
      </c>
      <c r="AE649" s="30">
        <f t="shared" si="23"/>
        <v>0.000004245231634</v>
      </c>
      <c r="AF649" s="35" t="str">
        <f t="shared" si="42"/>
        <v>V+D</v>
      </c>
      <c r="AG649" s="31"/>
      <c r="AH649" s="31"/>
      <c r="AI649" s="31"/>
      <c r="AJ649" s="36">
        <f t="shared" ref="AJ649:AS649" si="1963">INT(100*ABS(J649-($AH$7+$AH$9)/2))</f>
        <v>4931</v>
      </c>
      <c r="AK649" s="36">
        <f t="shared" si="1963"/>
        <v>193</v>
      </c>
      <c r="AL649" s="36">
        <f t="shared" si="1963"/>
        <v>199</v>
      </c>
      <c r="AM649" s="36">
        <f t="shared" si="1963"/>
        <v>227</v>
      </c>
      <c r="AN649" s="36">
        <f t="shared" si="1963"/>
        <v>34</v>
      </c>
      <c r="AO649" s="36">
        <f t="shared" si="1963"/>
        <v>199</v>
      </c>
      <c r="AP649" s="36">
        <f t="shared" si="1963"/>
        <v>199</v>
      </c>
      <c r="AQ649" s="36">
        <f t="shared" si="1963"/>
        <v>199</v>
      </c>
      <c r="AR649" s="36">
        <f t="shared" si="1963"/>
        <v>199</v>
      </c>
      <c r="AS649" s="36">
        <f t="shared" si="1963"/>
        <v>199</v>
      </c>
      <c r="AT649" s="35">
        <f t="shared" si="39"/>
        <v>34</v>
      </c>
      <c r="AU649" s="31"/>
      <c r="AV649" s="31"/>
      <c r="AW649" s="31"/>
      <c r="AX649" s="31"/>
      <c r="AY649" s="31"/>
      <c r="AZ649" s="31"/>
      <c r="BA649" s="31"/>
      <c r="BB649" s="31"/>
    </row>
    <row r="650" ht="13.5" customHeight="1">
      <c r="A650" s="27" t="s">
        <v>61</v>
      </c>
      <c r="B650" s="27" t="s">
        <v>66</v>
      </c>
      <c r="C650" s="28">
        <f>LOOKUP(A650,'single char incidentie'!$A$1:$A$26,'single char incidentie'!$E$1:$E$26)</f>
        <v>0.0043910167</v>
      </c>
      <c r="D650" s="28">
        <f>LOOKUP(B650,'single char incidentie'!$A$1:$A$26,'single char incidentie'!$D$1:$D$26)</f>
        <v>0.000842809948</v>
      </c>
      <c r="E650" s="29">
        <v>3.88546624083875E-4</v>
      </c>
      <c r="F650" s="30">
        <f t="shared" si="9"/>
        <v>0.000003885466241</v>
      </c>
      <c r="G650" s="31">
        <f t="shared" si="27"/>
        <v>5439.652737</v>
      </c>
      <c r="H650" s="31">
        <f t="shared" si="28"/>
        <v>11799.33927</v>
      </c>
      <c r="I650" s="31">
        <f t="shared" si="10"/>
        <v>54.39652737</v>
      </c>
      <c r="J650" s="32">
        <f t="shared" ref="J650:K650" si="1964">C650*$AH$5</f>
        <v>4.3910167</v>
      </c>
      <c r="K650" s="32">
        <f t="shared" si="1964"/>
        <v>0.842809948</v>
      </c>
      <c r="L650" s="32">
        <f t="shared" si="12"/>
        <v>0.003885466241</v>
      </c>
      <c r="M650" s="32">
        <f t="shared" si="13"/>
        <v>0.3659180583</v>
      </c>
      <c r="N650" s="32">
        <f t="shared" si="14"/>
        <v>0.1416457</v>
      </c>
      <c r="O650" s="32">
        <f t="shared" si="15"/>
        <v>0.07023416233</v>
      </c>
      <c r="P650" s="32">
        <f t="shared" si="16"/>
        <v>0.02718741768</v>
      </c>
      <c r="Q650" s="32">
        <f t="shared" si="17"/>
        <v>0.0003237888534</v>
      </c>
      <c r="R650" s="32">
        <f t="shared" si="18"/>
        <v>0.0001253376207</v>
      </c>
      <c r="S650" s="32">
        <f t="shared" si="19"/>
        <v>0.00001044480172</v>
      </c>
      <c r="T650" s="33">
        <f t="shared" si="30"/>
        <v>0.9999461071</v>
      </c>
      <c r="U650" s="34">
        <f t="shared" ref="U650:AB650" si="1965">IF(AND(J650&gt;=$AH$7,J650&lt;=$AH$9),1,0)</f>
        <v>0</v>
      </c>
      <c r="V650" s="34">
        <f t="shared" si="1965"/>
        <v>0</v>
      </c>
      <c r="W650" s="34">
        <f t="shared" si="1965"/>
        <v>0</v>
      </c>
      <c r="X650" s="34">
        <f t="shared" si="1965"/>
        <v>0</v>
      </c>
      <c r="Y650" s="34">
        <f t="shared" si="1965"/>
        <v>0</v>
      </c>
      <c r="Z650" s="34">
        <f t="shared" si="1965"/>
        <v>0</v>
      </c>
      <c r="AA650" s="34">
        <f t="shared" si="1965"/>
        <v>0</v>
      </c>
      <c r="AB650" s="34">
        <f t="shared" si="1965"/>
        <v>0</v>
      </c>
      <c r="AC650" s="34">
        <f t="shared" si="21"/>
        <v>0</v>
      </c>
      <c r="AD650" s="34">
        <f t="shared" si="22"/>
        <v>0</v>
      </c>
      <c r="AE650" s="30">
        <f t="shared" si="23"/>
        <v>0</v>
      </c>
      <c r="AF650" s="35" t="str">
        <f t="shared" si="42"/>
        <v>F</v>
      </c>
      <c r="AG650" s="31"/>
      <c r="AH650" s="31"/>
      <c r="AI650" s="31"/>
      <c r="AJ650" s="36">
        <f t="shared" ref="AJ650:AS650" si="1966">INT(100*ABS(J650-($AH$7+$AH$9)/2))</f>
        <v>239</v>
      </c>
      <c r="AK650" s="36">
        <f t="shared" si="1966"/>
        <v>115</v>
      </c>
      <c r="AL650" s="36">
        <f t="shared" si="1966"/>
        <v>199</v>
      </c>
      <c r="AM650" s="36">
        <f t="shared" si="1966"/>
        <v>163</v>
      </c>
      <c r="AN650" s="36">
        <f t="shared" si="1966"/>
        <v>185</v>
      </c>
      <c r="AO650" s="36">
        <f t="shared" si="1966"/>
        <v>192</v>
      </c>
      <c r="AP650" s="36">
        <f t="shared" si="1966"/>
        <v>197</v>
      </c>
      <c r="AQ650" s="36">
        <f t="shared" si="1966"/>
        <v>199</v>
      </c>
      <c r="AR650" s="36">
        <f t="shared" si="1966"/>
        <v>199</v>
      </c>
      <c r="AS650" s="36">
        <f t="shared" si="1966"/>
        <v>199</v>
      </c>
      <c r="AT650" s="35">
        <f t="shared" si="39"/>
        <v>115</v>
      </c>
      <c r="AU650" s="31"/>
      <c r="AV650" s="31"/>
      <c r="AW650" s="31"/>
      <c r="AX650" s="31"/>
      <c r="AY650" s="31"/>
      <c r="AZ650" s="31"/>
      <c r="BA650" s="31"/>
      <c r="BB650" s="31"/>
    </row>
    <row r="651" ht="13.5" customHeight="1">
      <c r="A651" s="27" t="s">
        <v>45</v>
      </c>
      <c r="B651" s="27" t="s">
        <v>67</v>
      </c>
      <c r="C651" s="28">
        <f>LOOKUP(A651,'single char incidentie'!$A$1:$A$26,'single char incidentie'!$E$1:$E$26)</f>
        <v>0.03844431043</v>
      </c>
      <c r="D651" s="28">
        <f>LOOKUP(B651,'single char incidentie'!$A$1:$A$26,'single char incidentie'!$D$1:$D$26)</f>
        <v>0.00006439645867</v>
      </c>
      <c r="E651" s="29">
        <v>3.59765392670255E-4</v>
      </c>
      <c r="F651" s="30">
        <f t="shared" si="9"/>
        <v>0.000003597653927</v>
      </c>
      <c r="G651" s="31">
        <f t="shared" si="27"/>
        <v>5036.715497</v>
      </c>
      <c r="H651" s="31">
        <f t="shared" si="28"/>
        <v>901.5504214</v>
      </c>
      <c r="I651" s="31">
        <f t="shared" si="10"/>
        <v>50.36715497</v>
      </c>
      <c r="J651" s="32">
        <f t="shared" ref="J651:K651" si="1967">C651*$AH$5</f>
        <v>38.44431043</v>
      </c>
      <c r="K651" s="32">
        <f t="shared" si="1967"/>
        <v>0.06439645867</v>
      </c>
      <c r="L651" s="32">
        <f t="shared" si="12"/>
        <v>0.003597653927</v>
      </c>
      <c r="M651" s="32">
        <f t="shared" si="13"/>
        <v>3.203692536</v>
      </c>
      <c r="N651" s="32">
        <f t="shared" si="14"/>
        <v>1.240139046</v>
      </c>
      <c r="O651" s="32">
        <f t="shared" si="15"/>
        <v>0.005366371556</v>
      </c>
      <c r="P651" s="32">
        <f t="shared" si="16"/>
        <v>0.002077305118</v>
      </c>
      <c r="Q651" s="32">
        <f t="shared" si="17"/>
        <v>0.0002998044939</v>
      </c>
      <c r="R651" s="32">
        <f t="shared" si="18"/>
        <v>0.0001160533525</v>
      </c>
      <c r="S651" s="32">
        <f t="shared" si="19"/>
        <v>0.000009671112706</v>
      </c>
      <c r="T651" s="33">
        <f t="shared" si="30"/>
        <v>0.9999497048</v>
      </c>
      <c r="U651" s="34">
        <f t="shared" ref="U651:AB651" si="1968">IF(AND(J651&gt;=$AH$7,J651&lt;=$AH$9),1,0)</f>
        <v>0</v>
      </c>
      <c r="V651" s="34">
        <f t="shared" si="1968"/>
        <v>0</v>
      </c>
      <c r="W651" s="34">
        <f t="shared" si="1968"/>
        <v>0</v>
      </c>
      <c r="X651" s="34">
        <f t="shared" si="1968"/>
        <v>0</v>
      </c>
      <c r="Y651" s="34">
        <f t="shared" si="1968"/>
        <v>1</v>
      </c>
      <c r="Z651" s="34">
        <f t="shared" si="1968"/>
        <v>0</v>
      </c>
      <c r="AA651" s="34">
        <f t="shared" si="1968"/>
        <v>0</v>
      </c>
      <c r="AB651" s="34">
        <f t="shared" si="1968"/>
        <v>0</v>
      </c>
      <c r="AC651" s="34">
        <f t="shared" si="21"/>
        <v>0</v>
      </c>
      <c r="AD651" s="34">
        <f t="shared" si="22"/>
        <v>1</v>
      </c>
      <c r="AE651" s="30">
        <f t="shared" si="23"/>
        <v>0.000003597653927</v>
      </c>
      <c r="AF651" s="35" t="str">
        <f t="shared" si="42"/>
        <v>V+D</v>
      </c>
      <c r="AG651" s="31"/>
      <c r="AH651" s="31"/>
      <c r="AI651" s="31"/>
      <c r="AJ651" s="36">
        <f t="shared" ref="AJ651:AS651" si="1969">INT(100*ABS(J651-($AH$7+$AH$9)/2))</f>
        <v>3644</v>
      </c>
      <c r="AK651" s="36">
        <f t="shared" si="1969"/>
        <v>193</v>
      </c>
      <c r="AL651" s="36">
        <f t="shared" si="1969"/>
        <v>199</v>
      </c>
      <c r="AM651" s="36">
        <f t="shared" si="1969"/>
        <v>120</v>
      </c>
      <c r="AN651" s="36">
        <f t="shared" si="1969"/>
        <v>75</v>
      </c>
      <c r="AO651" s="36">
        <f t="shared" si="1969"/>
        <v>199</v>
      </c>
      <c r="AP651" s="36">
        <f t="shared" si="1969"/>
        <v>199</v>
      </c>
      <c r="AQ651" s="36">
        <f t="shared" si="1969"/>
        <v>199</v>
      </c>
      <c r="AR651" s="36">
        <f t="shared" si="1969"/>
        <v>199</v>
      </c>
      <c r="AS651" s="36">
        <f t="shared" si="1969"/>
        <v>199</v>
      </c>
      <c r="AT651" s="35">
        <f t="shared" si="39"/>
        <v>75</v>
      </c>
      <c r="AU651" s="31"/>
      <c r="AV651" s="31"/>
      <c r="AW651" s="31"/>
      <c r="AX651" s="31"/>
      <c r="AY651" s="31"/>
      <c r="AZ651" s="31"/>
      <c r="BA651" s="31"/>
      <c r="BB651" s="31"/>
    </row>
    <row r="652" ht="13.5" customHeight="1">
      <c r="A652" s="27" t="s">
        <v>36</v>
      </c>
      <c r="B652" s="27" t="s">
        <v>67</v>
      </c>
      <c r="C652" s="28">
        <f>LOOKUP(A652,'single char incidentie'!$A$1:$A$26,'single char incidentie'!$E$1:$E$26)</f>
        <v>0.05302836709</v>
      </c>
      <c r="D652" s="28">
        <f>LOOKUP(B652,'single char incidentie'!$A$1:$A$26,'single char incidentie'!$D$1:$D$26)</f>
        <v>0.00006439645867</v>
      </c>
      <c r="E652" s="29">
        <v>3.5257008481685E-4</v>
      </c>
      <c r="F652" s="30">
        <f t="shared" si="9"/>
        <v>0.000003525700848</v>
      </c>
      <c r="G652" s="31">
        <f t="shared" si="27"/>
        <v>4935.981187</v>
      </c>
      <c r="H652" s="31">
        <f t="shared" si="28"/>
        <v>901.5504214</v>
      </c>
      <c r="I652" s="31">
        <f t="shared" si="10"/>
        <v>49.35981187</v>
      </c>
      <c r="J652" s="32">
        <f t="shared" ref="J652:K652" si="1970">C652*$AH$5</f>
        <v>53.02836709</v>
      </c>
      <c r="K652" s="32">
        <f t="shared" si="1970"/>
        <v>0.06439645867</v>
      </c>
      <c r="L652" s="32">
        <f t="shared" si="12"/>
        <v>0.003525700848</v>
      </c>
      <c r="M652" s="32">
        <f t="shared" si="13"/>
        <v>4.419030591</v>
      </c>
      <c r="N652" s="32">
        <f t="shared" si="14"/>
        <v>1.710592487</v>
      </c>
      <c r="O652" s="32">
        <f t="shared" si="15"/>
        <v>0.005366371556</v>
      </c>
      <c r="P652" s="32">
        <f t="shared" si="16"/>
        <v>0.002077305118</v>
      </c>
      <c r="Q652" s="32">
        <f t="shared" si="17"/>
        <v>0.000293808404</v>
      </c>
      <c r="R652" s="32">
        <f t="shared" si="18"/>
        <v>0.0001137322854</v>
      </c>
      <c r="S652" s="32">
        <f t="shared" si="19"/>
        <v>0.000009477690452</v>
      </c>
      <c r="T652" s="33">
        <f t="shared" si="30"/>
        <v>0.9999532305</v>
      </c>
      <c r="U652" s="34">
        <f t="shared" ref="U652:AB652" si="1971">IF(AND(J652&gt;=$AH$7,J652&lt;=$AH$9),1,0)</f>
        <v>0</v>
      </c>
      <c r="V652" s="34">
        <f t="shared" si="1971"/>
        <v>0</v>
      </c>
      <c r="W652" s="34">
        <f t="shared" si="1971"/>
        <v>0</v>
      </c>
      <c r="X652" s="34">
        <f t="shared" si="1971"/>
        <v>0</v>
      </c>
      <c r="Y652" s="34">
        <f t="shared" si="1971"/>
        <v>1</v>
      </c>
      <c r="Z652" s="34">
        <f t="shared" si="1971"/>
        <v>0</v>
      </c>
      <c r="AA652" s="34">
        <f t="shared" si="1971"/>
        <v>0</v>
      </c>
      <c r="AB652" s="34">
        <f t="shared" si="1971"/>
        <v>0</v>
      </c>
      <c r="AC652" s="34">
        <f t="shared" si="21"/>
        <v>0</v>
      </c>
      <c r="AD652" s="34">
        <f t="shared" si="22"/>
        <v>1</v>
      </c>
      <c r="AE652" s="30">
        <f t="shared" si="23"/>
        <v>0.000003525700848</v>
      </c>
      <c r="AF652" s="35" t="str">
        <f t="shared" si="42"/>
        <v>V+D</v>
      </c>
      <c r="AG652" s="31"/>
      <c r="AH652" s="31"/>
      <c r="AI652" s="31"/>
      <c r="AJ652" s="36">
        <f t="shared" ref="AJ652:AS652" si="1972">INT(100*ABS(J652-($AH$7+$AH$9)/2))</f>
        <v>5102</v>
      </c>
      <c r="AK652" s="36">
        <f t="shared" si="1972"/>
        <v>193</v>
      </c>
      <c r="AL652" s="36">
        <f t="shared" si="1972"/>
        <v>199</v>
      </c>
      <c r="AM652" s="36">
        <f t="shared" si="1972"/>
        <v>241</v>
      </c>
      <c r="AN652" s="36">
        <f t="shared" si="1972"/>
        <v>28</v>
      </c>
      <c r="AO652" s="36">
        <f t="shared" si="1972"/>
        <v>199</v>
      </c>
      <c r="AP652" s="36">
        <f t="shared" si="1972"/>
        <v>199</v>
      </c>
      <c r="AQ652" s="36">
        <f t="shared" si="1972"/>
        <v>199</v>
      </c>
      <c r="AR652" s="36">
        <f t="shared" si="1972"/>
        <v>199</v>
      </c>
      <c r="AS652" s="36">
        <f t="shared" si="1972"/>
        <v>199</v>
      </c>
      <c r="AT652" s="35">
        <f t="shared" si="39"/>
        <v>28</v>
      </c>
      <c r="AU652" s="31"/>
      <c r="AV652" s="31"/>
      <c r="AW652" s="31"/>
      <c r="AX652" s="31"/>
      <c r="AY652" s="31"/>
      <c r="AZ652" s="31"/>
      <c r="BA652" s="31"/>
      <c r="BB652" s="31"/>
    </row>
    <row r="653" ht="13.5" customHeight="1">
      <c r="A653" s="27" t="s">
        <v>32</v>
      </c>
      <c r="B653" s="27" t="s">
        <v>67</v>
      </c>
      <c r="C653" s="28">
        <f>LOOKUP(A653,'single char incidentie'!$A$1:$A$26,'single char incidentie'!$E$1:$E$26)</f>
        <v>0.0525086152</v>
      </c>
      <c r="D653" s="28">
        <f>LOOKUP(B653,'single char incidentie'!$A$1:$A$26,'single char incidentie'!$D$1:$D$26)</f>
        <v>0.00006439645867</v>
      </c>
      <c r="E653" s="29">
        <v>3.5257008481685E-4</v>
      </c>
      <c r="F653" s="30">
        <f t="shared" si="9"/>
        <v>0.000003525700848</v>
      </c>
      <c r="G653" s="31">
        <f t="shared" si="27"/>
        <v>4935.981187</v>
      </c>
      <c r="H653" s="31">
        <f t="shared" si="28"/>
        <v>901.5504214</v>
      </c>
      <c r="I653" s="31">
        <f t="shared" si="10"/>
        <v>49.35981187</v>
      </c>
      <c r="J653" s="32">
        <f t="shared" ref="J653:K653" si="1973">C653*$AH$5</f>
        <v>52.5086152</v>
      </c>
      <c r="K653" s="32">
        <f t="shared" si="1973"/>
        <v>0.06439645867</v>
      </c>
      <c r="L653" s="32">
        <f t="shared" si="12"/>
        <v>0.003525700848</v>
      </c>
      <c r="M653" s="32">
        <f t="shared" si="13"/>
        <v>4.375717934</v>
      </c>
      <c r="N653" s="32">
        <f t="shared" si="14"/>
        <v>1.693826297</v>
      </c>
      <c r="O653" s="32">
        <f t="shared" si="15"/>
        <v>0.005366371556</v>
      </c>
      <c r="P653" s="32">
        <f t="shared" si="16"/>
        <v>0.002077305118</v>
      </c>
      <c r="Q653" s="32">
        <f t="shared" si="17"/>
        <v>0.000293808404</v>
      </c>
      <c r="R653" s="32">
        <f t="shared" si="18"/>
        <v>0.0001137322854</v>
      </c>
      <c r="S653" s="32">
        <f t="shared" si="19"/>
        <v>0.000009477690452</v>
      </c>
      <c r="T653" s="33">
        <f t="shared" si="30"/>
        <v>0.9999567562</v>
      </c>
      <c r="U653" s="34">
        <f t="shared" ref="U653:AB653" si="1974">IF(AND(J653&gt;=$AH$7,J653&lt;=$AH$9),1,0)</f>
        <v>0</v>
      </c>
      <c r="V653" s="34">
        <f t="shared" si="1974"/>
        <v>0</v>
      </c>
      <c r="W653" s="34">
        <f t="shared" si="1974"/>
        <v>0</v>
      </c>
      <c r="X653" s="34">
        <f t="shared" si="1974"/>
        <v>0</v>
      </c>
      <c r="Y653" s="34">
        <f t="shared" si="1974"/>
        <v>1</v>
      </c>
      <c r="Z653" s="34">
        <f t="shared" si="1974"/>
        <v>0</v>
      </c>
      <c r="AA653" s="34">
        <f t="shared" si="1974"/>
        <v>0</v>
      </c>
      <c r="AB653" s="34">
        <f t="shared" si="1974"/>
        <v>0</v>
      </c>
      <c r="AC653" s="34">
        <f t="shared" si="21"/>
        <v>0</v>
      </c>
      <c r="AD653" s="34">
        <f t="shared" si="22"/>
        <v>1</v>
      </c>
      <c r="AE653" s="30">
        <f t="shared" si="23"/>
        <v>0.000003525700848</v>
      </c>
      <c r="AF653" s="35" t="str">
        <f t="shared" si="42"/>
        <v>V+D</v>
      </c>
      <c r="AG653" s="31"/>
      <c r="AH653" s="31"/>
      <c r="AI653" s="31"/>
      <c r="AJ653" s="36">
        <f t="shared" ref="AJ653:AS653" si="1975">INT(100*ABS(J653-($AH$7+$AH$9)/2))</f>
        <v>5050</v>
      </c>
      <c r="AK653" s="36">
        <f t="shared" si="1975"/>
        <v>193</v>
      </c>
      <c r="AL653" s="36">
        <f t="shared" si="1975"/>
        <v>199</v>
      </c>
      <c r="AM653" s="36">
        <f t="shared" si="1975"/>
        <v>237</v>
      </c>
      <c r="AN653" s="36">
        <f t="shared" si="1975"/>
        <v>30</v>
      </c>
      <c r="AO653" s="36">
        <f t="shared" si="1975"/>
        <v>199</v>
      </c>
      <c r="AP653" s="36">
        <f t="shared" si="1975"/>
        <v>199</v>
      </c>
      <c r="AQ653" s="36">
        <f t="shared" si="1975"/>
        <v>199</v>
      </c>
      <c r="AR653" s="36">
        <f t="shared" si="1975"/>
        <v>199</v>
      </c>
      <c r="AS653" s="36">
        <f t="shared" si="1975"/>
        <v>199</v>
      </c>
      <c r="AT653" s="35">
        <f t="shared" si="39"/>
        <v>30</v>
      </c>
      <c r="AU653" s="31"/>
      <c r="AV653" s="31"/>
      <c r="AW653" s="31"/>
      <c r="AX653" s="31"/>
      <c r="AY653" s="31"/>
      <c r="AZ653" s="31"/>
      <c r="BA653" s="31"/>
      <c r="BB653" s="31"/>
    </row>
    <row r="654" ht="13.5" customHeight="1">
      <c r="A654" s="27" t="s">
        <v>67</v>
      </c>
      <c r="B654" s="27" t="s">
        <v>62</v>
      </c>
      <c r="C654" s="28">
        <f>LOOKUP(A654,'single char incidentie'!$A$1:$A$26,'single char incidentie'!$E$1:$E$26)</f>
        <v>0.0006335449279</v>
      </c>
      <c r="D654" s="28">
        <f>LOOKUP(B654,'single char incidentie'!$A$1:$A$26,'single char incidentie'!$D$1:$D$26)</f>
        <v>0.003924572326</v>
      </c>
      <c r="E654" s="29">
        <v>3.5257008481685E-4</v>
      </c>
      <c r="F654" s="30">
        <f t="shared" si="9"/>
        <v>0.000003525700848</v>
      </c>
      <c r="G654" s="31">
        <f t="shared" si="27"/>
        <v>4935.981187</v>
      </c>
      <c r="H654" s="31">
        <f t="shared" si="28"/>
        <v>54944.01256</v>
      </c>
      <c r="I654" s="31">
        <f t="shared" si="10"/>
        <v>49.35981187</v>
      </c>
      <c r="J654" s="32">
        <f t="shared" ref="J654:K654" si="1976">C654*$AH$5</f>
        <v>0.6335449279</v>
      </c>
      <c r="K654" s="32">
        <f t="shared" si="1976"/>
        <v>3.924572326</v>
      </c>
      <c r="L654" s="32">
        <f t="shared" si="12"/>
        <v>0.003525700848</v>
      </c>
      <c r="M654" s="32">
        <f t="shared" si="13"/>
        <v>0.05279541066</v>
      </c>
      <c r="N654" s="32">
        <f t="shared" si="14"/>
        <v>0.02043693316</v>
      </c>
      <c r="O654" s="32">
        <f t="shared" si="15"/>
        <v>0.3270476938</v>
      </c>
      <c r="P654" s="32">
        <f t="shared" si="16"/>
        <v>0.1265991073</v>
      </c>
      <c r="Q654" s="32">
        <f t="shared" si="17"/>
        <v>0.000293808404</v>
      </c>
      <c r="R654" s="32">
        <f t="shared" si="18"/>
        <v>0.0001137322854</v>
      </c>
      <c r="S654" s="32">
        <f t="shared" si="19"/>
        <v>0.000009477690452</v>
      </c>
      <c r="T654" s="33">
        <f t="shared" si="30"/>
        <v>0.9999602819</v>
      </c>
      <c r="U654" s="34">
        <f t="shared" ref="U654:AB654" si="1977">IF(AND(J654&gt;=$AH$7,J654&lt;=$AH$9),1,0)</f>
        <v>0</v>
      </c>
      <c r="V654" s="34">
        <f t="shared" si="1977"/>
        <v>0</v>
      </c>
      <c r="W654" s="34">
        <f t="shared" si="1977"/>
        <v>0</v>
      </c>
      <c r="X654" s="34">
        <f t="shared" si="1977"/>
        <v>0</v>
      </c>
      <c r="Y654" s="34">
        <f t="shared" si="1977"/>
        <v>0</v>
      </c>
      <c r="Z654" s="34">
        <f t="shared" si="1977"/>
        <v>0</v>
      </c>
      <c r="AA654" s="34">
        <f t="shared" si="1977"/>
        <v>0</v>
      </c>
      <c r="AB654" s="34">
        <f t="shared" si="1977"/>
        <v>0</v>
      </c>
      <c r="AC654" s="34">
        <f t="shared" si="21"/>
        <v>0</v>
      </c>
      <c r="AD654" s="34">
        <f t="shared" si="22"/>
        <v>0</v>
      </c>
      <c r="AE654" s="30">
        <f t="shared" si="23"/>
        <v>0</v>
      </c>
      <c r="AF654" s="35" t="str">
        <f t="shared" si="42"/>
        <v>F+M</v>
      </c>
      <c r="AG654" s="31"/>
      <c r="AH654" s="31"/>
      <c r="AI654" s="31"/>
      <c r="AJ654" s="36">
        <f t="shared" ref="AJ654:AS654" si="1978">INT(100*ABS(J654-($AH$7+$AH$9)/2))</f>
        <v>136</v>
      </c>
      <c r="AK654" s="36">
        <f t="shared" si="1978"/>
        <v>192</v>
      </c>
      <c r="AL654" s="36">
        <f t="shared" si="1978"/>
        <v>199</v>
      </c>
      <c r="AM654" s="36">
        <f t="shared" si="1978"/>
        <v>194</v>
      </c>
      <c r="AN654" s="36">
        <f t="shared" si="1978"/>
        <v>197</v>
      </c>
      <c r="AO654" s="36">
        <f t="shared" si="1978"/>
        <v>167</v>
      </c>
      <c r="AP654" s="36">
        <f t="shared" si="1978"/>
        <v>187</v>
      </c>
      <c r="AQ654" s="36">
        <f t="shared" si="1978"/>
        <v>199</v>
      </c>
      <c r="AR654" s="36">
        <f t="shared" si="1978"/>
        <v>199</v>
      </c>
      <c r="AS654" s="36">
        <f t="shared" si="1978"/>
        <v>199</v>
      </c>
      <c r="AT654" s="35">
        <f t="shared" si="39"/>
        <v>167</v>
      </c>
      <c r="AU654" s="31"/>
      <c r="AV654" s="31"/>
      <c r="AW654" s="31"/>
      <c r="AX654" s="31"/>
      <c r="AY654" s="31"/>
      <c r="AZ654" s="31"/>
      <c r="BA654" s="31"/>
      <c r="BB654" s="31"/>
    </row>
    <row r="655" ht="13.5" customHeight="1">
      <c r="A655" s="27" t="s">
        <v>66</v>
      </c>
      <c r="B655" s="27" t="s">
        <v>66</v>
      </c>
      <c r="C655" s="28">
        <f>LOOKUP(A655,'single char incidentie'!$A$1:$A$26,'single char incidentie'!$E$1:$E$26)</f>
        <v>0.00143361625</v>
      </c>
      <c r="D655" s="28">
        <f>LOOKUP(B655,'single char incidentie'!$A$1:$A$26,'single char incidentie'!$D$1:$D$26)</f>
        <v>0.000842809948</v>
      </c>
      <c r="E655" s="29">
        <v>2.87812314136204E-4</v>
      </c>
      <c r="F655" s="30">
        <f t="shared" si="9"/>
        <v>0.000002878123141</v>
      </c>
      <c r="G655" s="31">
        <f t="shared" si="27"/>
        <v>4029.372398</v>
      </c>
      <c r="H655" s="31">
        <f t="shared" si="28"/>
        <v>11799.33927</v>
      </c>
      <c r="I655" s="31">
        <f t="shared" si="10"/>
        <v>40.29372398</v>
      </c>
      <c r="J655" s="32">
        <f t="shared" ref="J655:K655" si="1979">C655*$AH$5</f>
        <v>1.43361625</v>
      </c>
      <c r="K655" s="32">
        <f t="shared" si="1979"/>
        <v>0.842809948</v>
      </c>
      <c r="L655" s="32">
        <f t="shared" si="12"/>
        <v>0.002878123141</v>
      </c>
      <c r="M655" s="32">
        <f t="shared" si="13"/>
        <v>0.1194680208</v>
      </c>
      <c r="N655" s="32">
        <f t="shared" si="14"/>
        <v>0.04624568548</v>
      </c>
      <c r="O655" s="32">
        <f t="shared" si="15"/>
        <v>0.07023416233</v>
      </c>
      <c r="P655" s="32">
        <f t="shared" si="16"/>
        <v>0.02718741768</v>
      </c>
      <c r="Q655" s="32">
        <f t="shared" si="17"/>
        <v>0.0002398435951</v>
      </c>
      <c r="R655" s="32">
        <f t="shared" si="18"/>
        <v>0.00009284268198</v>
      </c>
      <c r="S655" s="32">
        <f t="shared" si="19"/>
        <v>0.000007736890165</v>
      </c>
      <c r="T655" s="33">
        <f t="shared" si="30"/>
        <v>0.99996316</v>
      </c>
      <c r="U655" s="34">
        <f t="shared" ref="U655:AB655" si="1980">IF(AND(J655&gt;=$AH$7,J655&lt;=$AH$9),1,0)</f>
        <v>1</v>
      </c>
      <c r="V655" s="34">
        <f t="shared" si="1980"/>
        <v>0</v>
      </c>
      <c r="W655" s="34">
        <f t="shared" si="1980"/>
        <v>0</v>
      </c>
      <c r="X655" s="34">
        <f t="shared" si="1980"/>
        <v>0</v>
      </c>
      <c r="Y655" s="34">
        <f t="shared" si="1980"/>
        <v>0</v>
      </c>
      <c r="Z655" s="34">
        <f t="shared" si="1980"/>
        <v>0</v>
      </c>
      <c r="AA655" s="34">
        <f t="shared" si="1980"/>
        <v>0</v>
      </c>
      <c r="AB655" s="34">
        <f t="shared" si="1980"/>
        <v>0</v>
      </c>
      <c r="AC655" s="34">
        <f t="shared" si="21"/>
        <v>0</v>
      </c>
      <c r="AD655" s="34">
        <f t="shared" si="22"/>
        <v>1</v>
      </c>
      <c r="AE655" s="30">
        <f t="shared" si="23"/>
        <v>0.000002878123141</v>
      </c>
      <c r="AF655" s="35" t="str">
        <f t="shared" si="42"/>
        <v>F</v>
      </c>
      <c r="AG655" s="31"/>
      <c r="AH655" s="31"/>
      <c r="AI655" s="31"/>
      <c r="AJ655" s="36">
        <f t="shared" ref="AJ655:AS655" si="1981">INT(100*ABS(J655-($AH$7+$AH$9)/2))</f>
        <v>56</v>
      </c>
      <c r="AK655" s="36">
        <f t="shared" si="1981"/>
        <v>115</v>
      </c>
      <c r="AL655" s="36">
        <f t="shared" si="1981"/>
        <v>199</v>
      </c>
      <c r="AM655" s="36">
        <f t="shared" si="1981"/>
        <v>188</v>
      </c>
      <c r="AN655" s="36">
        <f t="shared" si="1981"/>
        <v>195</v>
      </c>
      <c r="AO655" s="36">
        <f t="shared" si="1981"/>
        <v>192</v>
      </c>
      <c r="AP655" s="36">
        <f t="shared" si="1981"/>
        <v>197</v>
      </c>
      <c r="AQ655" s="36">
        <f t="shared" si="1981"/>
        <v>199</v>
      </c>
      <c r="AR655" s="36">
        <f t="shared" si="1981"/>
        <v>199</v>
      </c>
      <c r="AS655" s="36">
        <f t="shared" si="1981"/>
        <v>199</v>
      </c>
      <c r="AT655" s="35">
        <f t="shared" si="39"/>
        <v>115</v>
      </c>
      <c r="AU655" s="31"/>
      <c r="AV655" s="31"/>
      <c r="AW655" s="31"/>
      <c r="AX655" s="31"/>
      <c r="AY655" s="31"/>
      <c r="AZ655" s="31"/>
      <c r="BA655" s="31"/>
      <c r="BB655" s="31"/>
    </row>
    <row r="656" ht="13.5" customHeight="1">
      <c r="A656" s="27" t="s">
        <v>63</v>
      </c>
      <c r="B656" s="27" t="s">
        <v>66</v>
      </c>
      <c r="C656" s="28">
        <f>LOOKUP(A656,'single char incidentie'!$A$1:$A$26,'single char incidentie'!$E$1:$E$26)</f>
        <v>0.00260728886</v>
      </c>
      <c r="D656" s="28">
        <f>LOOKUP(B656,'single char incidentie'!$A$1:$A$26,'single char incidentie'!$D$1:$D$26)</f>
        <v>0.000842809948</v>
      </c>
      <c r="E656" s="29">
        <v>2.87812314136204E-4</v>
      </c>
      <c r="F656" s="30">
        <f t="shared" si="9"/>
        <v>0.000002878123141</v>
      </c>
      <c r="G656" s="31">
        <f t="shared" si="27"/>
        <v>4029.372398</v>
      </c>
      <c r="H656" s="31">
        <f t="shared" si="28"/>
        <v>11799.33927</v>
      </c>
      <c r="I656" s="31">
        <f t="shared" si="10"/>
        <v>40.29372398</v>
      </c>
      <c r="J656" s="32">
        <f t="shared" ref="J656:K656" si="1982">C656*$AH$5</f>
        <v>2.60728886</v>
      </c>
      <c r="K656" s="32">
        <f t="shared" si="1982"/>
        <v>0.842809948</v>
      </c>
      <c r="L656" s="32">
        <f t="shared" si="12"/>
        <v>0.002878123141</v>
      </c>
      <c r="M656" s="32">
        <f t="shared" si="13"/>
        <v>0.2172740717</v>
      </c>
      <c r="N656" s="32">
        <f t="shared" si="14"/>
        <v>0.08410609227</v>
      </c>
      <c r="O656" s="32">
        <f t="shared" si="15"/>
        <v>0.07023416233</v>
      </c>
      <c r="P656" s="32">
        <f t="shared" si="16"/>
        <v>0.02718741768</v>
      </c>
      <c r="Q656" s="32">
        <f t="shared" si="17"/>
        <v>0.0002398435951</v>
      </c>
      <c r="R656" s="32">
        <f t="shared" si="18"/>
        <v>0.00009284268198</v>
      </c>
      <c r="S656" s="32">
        <f t="shared" si="19"/>
        <v>0.000007736890165</v>
      </c>
      <c r="T656" s="33">
        <f t="shared" si="30"/>
        <v>0.9999660381</v>
      </c>
      <c r="U656" s="34">
        <f t="shared" ref="U656:AB656" si="1983">IF(AND(J656&gt;=$AH$7,J656&lt;=$AH$9),1,0)</f>
        <v>1</v>
      </c>
      <c r="V656" s="34">
        <f t="shared" si="1983"/>
        <v>0</v>
      </c>
      <c r="W656" s="34">
        <f t="shared" si="1983"/>
        <v>0</v>
      </c>
      <c r="X656" s="34">
        <f t="shared" si="1983"/>
        <v>0</v>
      </c>
      <c r="Y656" s="34">
        <f t="shared" si="1983"/>
        <v>0</v>
      </c>
      <c r="Z656" s="34">
        <f t="shared" si="1983"/>
        <v>0</v>
      </c>
      <c r="AA656" s="34">
        <f t="shared" si="1983"/>
        <v>0</v>
      </c>
      <c r="AB656" s="34">
        <f t="shared" si="1983"/>
        <v>0</v>
      </c>
      <c r="AC656" s="34">
        <f t="shared" si="21"/>
        <v>0</v>
      </c>
      <c r="AD656" s="34">
        <f t="shared" si="22"/>
        <v>1</v>
      </c>
      <c r="AE656" s="30">
        <f t="shared" si="23"/>
        <v>0.000002878123141</v>
      </c>
      <c r="AF656" s="35" t="str">
        <f t="shared" si="42"/>
        <v>F</v>
      </c>
      <c r="AG656" s="31"/>
      <c r="AH656" s="31"/>
      <c r="AI656" s="31"/>
      <c r="AJ656" s="36">
        <f t="shared" ref="AJ656:AS656" si="1984">INT(100*ABS(J656-($AH$7+$AH$9)/2))</f>
        <v>60</v>
      </c>
      <c r="AK656" s="36">
        <f t="shared" si="1984"/>
        <v>115</v>
      </c>
      <c r="AL656" s="36">
        <f t="shared" si="1984"/>
        <v>199</v>
      </c>
      <c r="AM656" s="36">
        <f t="shared" si="1984"/>
        <v>178</v>
      </c>
      <c r="AN656" s="36">
        <f t="shared" si="1984"/>
        <v>191</v>
      </c>
      <c r="AO656" s="36">
        <f t="shared" si="1984"/>
        <v>192</v>
      </c>
      <c r="AP656" s="36">
        <f t="shared" si="1984"/>
        <v>197</v>
      </c>
      <c r="AQ656" s="36">
        <f t="shared" si="1984"/>
        <v>199</v>
      </c>
      <c r="AR656" s="36">
        <f t="shared" si="1984"/>
        <v>199</v>
      </c>
      <c r="AS656" s="36">
        <f t="shared" si="1984"/>
        <v>199</v>
      </c>
      <c r="AT656" s="35">
        <f t="shared" si="39"/>
        <v>115</v>
      </c>
      <c r="AU656" s="31"/>
      <c r="AV656" s="31"/>
      <c r="AW656" s="31"/>
      <c r="AX656" s="31"/>
      <c r="AY656" s="31"/>
      <c r="AZ656" s="31"/>
      <c r="BA656" s="31"/>
      <c r="BB656" s="31"/>
    </row>
    <row r="657" ht="13.5" customHeight="1">
      <c r="A657" s="27" t="s">
        <v>43</v>
      </c>
      <c r="B657" s="27" t="s">
        <v>67</v>
      </c>
      <c r="C657" s="28">
        <f>LOOKUP(A657,'single char incidentie'!$A$1:$A$26,'single char incidentie'!$E$1:$E$26)</f>
        <v>0.05718590837</v>
      </c>
      <c r="D657" s="28">
        <f>LOOKUP(B657,'single char incidentie'!$A$1:$A$26,'single char incidentie'!$D$1:$D$26)</f>
        <v>0.00006439645867</v>
      </c>
      <c r="E657" s="29">
        <v>2.80617006282799E-4</v>
      </c>
      <c r="F657" s="30">
        <f t="shared" si="9"/>
        <v>0.000002806170063</v>
      </c>
      <c r="G657" s="31">
        <f t="shared" si="27"/>
        <v>3928.638088</v>
      </c>
      <c r="H657" s="31">
        <f t="shared" si="28"/>
        <v>901.5504214</v>
      </c>
      <c r="I657" s="31">
        <f t="shared" si="10"/>
        <v>39.28638088</v>
      </c>
      <c r="J657" s="32">
        <f t="shared" ref="J657:K657" si="1985">C657*$AH$5</f>
        <v>57.18590837</v>
      </c>
      <c r="K657" s="32">
        <f t="shared" si="1985"/>
        <v>0.06439645867</v>
      </c>
      <c r="L657" s="32">
        <f t="shared" si="12"/>
        <v>0.002806170063</v>
      </c>
      <c r="M657" s="32">
        <f t="shared" si="13"/>
        <v>4.765492365</v>
      </c>
      <c r="N657" s="32">
        <f t="shared" si="14"/>
        <v>1.844706722</v>
      </c>
      <c r="O657" s="32">
        <f t="shared" si="15"/>
        <v>0.005366371556</v>
      </c>
      <c r="P657" s="32">
        <f t="shared" si="16"/>
        <v>0.002077305118</v>
      </c>
      <c r="Q657" s="32">
        <f t="shared" si="17"/>
        <v>0.0002338475052</v>
      </c>
      <c r="R657" s="32">
        <f t="shared" si="18"/>
        <v>0.00009052161493</v>
      </c>
      <c r="S657" s="32">
        <f t="shared" si="19"/>
        <v>0.000007543467911</v>
      </c>
      <c r="T657" s="33">
        <f t="shared" si="30"/>
        <v>0.9999688443</v>
      </c>
      <c r="U657" s="34">
        <f t="shared" ref="U657:AB657" si="1986">IF(AND(J657&gt;=$AH$7,J657&lt;=$AH$9),1,0)</f>
        <v>0</v>
      </c>
      <c r="V657" s="34">
        <f t="shared" si="1986"/>
        <v>0</v>
      </c>
      <c r="W657" s="34">
        <f t="shared" si="1986"/>
        <v>0</v>
      </c>
      <c r="X657" s="34">
        <f t="shared" si="1986"/>
        <v>0</v>
      </c>
      <c r="Y657" s="34">
        <f t="shared" si="1986"/>
        <v>1</v>
      </c>
      <c r="Z657" s="34">
        <f t="shared" si="1986"/>
        <v>0</v>
      </c>
      <c r="AA657" s="34">
        <f t="shared" si="1986"/>
        <v>0</v>
      </c>
      <c r="AB657" s="34">
        <f t="shared" si="1986"/>
        <v>0</v>
      </c>
      <c r="AC657" s="34">
        <f t="shared" si="21"/>
        <v>0</v>
      </c>
      <c r="AD657" s="34">
        <f t="shared" si="22"/>
        <v>1</v>
      </c>
      <c r="AE657" s="30">
        <f t="shared" si="23"/>
        <v>0.000002806170063</v>
      </c>
      <c r="AF657" s="35" t="str">
        <f t="shared" si="42"/>
        <v>V+D</v>
      </c>
      <c r="AG657" s="31"/>
      <c r="AH657" s="31"/>
      <c r="AI657" s="31"/>
      <c r="AJ657" s="36">
        <f t="shared" ref="AJ657:AS657" si="1987">INT(100*ABS(J657-($AH$7+$AH$9)/2))</f>
        <v>5518</v>
      </c>
      <c r="AK657" s="36">
        <f t="shared" si="1987"/>
        <v>193</v>
      </c>
      <c r="AL657" s="36">
        <f t="shared" si="1987"/>
        <v>199</v>
      </c>
      <c r="AM657" s="36">
        <f t="shared" si="1987"/>
        <v>276</v>
      </c>
      <c r="AN657" s="36">
        <f t="shared" si="1987"/>
        <v>15</v>
      </c>
      <c r="AO657" s="36">
        <f t="shared" si="1987"/>
        <v>199</v>
      </c>
      <c r="AP657" s="36">
        <f t="shared" si="1987"/>
        <v>199</v>
      </c>
      <c r="AQ657" s="36">
        <f t="shared" si="1987"/>
        <v>199</v>
      </c>
      <c r="AR657" s="36">
        <f t="shared" si="1987"/>
        <v>199</v>
      </c>
      <c r="AS657" s="36">
        <f t="shared" si="1987"/>
        <v>199</v>
      </c>
      <c r="AT657" s="35">
        <f t="shared" si="39"/>
        <v>15</v>
      </c>
      <c r="AU657" s="31"/>
      <c r="AV657" s="31"/>
      <c r="AW657" s="31"/>
      <c r="AX657" s="31"/>
      <c r="AY657" s="31"/>
      <c r="AZ657" s="31"/>
      <c r="BA657" s="31"/>
      <c r="BB657" s="31"/>
    </row>
    <row r="658" ht="13.5" customHeight="1">
      <c r="A658" s="27" t="s">
        <v>55</v>
      </c>
      <c r="B658" s="27" t="s">
        <v>67</v>
      </c>
      <c r="C658" s="28">
        <f>LOOKUP(A658,'single char incidentie'!$A$1:$A$26,'single char incidentie'!$E$1:$E$26)</f>
        <v>0.04208913995</v>
      </c>
      <c r="D658" s="28">
        <f>LOOKUP(B658,'single char incidentie'!$A$1:$A$26,'single char incidentie'!$D$1:$D$26)</f>
        <v>0.00006439645867</v>
      </c>
      <c r="E658" s="29">
        <v>2.73421698429394E-4</v>
      </c>
      <c r="F658" s="30">
        <f t="shared" si="9"/>
        <v>0.000002734216984</v>
      </c>
      <c r="G658" s="31">
        <f t="shared" si="27"/>
        <v>3827.903778</v>
      </c>
      <c r="H658" s="31">
        <f t="shared" si="28"/>
        <v>901.5504214</v>
      </c>
      <c r="I658" s="31">
        <f t="shared" si="10"/>
        <v>38.27903778</v>
      </c>
      <c r="J658" s="32">
        <f t="shared" ref="J658:K658" si="1988">C658*$AH$5</f>
        <v>42.08913995</v>
      </c>
      <c r="K658" s="32">
        <f t="shared" si="1988"/>
        <v>0.06439645867</v>
      </c>
      <c r="L658" s="32">
        <f t="shared" si="12"/>
        <v>0.002734216984</v>
      </c>
      <c r="M658" s="32">
        <f t="shared" si="13"/>
        <v>3.50742833</v>
      </c>
      <c r="N658" s="32">
        <f t="shared" si="14"/>
        <v>1.357714192</v>
      </c>
      <c r="O658" s="32">
        <f t="shared" si="15"/>
        <v>0.005366371556</v>
      </c>
      <c r="P658" s="32">
        <f t="shared" si="16"/>
        <v>0.002077305118</v>
      </c>
      <c r="Q658" s="32">
        <f t="shared" si="17"/>
        <v>0.0002278514154</v>
      </c>
      <c r="R658" s="32">
        <f t="shared" si="18"/>
        <v>0.00008820054788</v>
      </c>
      <c r="S658" s="32">
        <f t="shared" si="19"/>
        <v>0.000007350045657</v>
      </c>
      <c r="T658" s="33">
        <f t="shared" si="30"/>
        <v>0.9999715785</v>
      </c>
      <c r="U658" s="34">
        <f t="shared" ref="U658:AB658" si="1989">IF(AND(J658&gt;=$AH$7,J658&lt;=$AH$9),1,0)</f>
        <v>0</v>
      </c>
      <c r="V658" s="34">
        <f t="shared" si="1989"/>
        <v>0</v>
      </c>
      <c r="W658" s="34">
        <f t="shared" si="1989"/>
        <v>0</v>
      </c>
      <c r="X658" s="34">
        <f t="shared" si="1989"/>
        <v>0</v>
      </c>
      <c r="Y658" s="34">
        <f t="shared" si="1989"/>
        <v>1</v>
      </c>
      <c r="Z658" s="34">
        <f t="shared" si="1989"/>
        <v>0</v>
      </c>
      <c r="AA658" s="34">
        <f t="shared" si="1989"/>
        <v>0</v>
      </c>
      <c r="AB658" s="34">
        <f t="shared" si="1989"/>
        <v>0</v>
      </c>
      <c r="AC658" s="34">
        <f t="shared" si="21"/>
        <v>0</v>
      </c>
      <c r="AD658" s="34">
        <f t="shared" si="22"/>
        <v>1</v>
      </c>
      <c r="AE658" s="30">
        <f t="shared" si="23"/>
        <v>0.000002734216984</v>
      </c>
      <c r="AF658" s="35" t="str">
        <f t="shared" si="42"/>
        <v>V+D</v>
      </c>
      <c r="AG658" s="31"/>
      <c r="AH658" s="31"/>
      <c r="AI658" s="31"/>
      <c r="AJ658" s="36">
        <f t="shared" ref="AJ658:AS658" si="1990">INT(100*ABS(J658-($AH$7+$AH$9)/2))</f>
        <v>4008</v>
      </c>
      <c r="AK658" s="36">
        <f t="shared" si="1990"/>
        <v>193</v>
      </c>
      <c r="AL658" s="36">
        <f t="shared" si="1990"/>
        <v>199</v>
      </c>
      <c r="AM658" s="36">
        <f t="shared" si="1990"/>
        <v>150</v>
      </c>
      <c r="AN658" s="36">
        <f t="shared" si="1990"/>
        <v>64</v>
      </c>
      <c r="AO658" s="36">
        <f t="shared" si="1990"/>
        <v>199</v>
      </c>
      <c r="AP658" s="36">
        <f t="shared" si="1990"/>
        <v>199</v>
      </c>
      <c r="AQ658" s="36">
        <f t="shared" si="1990"/>
        <v>199</v>
      </c>
      <c r="AR658" s="36">
        <f t="shared" si="1990"/>
        <v>199</v>
      </c>
      <c r="AS658" s="36">
        <f t="shared" si="1990"/>
        <v>199</v>
      </c>
      <c r="AT658" s="35">
        <f t="shared" si="39"/>
        <v>64</v>
      </c>
      <c r="AU658" s="31"/>
      <c r="AV658" s="31"/>
      <c r="AW658" s="31"/>
      <c r="AX658" s="31"/>
      <c r="AY658" s="31"/>
      <c r="AZ658" s="31"/>
      <c r="BA658" s="31"/>
      <c r="BB658" s="31"/>
    </row>
    <row r="659" ht="13.5" customHeight="1">
      <c r="A659" s="27" t="s">
        <v>60</v>
      </c>
      <c r="B659" s="27" t="s">
        <v>67</v>
      </c>
      <c r="C659" s="28">
        <f>LOOKUP(A659,'single char incidentie'!$A$1:$A$26,'single char incidentie'!$E$1:$E$26)</f>
        <v>0.02641988628</v>
      </c>
      <c r="D659" s="28">
        <f>LOOKUP(B659,'single char incidentie'!$A$1:$A$26,'single char incidentie'!$D$1:$D$26)</f>
        <v>0.00006439645867</v>
      </c>
      <c r="E659" s="29">
        <v>2.51835774869179E-4</v>
      </c>
      <c r="F659" s="30">
        <f t="shared" si="9"/>
        <v>0.000002518357749</v>
      </c>
      <c r="G659" s="31">
        <f t="shared" si="27"/>
        <v>3525.700848</v>
      </c>
      <c r="H659" s="31">
        <f t="shared" si="28"/>
        <v>901.5504214</v>
      </c>
      <c r="I659" s="31">
        <f t="shared" si="10"/>
        <v>35.25700848</v>
      </c>
      <c r="J659" s="32">
        <f t="shared" ref="J659:K659" si="1991">C659*$AH$5</f>
        <v>26.41988628</v>
      </c>
      <c r="K659" s="32">
        <f t="shared" si="1991"/>
        <v>0.06439645867</v>
      </c>
      <c r="L659" s="32">
        <f t="shared" si="12"/>
        <v>0.002518357749</v>
      </c>
      <c r="M659" s="32">
        <f t="shared" si="13"/>
        <v>2.20165719</v>
      </c>
      <c r="N659" s="32">
        <f t="shared" si="14"/>
        <v>0.8522543963</v>
      </c>
      <c r="O659" s="32">
        <f t="shared" si="15"/>
        <v>0.005366371556</v>
      </c>
      <c r="P659" s="32">
        <f t="shared" si="16"/>
        <v>0.002077305118</v>
      </c>
      <c r="Q659" s="32">
        <f t="shared" si="17"/>
        <v>0.0002098631457</v>
      </c>
      <c r="R659" s="32">
        <f t="shared" si="18"/>
        <v>0.00008123734673</v>
      </c>
      <c r="S659" s="32">
        <f t="shared" si="19"/>
        <v>0.000006769778894</v>
      </c>
      <c r="T659" s="33">
        <f t="shared" si="30"/>
        <v>0.9999740969</v>
      </c>
      <c r="U659" s="34">
        <f t="shared" ref="U659:AB659" si="1992">IF(AND(J659&gt;=$AH$7,J659&lt;=$AH$9),1,0)</f>
        <v>0</v>
      </c>
      <c r="V659" s="34">
        <f t="shared" si="1992"/>
        <v>0</v>
      </c>
      <c r="W659" s="34">
        <f t="shared" si="1992"/>
        <v>0</v>
      </c>
      <c r="X659" s="34">
        <f t="shared" si="1992"/>
        <v>1</v>
      </c>
      <c r="Y659" s="34">
        <f t="shared" si="1992"/>
        <v>0</v>
      </c>
      <c r="Z659" s="34">
        <f t="shared" si="1992"/>
        <v>0</v>
      </c>
      <c r="AA659" s="34">
        <f t="shared" si="1992"/>
        <v>0</v>
      </c>
      <c r="AB659" s="34">
        <f t="shared" si="1992"/>
        <v>0</v>
      </c>
      <c r="AC659" s="34">
        <f t="shared" si="21"/>
        <v>0</v>
      </c>
      <c r="AD659" s="34">
        <f t="shared" si="22"/>
        <v>1</v>
      </c>
      <c r="AE659" s="30">
        <f t="shared" si="23"/>
        <v>0.000002518357749</v>
      </c>
      <c r="AF659" s="35" t="str">
        <f t="shared" si="42"/>
        <v>V+M</v>
      </c>
      <c r="AG659" s="31"/>
      <c r="AH659" s="31"/>
      <c r="AI659" s="31"/>
      <c r="AJ659" s="36">
        <f t="shared" ref="AJ659:AS659" si="1993">INT(100*ABS(J659-($AH$7+$AH$9)/2))</f>
        <v>2441</v>
      </c>
      <c r="AK659" s="36">
        <f t="shared" si="1993"/>
        <v>193</v>
      </c>
      <c r="AL659" s="36">
        <f t="shared" si="1993"/>
        <v>199</v>
      </c>
      <c r="AM659" s="36">
        <f t="shared" si="1993"/>
        <v>20</v>
      </c>
      <c r="AN659" s="36">
        <f t="shared" si="1993"/>
        <v>114</v>
      </c>
      <c r="AO659" s="36">
        <f t="shared" si="1993"/>
        <v>199</v>
      </c>
      <c r="AP659" s="36">
        <f t="shared" si="1993"/>
        <v>199</v>
      </c>
      <c r="AQ659" s="36">
        <f t="shared" si="1993"/>
        <v>199</v>
      </c>
      <c r="AR659" s="36">
        <f t="shared" si="1993"/>
        <v>199</v>
      </c>
      <c r="AS659" s="36">
        <f t="shared" si="1993"/>
        <v>199</v>
      </c>
      <c r="AT659" s="35">
        <f t="shared" si="39"/>
        <v>20</v>
      </c>
      <c r="AU659" s="31"/>
      <c r="AV659" s="31"/>
      <c r="AW659" s="31"/>
      <c r="AX659" s="31"/>
      <c r="AY659" s="31"/>
      <c r="AZ659" s="31"/>
      <c r="BA659" s="31"/>
      <c r="BB659" s="31"/>
    </row>
    <row r="660" ht="13.5" customHeight="1">
      <c r="A660" s="27" t="s">
        <v>67</v>
      </c>
      <c r="B660" s="27" t="s">
        <v>65</v>
      </c>
      <c r="C660" s="28">
        <f>LOOKUP(A660,'single char incidentie'!$A$1:$A$26,'single char incidentie'!$E$1:$E$26)</f>
        <v>0.0006335449279</v>
      </c>
      <c r="D660" s="28">
        <f>LOOKUP(B660,'single char incidentie'!$A$1:$A$26,'single char incidentie'!$D$1:$D$26)</f>
        <v>0.002980295365</v>
      </c>
      <c r="E660" s="29">
        <v>2.44640467015773E-4</v>
      </c>
      <c r="F660" s="30">
        <f t="shared" si="9"/>
        <v>0.00000244640467</v>
      </c>
      <c r="G660" s="31">
        <f t="shared" si="27"/>
        <v>3424.966538</v>
      </c>
      <c r="H660" s="31">
        <f t="shared" si="28"/>
        <v>41724.13511</v>
      </c>
      <c r="I660" s="31">
        <f t="shared" si="10"/>
        <v>34.24966538</v>
      </c>
      <c r="J660" s="32">
        <f t="shared" ref="J660:K660" si="1994">C660*$AH$5</f>
        <v>0.6335449279</v>
      </c>
      <c r="K660" s="32">
        <f t="shared" si="1994"/>
        <v>2.980295365</v>
      </c>
      <c r="L660" s="32">
        <f t="shared" si="12"/>
        <v>0.00244640467</v>
      </c>
      <c r="M660" s="32">
        <f t="shared" si="13"/>
        <v>0.05279541066</v>
      </c>
      <c r="N660" s="32">
        <f t="shared" si="14"/>
        <v>0.02043693316</v>
      </c>
      <c r="O660" s="32">
        <f t="shared" si="15"/>
        <v>0.2483579471</v>
      </c>
      <c r="P660" s="32">
        <f t="shared" si="16"/>
        <v>0.09613856016</v>
      </c>
      <c r="Q660" s="32">
        <f t="shared" si="17"/>
        <v>0.0002038670558</v>
      </c>
      <c r="R660" s="32">
        <f t="shared" si="18"/>
        <v>0.00007891627968</v>
      </c>
      <c r="S660" s="32">
        <f t="shared" si="19"/>
        <v>0.00000657635664</v>
      </c>
      <c r="T660" s="33">
        <f t="shared" si="30"/>
        <v>0.9999765433</v>
      </c>
      <c r="U660" s="34">
        <f t="shared" ref="U660:AB660" si="1995">IF(AND(J660&gt;=$AH$7,J660&lt;=$AH$9),1,0)</f>
        <v>0</v>
      </c>
      <c r="V660" s="34">
        <f t="shared" si="1995"/>
        <v>1</v>
      </c>
      <c r="W660" s="34">
        <f t="shared" si="1995"/>
        <v>0</v>
      </c>
      <c r="X660" s="34">
        <f t="shared" si="1995"/>
        <v>0</v>
      </c>
      <c r="Y660" s="34">
        <f t="shared" si="1995"/>
        <v>0</v>
      </c>
      <c r="Z660" s="34">
        <f t="shared" si="1995"/>
        <v>0</v>
      </c>
      <c r="AA660" s="34">
        <f t="shared" si="1995"/>
        <v>0</v>
      </c>
      <c r="AB660" s="34">
        <f t="shared" si="1995"/>
        <v>0</v>
      </c>
      <c r="AC660" s="34">
        <f t="shared" si="21"/>
        <v>0</v>
      </c>
      <c r="AD660" s="34">
        <f t="shared" si="22"/>
        <v>1</v>
      </c>
      <c r="AE660" s="30">
        <f t="shared" si="23"/>
        <v>0.00000244640467</v>
      </c>
      <c r="AF660" s="35" t="str">
        <f t="shared" si="42"/>
        <v>F</v>
      </c>
      <c r="AG660" s="31"/>
      <c r="AH660" s="31"/>
      <c r="AI660" s="31"/>
      <c r="AJ660" s="36">
        <f t="shared" ref="AJ660:AS660" si="1996">INT(100*ABS(J660-($AH$7+$AH$9)/2))</f>
        <v>136</v>
      </c>
      <c r="AK660" s="36">
        <f t="shared" si="1996"/>
        <v>98</v>
      </c>
      <c r="AL660" s="36">
        <f t="shared" si="1996"/>
        <v>199</v>
      </c>
      <c r="AM660" s="36">
        <f t="shared" si="1996"/>
        <v>194</v>
      </c>
      <c r="AN660" s="36">
        <f t="shared" si="1996"/>
        <v>197</v>
      </c>
      <c r="AO660" s="36">
        <f t="shared" si="1996"/>
        <v>175</v>
      </c>
      <c r="AP660" s="36">
        <f t="shared" si="1996"/>
        <v>190</v>
      </c>
      <c r="AQ660" s="36">
        <f t="shared" si="1996"/>
        <v>199</v>
      </c>
      <c r="AR660" s="36">
        <f t="shared" si="1996"/>
        <v>199</v>
      </c>
      <c r="AS660" s="36">
        <f t="shared" si="1996"/>
        <v>199</v>
      </c>
      <c r="AT660" s="35">
        <f t="shared" si="39"/>
        <v>98</v>
      </c>
      <c r="AU660" s="31"/>
      <c r="AV660" s="31"/>
      <c r="AW660" s="31"/>
      <c r="AX660" s="31"/>
      <c r="AY660" s="31"/>
      <c r="AZ660" s="31"/>
      <c r="BA660" s="31"/>
      <c r="BB660" s="31"/>
    </row>
    <row r="661" ht="13.5" customHeight="1">
      <c r="A661" s="27" t="s">
        <v>58</v>
      </c>
      <c r="B661" s="27" t="s">
        <v>67</v>
      </c>
      <c r="C661" s="28">
        <f>LOOKUP(A661,'single char incidentie'!$A$1:$A$26,'single char incidentie'!$E$1:$E$26)</f>
        <v>0.03982593795</v>
      </c>
      <c r="D661" s="28">
        <f>LOOKUP(B661,'single char incidentie'!$A$1:$A$26,'single char incidentie'!$D$1:$D$26)</f>
        <v>0.00006439645867</v>
      </c>
      <c r="E661" s="29">
        <v>2.23054543455558E-4</v>
      </c>
      <c r="F661" s="30">
        <f t="shared" si="9"/>
        <v>0.000002230545435</v>
      </c>
      <c r="G661" s="31">
        <f t="shared" si="27"/>
        <v>3122.763608</v>
      </c>
      <c r="H661" s="31">
        <f t="shared" si="28"/>
        <v>901.5504214</v>
      </c>
      <c r="I661" s="31">
        <f t="shared" si="10"/>
        <v>31.22763608</v>
      </c>
      <c r="J661" s="32">
        <f t="shared" ref="J661:K661" si="1997">C661*$AH$5</f>
        <v>39.82593795</v>
      </c>
      <c r="K661" s="32">
        <f t="shared" si="1997"/>
        <v>0.06439645867</v>
      </c>
      <c r="L661" s="32">
        <f t="shared" si="12"/>
        <v>0.002230545435</v>
      </c>
      <c r="M661" s="32">
        <f t="shared" si="13"/>
        <v>3.318828162</v>
      </c>
      <c r="N661" s="32">
        <f t="shared" si="14"/>
        <v>1.284707676</v>
      </c>
      <c r="O661" s="32">
        <f t="shared" si="15"/>
        <v>0.005366371556</v>
      </c>
      <c r="P661" s="32">
        <f t="shared" si="16"/>
        <v>0.002077305118</v>
      </c>
      <c r="Q661" s="32">
        <f t="shared" si="17"/>
        <v>0.0001858787862</v>
      </c>
      <c r="R661" s="32">
        <f t="shared" si="18"/>
        <v>0.00007195307853</v>
      </c>
      <c r="S661" s="32">
        <f t="shared" si="19"/>
        <v>0.000005996089878</v>
      </c>
      <c r="T661" s="33">
        <f t="shared" si="30"/>
        <v>0.9999787738</v>
      </c>
      <c r="U661" s="34">
        <f t="shared" ref="U661:AB661" si="1998">IF(AND(J661&gt;=$AH$7,J661&lt;=$AH$9),1,0)</f>
        <v>0</v>
      </c>
      <c r="V661" s="34">
        <f t="shared" si="1998"/>
        <v>0</v>
      </c>
      <c r="W661" s="34">
        <f t="shared" si="1998"/>
        <v>0</v>
      </c>
      <c r="X661" s="34">
        <f t="shared" si="1998"/>
        <v>0</v>
      </c>
      <c r="Y661" s="34">
        <f t="shared" si="1998"/>
        <v>1</v>
      </c>
      <c r="Z661" s="34">
        <f t="shared" si="1998"/>
        <v>0</v>
      </c>
      <c r="AA661" s="34">
        <f t="shared" si="1998"/>
        <v>0</v>
      </c>
      <c r="AB661" s="34">
        <f t="shared" si="1998"/>
        <v>0</v>
      </c>
      <c r="AC661" s="34">
        <f t="shared" si="21"/>
        <v>0</v>
      </c>
      <c r="AD661" s="34">
        <f t="shared" si="22"/>
        <v>1</v>
      </c>
      <c r="AE661" s="30">
        <f t="shared" si="23"/>
        <v>0.000002230545435</v>
      </c>
      <c r="AF661" s="35" t="str">
        <f t="shared" si="42"/>
        <v>V+D</v>
      </c>
      <c r="AG661" s="31"/>
      <c r="AH661" s="31"/>
      <c r="AI661" s="31"/>
      <c r="AJ661" s="36">
        <f t="shared" ref="AJ661:AS661" si="1999">INT(100*ABS(J661-($AH$7+$AH$9)/2))</f>
        <v>3782</v>
      </c>
      <c r="AK661" s="36">
        <f t="shared" si="1999"/>
        <v>193</v>
      </c>
      <c r="AL661" s="36">
        <f t="shared" si="1999"/>
        <v>199</v>
      </c>
      <c r="AM661" s="36">
        <f t="shared" si="1999"/>
        <v>131</v>
      </c>
      <c r="AN661" s="36">
        <f t="shared" si="1999"/>
        <v>71</v>
      </c>
      <c r="AO661" s="36">
        <f t="shared" si="1999"/>
        <v>199</v>
      </c>
      <c r="AP661" s="36">
        <f t="shared" si="1999"/>
        <v>199</v>
      </c>
      <c r="AQ661" s="36">
        <f t="shared" si="1999"/>
        <v>199</v>
      </c>
      <c r="AR661" s="36">
        <f t="shared" si="1999"/>
        <v>199</v>
      </c>
      <c r="AS661" s="36">
        <f t="shared" si="1999"/>
        <v>199</v>
      </c>
      <c r="AT661" s="35">
        <f t="shared" si="39"/>
        <v>71</v>
      </c>
      <c r="AU661" s="31"/>
      <c r="AV661" s="31"/>
      <c r="AW661" s="31"/>
      <c r="AX661" s="31"/>
      <c r="AY661" s="31"/>
      <c r="AZ661" s="31"/>
      <c r="BA661" s="31"/>
      <c r="BB661" s="31"/>
    </row>
    <row r="662" ht="13.5" customHeight="1">
      <c r="A662" s="27" t="s">
        <v>53</v>
      </c>
      <c r="B662" s="27" t="s">
        <v>67</v>
      </c>
      <c r="C662" s="28">
        <f>LOOKUP(A662,'single char incidentie'!$A$1:$A$26,'single char incidentie'!$E$1:$E$26)</f>
        <v>0.04653756087</v>
      </c>
      <c r="D662" s="28">
        <f>LOOKUP(B662,'single char incidentie'!$A$1:$A$26,'single char incidentie'!$D$1:$D$26)</f>
        <v>0.00006439645867</v>
      </c>
      <c r="E662" s="29">
        <v>1.94273312041938E-4</v>
      </c>
      <c r="F662" s="30">
        <f t="shared" si="9"/>
        <v>0.00000194273312</v>
      </c>
      <c r="G662" s="31">
        <f t="shared" si="27"/>
        <v>2719.826369</v>
      </c>
      <c r="H662" s="31">
        <f t="shared" si="28"/>
        <v>901.5504214</v>
      </c>
      <c r="I662" s="31">
        <f t="shared" si="10"/>
        <v>27.19826369</v>
      </c>
      <c r="J662" s="32">
        <f t="shared" ref="J662:K662" si="2000">C662*$AH$5</f>
        <v>46.53756087</v>
      </c>
      <c r="K662" s="32">
        <f t="shared" si="2000"/>
        <v>0.06439645867</v>
      </c>
      <c r="L662" s="32">
        <f t="shared" si="12"/>
        <v>0.00194273312</v>
      </c>
      <c r="M662" s="32">
        <f t="shared" si="13"/>
        <v>3.878130073</v>
      </c>
      <c r="N662" s="32">
        <f t="shared" si="14"/>
        <v>1.501211641</v>
      </c>
      <c r="O662" s="32">
        <f t="shared" si="15"/>
        <v>0.005366371556</v>
      </c>
      <c r="P662" s="32">
        <f t="shared" si="16"/>
        <v>0.002077305118</v>
      </c>
      <c r="Q662" s="32">
        <f t="shared" si="17"/>
        <v>0.0001618944267</v>
      </c>
      <c r="R662" s="32">
        <f t="shared" si="18"/>
        <v>0.00006266881034</v>
      </c>
      <c r="S662" s="32">
        <f t="shared" si="19"/>
        <v>0.000005222400861</v>
      </c>
      <c r="T662" s="33">
        <f t="shared" si="30"/>
        <v>0.9999807166</v>
      </c>
      <c r="U662" s="34">
        <f t="shared" ref="U662:AB662" si="2001">IF(AND(J662&gt;=$AH$7,J662&lt;=$AH$9),1,0)</f>
        <v>0</v>
      </c>
      <c r="V662" s="34">
        <f t="shared" si="2001"/>
        <v>0</v>
      </c>
      <c r="W662" s="34">
        <f t="shared" si="2001"/>
        <v>0</v>
      </c>
      <c r="X662" s="34">
        <f t="shared" si="2001"/>
        <v>0</v>
      </c>
      <c r="Y662" s="34">
        <f t="shared" si="2001"/>
        <v>1</v>
      </c>
      <c r="Z662" s="34">
        <f t="shared" si="2001"/>
        <v>0</v>
      </c>
      <c r="AA662" s="34">
        <f t="shared" si="2001"/>
        <v>0</v>
      </c>
      <c r="AB662" s="34">
        <f t="shared" si="2001"/>
        <v>0</v>
      </c>
      <c r="AC662" s="34">
        <f t="shared" si="21"/>
        <v>0</v>
      </c>
      <c r="AD662" s="34">
        <f t="shared" si="22"/>
        <v>1</v>
      </c>
      <c r="AE662" s="30">
        <f t="shared" si="23"/>
        <v>0.00000194273312</v>
      </c>
      <c r="AF662" s="35" t="str">
        <f t="shared" si="42"/>
        <v>V+D</v>
      </c>
      <c r="AG662" s="31"/>
      <c r="AH662" s="31"/>
      <c r="AI662" s="31"/>
      <c r="AJ662" s="36">
        <f t="shared" ref="AJ662:AS662" si="2002">INT(100*ABS(J662-($AH$7+$AH$9)/2))</f>
        <v>4453</v>
      </c>
      <c r="AK662" s="36">
        <f t="shared" si="2002"/>
        <v>193</v>
      </c>
      <c r="AL662" s="36">
        <f t="shared" si="2002"/>
        <v>199</v>
      </c>
      <c r="AM662" s="36">
        <f t="shared" si="2002"/>
        <v>187</v>
      </c>
      <c r="AN662" s="36">
        <f t="shared" si="2002"/>
        <v>49</v>
      </c>
      <c r="AO662" s="36">
        <f t="shared" si="2002"/>
        <v>199</v>
      </c>
      <c r="AP662" s="36">
        <f t="shared" si="2002"/>
        <v>199</v>
      </c>
      <c r="AQ662" s="36">
        <f t="shared" si="2002"/>
        <v>199</v>
      </c>
      <c r="AR662" s="36">
        <f t="shared" si="2002"/>
        <v>199</v>
      </c>
      <c r="AS662" s="36">
        <f t="shared" si="2002"/>
        <v>199</v>
      </c>
      <c r="AT662" s="35">
        <f t="shared" si="39"/>
        <v>49</v>
      </c>
      <c r="AU662" s="31"/>
      <c r="AV662" s="31"/>
      <c r="AW662" s="31"/>
      <c r="AX662" s="31"/>
      <c r="AY662" s="31"/>
      <c r="AZ662" s="31"/>
      <c r="BA662" s="31"/>
      <c r="BB662" s="31"/>
    </row>
    <row r="663" ht="13.5" customHeight="1">
      <c r="A663" s="27" t="s">
        <v>11</v>
      </c>
      <c r="B663" s="27" t="s">
        <v>67</v>
      </c>
      <c r="C663" s="28">
        <f>LOOKUP(A663,'single char incidentie'!$A$1:$A$26,'single char incidentie'!$E$1:$E$26)</f>
        <v>0.02841657837</v>
      </c>
      <c r="D663" s="28">
        <f>LOOKUP(B663,'single char incidentie'!$A$1:$A$26,'single char incidentie'!$D$1:$D$26)</f>
        <v>0.00006439645867</v>
      </c>
      <c r="E663" s="29">
        <v>1.87078004188533E-4</v>
      </c>
      <c r="F663" s="30">
        <f t="shared" si="9"/>
        <v>0.000001870780042</v>
      </c>
      <c r="G663" s="31">
        <f t="shared" si="27"/>
        <v>2619.092059</v>
      </c>
      <c r="H663" s="31">
        <f t="shared" si="28"/>
        <v>901.5504214</v>
      </c>
      <c r="I663" s="31">
        <f t="shared" si="10"/>
        <v>26.19092059</v>
      </c>
      <c r="J663" s="32">
        <f t="shared" ref="J663:K663" si="2003">C663*$AH$5</f>
        <v>28.41657837</v>
      </c>
      <c r="K663" s="32">
        <f t="shared" si="2003"/>
        <v>0.06439645867</v>
      </c>
      <c r="L663" s="32">
        <f t="shared" si="12"/>
        <v>0.001870780042</v>
      </c>
      <c r="M663" s="32">
        <f t="shared" si="13"/>
        <v>2.368048197</v>
      </c>
      <c r="N663" s="32">
        <f t="shared" si="14"/>
        <v>0.9166638183</v>
      </c>
      <c r="O663" s="32">
        <f t="shared" si="15"/>
        <v>0.005366371556</v>
      </c>
      <c r="P663" s="32">
        <f t="shared" si="16"/>
        <v>0.002077305118</v>
      </c>
      <c r="Q663" s="32">
        <f t="shared" si="17"/>
        <v>0.0001558983368</v>
      </c>
      <c r="R663" s="32">
        <f t="shared" si="18"/>
        <v>0.00006034774329</v>
      </c>
      <c r="S663" s="32">
        <f t="shared" si="19"/>
        <v>0.000005028978607</v>
      </c>
      <c r="T663" s="33">
        <f t="shared" si="30"/>
        <v>0.9999825874</v>
      </c>
      <c r="U663" s="34">
        <f t="shared" ref="U663:AB663" si="2004">IF(AND(J663&gt;=$AH$7,J663&lt;=$AH$9),1,0)</f>
        <v>0</v>
      </c>
      <c r="V663" s="34">
        <f t="shared" si="2004"/>
        <v>0</v>
      </c>
      <c r="W663" s="34">
        <f t="shared" si="2004"/>
        <v>0</v>
      </c>
      <c r="X663" s="34">
        <f t="shared" si="2004"/>
        <v>1</v>
      </c>
      <c r="Y663" s="34">
        <f t="shared" si="2004"/>
        <v>0</v>
      </c>
      <c r="Z663" s="34">
        <f t="shared" si="2004"/>
        <v>0</v>
      </c>
      <c r="AA663" s="34">
        <f t="shared" si="2004"/>
        <v>0</v>
      </c>
      <c r="AB663" s="34">
        <f t="shared" si="2004"/>
        <v>0</v>
      </c>
      <c r="AC663" s="34">
        <f t="shared" si="21"/>
        <v>0</v>
      </c>
      <c r="AD663" s="34">
        <f t="shared" si="22"/>
        <v>1</v>
      </c>
      <c r="AE663" s="30">
        <f t="shared" si="23"/>
        <v>0.000001870780042</v>
      </c>
      <c r="AF663" s="35" t="str">
        <f t="shared" si="42"/>
        <v>V+M</v>
      </c>
      <c r="AG663" s="31"/>
      <c r="AH663" s="31"/>
      <c r="AI663" s="31"/>
      <c r="AJ663" s="36">
        <f t="shared" ref="AJ663:AS663" si="2005">INT(100*ABS(J663-($AH$7+$AH$9)/2))</f>
        <v>2641</v>
      </c>
      <c r="AK663" s="36">
        <f t="shared" si="2005"/>
        <v>193</v>
      </c>
      <c r="AL663" s="36">
        <f t="shared" si="2005"/>
        <v>199</v>
      </c>
      <c r="AM663" s="36">
        <f t="shared" si="2005"/>
        <v>36</v>
      </c>
      <c r="AN663" s="36">
        <f t="shared" si="2005"/>
        <v>108</v>
      </c>
      <c r="AO663" s="36">
        <f t="shared" si="2005"/>
        <v>199</v>
      </c>
      <c r="AP663" s="36">
        <f t="shared" si="2005"/>
        <v>199</v>
      </c>
      <c r="AQ663" s="36">
        <f t="shared" si="2005"/>
        <v>199</v>
      </c>
      <c r="AR663" s="36">
        <f t="shared" si="2005"/>
        <v>199</v>
      </c>
      <c r="AS663" s="36">
        <f t="shared" si="2005"/>
        <v>199</v>
      </c>
      <c r="AT663" s="35">
        <f t="shared" si="39"/>
        <v>36</v>
      </c>
      <c r="AU663" s="31"/>
      <c r="AV663" s="31"/>
      <c r="AW663" s="31"/>
      <c r="AX663" s="31"/>
      <c r="AY663" s="31"/>
      <c r="AZ663" s="31"/>
      <c r="BA663" s="31"/>
      <c r="BB663" s="31"/>
    </row>
    <row r="664" ht="13.5" customHeight="1">
      <c r="A664" s="27" t="s">
        <v>40</v>
      </c>
      <c r="B664" s="27" t="s">
        <v>67</v>
      </c>
      <c r="C664" s="28">
        <f>LOOKUP(A664,'single char incidentie'!$A$1:$A$26,'single char incidentie'!$E$1:$E$26)</f>
        <v>0.02231853074</v>
      </c>
      <c r="D664" s="28">
        <f>LOOKUP(B664,'single char incidentie'!$A$1:$A$26,'single char incidentie'!$D$1:$D$26)</f>
        <v>0.00006439645867</v>
      </c>
      <c r="E664" s="29">
        <v>1.87078004188533E-4</v>
      </c>
      <c r="F664" s="30">
        <f t="shared" si="9"/>
        <v>0.000001870780042</v>
      </c>
      <c r="G664" s="31">
        <f t="shared" si="27"/>
        <v>2619.092059</v>
      </c>
      <c r="H664" s="31">
        <f t="shared" si="28"/>
        <v>901.5504214</v>
      </c>
      <c r="I664" s="31">
        <f t="shared" si="10"/>
        <v>26.19092059</v>
      </c>
      <c r="J664" s="32">
        <f t="shared" ref="J664:K664" si="2006">C664*$AH$5</f>
        <v>22.31853074</v>
      </c>
      <c r="K664" s="32">
        <f t="shared" si="2006"/>
        <v>0.06439645867</v>
      </c>
      <c r="L664" s="32">
        <f t="shared" si="12"/>
        <v>0.001870780042</v>
      </c>
      <c r="M664" s="32">
        <f t="shared" si="13"/>
        <v>1.859877562</v>
      </c>
      <c r="N664" s="32">
        <f t="shared" si="14"/>
        <v>0.7199526045</v>
      </c>
      <c r="O664" s="32">
        <f t="shared" si="15"/>
        <v>0.005366371556</v>
      </c>
      <c r="P664" s="32">
        <f t="shared" si="16"/>
        <v>0.002077305118</v>
      </c>
      <c r="Q664" s="32">
        <f t="shared" si="17"/>
        <v>0.0001558983368</v>
      </c>
      <c r="R664" s="32">
        <f t="shared" si="18"/>
        <v>0.00006034774329</v>
      </c>
      <c r="S664" s="32">
        <f t="shared" si="19"/>
        <v>0.000005028978607</v>
      </c>
      <c r="T664" s="33">
        <f t="shared" si="30"/>
        <v>0.9999844581</v>
      </c>
      <c r="U664" s="34">
        <f t="shared" ref="U664:AB664" si="2007">IF(AND(J664&gt;=$AH$7,J664&lt;=$AH$9),1,0)</f>
        <v>0</v>
      </c>
      <c r="V664" s="34">
        <f t="shared" si="2007"/>
        <v>0</v>
      </c>
      <c r="W664" s="34">
        <f t="shared" si="2007"/>
        <v>0</v>
      </c>
      <c r="X664" s="34">
        <f t="shared" si="2007"/>
        <v>1</v>
      </c>
      <c r="Y664" s="34">
        <f t="shared" si="2007"/>
        <v>0</v>
      </c>
      <c r="Z664" s="34">
        <f t="shared" si="2007"/>
        <v>0</v>
      </c>
      <c r="AA664" s="34">
        <f t="shared" si="2007"/>
        <v>0</v>
      </c>
      <c r="AB664" s="34">
        <f t="shared" si="2007"/>
        <v>0</v>
      </c>
      <c r="AC664" s="34">
        <f t="shared" si="21"/>
        <v>0</v>
      </c>
      <c r="AD664" s="34">
        <f t="shared" si="22"/>
        <v>1</v>
      </c>
      <c r="AE664" s="30">
        <f t="shared" si="23"/>
        <v>0.000001870780042</v>
      </c>
      <c r="AF664" s="35" t="str">
        <f t="shared" si="42"/>
        <v>V+M</v>
      </c>
      <c r="AG664" s="31"/>
      <c r="AH664" s="31"/>
      <c r="AI664" s="31"/>
      <c r="AJ664" s="36">
        <f t="shared" ref="AJ664:AS664" si="2008">INT(100*ABS(J664-($AH$7+$AH$9)/2))</f>
        <v>2031</v>
      </c>
      <c r="AK664" s="36">
        <f t="shared" si="2008"/>
        <v>193</v>
      </c>
      <c r="AL664" s="36">
        <f t="shared" si="2008"/>
        <v>199</v>
      </c>
      <c r="AM664" s="36">
        <f t="shared" si="2008"/>
        <v>14</v>
      </c>
      <c r="AN664" s="36">
        <f t="shared" si="2008"/>
        <v>128</v>
      </c>
      <c r="AO664" s="36">
        <f t="shared" si="2008"/>
        <v>199</v>
      </c>
      <c r="AP664" s="36">
        <f t="shared" si="2008"/>
        <v>199</v>
      </c>
      <c r="AQ664" s="36">
        <f t="shared" si="2008"/>
        <v>199</v>
      </c>
      <c r="AR664" s="36">
        <f t="shared" si="2008"/>
        <v>199</v>
      </c>
      <c r="AS664" s="36">
        <f t="shared" si="2008"/>
        <v>199</v>
      </c>
      <c r="AT664" s="35">
        <f t="shared" si="39"/>
        <v>14</v>
      </c>
      <c r="AU664" s="31"/>
      <c r="AV664" s="31"/>
      <c r="AW664" s="31"/>
      <c r="AX664" s="31"/>
      <c r="AY664" s="31"/>
      <c r="AZ664" s="31"/>
      <c r="BA664" s="31"/>
      <c r="BB664" s="31"/>
    </row>
    <row r="665" ht="13.5" customHeight="1">
      <c r="A665" s="27" t="s">
        <v>66</v>
      </c>
      <c r="B665" s="27" t="s">
        <v>64</v>
      </c>
      <c r="C665" s="28">
        <f>LOOKUP(A665,'single char incidentie'!$A$1:$A$26,'single char incidentie'!$E$1:$E$26)</f>
        <v>0.00143361625</v>
      </c>
      <c r="D665" s="28">
        <f>LOOKUP(B665,'single char incidentie'!$A$1:$A$26,'single char incidentie'!$D$1:$D$26)</f>
        <v>0.001575907411</v>
      </c>
      <c r="E665" s="29">
        <v>1.72687388481722E-4</v>
      </c>
      <c r="F665" s="30">
        <f t="shared" si="9"/>
        <v>0.000001726873885</v>
      </c>
      <c r="G665" s="31">
        <f t="shared" si="27"/>
        <v>2417.623439</v>
      </c>
      <c r="H665" s="31">
        <f t="shared" si="28"/>
        <v>22062.70375</v>
      </c>
      <c r="I665" s="31">
        <f t="shared" si="10"/>
        <v>24.17623439</v>
      </c>
      <c r="J665" s="32">
        <f t="shared" ref="J665:K665" si="2009">C665*$AH$5</f>
        <v>1.43361625</v>
      </c>
      <c r="K665" s="32">
        <f t="shared" si="2009"/>
        <v>1.575907411</v>
      </c>
      <c r="L665" s="32">
        <f t="shared" si="12"/>
        <v>0.001726873885</v>
      </c>
      <c r="M665" s="32">
        <f t="shared" si="13"/>
        <v>0.1194680208</v>
      </c>
      <c r="N665" s="32">
        <f t="shared" si="14"/>
        <v>0.04624568548</v>
      </c>
      <c r="O665" s="32">
        <f t="shared" si="15"/>
        <v>0.1313256176</v>
      </c>
      <c r="P665" s="32">
        <f t="shared" si="16"/>
        <v>0.05083572293</v>
      </c>
      <c r="Q665" s="32">
        <f t="shared" si="17"/>
        <v>0.0001439061571</v>
      </c>
      <c r="R665" s="32">
        <f t="shared" si="18"/>
        <v>0.00005570560919</v>
      </c>
      <c r="S665" s="32">
        <f t="shared" si="19"/>
        <v>0.000004642134099</v>
      </c>
      <c r="T665" s="33">
        <f t="shared" si="30"/>
        <v>0.999986185</v>
      </c>
      <c r="U665" s="34">
        <f t="shared" ref="U665:AB665" si="2010">IF(AND(J665&gt;=$AH$7,J665&lt;=$AH$9),1,0)</f>
        <v>1</v>
      </c>
      <c r="V665" s="34">
        <f t="shared" si="2010"/>
        <v>1</v>
      </c>
      <c r="W665" s="34">
        <f t="shared" si="2010"/>
        <v>0</v>
      </c>
      <c r="X665" s="34">
        <f t="shared" si="2010"/>
        <v>0</v>
      </c>
      <c r="Y665" s="34">
        <f t="shared" si="2010"/>
        <v>0</v>
      </c>
      <c r="Z665" s="34">
        <f t="shared" si="2010"/>
        <v>0</v>
      </c>
      <c r="AA665" s="34">
        <f t="shared" si="2010"/>
        <v>0</v>
      </c>
      <c r="AB665" s="34">
        <f t="shared" si="2010"/>
        <v>0</v>
      </c>
      <c r="AC665" s="34">
        <f t="shared" si="21"/>
        <v>0</v>
      </c>
      <c r="AD665" s="34">
        <f t="shared" si="22"/>
        <v>1</v>
      </c>
      <c r="AE665" s="30">
        <f t="shared" si="23"/>
        <v>0.000001726873885</v>
      </c>
      <c r="AF665" s="35" t="str">
        <f t="shared" si="42"/>
        <v>F</v>
      </c>
      <c r="AG665" s="31"/>
      <c r="AH665" s="31"/>
      <c r="AI665" s="31"/>
      <c r="AJ665" s="36">
        <f t="shared" ref="AJ665:AS665" si="2011">INT(100*ABS(J665-($AH$7+$AH$9)/2))</f>
        <v>56</v>
      </c>
      <c r="AK665" s="36">
        <f t="shared" si="2011"/>
        <v>42</v>
      </c>
      <c r="AL665" s="36">
        <f t="shared" si="2011"/>
        <v>199</v>
      </c>
      <c r="AM665" s="36">
        <f t="shared" si="2011"/>
        <v>188</v>
      </c>
      <c r="AN665" s="36">
        <f t="shared" si="2011"/>
        <v>195</v>
      </c>
      <c r="AO665" s="36">
        <f t="shared" si="2011"/>
        <v>186</v>
      </c>
      <c r="AP665" s="36">
        <f t="shared" si="2011"/>
        <v>194</v>
      </c>
      <c r="AQ665" s="36">
        <f t="shared" si="2011"/>
        <v>199</v>
      </c>
      <c r="AR665" s="36">
        <f t="shared" si="2011"/>
        <v>199</v>
      </c>
      <c r="AS665" s="36">
        <f t="shared" si="2011"/>
        <v>199</v>
      </c>
      <c r="AT665" s="35">
        <f t="shared" si="39"/>
        <v>42</v>
      </c>
      <c r="AU665" s="31"/>
      <c r="AV665" s="31"/>
      <c r="AW665" s="31"/>
      <c r="AX665" s="31"/>
      <c r="AY665" s="31"/>
      <c r="AZ665" s="31"/>
      <c r="BA665" s="31"/>
      <c r="BB665" s="31"/>
    </row>
    <row r="666" ht="13.5" customHeight="1">
      <c r="A666" s="27" t="s">
        <v>67</v>
      </c>
      <c r="B666" s="27" t="s">
        <v>64</v>
      </c>
      <c r="C666" s="28">
        <f>LOOKUP(A666,'single char incidentie'!$A$1:$A$26,'single char incidentie'!$E$1:$E$26)</f>
        <v>0.0006335449279</v>
      </c>
      <c r="D666" s="28">
        <f>LOOKUP(B666,'single char incidentie'!$A$1:$A$26,'single char incidentie'!$D$1:$D$26)</f>
        <v>0.001575907411</v>
      </c>
      <c r="E666" s="29">
        <v>1.72687388481722E-4</v>
      </c>
      <c r="F666" s="30">
        <f t="shared" si="9"/>
        <v>0.000001726873885</v>
      </c>
      <c r="G666" s="31">
        <f t="shared" si="27"/>
        <v>2417.623439</v>
      </c>
      <c r="H666" s="31">
        <f t="shared" si="28"/>
        <v>22062.70375</v>
      </c>
      <c r="I666" s="31">
        <f t="shared" si="10"/>
        <v>24.17623439</v>
      </c>
      <c r="J666" s="32">
        <f t="shared" ref="J666:K666" si="2012">C666*$AH$5</f>
        <v>0.6335449279</v>
      </c>
      <c r="K666" s="32">
        <f t="shared" si="2012"/>
        <v>1.575907411</v>
      </c>
      <c r="L666" s="32">
        <f t="shared" si="12"/>
        <v>0.001726873885</v>
      </c>
      <c r="M666" s="32">
        <f t="shared" si="13"/>
        <v>0.05279541066</v>
      </c>
      <c r="N666" s="32">
        <f t="shared" si="14"/>
        <v>0.02043693316</v>
      </c>
      <c r="O666" s="32">
        <f t="shared" si="15"/>
        <v>0.1313256176</v>
      </c>
      <c r="P666" s="32">
        <f t="shared" si="16"/>
        <v>0.05083572293</v>
      </c>
      <c r="Q666" s="32">
        <f t="shared" si="17"/>
        <v>0.0001439061571</v>
      </c>
      <c r="R666" s="32">
        <f t="shared" si="18"/>
        <v>0.00005570560919</v>
      </c>
      <c r="S666" s="32">
        <f t="shared" si="19"/>
        <v>0.000004642134099</v>
      </c>
      <c r="T666" s="33">
        <f t="shared" si="30"/>
        <v>0.9999879119</v>
      </c>
      <c r="U666" s="34">
        <f t="shared" ref="U666:AB666" si="2013">IF(AND(J666&gt;=$AH$7,J666&lt;=$AH$9),1,0)</f>
        <v>0</v>
      </c>
      <c r="V666" s="34">
        <f t="shared" si="2013"/>
        <v>1</v>
      </c>
      <c r="W666" s="34">
        <f t="shared" si="2013"/>
        <v>0</v>
      </c>
      <c r="X666" s="34">
        <f t="shared" si="2013"/>
        <v>0</v>
      </c>
      <c r="Y666" s="34">
        <f t="shared" si="2013"/>
        <v>0</v>
      </c>
      <c r="Z666" s="34">
        <f t="shared" si="2013"/>
        <v>0</v>
      </c>
      <c r="AA666" s="34">
        <f t="shared" si="2013"/>
        <v>0</v>
      </c>
      <c r="AB666" s="34">
        <f t="shared" si="2013"/>
        <v>0</v>
      </c>
      <c r="AC666" s="34">
        <f t="shared" si="21"/>
        <v>0</v>
      </c>
      <c r="AD666" s="34">
        <f t="shared" si="22"/>
        <v>1</v>
      </c>
      <c r="AE666" s="30">
        <f t="shared" si="23"/>
        <v>0.000001726873885</v>
      </c>
      <c r="AF666" s="35" t="str">
        <f t="shared" si="42"/>
        <v>F</v>
      </c>
      <c r="AG666" s="31"/>
      <c r="AH666" s="31"/>
      <c r="AI666" s="31"/>
      <c r="AJ666" s="36">
        <f t="shared" ref="AJ666:AS666" si="2014">INT(100*ABS(J666-($AH$7+$AH$9)/2))</f>
        <v>136</v>
      </c>
      <c r="AK666" s="36">
        <f t="shared" si="2014"/>
        <v>42</v>
      </c>
      <c r="AL666" s="36">
        <f t="shared" si="2014"/>
        <v>199</v>
      </c>
      <c r="AM666" s="36">
        <f t="shared" si="2014"/>
        <v>194</v>
      </c>
      <c r="AN666" s="36">
        <f t="shared" si="2014"/>
        <v>197</v>
      </c>
      <c r="AO666" s="36">
        <f t="shared" si="2014"/>
        <v>186</v>
      </c>
      <c r="AP666" s="36">
        <f t="shared" si="2014"/>
        <v>194</v>
      </c>
      <c r="AQ666" s="36">
        <f t="shared" si="2014"/>
        <v>199</v>
      </c>
      <c r="AR666" s="36">
        <f t="shared" si="2014"/>
        <v>199</v>
      </c>
      <c r="AS666" s="36">
        <f t="shared" si="2014"/>
        <v>199</v>
      </c>
      <c r="AT666" s="35">
        <f t="shared" si="39"/>
        <v>42</v>
      </c>
      <c r="AU666" s="31"/>
      <c r="AV666" s="31"/>
      <c r="AW666" s="31"/>
      <c r="AX666" s="31"/>
      <c r="AY666" s="31"/>
      <c r="AZ666" s="31"/>
      <c r="BA666" s="31"/>
      <c r="BB666" s="31"/>
    </row>
    <row r="667" ht="13.5" customHeight="1">
      <c r="A667" s="27" t="s">
        <v>59</v>
      </c>
      <c r="B667" s="27" t="s">
        <v>67</v>
      </c>
      <c r="C667" s="28">
        <f>LOOKUP(A667,'single char incidentie'!$A$1:$A$26,'single char incidentie'!$E$1:$E$26)</f>
        <v>0.03451036129</v>
      </c>
      <c r="D667" s="28">
        <f>LOOKUP(B667,'single char incidentie'!$A$1:$A$26,'single char incidentie'!$D$1:$D$26)</f>
        <v>0.00006439645867</v>
      </c>
      <c r="E667" s="29">
        <v>1.65492080628317E-4</v>
      </c>
      <c r="F667" s="30">
        <f t="shared" si="9"/>
        <v>0.000001654920806</v>
      </c>
      <c r="G667" s="31">
        <f t="shared" si="27"/>
        <v>2316.889129</v>
      </c>
      <c r="H667" s="31">
        <f t="shared" si="28"/>
        <v>901.5504214</v>
      </c>
      <c r="I667" s="31">
        <f t="shared" si="10"/>
        <v>23.16889129</v>
      </c>
      <c r="J667" s="32">
        <f t="shared" ref="J667:K667" si="2015">C667*$AH$5</f>
        <v>34.51036129</v>
      </c>
      <c r="K667" s="32">
        <f t="shared" si="2015"/>
        <v>0.06439645867</v>
      </c>
      <c r="L667" s="32">
        <f t="shared" si="12"/>
        <v>0.001654920806</v>
      </c>
      <c r="M667" s="32">
        <f t="shared" si="13"/>
        <v>2.875863441</v>
      </c>
      <c r="N667" s="32">
        <f t="shared" si="14"/>
        <v>1.113237461</v>
      </c>
      <c r="O667" s="32">
        <f t="shared" si="15"/>
        <v>0.005366371556</v>
      </c>
      <c r="P667" s="32">
        <f t="shared" si="16"/>
        <v>0.002077305118</v>
      </c>
      <c r="Q667" s="32">
        <f t="shared" si="17"/>
        <v>0.0001379100672</v>
      </c>
      <c r="R667" s="32">
        <f t="shared" si="18"/>
        <v>0.00005338454214</v>
      </c>
      <c r="S667" s="32">
        <f t="shared" si="19"/>
        <v>0.000004448711845</v>
      </c>
      <c r="T667" s="33">
        <f t="shared" si="30"/>
        <v>0.9999895668</v>
      </c>
      <c r="U667" s="34">
        <f t="shared" ref="U667:AB667" si="2016">IF(AND(J667&gt;=$AH$7,J667&lt;=$AH$9),1,0)</f>
        <v>0</v>
      </c>
      <c r="V667" s="34">
        <f t="shared" si="2016"/>
        <v>0</v>
      </c>
      <c r="W667" s="34">
        <f t="shared" si="2016"/>
        <v>0</v>
      </c>
      <c r="X667" s="34">
        <f t="shared" si="2016"/>
        <v>1</v>
      </c>
      <c r="Y667" s="34">
        <f t="shared" si="2016"/>
        <v>1</v>
      </c>
      <c r="Z667" s="34">
        <f t="shared" si="2016"/>
        <v>0</v>
      </c>
      <c r="AA667" s="34">
        <f t="shared" si="2016"/>
        <v>0</v>
      </c>
      <c r="AB667" s="34">
        <f t="shared" si="2016"/>
        <v>0</v>
      </c>
      <c r="AC667" s="34">
        <f t="shared" si="21"/>
        <v>0</v>
      </c>
      <c r="AD667" s="34">
        <f t="shared" si="22"/>
        <v>1</v>
      </c>
      <c r="AE667" s="30">
        <f t="shared" si="23"/>
        <v>0.000001654920806</v>
      </c>
      <c r="AF667" s="35" t="str">
        <f t="shared" si="42"/>
        <v>V+M</v>
      </c>
      <c r="AG667" s="31"/>
      <c r="AH667" s="31"/>
      <c r="AI667" s="31"/>
      <c r="AJ667" s="36">
        <f t="shared" ref="AJ667:AS667" si="2017">INT(100*ABS(J667-($AH$7+$AH$9)/2))</f>
        <v>3251</v>
      </c>
      <c r="AK667" s="36">
        <f t="shared" si="2017"/>
        <v>193</v>
      </c>
      <c r="AL667" s="36">
        <f t="shared" si="2017"/>
        <v>199</v>
      </c>
      <c r="AM667" s="36">
        <f t="shared" si="2017"/>
        <v>87</v>
      </c>
      <c r="AN667" s="36">
        <f t="shared" si="2017"/>
        <v>88</v>
      </c>
      <c r="AO667" s="36">
        <f t="shared" si="2017"/>
        <v>199</v>
      </c>
      <c r="AP667" s="36">
        <f t="shared" si="2017"/>
        <v>199</v>
      </c>
      <c r="AQ667" s="36">
        <f t="shared" si="2017"/>
        <v>199</v>
      </c>
      <c r="AR667" s="36">
        <f t="shared" si="2017"/>
        <v>199</v>
      </c>
      <c r="AS667" s="36">
        <f t="shared" si="2017"/>
        <v>199</v>
      </c>
      <c r="AT667" s="35">
        <f t="shared" si="39"/>
        <v>87</v>
      </c>
      <c r="AU667" s="31"/>
      <c r="AV667" s="31"/>
      <c r="AW667" s="31"/>
      <c r="AX667" s="31"/>
      <c r="AY667" s="31"/>
      <c r="AZ667" s="31"/>
      <c r="BA667" s="31"/>
      <c r="BB667" s="31"/>
    </row>
    <row r="668" ht="13.5" customHeight="1">
      <c r="A668" s="27" t="s">
        <v>42</v>
      </c>
      <c r="B668" s="27" t="s">
        <v>67</v>
      </c>
      <c r="C668" s="28">
        <f>LOOKUP(A668,'single char incidentie'!$A$1:$A$26,'single char incidentie'!$E$1:$E$26)</f>
        <v>0.03420499521</v>
      </c>
      <c r="D668" s="28">
        <f>LOOKUP(B668,'single char incidentie'!$A$1:$A$26,'single char incidentie'!$D$1:$D$26)</f>
        <v>0.00006439645867</v>
      </c>
      <c r="E668" s="29">
        <v>1.65492080628317E-4</v>
      </c>
      <c r="F668" s="30">
        <f t="shared" si="9"/>
        <v>0.000001654920806</v>
      </c>
      <c r="G668" s="31">
        <f t="shared" si="27"/>
        <v>2316.889129</v>
      </c>
      <c r="H668" s="31">
        <f t="shared" si="28"/>
        <v>901.5504214</v>
      </c>
      <c r="I668" s="31">
        <f t="shared" si="10"/>
        <v>23.16889129</v>
      </c>
      <c r="J668" s="32">
        <f t="shared" ref="J668:K668" si="2018">C668*$AH$5</f>
        <v>34.20499521</v>
      </c>
      <c r="K668" s="32">
        <f t="shared" si="2018"/>
        <v>0.06439645867</v>
      </c>
      <c r="L668" s="32">
        <f t="shared" si="12"/>
        <v>0.001654920806</v>
      </c>
      <c r="M668" s="32">
        <f t="shared" si="13"/>
        <v>2.850416267</v>
      </c>
      <c r="N668" s="32">
        <f t="shared" si="14"/>
        <v>1.103386942</v>
      </c>
      <c r="O668" s="32">
        <f t="shared" si="15"/>
        <v>0.005366371556</v>
      </c>
      <c r="P668" s="32">
        <f t="shared" si="16"/>
        <v>0.002077305118</v>
      </c>
      <c r="Q668" s="32">
        <f t="shared" si="17"/>
        <v>0.0001379100672</v>
      </c>
      <c r="R668" s="32">
        <f t="shared" si="18"/>
        <v>0.00005338454214</v>
      </c>
      <c r="S668" s="32">
        <f t="shared" si="19"/>
        <v>0.000004448711845</v>
      </c>
      <c r="T668" s="33">
        <f t="shared" si="30"/>
        <v>0.9999912217</v>
      </c>
      <c r="U668" s="34">
        <f t="shared" ref="U668:AB668" si="2019">IF(AND(J668&gt;=$AH$7,J668&lt;=$AH$9),1,0)</f>
        <v>0</v>
      </c>
      <c r="V668" s="34">
        <f t="shared" si="2019"/>
        <v>0</v>
      </c>
      <c r="W668" s="34">
        <f t="shared" si="2019"/>
        <v>0</v>
      </c>
      <c r="X668" s="34">
        <f t="shared" si="2019"/>
        <v>1</v>
      </c>
      <c r="Y668" s="34">
        <f t="shared" si="2019"/>
        <v>1</v>
      </c>
      <c r="Z668" s="34">
        <f t="shared" si="2019"/>
        <v>0</v>
      </c>
      <c r="AA668" s="34">
        <f t="shared" si="2019"/>
        <v>0</v>
      </c>
      <c r="AB668" s="34">
        <f t="shared" si="2019"/>
        <v>0</v>
      </c>
      <c r="AC668" s="34">
        <f t="shared" si="21"/>
        <v>0</v>
      </c>
      <c r="AD668" s="34">
        <f t="shared" si="22"/>
        <v>1</v>
      </c>
      <c r="AE668" s="30">
        <f t="shared" si="23"/>
        <v>0.000001654920806</v>
      </c>
      <c r="AF668" s="35" t="str">
        <f t="shared" si="42"/>
        <v>V+M</v>
      </c>
      <c r="AG668" s="31"/>
      <c r="AH668" s="31"/>
      <c r="AI668" s="31"/>
      <c r="AJ668" s="36">
        <f t="shared" ref="AJ668:AS668" si="2020">INT(100*ABS(J668-($AH$7+$AH$9)/2))</f>
        <v>3220</v>
      </c>
      <c r="AK668" s="36">
        <f t="shared" si="2020"/>
        <v>193</v>
      </c>
      <c r="AL668" s="36">
        <f t="shared" si="2020"/>
        <v>199</v>
      </c>
      <c r="AM668" s="36">
        <f t="shared" si="2020"/>
        <v>85</v>
      </c>
      <c r="AN668" s="36">
        <f t="shared" si="2020"/>
        <v>89</v>
      </c>
      <c r="AO668" s="36">
        <f t="shared" si="2020"/>
        <v>199</v>
      </c>
      <c r="AP668" s="36">
        <f t="shared" si="2020"/>
        <v>199</v>
      </c>
      <c r="AQ668" s="36">
        <f t="shared" si="2020"/>
        <v>199</v>
      </c>
      <c r="AR668" s="36">
        <f t="shared" si="2020"/>
        <v>199</v>
      </c>
      <c r="AS668" s="36">
        <f t="shared" si="2020"/>
        <v>199</v>
      </c>
      <c r="AT668" s="35">
        <f t="shared" si="39"/>
        <v>85</v>
      </c>
      <c r="AU668" s="31"/>
      <c r="AV668" s="31"/>
      <c r="AW668" s="31"/>
      <c r="AX668" s="31"/>
      <c r="AY668" s="31"/>
      <c r="AZ668" s="31"/>
      <c r="BA668" s="31"/>
      <c r="BB668" s="31"/>
    </row>
    <row r="669" ht="13.5" customHeight="1">
      <c r="A669" s="27" t="s">
        <v>64</v>
      </c>
      <c r="B669" s="27" t="s">
        <v>67</v>
      </c>
      <c r="C669" s="28">
        <f>LOOKUP(A669,'single char incidentie'!$A$1:$A$26,'single char incidentie'!$E$1:$E$26)</f>
        <v>0.008691730062</v>
      </c>
      <c r="D669" s="28">
        <f>LOOKUP(B669,'single char incidentie'!$A$1:$A$26,'single char incidentie'!$D$1:$D$26)</f>
        <v>0.00006439645867</v>
      </c>
      <c r="E669" s="29">
        <v>1.51101464921507E-4</v>
      </c>
      <c r="F669" s="30">
        <f t="shared" si="9"/>
        <v>0.000001511014649</v>
      </c>
      <c r="G669" s="31">
        <f t="shared" si="27"/>
        <v>2115.420509</v>
      </c>
      <c r="H669" s="31">
        <f t="shared" si="28"/>
        <v>901.5504214</v>
      </c>
      <c r="I669" s="31">
        <f t="shared" si="10"/>
        <v>21.15420509</v>
      </c>
      <c r="J669" s="32">
        <f t="shared" ref="J669:K669" si="2021">C669*$AH$5</f>
        <v>8.691730062</v>
      </c>
      <c r="K669" s="32">
        <f t="shared" si="2021"/>
        <v>0.06439645867</v>
      </c>
      <c r="L669" s="32">
        <f t="shared" si="12"/>
        <v>0.001511014649</v>
      </c>
      <c r="M669" s="32">
        <f t="shared" si="13"/>
        <v>0.7243108385</v>
      </c>
      <c r="N669" s="32">
        <f t="shared" si="14"/>
        <v>0.2803783891</v>
      </c>
      <c r="O669" s="32">
        <f t="shared" si="15"/>
        <v>0.005366371556</v>
      </c>
      <c r="P669" s="32">
        <f t="shared" si="16"/>
        <v>0.002077305118</v>
      </c>
      <c r="Q669" s="32">
        <f t="shared" si="17"/>
        <v>0.0001259178874</v>
      </c>
      <c r="R669" s="32">
        <f t="shared" si="18"/>
        <v>0.00004874240804</v>
      </c>
      <c r="S669" s="32">
        <f t="shared" si="19"/>
        <v>0.000004061867337</v>
      </c>
      <c r="T669" s="33">
        <f t="shared" si="30"/>
        <v>0.9999927327</v>
      </c>
      <c r="U669" s="34">
        <f t="shared" ref="U669:AB669" si="2022">IF(AND(J669&gt;=$AH$7,J669&lt;=$AH$9),1,0)</f>
        <v>0</v>
      </c>
      <c r="V669" s="34">
        <f t="shared" si="2022"/>
        <v>0</v>
      </c>
      <c r="W669" s="34">
        <f t="shared" si="2022"/>
        <v>0</v>
      </c>
      <c r="X669" s="34">
        <f t="shared" si="2022"/>
        <v>0</v>
      </c>
      <c r="Y669" s="34">
        <f t="shared" si="2022"/>
        <v>0</v>
      </c>
      <c r="Z669" s="34">
        <f t="shared" si="2022"/>
        <v>0</v>
      </c>
      <c r="AA669" s="34">
        <f t="shared" si="2022"/>
        <v>0</v>
      </c>
      <c r="AB669" s="34">
        <f t="shared" si="2022"/>
        <v>0</v>
      </c>
      <c r="AC669" s="34">
        <f t="shared" si="21"/>
        <v>0</v>
      </c>
      <c r="AD669" s="34">
        <f t="shared" si="22"/>
        <v>0</v>
      </c>
      <c r="AE669" s="30">
        <f t="shared" si="23"/>
        <v>0</v>
      </c>
      <c r="AF669" s="35" t="str">
        <f t="shared" si="42"/>
        <v>V+M</v>
      </c>
      <c r="AG669" s="31"/>
      <c r="AH669" s="31"/>
      <c r="AI669" s="31"/>
      <c r="AJ669" s="36">
        <f t="shared" ref="AJ669:AS669" si="2023">INT(100*ABS(J669-($AH$7+$AH$9)/2))</f>
        <v>669</v>
      </c>
      <c r="AK669" s="36">
        <f t="shared" si="2023"/>
        <v>193</v>
      </c>
      <c r="AL669" s="36">
        <f t="shared" si="2023"/>
        <v>199</v>
      </c>
      <c r="AM669" s="36">
        <f t="shared" si="2023"/>
        <v>127</v>
      </c>
      <c r="AN669" s="36">
        <f t="shared" si="2023"/>
        <v>171</v>
      </c>
      <c r="AO669" s="36">
        <f t="shared" si="2023"/>
        <v>199</v>
      </c>
      <c r="AP669" s="36">
        <f t="shared" si="2023"/>
        <v>199</v>
      </c>
      <c r="AQ669" s="36">
        <f t="shared" si="2023"/>
        <v>199</v>
      </c>
      <c r="AR669" s="36">
        <f t="shared" si="2023"/>
        <v>199</v>
      </c>
      <c r="AS669" s="36">
        <f t="shared" si="2023"/>
        <v>199</v>
      </c>
      <c r="AT669" s="35">
        <f t="shared" si="39"/>
        <v>127</v>
      </c>
      <c r="AU669" s="31"/>
      <c r="AV669" s="31"/>
      <c r="AW669" s="31"/>
      <c r="AX669" s="31"/>
      <c r="AY669" s="31"/>
      <c r="AZ669" s="31"/>
      <c r="BA669" s="31"/>
      <c r="BB669" s="31"/>
    </row>
    <row r="670" ht="13.5" customHeight="1">
      <c r="A670" s="27" t="s">
        <v>28</v>
      </c>
      <c r="B670" s="27" t="s">
        <v>67</v>
      </c>
      <c r="C670" s="28">
        <f>LOOKUP(A670,'single char incidentie'!$A$1:$A$26,'single char incidentie'!$E$1:$E$26)</f>
        <v>0.0311030688</v>
      </c>
      <c r="D670" s="28">
        <f>LOOKUP(B670,'single char incidentie'!$A$1:$A$26,'single char incidentie'!$D$1:$D$26)</f>
        <v>0.00006439645867</v>
      </c>
      <c r="E670" s="29">
        <v>1.43906157068102E-4</v>
      </c>
      <c r="F670" s="30">
        <f t="shared" si="9"/>
        <v>0.000001439061571</v>
      </c>
      <c r="G670" s="31">
        <f t="shared" si="27"/>
        <v>2014.686199</v>
      </c>
      <c r="H670" s="31">
        <f t="shared" si="28"/>
        <v>901.5504214</v>
      </c>
      <c r="I670" s="31">
        <f t="shared" si="10"/>
        <v>20.14686199</v>
      </c>
      <c r="J670" s="32">
        <f t="shared" ref="J670:K670" si="2024">C670*$AH$5</f>
        <v>31.1030688</v>
      </c>
      <c r="K670" s="32">
        <f t="shared" si="2024"/>
        <v>0.06439645867</v>
      </c>
      <c r="L670" s="32">
        <f t="shared" si="12"/>
        <v>0.001439061571</v>
      </c>
      <c r="M670" s="32">
        <f t="shared" si="13"/>
        <v>2.5919224</v>
      </c>
      <c r="N670" s="32">
        <f t="shared" si="14"/>
        <v>1.0033248</v>
      </c>
      <c r="O670" s="32">
        <f t="shared" si="15"/>
        <v>0.005366371556</v>
      </c>
      <c r="P670" s="32">
        <f t="shared" si="16"/>
        <v>0.002077305118</v>
      </c>
      <c r="Q670" s="32">
        <f t="shared" si="17"/>
        <v>0.0001199217976</v>
      </c>
      <c r="R670" s="32">
        <f t="shared" si="18"/>
        <v>0.00004642134099</v>
      </c>
      <c r="S670" s="32">
        <f t="shared" si="19"/>
        <v>0.000003868445082</v>
      </c>
      <c r="T670" s="33">
        <f t="shared" si="30"/>
        <v>0.9999941718</v>
      </c>
      <c r="U670" s="34">
        <f t="shared" ref="U670:AB670" si="2025">IF(AND(J670&gt;=$AH$7,J670&lt;=$AH$9),1,0)</f>
        <v>0</v>
      </c>
      <c r="V670" s="34">
        <f t="shared" si="2025"/>
        <v>0</v>
      </c>
      <c r="W670" s="34">
        <f t="shared" si="2025"/>
        <v>0</v>
      </c>
      <c r="X670" s="34">
        <f t="shared" si="2025"/>
        <v>1</v>
      </c>
      <c r="Y670" s="34">
        <f t="shared" si="2025"/>
        <v>1</v>
      </c>
      <c r="Z670" s="34">
        <f t="shared" si="2025"/>
        <v>0</v>
      </c>
      <c r="AA670" s="34">
        <f t="shared" si="2025"/>
        <v>0</v>
      </c>
      <c r="AB670" s="34">
        <f t="shared" si="2025"/>
        <v>0</v>
      </c>
      <c r="AC670" s="34">
        <f t="shared" si="21"/>
        <v>0</v>
      </c>
      <c r="AD670" s="34">
        <f t="shared" si="22"/>
        <v>1</v>
      </c>
      <c r="AE670" s="30">
        <f t="shared" si="23"/>
        <v>0.000001439061571</v>
      </c>
      <c r="AF670" s="35" t="str">
        <f t="shared" si="42"/>
        <v>V+M</v>
      </c>
      <c r="AG670" s="31"/>
      <c r="AH670" s="31"/>
      <c r="AI670" s="31"/>
      <c r="AJ670" s="36">
        <f t="shared" ref="AJ670:AS670" si="2026">INT(100*ABS(J670-($AH$7+$AH$9)/2))</f>
        <v>2910</v>
      </c>
      <c r="AK670" s="36">
        <f t="shared" si="2026"/>
        <v>193</v>
      </c>
      <c r="AL670" s="36">
        <f t="shared" si="2026"/>
        <v>199</v>
      </c>
      <c r="AM670" s="36">
        <f t="shared" si="2026"/>
        <v>59</v>
      </c>
      <c r="AN670" s="36">
        <f t="shared" si="2026"/>
        <v>99</v>
      </c>
      <c r="AO670" s="36">
        <f t="shared" si="2026"/>
        <v>199</v>
      </c>
      <c r="AP670" s="36">
        <f t="shared" si="2026"/>
        <v>199</v>
      </c>
      <c r="AQ670" s="36">
        <f t="shared" si="2026"/>
        <v>199</v>
      </c>
      <c r="AR670" s="36">
        <f t="shared" si="2026"/>
        <v>199</v>
      </c>
      <c r="AS670" s="36">
        <f t="shared" si="2026"/>
        <v>199</v>
      </c>
      <c r="AT670" s="35">
        <f t="shared" si="39"/>
        <v>59</v>
      </c>
      <c r="AU670" s="31"/>
      <c r="AV670" s="31"/>
      <c r="AW670" s="31"/>
      <c r="AX670" s="31"/>
      <c r="AY670" s="31"/>
      <c r="AZ670" s="31"/>
      <c r="BA670" s="31"/>
      <c r="BB670" s="31"/>
    </row>
    <row r="671" ht="13.5" customHeight="1">
      <c r="A671" s="27" t="s">
        <v>62</v>
      </c>
      <c r="B671" s="27" t="s">
        <v>67</v>
      </c>
      <c r="C671" s="28">
        <f>LOOKUP(A671,'single char incidentie'!$A$1:$A$26,'single char incidentie'!$E$1:$E$26)</f>
        <v>0.01854000624</v>
      </c>
      <c r="D671" s="28">
        <f>LOOKUP(B671,'single char incidentie'!$A$1:$A$26,'single char incidentie'!$D$1:$D$26)</f>
        <v>0.00006439645867</v>
      </c>
      <c r="E671" s="29">
        <v>1.29515541361292E-4</v>
      </c>
      <c r="F671" s="30">
        <f t="shared" si="9"/>
        <v>0.000001295155414</v>
      </c>
      <c r="G671" s="31">
        <f t="shared" si="27"/>
        <v>1813.217579</v>
      </c>
      <c r="H671" s="31">
        <f t="shared" si="28"/>
        <v>901.5504214</v>
      </c>
      <c r="I671" s="31">
        <f t="shared" si="10"/>
        <v>18.13217579</v>
      </c>
      <c r="J671" s="32">
        <f t="shared" ref="J671:K671" si="2027">C671*$AH$5</f>
        <v>18.54000624</v>
      </c>
      <c r="K671" s="32">
        <f t="shared" si="2027"/>
        <v>0.06439645867</v>
      </c>
      <c r="L671" s="32">
        <f t="shared" si="12"/>
        <v>0.001295155414</v>
      </c>
      <c r="M671" s="32">
        <f t="shared" si="13"/>
        <v>1.54500052</v>
      </c>
      <c r="N671" s="32">
        <f t="shared" si="14"/>
        <v>0.5980647174</v>
      </c>
      <c r="O671" s="32">
        <f t="shared" si="15"/>
        <v>0.005366371556</v>
      </c>
      <c r="P671" s="32">
        <f t="shared" si="16"/>
        <v>0.002077305118</v>
      </c>
      <c r="Q671" s="32">
        <f t="shared" si="17"/>
        <v>0.0001079296178</v>
      </c>
      <c r="R671" s="32">
        <f t="shared" si="18"/>
        <v>0.00004177920689</v>
      </c>
      <c r="S671" s="32">
        <f t="shared" si="19"/>
        <v>0.000003481600574</v>
      </c>
      <c r="T671" s="33">
        <f t="shared" si="30"/>
        <v>0.999995467</v>
      </c>
      <c r="U671" s="34">
        <f t="shared" ref="U671:AB671" si="2028">IF(AND(J671&gt;=$AH$7,J671&lt;=$AH$9),1,0)</f>
        <v>0</v>
      </c>
      <c r="V671" s="34">
        <f t="shared" si="2028"/>
        <v>0</v>
      </c>
      <c r="W671" s="34">
        <f t="shared" si="2028"/>
        <v>0</v>
      </c>
      <c r="X671" s="34">
        <f t="shared" si="2028"/>
        <v>1</v>
      </c>
      <c r="Y671" s="34">
        <f t="shared" si="2028"/>
        <v>0</v>
      </c>
      <c r="Z671" s="34">
        <f t="shared" si="2028"/>
        <v>0</v>
      </c>
      <c r="AA671" s="34">
        <f t="shared" si="2028"/>
        <v>0</v>
      </c>
      <c r="AB671" s="34">
        <f t="shared" si="2028"/>
        <v>0</v>
      </c>
      <c r="AC671" s="34">
        <f t="shared" si="21"/>
        <v>0</v>
      </c>
      <c r="AD671" s="34">
        <f t="shared" si="22"/>
        <v>1</v>
      </c>
      <c r="AE671" s="30">
        <f t="shared" si="23"/>
        <v>0.000001295155414</v>
      </c>
      <c r="AF671" s="35" t="str">
        <f t="shared" si="42"/>
        <v>V+M</v>
      </c>
      <c r="AG671" s="31"/>
      <c r="AH671" s="31"/>
      <c r="AI671" s="31"/>
      <c r="AJ671" s="36">
        <f t="shared" ref="AJ671:AS671" si="2029">INT(100*ABS(J671-($AH$7+$AH$9)/2))</f>
        <v>1654</v>
      </c>
      <c r="AK671" s="36">
        <f t="shared" si="2029"/>
        <v>193</v>
      </c>
      <c r="AL671" s="36">
        <f t="shared" si="2029"/>
        <v>199</v>
      </c>
      <c r="AM671" s="36">
        <f t="shared" si="2029"/>
        <v>45</v>
      </c>
      <c r="AN671" s="36">
        <f t="shared" si="2029"/>
        <v>140</v>
      </c>
      <c r="AO671" s="36">
        <f t="shared" si="2029"/>
        <v>199</v>
      </c>
      <c r="AP671" s="36">
        <f t="shared" si="2029"/>
        <v>199</v>
      </c>
      <c r="AQ671" s="36">
        <f t="shared" si="2029"/>
        <v>199</v>
      </c>
      <c r="AR671" s="36">
        <f t="shared" si="2029"/>
        <v>199</v>
      </c>
      <c r="AS671" s="36">
        <f t="shared" si="2029"/>
        <v>199</v>
      </c>
      <c r="AT671" s="35">
        <f t="shared" si="39"/>
        <v>45</v>
      </c>
      <c r="AU671" s="31"/>
      <c r="AV671" s="31"/>
      <c r="AW671" s="31"/>
      <c r="AX671" s="31"/>
      <c r="AY671" s="31"/>
      <c r="AZ671" s="31"/>
      <c r="BA671" s="31"/>
      <c r="BB671" s="31"/>
    </row>
    <row r="672" ht="13.5" customHeight="1">
      <c r="A672" s="27" t="s">
        <v>67</v>
      </c>
      <c r="B672" s="27" t="s">
        <v>66</v>
      </c>
      <c r="C672" s="28">
        <f>LOOKUP(A672,'single char incidentie'!$A$1:$A$26,'single char incidentie'!$E$1:$E$26)</f>
        <v>0.0006335449279</v>
      </c>
      <c r="D672" s="28">
        <f>LOOKUP(B672,'single char incidentie'!$A$1:$A$26,'single char incidentie'!$D$1:$D$26)</f>
        <v>0.000842809948</v>
      </c>
      <c r="E672" s="29">
        <v>1.07929617801077E-4</v>
      </c>
      <c r="F672" s="30">
        <f t="shared" si="9"/>
        <v>0.000001079296178</v>
      </c>
      <c r="G672" s="31">
        <f t="shared" si="27"/>
        <v>1511.014649</v>
      </c>
      <c r="H672" s="31">
        <f t="shared" si="28"/>
        <v>11799.33927</v>
      </c>
      <c r="I672" s="31">
        <f t="shared" si="10"/>
        <v>15.11014649</v>
      </c>
      <c r="J672" s="32">
        <f t="shared" ref="J672:K672" si="2030">C672*$AH$5</f>
        <v>0.6335449279</v>
      </c>
      <c r="K672" s="32">
        <f t="shared" si="2030"/>
        <v>0.842809948</v>
      </c>
      <c r="L672" s="32">
        <f t="shared" si="12"/>
        <v>0.001079296178</v>
      </c>
      <c r="M672" s="32">
        <f t="shared" si="13"/>
        <v>0.05279541066</v>
      </c>
      <c r="N672" s="32">
        <f t="shared" si="14"/>
        <v>0.02043693316</v>
      </c>
      <c r="O672" s="32">
        <f t="shared" si="15"/>
        <v>0.07023416233</v>
      </c>
      <c r="P672" s="32">
        <f t="shared" si="16"/>
        <v>0.02718741768</v>
      </c>
      <c r="Q672" s="32">
        <f t="shared" si="17"/>
        <v>0.00008994134817</v>
      </c>
      <c r="R672" s="32">
        <f t="shared" si="18"/>
        <v>0.00003481600574</v>
      </c>
      <c r="S672" s="32">
        <f t="shared" si="19"/>
        <v>0.000002901333812</v>
      </c>
      <c r="T672" s="33">
        <f t="shared" si="30"/>
        <v>0.9999965463</v>
      </c>
      <c r="U672" s="34">
        <f t="shared" ref="U672:AB672" si="2031">IF(AND(J672&gt;=$AH$7,J672&lt;=$AH$9),1,0)</f>
        <v>0</v>
      </c>
      <c r="V672" s="34">
        <f t="shared" si="2031"/>
        <v>0</v>
      </c>
      <c r="W672" s="34">
        <f t="shared" si="2031"/>
        <v>0</v>
      </c>
      <c r="X672" s="34">
        <f t="shared" si="2031"/>
        <v>0</v>
      </c>
      <c r="Y672" s="34">
        <f t="shared" si="2031"/>
        <v>0</v>
      </c>
      <c r="Z672" s="34">
        <f t="shared" si="2031"/>
        <v>0</v>
      </c>
      <c r="AA672" s="34">
        <f t="shared" si="2031"/>
        <v>0</v>
      </c>
      <c r="AB672" s="34">
        <f t="shared" si="2031"/>
        <v>0</v>
      </c>
      <c r="AC672" s="34">
        <f t="shared" si="21"/>
        <v>0</v>
      </c>
      <c r="AD672" s="34">
        <f t="shared" si="22"/>
        <v>0</v>
      </c>
      <c r="AE672" s="30">
        <f t="shared" si="23"/>
        <v>0</v>
      </c>
      <c r="AF672" s="35" t="str">
        <f t="shared" si="42"/>
        <v>F</v>
      </c>
      <c r="AG672" s="31"/>
      <c r="AH672" s="31"/>
      <c r="AI672" s="31"/>
      <c r="AJ672" s="36">
        <f t="shared" ref="AJ672:AS672" si="2032">INT(100*ABS(J672-($AH$7+$AH$9)/2))</f>
        <v>136</v>
      </c>
      <c r="AK672" s="36">
        <f t="shared" si="2032"/>
        <v>115</v>
      </c>
      <c r="AL672" s="36">
        <f t="shared" si="2032"/>
        <v>199</v>
      </c>
      <c r="AM672" s="36">
        <f t="shared" si="2032"/>
        <v>194</v>
      </c>
      <c r="AN672" s="36">
        <f t="shared" si="2032"/>
        <v>197</v>
      </c>
      <c r="AO672" s="36">
        <f t="shared" si="2032"/>
        <v>192</v>
      </c>
      <c r="AP672" s="36">
        <f t="shared" si="2032"/>
        <v>197</v>
      </c>
      <c r="AQ672" s="36">
        <f t="shared" si="2032"/>
        <v>199</v>
      </c>
      <c r="AR672" s="36">
        <f t="shared" si="2032"/>
        <v>199</v>
      </c>
      <c r="AS672" s="36">
        <f t="shared" si="2032"/>
        <v>199</v>
      </c>
      <c r="AT672" s="35">
        <f t="shared" si="39"/>
        <v>115</v>
      </c>
      <c r="AU672" s="31"/>
      <c r="AV672" s="31"/>
      <c r="AW672" s="31"/>
      <c r="AX672" s="31"/>
      <c r="AY672" s="31"/>
      <c r="AZ672" s="31"/>
      <c r="BA672" s="31"/>
      <c r="BB672" s="31"/>
    </row>
    <row r="673" ht="13.5" customHeight="1">
      <c r="A673" s="27" t="s">
        <v>67</v>
      </c>
      <c r="B673" s="27" t="s">
        <v>67</v>
      </c>
      <c r="C673" s="28">
        <f>LOOKUP(A673,'single char incidentie'!$A$1:$A$26,'single char incidentie'!$E$1:$E$26)</f>
        <v>0.0006335449279</v>
      </c>
      <c r="D673" s="28">
        <f>LOOKUP(B673,'single char incidentie'!$A$1:$A$26,'single char incidentie'!$D$1:$D$26)</f>
        <v>0.00006439645867</v>
      </c>
      <c r="E673" s="29">
        <v>1.07929617801077E-4</v>
      </c>
      <c r="F673" s="30">
        <f t="shared" si="9"/>
        <v>0.000001079296178</v>
      </c>
      <c r="G673" s="31">
        <f t="shared" si="27"/>
        <v>1511.014649</v>
      </c>
      <c r="H673" s="31">
        <f t="shared" si="28"/>
        <v>901.5504214</v>
      </c>
      <c r="I673" s="31">
        <f t="shared" si="10"/>
        <v>15.11014649</v>
      </c>
      <c r="J673" s="32">
        <f t="shared" ref="J673:K673" si="2033">C673*$AH$5</f>
        <v>0.6335449279</v>
      </c>
      <c r="K673" s="32">
        <f t="shared" si="2033"/>
        <v>0.06439645867</v>
      </c>
      <c r="L673" s="32">
        <f t="shared" si="12"/>
        <v>0.001079296178</v>
      </c>
      <c r="M673" s="32">
        <f t="shared" si="13"/>
        <v>0.05279541066</v>
      </c>
      <c r="N673" s="32">
        <f t="shared" si="14"/>
        <v>0.02043693316</v>
      </c>
      <c r="O673" s="32">
        <f t="shared" si="15"/>
        <v>0.005366371556</v>
      </c>
      <c r="P673" s="32">
        <f t="shared" si="16"/>
        <v>0.002077305118</v>
      </c>
      <c r="Q673" s="32">
        <f t="shared" si="17"/>
        <v>0.00008994134817</v>
      </c>
      <c r="R673" s="32">
        <f t="shared" si="18"/>
        <v>0.00003481600574</v>
      </c>
      <c r="S673" s="32">
        <f t="shared" si="19"/>
        <v>0.000002901333812</v>
      </c>
      <c r="T673" s="33">
        <f t="shared" si="30"/>
        <v>0.9999976255</v>
      </c>
      <c r="U673" s="34">
        <f t="shared" ref="U673:AB673" si="2034">IF(AND(J673&gt;=$AH$7,J673&lt;=$AH$9),1,0)</f>
        <v>0</v>
      </c>
      <c r="V673" s="34">
        <f t="shared" si="2034"/>
        <v>0</v>
      </c>
      <c r="W673" s="34">
        <f t="shared" si="2034"/>
        <v>0</v>
      </c>
      <c r="X673" s="34">
        <f t="shared" si="2034"/>
        <v>0</v>
      </c>
      <c r="Y673" s="34">
        <f t="shared" si="2034"/>
        <v>0</v>
      </c>
      <c r="Z673" s="34">
        <f t="shared" si="2034"/>
        <v>0</v>
      </c>
      <c r="AA673" s="34">
        <f t="shared" si="2034"/>
        <v>0</v>
      </c>
      <c r="AB673" s="34">
        <f t="shared" si="2034"/>
        <v>0</v>
      </c>
      <c r="AC673" s="34">
        <f t="shared" si="21"/>
        <v>0</v>
      </c>
      <c r="AD673" s="34">
        <f t="shared" si="22"/>
        <v>0</v>
      </c>
      <c r="AE673" s="30">
        <f t="shared" si="23"/>
        <v>0</v>
      </c>
      <c r="AF673" s="35" t="str">
        <f t="shared" si="42"/>
        <v>F</v>
      </c>
      <c r="AG673" s="31"/>
      <c r="AH673" s="31"/>
      <c r="AI673" s="31"/>
      <c r="AJ673" s="36">
        <f t="shared" ref="AJ673:AS673" si="2035">INT(100*ABS(J673-($AH$7+$AH$9)/2))</f>
        <v>136</v>
      </c>
      <c r="AK673" s="36">
        <f t="shared" si="2035"/>
        <v>193</v>
      </c>
      <c r="AL673" s="36">
        <f t="shared" si="2035"/>
        <v>199</v>
      </c>
      <c r="AM673" s="36">
        <f t="shared" si="2035"/>
        <v>194</v>
      </c>
      <c r="AN673" s="36">
        <f t="shared" si="2035"/>
        <v>197</v>
      </c>
      <c r="AO673" s="36">
        <f t="shared" si="2035"/>
        <v>199</v>
      </c>
      <c r="AP673" s="36">
        <f t="shared" si="2035"/>
        <v>199</v>
      </c>
      <c r="AQ673" s="36">
        <f t="shared" si="2035"/>
        <v>199</v>
      </c>
      <c r="AR673" s="36">
        <f t="shared" si="2035"/>
        <v>199</v>
      </c>
      <c r="AS673" s="36">
        <f t="shared" si="2035"/>
        <v>199</v>
      </c>
      <c r="AT673" s="35">
        <f t="shared" si="39"/>
        <v>193</v>
      </c>
      <c r="AU673" s="31"/>
      <c r="AV673" s="31"/>
      <c r="AW673" s="31"/>
      <c r="AX673" s="31"/>
      <c r="AY673" s="31"/>
      <c r="AZ673" s="31"/>
      <c r="BA673" s="31"/>
      <c r="BB673" s="31"/>
    </row>
    <row r="674" ht="13.5" customHeight="1">
      <c r="A674" s="27" t="s">
        <v>63</v>
      </c>
      <c r="B674" s="27" t="s">
        <v>67</v>
      </c>
      <c r="C674" s="28">
        <f>LOOKUP(A674,'single char incidentie'!$A$1:$A$26,'single char incidentie'!$E$1:$E$26)</f>
        <v>0.00260728886</v>
      </c>
      <c r="D674" s="28">
        <f>LOOKUP(B674,'single char incidentie'!$A$1:$A$26,'single char incidentie'!$D$1:$D$26)</f>
        <v>0.00006439645867</v>
      </c>
      <c r="E674" s="29">
        <v>8.63436942408612E-5</v>
      </c>
      <c r="F674" s="30">
        <f t="shared" si="9"/>
        <v>0.0000008634369424</v>
      </c>
      <c r="G674" s="31">
        <f t="shared" si="27"/>
        <v>1208.811719</v>
      </c>
      <c r="H674" s="31">
        <f t="shared" si="28"/>
        <v>901.5504214</v>
      </c>
      <c r="I674" s="31">
        <f t="shared" si="10"/>
        <v>12.08811719</v>
      </c>
      <c r="J674" s="32">
        <f t="shared" ref="J674:K674" si="2036">C674*$AH$5</f>
        <v>2.60728886</v>
      </c>
      <c r="K674" s="32">
        <f t="shared" si="2036"/>
        <v>0.06439645867</v>
      </c>
      <c r="L674" s="32">
        <f t="shared" si="12"/>
        <v>0.0008634369424</v>
      </c>
      <c r="M674" s="32">
        <f t="shared" si="13"/>
        <v>0.2172740717</v>
      </c>
      <c r="N674" s="32">
        <f t="shared" si="14"/>
        <v>0.08410609227</v>
      </c>
      <c r="O674" s="32">
        <f t="shared" si="15"/>
        <v>0.005366371556</v>
      </c>
      <c r="P674" s="32">
        <f t="shared" si="16"/>
        <v>0.002077305118</v>
      </c>
      <c r="Q674" s="32">
        <f t="shared" si="17"/>
        <v>0.00007195307853</v>
      </c>
      <c r="R674" s="32">
        <f t="shared" si="18"/>
        <v>0.00002785280459</v>
      </c>
      <c r="S674" s="32">
        <f t="shared" si="19"/>
        <v>0.000002321067049</v>
      </c>
      <c r="T674" s="33">
        <f t="shared" si="30"/>
        <v>0.999998489</v>
      </c>
      <c r="U674" s="34">
        <f t="shared" ref="U674:AB674" si="2037">IF(AND(J674&gt;=$AH$7,J674&lt;=$AH$9),1,0)</f>
        <v>1</v>
      </c>
      <c r="V674" s="34">
        <f t="shared" si="2037"/>
        <v>0</v>
      </c>
      <c r="W674" s="34">
        <f t="shared" si="2037"/>
        <v>0</v>
      </c>
      <c r="X674" s="34">
        <f t="shared" si="2037"/>
        <v>0</v>
      </c>
      <c r="Y674" s="34">
        <f t="shared" si="2037"/>
        <v>0</v>
      </c>
      <c r="Z674" s="34">
        <f t="shared" si="2037"/>
        <v>0</v>
      </c>
      <c r="AA674" s="34">
        <f t="shared" si="2037"/>
        <v>0</v>
      </c>
      <c r="AB674" s="34">
        <f t="shared" si="2037"/>
        <v>0</v>
      </c>
      <c r="AC674" s="34">
        <f t="shared" si="21"/>
        <v>0</v>
      </c>
      <c r="AD674" s="34">
        <f t="shared" si="22"/>
        <v>1</v>
      </c>
      <c r="AE674" s="30">
        <f t="shared" si="23"/>
        <v>0.0000008634369424</v>
      </c>
      <c r="AF674" s="35" t="str">
        <f t="shared" si="42"/>
        <v>V+M</v>
      </c>
      <c r="AG674" s="31"/>
      <c r="AH674" s="31"/>
      <c r="AI674" s="31"/>
      <c r="AJ674" s="36">
        <f t="shared" ref="AJ674:AS674" si="2038">INT(100*ABS(J674-($AH$7+$AH$9)/2))</f>
        <v>60</v>
      </c>
      <c r="AK674" s="36">
        <f t="shared" si="2038"/>
        <v>193</v>
      </c>
      <c r="AL674" s="36">
        <f t="shared" si="2038"/>
        <v>199</v>
      </c>
      <c r="AM674" s="36">
        <f t="shared" si="2038"/>
        <v>178</v>
      </c>
      <c r="AN674" s="36">
        <f t="shared" si="2038"/>
        <v>191</v>
      </c>
      <c r="AO674" s="36">
        <f t="shared" si="2038"/>
        <v>199</v>
      </c>
      <c r="AP674" s="36">
        <f t="shared" si="2038"/>
        <v>199</v>
      </c>
      <c r="AQ674" s="36">
        <f t="shared" si="2038"/>
        <v>199</v>
      </c>
      <c r="AR674" s="36">
        <f t="shared" si="2038"/>
        <v>199</v>
      </c>
      <c r="AS674" s="36">
        <f t="shared" si="2038"/>
        <v>199</v>
      </c>
      <c r="AT674" s="35">
        <f t="shared" si="39"/>
        <v>178</v>
      </c>
      <c r="AU674" s="31"/>
      <c r="AV674" s="31"/>
      <c r="AW674" s="31"/>
      <c r="AX674" s="31"/>
      <c r="AY674" s="31"/>
      <c r="AZ674" s="31"/>
      <c r="BA674" s="31"/>
      <c r="BB674" s="31"/>
    </row>
    <row r="675" ht="13.5" customHeight="1">
      <c r="A675" s="27" t="s">
        <v>10</v>
      </c>
      <c r="B675" s="27" t="s">
        <v>67</v>
      </c>
      <c r="C675" s="28">
        <f>LOOKUP(A675,'single char incidentie'!$A$1:$A$26,'single char incidentie'!$E$1:$E$26)</f>
        <v>0.006305122521</v>
      </c>
      <c r="D675" s="28">
        <f>LOOKUP(B675,'single char incidentie'!$A$1:$A$26,'single char incidentie'!$D$1:$D$26)</f>
        <v>0.00006439645867</v>
      </c>
      <c r="E675" s="29">
        <v>6.47577706806459E-5</v>
      </c>
      <c r="F675" s="30">
        <f t="shared" si="9"/>
        <v>0.0000006475777068</v>
      </c>
      <c r="G675" s="31">
        <f t="shared" si="27"/>
        <v>906.6087895</v>
      </c>
      <c r="H675" s="31">
        <f t="shared" si="28"/>
        <v>901.5504214</v>
      </c>
      <c r="I675" s="31">
        <f t="shared" si="10"/>
        <v>9.066087895</v>
      </c>
      <c r="J675" s="32">
        <f t="shared" ref="J675:K675" si="2039">C675*$AH$5</f>
        <v>6.305122521</v>
      </c>
      <c r="K675" s="32">
        <f t="shared" si="2039"/>
        <v>0.06439645867</v>
      </c>
      <c r="L675" s="32">
        <f t="shared" si="12"/>
        <v>0.0006475777068</v>
      </c>
      <c r="M675" s="32">
        <f t="shared" si="13"/>
        <v>0.5254268768</v>
      </c>
      <c r="N675" s="32">
        <f t="shared" si="14"/>
        <v>0.2033910491</v>
      </c>
      <c r="O675" s="32">
        <f t="shared" si="15"/>
        <v>0.005366371556</v>
      </c>
      <c r="P675" s="32">
        <f t="shared" si="16"/>
        <v>0.002077305118</v>
      </c>
      <c r="Q675" s="32">
        <f t="shared" si="17"/>
        <v>0.0000539648089</v>
      </c>
      <c r="R675" s="32">
        <f t="shared" si="18"/>
        <v>0.00002088960345</v>
      </c>
      <c r="S675" s="32">
        <f t="shared" si="19"/>
        <v>0.000001740800287</v>
      </c>
      <c r="T675" s="33">
        <f t="shared" si="30"/>
        <v>0.9999991366</v>
      </c>
      <c r="U675" s="34">
        <f t="shared" ref="U675:AB675" si="2040">IF(AND(J675&gt;=$AH$7,J675&lt;=$AH$9),1,0)</f>
        <v>0</v>
      </c>
      <c r="V675" s="34">
        <f t="shared" si="2040"/>
        <v>0</v>
      </c>
      <c r="W675" s="34">
        <f t="shared" si="2040"/>
        <v>0</v>
      </c>
      <c r="X675" s="34">
        <f t="shared" si="2040"/>
        <v>0</v>
      </c>
      <c r="Y675" s="34">
        <f t="shared" si="2040"/>
        <v>0</v>
      </c>
      <c r="Z675" s="34">
        <f t="shared" si="2040"/>
        <v>0</v>
      </c>
      <c r="AA675" s="34">
        <f t="shared" si="2040"/>
        <v>0</v>
      </c>
      <c r="AB675" s="34">
        <f t="shared" si="2040"/>
        <v>0</v>
      </c>
      <c r="AC675" s="34">
        <f t="shared" si="21"/>
        <v>0</v>
      </c>
      <c r="AD675" s="34">
        <f t="shared" si="22"/>
        <v>0</v>
      </c>
      <c r="AE675" s="30">
        <f t="shared" si="23"/>
        <v>0</v>
      </c>
      <c r="AF675" s="35" t="str">
        <f t="shared" si="42"/>
        <v>V+M</v>
      </c>
      <c r="AG675" s="31"/>
      <c r="AH675" s="31"/>
      <c r="AI675" s="31"/>
      <c r="AJ675" s="36">
        <f t="shared" ref="AJ675:AS675" si="2041">INT(100*ABS(J675-($AH$7+$AH$9)/2))</f>
        <v>430</v>
      </c>
      <c r="AK675" s="36">
        <f t="shared" si="2041"/>
        <v>193</v>
      </c>
      <c r="AL675" s="36">
        <f t="shared" si="2041"/>
        <v>199</v>
      </c>
      <c r="AM675" s="36">
        <f t="shared" si="2041"/>
        <v>147</v>
      </c>
      <c r="AN675" s="36">
        <f t="shared" si="2041"/>
        <v>179</v>
      </c>
      <c r="AO675" s="36">
        <f t="shared" si="2041"/>
        <v>199</v>
      </c>
      <c r="AP675" s="36">
        <f t="shared" si="2041"/>
        <v>199</v>
      </c>
      <c r="AQ675" s="36">
        <f t="shared" si="2041"/>
        <v>199</v>
      </c>
      <c r="AR675" s="36">
        <f t="shared" si="2041"/>
        <v>199</v>
      </c>
      <c r="AS675" s="36">
        <f t="shared" si="2041"/>
        <v>199</v>
      </c>
      <c r="AT675" s="35">
        <f t="shared" si="39"/>
        <v>147</v>
      </c>
      <c r="AU675" s="31"/>
      <c r="AV675" s="31"/>
      <c r="AW675" s="31"/>
      <c r="AX675" s="31"/>
      <c r="AY675" s="31"/>
      <c r="AZ675" s="31"/>
      <c r="BA675" s="31"/>
      <c r="BB675" s="31"/>
    </row>
    <row r="676" ht="13.5" customHeight="1">
      <c r="A676" s="27" t="s">
        <v>65</v>
      </c>
      <c r="B676" s="27" t="s">
        <v>66</v>
      </c>
      <c r="C676" s="28">
        <f>LOOKUP(A676,'single char incidentie'!$A$1:$A$26,'single char incidentie'!$E$1:$E$26)</f>
        <v>0.0005948918502</v>
      </c>
      <c r="D676" s="28">
        <f>LOOKUP(B676,'single char incidentie'!$A$1:$A$26,'single char incidentie'!$D$1:$D$26)</f>
        <v>0.000842809948</v>
      </c>
      <c r="E676" s="29">
        <v>3.59765392670255E-5</v>
      </c>
      <c r="F676" s="30">
        <f t="shared" si="9"/>
        <v>0.0000003597653927</v>
      </c>
      <c r="G676" s="31">
        <f t="shared" si="27"/>
        <v>503.6715497</v>
      </c>
      <c r="H676" s="31">
        <f t="shared" si="28"/>
        <v>11799.33927</v>
      </c>
      <c r="I676" s="31">
        <f t="shared" si="10"/>
        <v>5.036715497</v>
      </c>
      <c r="J676" s="32">
        <f t="shared" ref="J676:K676" si="2042">C676*$AH$5</f>
        <v>0.5948918502</v>
      </c>
      <c r="K676" s="32">
        <f t="shared" si="2042"/>
        <v>0.842809948</v>
      </c>
      <c r="L676" s="32">
        <f t="shared" si="12"/>
        <v>0.0003597653927</v>
      </c>
      <c r="M676" s="32">
        <f t="shared" si="13"/>
        <v>0.04957432085</v>
      </c>
      <c r="N676" s="32">
        <f t="shared" si="14"/>
        <v>0.01919005969</v>
      </c>
      <c r="O676" s="32">
        <f t="shared" si="15"/>
        <v>0.07023416233</v>
      </c>
      <c r="P676" s="32">
        <f t="shared" si="16"/>
        <v>0.02718741768</v>
      </c>
      <c r="Q676" s="32">
        <f t="shared" si="17"/>
        <v>0.00002998044939</v>
      </c>
      <c r="R676" s="32">
        <f t="shared" si="18"/>
        <v>0.00001160533525</v>
      </c>
      <c r="S676" s="32">
        <f t="shared" si="19"/>
        <v>0.0000009671112706</v>
      </c>
      <c r="T676" s="33">
        <f t="shared" si="30"/>
        <v>0.9999994963</v>
      </c>
      <c r="U676" s="34">
        <f t="shared" ref="U676:AB676" si="2043">IF(AND(J676&gt;=$AH$7,J676&lt;=$AH$9),1,0)</f>
        <v>0</v>
      </c>
      <c r="V676" s="34">
        <f t="shared" si="2043"/>
        <v>0</v>
      </c>
      <c r="W676" s="34">
        <f t="shared" si="2043"/>
        <v>0</v>
      </c>
      <c r="X676" s="34">
        <f t="shared" si="2043"/>
        <v>0</v>
      </c>
      <c r="Y676" s="34">
        <f t="shared" si="2043"/>
        <v>0</v>
      </c>
      <c r="Z676" s="34">
        <f t="shared" si="2043"/>
        <v>0</v>
      </c>
      <c r="AA676" s="34">
        <f t="shared" si="2043"/>
        <v>0</v>
      </c>
      <c r="AB676" s="34">
        <f t="shared" si="2043"/>
        <v>0</v>
      </c>
      <c r="AC676" s="34">
        <f t="shared" si="21"/>
        <v>0</v>
      </c>
      <c r="AD676" s="34">
        <f t="shared" si="22"/>
        <v>0</v>
      </c>
      <c r="AE676" s="30">
        <f t="shared" si="23"/>
        <v>0</v>
      </c>
      <c r="AF676" s="35" t="str">
        <f t="shared" si="42"/>
        <v>F</v>
      </c>
      <c r="AG676" s="31"/>
      <c r="AH676" s="31"/>
      <c r="AI676" s="31"/>
      <c r="AJ676" s="36">
        <f t="shared" ref="AJ676:AS676" si="2044">INT(100*ABS(J676-($AH$7+$AH$9)/2))</f>
        <v>140</v>
      </c>
      <c r="AK676" s="36">
        <f t="shared" si="2044"/>
        <v>115</v>
      </c>
      <c r="AL676" s="36">
        <f t="shared" si="2044"/>
        <v>199</v>
      </c>
      <c r="AM676" s="36">
        <f t="shared" si="2044"/>
        <v>195</v>
      </c>
      <c r="AN676" s="36">
        <f t="shared" si="2044"/>
        <v>198</v>
      </c>
      <c r="AO676" s="36">
        <f t="shared" si="2044"/>
        <v>192</v>
      </c>
      <c r="AP676" s="36">
        <f t="shared" si="2044"/>
        <v>197</v>
      </c>
      <c r="AQ676" s="36">
        <f t="shared" si="2044"/>
        <v>199</v>
      </c>
      <c r="AR676" s="36">
        <f t="shared" si="2044"/>
        <v>199</v>
      </c>
      <c r="AS676" s="36">
        <f t="shared" si="2044"/>
        <v>199</v>
      </c>
      <c r="AT676" s="35">
        <f t="shared" si="39"/>
        <v>115</v>
      </c>
      <c r="AU676" s="31"/>
      <c r="AV676" s="31"/>
      <c r="AW676" s="31"/>
      <c r="AX676" s="31"/>
      <c r="AY676" s="31"/>
      <c r="AZ676" s="31"/>
      <c r="BA676" s="31"/>
      <c r="BB676" s="31"/>
    </row>
    <row r="677" ht="13.5" customHeight="1">
      <c r="A677" s="27" t="s">
        <v>66</v>
      </c>
      <c r="B677" s="27" t="s">
        <v>67</v>
      </c>
      <c r="C677" s="28">
        <f>LOOKUP(A677,'single char incidentie'!$A$1:$A$26,'single char incidentie'!$E$1:$E$26)</f>
        <v>0.00143361625</v>
      </c>
      <c r="D677" s="28">
        <f>LOOKUP(B677,'single char incidentie'!$A$1:$A$26,'single char incidentie'!$D$1:$D$26)</f>
        <v>0.00006439645867</v>
      </c>
      <c r="E677" s="29">
        <v>2.87812314136204E-5</v>
      </c>
      <c r="F677" s="30">
        <f t="shared" si="9"/>
        <v>0.0000002878123141</v>
      </c>
      <c r="G677" s="31">
        <f t="shared" si="27"/>
        <v>402.9372398</v>
      </c>
      <c r="H677" s="31">
        <f t="shared" si="28"/>
        <v>901.5504214</v>
      </c>
      <c r="I677" s="31">
        <f t="shared" si="10"/>
        <v>4.029372398</v>
      </c>
      <c r="J677" s="32">
        <f t="shared" ref="J677:K677" si="2045">C677*$AH$5</f>
        <v>1.43361625</v>
      </c>
      <c r="K677" s="32">
        <f t="shared" si="2045"/>
        <v>0.06439645867</v>
      </c>
      <c r="L677" s="32">
        <f t="shared" si="12"/>
        <v>0.0002878123141</v>
      </c>
      <c r="M677" s="32">
        <f t="shared" si="13"/>
        <v>0.1194680208</v>
      </c>
      <c r="N677" s="32">
        <f t="shared" si="14"/>
        <v>0.04624568548</v>
      </c>
      <c r="O677" s="32">
        <f t="shared" si="15"/>
        <v>0.005366371556</v>
      </c>
      <c r="P677" s="32">
        <f t="shared" si="16"/>
        <v>0.002077305118</v>
      </c>
      <c r="Q677" s="32">
        <f t="shared" si="17"/>
        <v>0.00002398435951</v>
      </c>
      <c r="R677" s="32">
        <f t="shared" si="18"/>
        <v>0.000009284268198</v>
      </c>
      <c r="S677" s="32">
        <f t="shared" si="19"/>
        <v>0.0000007736890165</v>
      </c>
      <c r="T677" s="33">
        <f t="shared" si="30"/>
        <v>0.9999997841</v>
      </c>
      <c r="U677" s="34">
        <f t="shared" ref="U677:AB677" si="2046">IF(AND(J677&gt;=$AH$7,J677&lt;=$AH$9),1,0)</f>
        <v>1</v>
      </c>
      <c r="V677" s="34">
        <f t="shared" si="2046"/>
        <v>0</v>
      </c>
      <c r="W677" s="34">
        <f t="shared" si="2046"/>
        <v>0</v>
      </c>
      <c r="X677" s="34">
        <f t="shared" si="2046"/>
        <v>0</v>
      </c>
      <c r="Y677" s="34">
        <f t="shared" si="2046"/>
        <v>0</v>
      </c>
      <c r="Z677" s="34">
        <f t="shared" si="2046"/>
        <v>0</v>
      </c>
      <c r="AA677" s="34">
        <f t="shared" si="2046"/>
        <v>0</v>
      </c>
      <c r="AB677" s="34">
        <f t="shared" si="2046"/>
        <v>0</v>
      </c>
      <c r="AC677" s="34">
        <f t="shared" si="21"/>
        <v>0</v>
      </c>
      <c r="AD677" s="34">
        <f t="shared" si="22"/>
        <v>1</v>
      </c>
      <c r="AE677" s="30">
        <f t="shared" si="23"/>
        <v>0.0000002878123141</v>
      </c>
      <c r="AF677" s="35" t="str">
        <f t="shared" si="42"/>
        <v>V+M</v>
      </c>
      <c r="AG677" s="31"/>
      <c r="AH677" s="31"/>
      <c r="AI677" s="31"/>
      <c r="AJ677" s="36">
        <f t="shared" ref="AJ677:AS677" si="2047">INT(100*ABS(J677-($AH$7+$AH$9)/2))</f>
        <v>56</v>
      </c>
      <c r="AK677" s="36">
        <f t="shared" si="2047"/>
        <v>193</v>
      </c>
      <c r="AL677" s="36">
        <f t="shared" si="2047"/>
        <v>199</v>
      </c>
      <c r="AM677" s="36">
        <f t="shared" si="2047"/>
        <v>188</v>
      </c>
      <c r="AN677" s="36">
        <f t="shared" si="2047"/>
        <v>195</v>
      </c>
      <c r="AO677" s="36">
        <f t="shared" si="2047"/>
        <v>199</v>
      </c>
      <c r="AP677" s="36">
        <f t="shared" si="2047"/>
        <v>199</v>
      </c>
      <c r="AQ677" s="36">
        <f t="shared" si="2047"/>
        <v>199</v>
      </c>
      <c r="AR677" s="36">
        <f t="shared" si="2047"/>
        <v>199</v>
      </c>
      <c r="AS677" s="36">
        <f t="shared" si="2047"/>
        <v>199</v>
      </c>
      <c r="AT677" s="35">
        <f t="shared" si="39"/>
        <v>188</v>
      </c>
      <c r="AU677" s="31"/>
      <c r="AV677" s="31"/>
      <c r="AW677" s="31"/>
      <c r="AX677" s="31"/>
      <c r="AY677" s="31"/>
      <c r="AZ677" s="31"/>
      <c r="BA677" s="31"/>
      <c r="BB677" s="31"/>
    </row>
    <row r="678" ht="13.5" customHeight="1">
      <c r="A678" s="27" t="s">
        <v>61</v>
      </c>
      <c r="B678" s="27" t="s">
        <v>67</v>
      </c>
      <c r="C678" s="28">
        <f>LOOKUP(A678,'single char incidentie'!$A$1:$A$26,'single char incidentie'!$E$1:$E$26)</f>
        <v>0.0043910167</v>
      </c>
      <c r="D678" s="28">
        <f>LOOKUP(B678,'single char incidentie'!$A$1:$A$26,'single char incidentie'!$D$1:$D$26)</f>
        <v>0.00006439645867</v>
      </c>
      <c r="E678" s="29">
        <v>2.15859235602153E-5</v>
      </c>
      <c r="F678" s="30">
        <f t="shared" si="9"/>
        <v>0.0000002158592356</v>
      </c>
      <c r="G678" s="31">
        <f t="shared" si="27"/>
        <v>302.2029298</v>
      </c>
      <c r="H678" s="31">
        <f t="shared" si="28"/>
        <v>901.5504214</v>
      </c>
      <c r="I678" s="31">
        <f t="shared" si="10"/>
        <v>3.022029298</v>
      </c>
      <c r="J678" s="32">
        <f t="shared" ref="J678:K678" si="2048">C678*$AH$5</f>
        <v>4.3910167</v>
      </c>
      <c r="K678" s="32">
        <f t="shared" si="2048"/>
        <v>0.06439645867</v>
      </c>
      <c r="L678" s="32">
        <f t="shared" si="12"/>
        <v>0.0002158592356</v>
      </c>
      <c r="M678" s="32">
        <f t="shared" si="13"/>
        <v>0.3659180583</v>
      </c>
      <c r="N678" s="32">
        <f t="shared" si="14"/>
        <v>0.1416457</v>
      </c>
      <c r="O678" s="32">
        <f t="shared" si="15"/>
        <v>0.005366371556</v>
      </c>
      <c r="P678" s="32">
        <f t="shared" si="16"/>
        <v>0.002077305118</v>
      </c>
      <c r="Q678" s="32">
        <f t="shared" si="17"/>
        <v>0.00001798826963</v>
      </c>
      <c r="R678" s="32">
        <f t="shared" si="18"/>
        <v>0.000006963201148</v>
      </c>
      <c r="S678" s="32">
        <f t="shared" si="19"/>
        <v>0.0000005802667624</v>
      </c>
      <c r="T678" s="33">
        <f t="shared" si="30"/>
        <v>1</v>
      </c>
      <c r="U678" s="34">
        <f t="shared" ref="U678:AB678" si="2049">IF(AND(J678&gt;=$AH$7,J678&lt;=$AH$9),1,0)</f>
        <v>0</v>
      </c>
      <c r="V678" s="34">
        <f t="shared" si="2049"/>
        <v>0</v>
      </c>
      <c r="W678" s="34">
        <f t="shared" si="2049"/>
        <v>0</v>
      </c>
      <c r="X678" s="34">
        <f t="shared" si="2049"/>
        <v>0</v>
      </c>
      <c r="Y678" s="34">
        <f t="shared" si="2049"/>
        <v>0</v>
      </c>
      <c r="Z678" s="34">
        <f t="shared" si="2049"/>
        <v>0</v>
      </c>
      <c r="AA678" s="34">
        <f t="shared" si="2049"/>
        <v>0</v>
      </c>
      <c r="AB678" s="34">
        <f t="shared" si="2049"/>
        <v>0</v>
      </c>
      <c r="AC678" s="34">
        <f t="shared" si="21"/>
        <v>0</v>
      </c>
      <c r="AD678" s="34">
        <f t="shared" si="22"/>
        <v>0</v>
      </c>
      <c r="AE678" s="30">
        <f t="shared" si="23"/>
        <v>0</v>
      </c>
      <c r="AF678" s="35" t="str">
        <f t="shared" si="42"/>
        <v>V+M</v>
      </c>
      <c r="AG678" s="31"/>
      <c r="AH678" s="31"/>
      <c r="AI678" s="31"/>
      <c r="AJ678" s="36">
        <f t="shared" ref="AJ678:AS678" si="2050">INT(100*ABS(J678-($AH$7+$AH$9)/2))</f>
        <v>239</v>
      </c>
      <c r="AK678" s="36">
        <f t="shared" si="2050"/>
        <v>193</v>
      </c>
      <c r="AL678" s="36">
        <f t="shared" si="2050"/>
        <v>199</v>
      </c>
      <c r="AM678" s="36">
        <f t="shared" si="2050"/>
        <v>163</v>
      </c>
      <c r="AN678" s="36">
        <f t="shared" si="2050"/>
        <v>185</v>
      </c>
      <c r="AO678" s="36">
        <f t="shared" si="2050"/>
        <v>199</v>
      </c>
      <c r="AP678" s="36">
        <f t="shared" si="2050"/>
        <v>199</v>
      </c>
      <c r="AQ678" s="36">
        <f t="shared" si="2050"/>
        <v>199</v>
      </c>
      <c r="AR678" s="36">
        <f t="shared" si="2050"/>
        <v>199</v>
      </c>
      <c r="AS678" s="36">
        <f t="shared" si="2050"/>
        <v>199</v>
      </c>
      <c r="AT678" s="35">
        <f t="shared" si="39"/>
        <v>163</v>
      </c>
      <c r="AU678" s="31"/>
      <c r="AV678" s="31"/>
      <c r="AW678" s="31"/>
      <c r="AX678" s="31"/>
      <c r="AY678" s="31"/>
      <c r="AZ678" s="31"/>
      <c r="BA678" s="31"/>
      <c r="BB678" s="31"/>
    </row>
    <row r="679" ht="13.5" customHeight="1">
      <c r="A679" s="53"/>
      <c r="B679" s="53"/>
      <c r="C679" s="53"/>
      <c r="D679" s="34"/>
      <c r="E679" s="29"/>
      <c r="F679" s="29"/>
      <c r="G679" s="31">
        <f t="shared" si="27"/>
        <v>0</v>
      </c>
      <c r="H679" s="31"/>
      <c r="I679" s="31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54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</row>
    <row r="680" ht="13.5" customHeight="1">
      <c r="A680" s="53"/>
      <c r="B680" s="53"/>
      <c r="C680" s="53"/>
      <c r="D680" s="34"/>
      <c r="E680" s="29"/>
      <c r="F680" s="29"/>
      <c r="G680" s="31">
        <f t="shared" si="27"/>
        <v>0</v>
      </c>
      <c r="H680" s="31"/>
      <c r="I680" s="31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54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</row>
    <row r="681" ht="13.5" customHeight="1">
      <c r="A681" s="53"/>
      <c r="B681" s="53"/>
      <c r="C681" s="53"/>
      <c r="D681" s="34"/>
      <c r="E681" s="31">
        <f t="shared" ref="E681:L681" si="2051">SUM(E4:E678)</f>
        <v>100</v>
      </c>
      <c r="F681" s="30">
        <f t="shared" si="2051"/>
        <v>1</v>
      </c>
      <c r="G681" s="31">
        <f t="shared" si="2051"/>
        <v>1377415040</v>
      </c>
      <c r="H681" s="31">
        <f t="shared" si="2051"/>
        <v>363999098.4</v>
      </c>
      <c r="I681" s="31">
        <f t="shared" si="2051"/>
        <v>14000000</v>
      </c>
      <c r="J681" s="32">
        <f t="shared" si="2051"/>
        <v>26041.28142</v>
      </c>
      <c r="K681" s="32">
        <f t="shared" si="2051"/>
        <v>25999.9356</v>
      </c>
      <c r="L681" s="32">
        <f t="shared" si="2051"/>
        <v>1000</v>
      </c>
      <c r="M681" s="32"/>
      <c r="N681" s="32"/>
      <c r="O681" s="32"/>
      <c r="P681" s="32"/>
      <c r="Q681" s="32"/>
      <c r="R681" s="32"/>
      <c r="S681" s="32"/>
      <c r="T681" s="54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</row>
  </sheetData>
  <conditionalFormatting sqref="J4:S681">
    <cfRule type="cellIs" dxfId="0" priority="1" operator="between">
      <formula>$AH$7</formula>
      <formula>$AH$9</formula>
    </cfRule>
  </conditionalFormatting>
  <conditionalFormatting sqref="J4:S681">
    <cfRule type="cellIs" dxfId="1" priority="2" operator="greaterThan">
      <formula>10</formula>
    </cfRule>
  </conditionalFormatting>
  <conditionalFormatting sqref="J4:S681">
    <cfRule type="cellIs" dxfId="2" priority="3" stopIfTrue="1" operator="greaterThan">
      <formula>$AH$9</formula>
    </cfRule>
  </conditionalFormatting>
  <conditionalFormatting sqref="J4:S681">
    <cfRule type="cellIs" dxfId="3" priority="4" stopIfTrue="1" operator="lessThan">
      <formula>$AH$7</formula>
    </cfRule>
  </conditionalFormatting>
  <conditionalFormatting sqref="AF4 AF14">
    <cfRule type="expression" dxfId="4" priority="5">
      <formula>"V"</formula>
    </cfRule>
  </conditionalFormatting>
  <conditionalFormatting sqref="AF4 AF14">
    <cfRule type="expression" dxfId="4" priority="6">
      <formula>"V"</formula>
    </cfRule>
  </conditionalFormatting>
  <conditionalFormatting sqref="A4:B678">
    <cfRule type="containsText" dxfId="5" priority="7" operator="containsText" text="V">
      <formula>NOT(ISERROR(SEARCH(("V"),(A4))))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9.43"/>
    <col customWidth="1" min="2" max="26" width="16.29"/>
  </cols>
  <sheetData>
    <row r="1" ht="12.75" customHeight="1">
      <c r="A1" s="55" t="s">
        <v>33</v>
      </c>
      <c r="B1" s="56">
        <f>368608+119+185</f>
        <v>368912</v>
      </c>
      <c r="C1" s="57">
        <v>1425627.0</v>
      </c>
      <c r="D1" s="58">
        <v>0.0253112154780466</v>
      </c>
      <c r="E1" s="59">
        <f t="shared" ref="E1:E26" si="1">C1/$C$28</f>
        <v>0.09650590394</v>
      </c>
      <c r="F1" s="60">
        <v>0.023499917635117582</v>
      </c>
      <c r="G1" s="61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63" t="s">
        <v>28</v>
      </c>
      <c r="B2" s="64">
        <v>1438421.0</v>
      </c>
      <c r="C2" s="65">
        <v>459468.0</v>
      </c>
      <c r="D2" s="58">
        <v>0.127083310618533</v>
      </c>
      <c r="E2" s="66">
        <f t="shared" si="1"/>
        <v>0.0311030688</v>
      </c>
      <c r="F2" s="60">
        <v>0.09162828811376011</v>
      </c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63" t="s">
        <v>50</v>
      </c>
      <c r="B3" s="64">
        <f>249592+15210+432+875</f>
        <v>266109</v>
      </c>
      <c r="C3" s="65">
        <v>758069.0</v>
      </c>
      <c r="D3" s="58">
        <v>0.0163259673779125</v>
      </c>
      <c r="E3" s="66">
        <f t="shared" si="1"/>
        <v>0.05131646222</v>
      </c>
      <c r="F3" s="67">
        <v>0.016951304327220328</v>
      </c>
      <c r="G3" s="61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63" t="s">
        <v>45</v>
      </c>
      <c r="B4" s="64">
        <v>1388635.0</v>
      </c>
      <c r="C4" s="65">
        <v>567916.0</v>
      </c>
      <c r="D4" s="58">
        <v>0.0497067746437411</v>
      </c>
      <c r="E4" s="66">
        <f t="shared" si="1"/>
        <v>0.03844431043</v>
      </c>
      <c r="F4" s="67">
        <v>0.08845688978737884</v>
      </c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63" t="s">
        <v>53</v>
      </c>
      <c r="B5" s="64">
        <f>276068+128</f>
        <v>276196</v>
      </c>
      <c r="C5" s="65">
        <v>687473.0</v>
      </c>
      <c r="D5" s="58">
        <v>0.0231966265795872</v>
      </c>
      <c r="E5" s="66">
        <f t="shared" si="1"/>
        <v>0.04653756087</v>
      </c>
      <c r="F5" s="67">
        <v>0.017593852331040834</v>
      </c>
      <c r="G5" s="61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63" t="s">
        <v>11</v>
      </c>
      <c r="B6" s="64">
        <v>203273.0</v>
      </c>
      <c r="C6" s="65">
        <v>419782.0</v>
      </c>
      <c r="D6" s="58">
        <v>0.0132731663704657</v>
      </c>
      <c r="E6" s="66">
        <f t="shared" si="1"/>
        <v>0.02841657837</v>
      </c>
      <c r="F6" s="67">
        <v>0.012948613104055321</v>
      </c>
      <c r="G6" s="61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63" t="s">
        <v>55</v>
      </c>
      <c r="B7" s="64">
        <v>462005.0</v>
      </c>
      <c r="C7" s="65">
        <v>621759.0</v>
      </c>
      <c r="D7" s="58">
        <v>0.0443396534993513</v>
      </c>
      <c r="E7" s="66">
        <f t="shared" si="1"/>
        <v>0.04208913995</v>
      </c>
      <c r="F7" s="67">
        <v>0.029429998067323642</v>
      </c>
      <c r="G7" s="61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63" t="s">
        <v>36</v>
      </c>
      <c r="B8" s="64">
        <v>953574.0</v>
      </c>
      <c r="C8" s="65">
        <v>783358.0</v>
      </c>
      <c r="D8" s="58">
        <v>0.0879137728011165</v>
      </c>
      <c r="E8" s="66">
        <f t="shared" si="1"/>
        <v>0.05302836709</v>
      </c>
      <c r="F8" s="67">
        <v>0.06074324082434188</v>
      </c>
      <c r="G8" s="61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63" t="s">
        <v>62</v>
      </c>
      <c r="B9" s="64">
        <v>57881.0</v>
      </c>
      <c r="C9" s="65">
        <v>273881.0</v>
      </c>
      <c r="D9" s="58">
        <v>0.00392457232574114</v>
      </c>
      <c r="E9" s="66">
        <f t="shared" si="1"/>
        <v>0.01854000624</v>
      </c>
      <c r="F9" s="67">
        <v>0.0036870547248076526</v>
      </c>
      <c r="G9" s="61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63" t="s">
        <v>27</v>
      </c>
      <c r="B10" s="64">
        <v>339563.0</v>
      </c>
      <c r="C10" s="65">
        <v>2017293.0</v>
      </c>
      <c r="D10" s="58">
        <v>0.0294908522956486</v>
      </c>
      <c r="E10" s="66">
        <f t="shared" si="1"/>
        <v>0.1365579387</v>
      </c>
      <c r="F10" s="67">
        <v>0.021630368575523248</v>
      </c>
      <c r="G10" s="61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63" t="s">
        <v>40</v>
      </c>
      <c r="B11" s="64">
        <v>1075985.0</v>
      </c>
      <c r="C11" s="65">
        <v>329699.0</v>
      </c>
      <c r="D11" s="58">
        <v>0.0821403065952877</v>
      </c>
      <c r="E11" s="66">
        <f t="shared" si="1"/>
        <v>0.02231853074</v>
      </c>
      <c r="F11" s="67">
        <v>0.06854089559738363</v>
      </c>
      <c r="G11" s="61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63" t="s">
        <v>48</v>
      </c>
      <c r="B12" s="64">
        <v>503598.0</v>
      </c>
      <c r="C12" s="65">
        <v>657131.0</v>
      </c>
      <c r="D12" s="58">
        <v>0.0474382475440758</v>
      </c>
      <c r="E12" s="66">
        <f t="shared" si="1"/>
        <v>0.04448359996</v>
      </c>
      <c r="F12" s="67">
        <v>0.032079497335976995</v>
      </c>
      <c r="G12" s="61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63" t="s">
        <v>30</v>
      </c>
      <c r="B13" s="64">
        <v>698604.0</v>
      </c>
      <c r="C13" s="65">
        <v>1792570.0</v>
      </c>
      <c r="D13" s="58">
        <v>0.054430885223023</v>
      </c>
      <c r="E13" s="66">
        <f t="shared" si="1"/>
        <v>0.1213456172</v>
      </c>
      <c r="F13" s="67">
        <v>0.044501497537525705</v>
      </c>
      <c r="G13" s="61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63" t="s">
        <v>60</v>
      </c>
      <c r="B14" s="64">
        <v>265276.0</v>
      </c>
      <c r="C14" s="65">
        <v>390286.0</v>
      </c>
      <c r="D14" s="58">
        <v>0.0201567730082755</v>
      </c>
      <c r="E14" s="66">
        <f t="shared" si="1"/>
        <v>0.02641988628</v>
      </c>
      <c r="F14" s="67">
        <v>0.016898241723157424</v>
      </c>
      <c r="G14" s="6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63" t="s">
        <v>61</v>
      </c>
      <c r="B15" s="64">
        <f>248732+126+15678</f>
        <v>264536</v>
      </c>
      <c r="C15" s="65">
        <v>64866.0</v>
      </c>
      <c r="D15" s="58">
        <v>0.021558094464494</v>
      </c>
      <c r="E15" s="66">
        <f t="shared" si="1"/>
        <v>0.0043910167</v>
      </c>
      <c r="F15" s="67">
        <v>0.016851103275370455</v>
      </c>
      <c r="G15" s="61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3" t="s">
        <v>58</v>
      </c>
      <c r="B16" s="64">
        <v>501656.0</v>
      </c>
      <c r="C16" s="65">
        <v>588326.0</v>
      </c>
      <c r="D16" s="58">
        <v>0.0382052264029569</v>
      </c>
      <c r="E16" s="66">
        <f t="shared" si="1"/>
        <v>0.03982593795</v>
      </c>
      <c r="F16" s="67">
        <v>0.03195579076083875</v>
      </c>
      <c r="G16" s="61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2.75" customHeight="1">
      <c r="A17" s="63" t="s">
        <v>66</v>
      </c>
      <c r="B17" s="64">
        <v>13463.0</v>
      </c>
      <c r="C17" s="65">
        <v>21178.0</v>
      </c>
      <c r="D17" s="58">
        <v>8.42809947992193E-4</v>
      </c>
      <c r="E17" s="66">
        <f t="shared" si="1"/>
        <v>0.00143361625</v>
      </c>
      <c r="F17" s="67">
        <v>8.576012466972829E-4</v>
      </c>
      <c r="G17" s="61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2.75" customHeight="1">
      <c r="A18" s="63" t="s">
        <v>43</v>
      </c>
      <c r="B18" s="64">
        <v>535204.0</v>
      </c>
      <c r="C18" s="65">
        <v>844775.0</v>
      </c>
      <c r="D18" s="58">
        <v>0.0457960356313442</v>
      </c>
      <c r="E18" s="66">
        <f t="shared" si="1"/>
        <v>0.05718590837</v>
      </c>
      <c r="F18" s="67">
        <v>0.03409281866132159</v>
      </c>
      <c r="G18" s="61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2.75" customHeight="1">
      <c r="A19" s="63" t="s">
        <v>32</v>
      </c>
      <c r="B19" s="64">
        <f>1282857+6589+1579</f>
        <v>1291025</v>
      </c>
      <c r="C19" s="65">
        <v>775680.0</v>
      </c>
      <c r="D19" s="58">
        <v>0.0943177110023224</v>
      </c>
      <c r="E19" s="66">
        <f t="shared" si="1"/>
        <v>0.0525086152</v>
      </c>
      <c r="F19" s="67">
        <v>0.08223907372185692</v>
      </c>
      <c r="G19" s="61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2.75" customHeight="1">
      <c r="A20" s="63" t="s">
        <v>59</v>
      </c>
      <c r="B20" s="64">
        <v>473385.0</v>
      </c>
      <c r="C20" s="65">
        <v>509802.0</v>
      </c>
      <c r="D20" s="58">
        <v>0.0273210664326134</v>
      </c>
      <c r="E20" s="66">
        <f t="shared" si="1"/>
        <v>0.03451036129</v>
      </c>
      <c r="F20" s="67">
        <v>0.030154910953561112</v>
      </c>
      <c r="G20" s="61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2.75" customHeight="1">
      <c r="A21" s="63" t="s">
        <v>65</v>
      </c>
      <c r="B21" s="64">
        <f>38513+2861</f>
        <v>41374</v>
      </c>
      <c r="C21" s="65">
        <v>8788.0</v>
      </c>
      <c r="D21" s="58">
        <v>0.00298029536509044</v>
      </c>
      <c r="E21" s="66">
        <f t="shared" si="1"/>
        <v>0.0005948918502</v>
      </c>
      <c r="F21" s="67">
        <v>0.002635548836132614</v>
      </c>
      <c r="G21" s="61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2.75" customHeight="1">
      <c r="A22" s="63" t="s">
        <v>10</v>
      </c>
      <c r="B22" s="64">
        <v>3510437.0</v>
      </c>
      <c r="C22" s="65">
        <v>93142.0</v>
      </c>
      <c r="D22" s="58">
        <v>0.0713088903910943</v>
      </c>
      <c r="E22" s="66">
        <f t="shared" si="1"/>
        <v>0.006305122521</v>
      </c>
      <c r="F22" s="67">
        <v>0.22361696112696053</v>
      </c>
      <c r="G22" s="61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2.75" customHeight="1">
      <c r="A23" s="63" t="s">
        <v>42</v>
      </c>
      <c r="B23" s="64">
        <v>561078.0</v>
      </c>
      <c r="C23" s="65">
        <v>505291.0</v>
      </c>
      <c r="D23" s="58">
        <v>0.0548188994406708</v>
      </c>
      <c r="E23" s="66">
        <f t="shared" si="1"/>
        <v>0.03420499521</v>
      </c>
      <c r="F23" s="67">
        <v>0.035741008118132515</v>
      </c>
      <c r="G23" s="61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2.75" customHeight="1">
      <c r="A24" s="63" t="s">
        <v>67</v>
      </c>
      <c r="B24" s="64">
        <v>1354.0</v>
      </c>
      <c r="C24" s="65">
        <v>9359.0</v>
      </c>
      <c r="D24" s="58">
        <v>6.43964586717839E-5</v>
      </c>
      <c r="E24" s="66">
        <f t="shared" si="1"/>
        <v>0.0006335449279</v>
      </c>
      <c r="F24" s="67">
        <v>8.625061932913326E-5</v>
      </c>
      <c r="G24" s="61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2.75" customHeight="1">
      <c r="A25" s="63" t="s">
        <v>64</v>
      </c>
      <c r="B25" s="64">
        <v>36705.0</v>
      </c>
      <c r="C25" s="65">
        <v>128398.0</v>
      </c>
      <c r="D25" s="58">
        <v>0.00157590741083987</v>
      </c>
      <c r="E25" s="66">
        <f t="shared" si="1"/>
        <v>0.008691730062</v>
      </c>
      <c r="F25" s="67">
        <v>0.0023381307108388746</v>
      </c>
      <c r="G25" s="61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2.75" customHeight="1">
      <c r="A26" s="63" t="s">
        <v>63</v>
      </c>
      <c r="B26" s="64">
        <f>169849+340</f>
        <v>170189</v>
      </c>
      <c r="C26" s="65">
        <v>38516.0</v>
      </c>
      <c r="D26" s="58">
        <v>0.0164785426911042</v>
      </c>
      <c r="E26" s="66">
        <f t="shared" si="1"/>
        <v>0.00260728886</v>
      </c>
      <c r="F26" s="67">
        <v>0.010841142284347016</v>
      </c>
      <c r="G26" s="61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2.75" customHeight="1">
      <c r="B27" s="64"/>
      <c r="C27" s="65"/>
      <c r="D27" s="65"/>
      <c r="E27" s="65"/>
      <c r="F27" s="68"/>
      <c r="G27" s="61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2.75" customHeight="1">
      <c r="A28" s="69"/>
      <c r="B28" s="64">
        <f t="shared" ref="B28:E28" si="2">SUM(B1:B26)</f>
        <v>15698438</v>
      </c>
      <c r="C28" s="65">
        <f t="shared" si="2"/>
        <v>14772433</v>
      </c>
      <c r="D28" s="70">
        <f t="shared" si="2"/>
        <v>1</v>
      </c>
      <c r="E28" s="70">
        <f t="shared" si="2"/>
        <v>1</v>
      </c>
      <c r="F28" s="68"/>
      <c r="G28" s="61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2.75" customHeight="1">
      <c r="A29" s="69"/>
      <c r="B29" s="64"/>
      <c r="C29" s="65"/>
      <c r="D29" s="65"/>
      <c r="E29" s="65"/>
      <c r="F29" s="68"/>
      <c r="G29" s="61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2.75" customHeight="1">
      <c r="A30" s="71"/>
      <c r="B30" s="72" t="s">
        <v>69</v>
      </c>
      <c r="C30" s="72" t="s">
        <v>70</v>
      </c>
      <c r="D30" s="72" t="s">
        <v>69</v>
      </c>
      <c r="E30" s="72" t="s">
        <v>70</v>
      </c>
      <c r="F30" s="73" t="s">
        <v>71</v>
      </c>
      <c r="G30" s="61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2.75" customHeight="1">
      <c r="A31" s="69"/>
      <c r="B31" s="64"/>
      <c r="C31" s="65"/>
      <c r="D31" s="68" t="s">
        <v>72</v>
      </c>
      <c r="E31" s="65"/>
      <c r="F31" s="68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2.75" customHeight="1">
      <c r="A32" s="69"/>
      <c r="B32" s="64"/>
      <c r="C32" s="65"/>
      <c r="D32" s="65"/>
      <c r="E32" s="65"/>
      <c r="F32" s="68"/>
      <c r="G32" s="61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2.75" customHeight="1">
      <c r="A33" s="69"/>
      <c r="B33" s="64"/>
      <c r="C33" s="65"/>
      <c r="D33" s="65"/>
      <c r="E33" s="65"/>
      <c r="F33" s="68"/>
      <c r="G33" s="61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2.75" customHeight="1">
      <c r="A34" s="69"/>
      <c r="B34" s="64"/>
      <c r="C34" s="65"/>
      <c r="D34" s="65"/>
      <c r="E34" s="65"/>
      <c r="F34" s="68"/>
      <c r="G34" s="61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2.75" customHeight="1">
      <c r="A35" s="69"/>
      <c r="B35" s="64"/>
      <c r="C35" s="65"/>
      <c r="D35" s="65"/>
      <c r="E35" s="65"/>
      <c r="F35" s="68"/>
      <c r="G35" s="61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2.75" customHeight="1">
      <c r="A36" s="69"/>
      <c r="B36" s="64"/>
      <c r="C36" s="65"/>
      <c r="D36" s="65"/>
      <c r="E36" s="65"/>
      <c r="F36" s="68"/>
      <c r="G36" s="61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2.75" customHeight="1">
      <c r="A37" s="69"/>
      <c r="B37" s="64"/>
      <c r="C37" s="65"/>
      <c r="D37" s="65"/>
      <c r="E37" s="65"/>
      <c r="F37" s="68"/>
      <c r="G37" s="61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2.75" customHeight="1">
      <c r="A38" s="69"/>
      <c r="B38" s="64"/>
      <c r="C38" s="65"/>
      <c r="D38" s="65"/>
      <c r="E38" s="65"/>
      <c r="F38" s="68"/>
      <c r="G38" s="61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2.75" customHeight="1">
      <c r="A39" s="69"/>
      <c r="B39" s="64"/>
      <c r="C39" s="65"/>
      <c r="D39" s="65"/>
      <c r="E39" s="65"/>
      <c r="F39" s="65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