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g+src" sheetId="1" r:id="rId4"/>
  </sheets>
  <definedNames/>
  <calcPr/>
</workbook>
</file>

<file path=xl/sharedStrings.xml><?xml version="1.0" encoding="utf-8"?>
<sst xmlns="http://schemas.openxmlformats.org/spreadsheetml/2006/main" count="238" uniqueCount="186">
  <si>
    <t>Image</t>
  </si>
  <si>
    <t>English Reference</t>
  </si>
  <si>
    <t>Arabic Translation</t>
  </si>
  <si>
    <t>We'll have to get rid of that mole.</t>
  </si>
  <si>
    <t>يجب علينا أن نتخلص من هذه الشامة.</t>
  </si>
  <si>
    <t>يجب علينا أن نتخلص من هذا الخُلد.</t>
  </si>
  <si>
    <t>He finally made it to the bank.</t>
  </si>
  <si>
    <t>لقد وَصَلَ أخيراُ إلى الضفة.</t>
  </si>
  <si>
    <t>لقد وصل أخيراً إلى الجُرف.</t>
  </si>
  <si>
    <t>لقد وَصَلَ أخيراُ إلى المصرف.</t>
  </si>
  <si>
    <t>So you see, they don't even own the plant.</t>
  </si>
  <si>
    <t>كما ترى، هم حتى لا يملكون النبتة.</t>
  </si>
  <si>
    <t>كما ترى، هم حتى لا يملكون الزرعة.</t>
  </si>
  <si>
    <t>كما ترى، هم حتى لا يملكون المحطة.</t>
  </si>
  <si>
    <t>There are still a couple of bugs left.</t>
  </si>
  <si>
    <t>لا تزال هنالك بعض الأخطاء.</t>
  </si>
  <si>
    <t>لا يزال هنالك خطأين برمجيان.</t>
  </si>
  <si>
    <t>لا تزال هنالك بعض الأخطاء البرمجية.</t>
  </si>
  <si>
    <t>لا تزال هنالك حشرتين.</t>
  </si>
  <si>
    <t>Hand me that bow.</t>
  </si>
  <si>
    <t>أعطني العُقدة.</t>
  </si>
  <si>
    <t>أعطني الفيونكة.</t>
  </si>
  <si>
    <t>أعطني القوس.</t>
  </si>
  <si>
    <t>Do you want to borrow my glasses?</t>
  </si>
  <si>
    <t>هل تريد أن تستعير نظاراتي؟</t>
  </si>
  <si>
    <t>هل تريد أن تستعير أقدراحي؟</t>
  </si>
  <si>
    <t>There are chips in a bowl.</t>
  </si>
  <si>
    <t>هناك رقائق لعب في الوعاء.</t>
  </si>
  <si>
    <t>هناك رقائق لعب في السُلطانية.</t>
  </si>
  <si>
    <t>هناك رقائق لعب في الطاس.</t>
  </si>
  <si>
    <t>وجد رقائق البطاطا في الوعاء.</t>
  </si>
  <si>
    <t>يوجد رقائق لعب في السُلطانية.</t>
  </si>
  <si>
    <t>We do silver nails too.</t>
  </si>
  <si>
    <t>نعمل أظافر فضية أيضاً.</t>
  </si>
  <si>
    <t>نعمل طلاء أظافر فضي أيضاً.</t>
  </si>
  <si>
    <t>نعمل مسامير فضية أيضاً.</t>
  </si>
  <si>
    <t>نُنتج مسامير فضية أيضاً.</t>
  </si>
  <si>
    <t>نصنع مسامير فضية أيضاً.</t>
  </si>
  <si>
    <t>First we should fill up the boot.</t>
  </si>
  <si>
    <t xml:space="preserve"> يجب أولاً أن نملئ الصندوق الخلفي.</t>
  </si>
  <si>
    <t>يجب أن نملئ الحذاء أولاً.</t>
  </si>
  <si>
    <t>Put down your arms.</t>
  </si>
  <si>
    <t>أنزِل سلاحك.</t>
  </si>
  <si>
    <t>إخفض سلاحك.</t>
  </si>
  <si>
    <t>أنزِِل ذراعيك.</t>
  </si>
  <si>
    <t>إخفض ذراعيك.</t>
  </si>
  <si>
    <t>It must be the spring.</t>
  </si>
  <si>
    <t>قد يكون الربيع.</t>
  </si>
  <si>
    <t>إنه الربيع على الأرجح.</t>
  </si>
  <si>
    <t>لابد أن يكون النابض.</t>
  </si>
  <si>
    <t>قد يكون النابض.</t>
  </si>
  <si>
    <t>My chest is quite heavy...</t>
  </si>
  <si>
    <t>صدري ثقيل.</t>
  </si>
  <si>
    <t>صدري مُثقَل.</t>
  </si>
  <si>
    <t>صندوقي ثقيل.</t>
  </si>
  <si>
    <t>The beam seems to be moving.</t>
  </si>
  <si>
    <t>يبدو أن الشعاع يتحرك.</t>
  </si>
  <si>
    <t>يبدو أن الدعامة تتحرك.</t>
  </si>
  <si>
    <t>Over there by the pen.</t>
  </si>
  <si>
    <t>هناك عند الحظيرة.</t>
  </si>
  <si>
    <t>هناك عند الزريبة.</t>
  </si>
  <si>
    <t>هناك عند القلم.</t>
  </si>
  <si>
    <t>هناك عند قلم الحبر.</t>
  </si>
  <si>
    <t>They're braces.</t>
  </si>
  <si>
    <t>هي حَمّالات.</t>
  </si>
  <si>
    <t>إنه تقويم.</t>
  </si>
  <si>
    <t>I know. The last one was a real nut.</t>
  </si>
  <si>
    <t>أعرِف. الأخيرة كانت جوزة حقيقية.</t>
  </si>
  <si>
    <t>أعرِِف. الأخيرة كانت صامولة حقيقية</t>
  </si>
  <si>
    <t>It might be easier with a pick.</t>
  </si>
  <si>
    <t>قد يكون الأمر أسهل بريشة العزف.</t>
  </si>
  <si>
    <t>قد يكون الأمر أسهل بالمِعول.</t>
  </si>
  <si>
    <t>I have a club.</t>
  </si>
  <si>
    <t>لدي ورقة الزهر.</t>
  </si>
  <si>
    <t>لدي نادي.</t>
  </si>
  <si>
    <t>Which port does he want?</t>
  </si>
  <si>
    <t>أيُّ مرفأ يريد؟</t>
  </si>
  <si>
    <t>أيُّ مشروبٍ يريد؟</t>
  </si>
  <si>
    <t>Sorry, the tape's just run out.</t>
  </si>
  <si>
    <t>آسف، لقد انتهى الشريط.</t>
  </si>
  <si>
    <t>آسف، لقد نفِذَ الشريط اللاصق.</t>
  </si>
  <si>
    <t>They checked the seal.</t>
  </si>
  <si>
    <t>فحصوا الختم.</t>
  </si>
  <si>
    <t>شاهدوا الفقمة.</t>
  </si>
  <si>
    <t>Why is the chair here?</t>
  </si>
  <si>
    <t>لِمَ الرئيس هنا؟</t>
  </si>
  <si>
    <t>لماذا يتواجد الرئيس هنا؟</t>
  </si>
  <si>
    <t>لماذا الكرسي هنا؟</t>
  </si>
  <si>
    <t>There must be a hole in the tank somewhere.</t>
  </si>
  <si>
    <t>حتماً هنالك ثقبٌ في مكانِ ما في الحوض.</t>
  </si>
  <si>
    <t>حتماً هنالك ثقبٌ في مكانِ ما في الخَزّان.</t>
  </si>
  <si>
    <t>We're going to have to do without the poker then.</t>
  </si>
  <si>
    <t>سيتوجب علينا الإستغناء عن لعبة البوكر إذن.</t>
  </si>
  <si>
    <t>سيتوجب علينا الإستغناء عن مُذكي النارإذن.</t>
  </si>
  <si>
    <t>I don't give a damn about the cup.</t>
  </si>
  <si>
    <t>أنا لا أهتم للكأس.</t>
  </si>
  <si>
    <t>أنا لا أهتم للكوب.</t>
  </si>
  <si>
    <t>The fans were still out of order.</t>
  </si>
  <si>
    <t>كان المُعجبون لا يزالون خارج السيطرة.</t>
  </si>
  <si>
    <t>كانت المراوح لاتزال معطلة.</t>
  </si>
  <si>
    <t>I don't think we should use a brush.</t>
  </si>
  <si>
    <t>لا أعتقد أننا يجب أن نستخدم الفُرشاة.</t>
  </si>
  <si>
    <t>There's the horn.</t>
  </si>
  <si>
    <t>هاهو ذا المُنبه.</t>
  </si>
  <si>
    <t>هاهو ذا المُزَمِر.</t>
  </si>
  <si>
    <t>هاهو ذا البوق.</t>
  </si>
  <si>
    <t>Can you not see the red light?</t>
  </si>
  <si>
    <t>ألا ترى الإشارة الحمراء؟</t>
  </si>
  <si>
    <t>ألا ترى الضوء الأحمر؟</t>
  </si>
  <si>
    <t>I know - good job there are showers.</t>
  </si>
  <si>
    <t>أعرِف - أحسنت، هناك زخات مطر.</t>
  </si>
  <si>
    <t>أعرف - أحسنت صنعاً هناك حمام.</t>
  </si>
  <si>
    <t>Like a bat?</t>
  </si>
  <si>
    <t>مثل الخفاش؟</t>
  </si>
  <si>
    <t>مثل الوطواط؟</t>
  </si>
  <si>
    <t>مِثل المِضرب؟</t>
  </si>
  <si>
    <t>مثل مِضرب الطابة؟</t>
  </si>
  <si>
    <t>مثل مِضرب البيسبول؟</t>
  </si>
  <si>
    <t>You should use a fork.</t>
  </si>
  <si>
    <t>يجب أن تستخدم الشوكة.</t>
  </si>
  <si>
    <t>يجب أن تستخدم شوكة الطعام.</t>
  </si>
  <si>
    <t>يجب أن تستخدم المِذراة.</t>
  </si>
  <si>
    <t>What a beautiful bass!</t>
  </si>
  <si>
    <t>ياله من إيقاعِ جميل!</t>
  </si>
  <si>
    <t>ياله من صوت باس جميل!</t>
  </si>
  <si>
    <t>يالها من سمكةِ قاروصِ جميلة.</t>
  </si>
  <si>
    <t>يالها من سمكة قاروسِ جميلة.</t>
  </si>
  <si>
    <t>A biker on the road.</t>
  </si>
  <si>
    <t>سائق دراجة نارية على الطريق.</t>
  </si>
  <si>
    <t>سائق دراجة هوائية على الطريق.</t>
  </si>
  <si>
    <t>That's lots of bucks!</t>
  </si>
  <si>
    <t>هذهِ أيائل كثيرة.</t>
  </si>
  <si>
    <t>هذهِ دولارات كثيرة.</t>
  </si>
  <si>
    <t>هذه نقود كثيرة.</t>
  </si>
  <si>
    <t>A person looking at a rock.</t>
  </si>
  <si>
    <t>شخص يشاهد صخرة</t>
  </si>
  <si>
    <t>شخص ينظر إلى صخرة.</t>
  </si>
  <si>
    <t>The lamp is tall and elegant.</t>
  </si>
  <si>
    <t>المصباح طويل وأنيق.</t>
  </si>
  <si>
    <t>المصباح طويل وعالي.</t>
  </si>
  <si>
    <t>Give me the file please.</t>
  </si>
  <si>
    <t>أعطني الملف رجاءاً.</t>
  </si>
  <si>
    <t>أعطني المِبرد رجاءاَ.</t>
  </si>
  <si>
    <t>The tube looks dirty!</t>
  </si>
  <si>
    <t>سكة المواصلات تبدو قذرة.</t>
  </si>
  <si>
    <t>الأُنبوب يبدو قذراً.</t>
  </si>
  <si>
    <t>An animal sitting in a palm.</t>
  </si>
  <si>
    <t>حيوان جالس على نخلة.</t>
  </si>
  <si>
    <t>حيوان في راحة اليد.</t>
  </si>
  <si>
    <t>Show me the ring!</t>
  </si>
  <si>
    <t>أريني الخاتم!</t>
  </si>
  <si>
    <t>دعني أرى الخاتم!</t>
  </si>
  <si>
    <t>أريني الحلبة!</t>
  </si>
  <si>
    <t>دعني أرى الحلبة!</t>
  </si>
  <si>
    <t>أريني حلبة المُصارعة!</t>
  </si>
  <si>
    <t>A man with a hat is smoking.</t>
  </si>
  <si>
    <t>رجلٌ بقبعة يُدخن.</t>
  </si>
  <si>
    <t>رجل بقبعة يُدخن.</t>
  </si>
  <si>
    <t>A group of boys playing football.</t>
  </si>
  <si>
    <t>مجموعة من الأولاد يلعبون كرة القدم الأمريكية.</t>
  </si>
  <si>
    <t>مجموعة من الأولاد يلعبون كرة القدم.</t>
  </si>
  <si>
    <t>Get away from the float!</t>
  </si>
  <si>
    <t>إبتعد عن العوّامة!</t>
  </si>
  <si>
    <t>إبتعد عن الطفو!</t>
  </si>
  <si>
    <t>إبتعد عن المنصة العائمة!</t>
  </si>
  <si>
    <t>إبتعد عن المنصة المُتحركة!</t>
  </si>
  <si>
    <t>إبتعد عن المنصة السيارة!</t>
  </si>
  <si>
    <t>A woman is folding sheets.</t>
  </si>
  <si>
    <t>إمرأة تثني الأوراق.</t>
  </si>
  <si>
    <t>إمرأة تطوي الأوراق.</t>
  </si>
  <si>
    <t>إمرأة تطوي الشراشف.</t>
  </si>
  <si>
    <t>إمرأة تُرتب الشراشف.</t>
  </si>
  <si>
    <t>A boy using a compass.</t>
  </si>
  <si>
    <t>فتى يستخدم البوصلة.</t>
  </si>
  <si>
    <t>فتى يستخدم الفرجار.</t>
  </si>
  <si>
    <t>Could you fix the sink please?</t>
  </si>
  <si>
    <t>هل يُمكِنك إصلاح حوض الصحون لو سمحت؟</t>
  </si>
  <si>
    <t>هل يُمكِنك إصلاح المِغسلة لو سمحت؟</t>
  </si>
  <si>
    <t>Look at the balloon!</t>
  </si>
  <si>
    <t>أنظر إلى المِنطاد!</t>
  </si>
  <si>
    <t>أنظر إلى البالون!</t>
  </si>
  <si>
    <t>He seems to be enjoying the date!</t>
  </si>
  <si>
    <t>يبدو أنه مُستمتع بالمواعدة!</t>
  </si>
  <si>
    <t>يبدو أن التمر قد أعجبه!</t>
  </si>
  <si>
    <t>Don't eat the bones!</t>
  </si>
  <si>
    <t>لا تأكل العِظام!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</si>
</sst>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right"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37.25"/>
    <col customWidth="1" min="3" max="3" width="24.63"/>
    <col customWidth="1" min="4" max="4" width="20.75"/>
    <col customWidth="1" min="5" max="5" width="21.5"/>
  </cols>
  <sheetData>
    <row r="1">
      <c r="A1" s="1" t="s">
        <v>0</v>
      </c>
      <c r="B1" s="1" t="s">
        <v>1</v>
      </c>
      <c r="C1" s="1" t="s">
        <v>2</v>
      </c>
    </row>
    <row r="2" ht="71.25" customHeight="1">
      <c r="A2" s="2" t="str">
        <f>IMAGE("http://gwinnup.org/commute/e9490cd.jpeg", 1)</f>
        <v/>
      </c>
      <c r="B2" s="2" t="s">
        <v>3</v>
      </c>
      <c r="C2" s="3" t="s">
        <v>4</v>
      </c>
    </row>
    <row r="3" ht="75.75" customHeight="1">
      <c r="A3" s="2" t="str">
        <f>IMAGE("http://gwinnup.org/commute/e2f18daf.jpeg", 1)</f>
        <v/>
      </c>
      <c r="B3" s="2" t="s">
        <v>3</v>
      </c>
      <c r="C3" s="4" t="s">
        <v>5</v>
      </c>
    </row>
    <row r="4" ht="70.5" customHeight="1">
      <c r="A4" s="2" t="str">
        <f>IMAGE("http://gwinnup.org/commute/40cc251e.jpeg", 1)</f>
        <v/>
      </c>
      <c r="B4" s="2" t="s">
        <v>6</v>
      </c>
      <c r="C4" s="4" t="s">
        <v>7</v>
      </c>
      <c r="D4" s="4" t="s">
        <v>8</v>
      </c>
    </row>
    <row r="5" ht="51.75" customHeight="1">
      <c r="A5" s="2" t="str">
        <f>IMAGE("http://gwinnup.org/commute/d12293c.jpeg", 1)</f>
        <v/>
      </c>
      <c r="B5" s="2" t="s">
        <v>6</v>
      </c>
      <c r="C5" s="4" t="s">
        <v>9</v>
      </c>
    </row>
    <row r="6" ht="80.25" customHeight="1">
      <c r="A6" s="2" t="str">
        <f>IMAGE("http://gwinnup.org/commute/d8011246.jpeg", 1)</f>
        <v/>
      </c>
      <c r="B6" s="2" t="s">
        <v>10</v>
      </c>
      <c r="C6" s="4" t="s">
        <v>11</v>
      </c>
      <c r="D6" s="4" t="s">
        <v>12</v>
      </c>
    </row>
    <row r="7" ht="65.25" customHeight="1">
      <c r="A7" s="2" t="str">
        <f>IMAGE("http://gwinnup.org/commute/4bedbae4.jpeg", 1)</f>
        <v/>
      </c>
      <c r="B7" s="2" t="s">
        <v>10</v>
      </c>
      <c r="C7" s="4" t="s">
        <v>13</v>
      </c>
    </row>
    <row r="8" ht="74.25" customHeight="1">
      <c r="A8" s="2" t="str">
        <f>IMAGE("http://gwinnup.org/commute/b547ce7.jpeg", 1)</f>
        <v/>
      </c>
      <c r="B8" s="2" t="s">
        <v>14</v>
      </c>
      <c r="C8" s="4" t="s">
        <v>15</v>
      </c>
      <c r="D8" s="4" t="s">
        <v>16</v>
      </c>
      <c r="E8" s="5" t="s">
        <v>17</v>
      </c>
    </row>
    <row r="9" ht="73.5" customHeight="1">
      <c r="A9" s="2" t="str">
        <f>IMAGE("http://gwinnup.org/commute/d1f5f19.jpeg", 1)</f>
        <v/>
      </c>
      <c r="B9" s="2" t="s">
        <v>14</v>
      </c>
      <c r="C9" s="4" t="s">
        <v>18</v>
      </c>
    </row>
    <row r="10" ht="67.5" customHeight="1">
      <c r="A10" s="2" t="str">
        <f>IMAGE("http://gwinnup.org/commute/8b24724.jpeg", 1)</f>
        <v/>
      </c>
      <c r="B10" s="2" t="s">
        <v>19</v>
      </c>
      <c r="C10" s="6" t="s">
        <v>20</v>
      </c>
      <c r="D10" s="6" t="s">
        <v>21</v>
      </c>
    </row>
    <row r="11" ht="66.75" customHeight="1">
      <c r="A11" s="2" t="str">
        <f>IMAGE("http://gwinnup.org/commute/cf7bfad.jpeg", 1)</f>
        <v/>
      </c>
      <c r="B11" s="2" t="s">
        <v>19</v>
      </c>
      <c r="C11" s="4" t="s">
        <v>22</v>
      </c>
    </row>
    <row r="12" ht="66.0" customHeight="1">
      <c r="A12" s="2" t="str">
        <f>IMAGE("http://gwinnup.org/commute/dc8979e.jpeg", 1)</f>
        <v/>
      </c>
      <c r="B12" s="2" t="s">
        <v>23</v>
      </c>
      <c r="C12" s="4" t="s">
        <v>24</v>
      </c>
    </row>
    <row r="13" ht="86.25" customHeight="1">
      <c r="A13" s="2" t="str">
        <f>IMAGE("http://gwinnup.org/commute/9ef4910.jpeg", 1)</f>
        <v/>
      </c>
      <c r="B13" s="2" t="s">
        <v>23</v>
      </c>
      <c r="C13" s="4" t="s">
        <v>25</v>
      </c>
    </row>
    <row r="14" ht="86.25" customHeight="1">
      <c r="A14" s="2" t="str">
        <f>IMAGE("http://gwinnup.org/commute/c6249700.jpeg", 1)</f>
        <v/>
      </c>
      <c r="B14" s="2" t="s">
        <v>26</v>
      </c>
      <c r="C14" s="4" t="s">
        <v>27</v>
      </c>
      <c r="D14" s="4" t="s">
        <v>28</v>
      </c>
      <c r="E14" s="4" t="s">
        <v>29</v>
      </c>
    </row>
    <row r="15" ht="74.25" customHeight="1">
      <c r="A15" s="2" t="str">
        <f>IMAGE("http://gwinnup.org/commute/737c4103.jpeg", 1)</f>
        <v/>
      </c>
      <c r="B15" s="2" t="s">
        <v>26</v>
      </c>
      <c r="C15" s="4" t="s">
        <v>30</v>
      </c>
      <c r="D15" s="4" t="s">
        <v>31</v>
      </c>
    </row>
    <row r="16" ht="82.5" customHeight="1">
      <c r="A16" s="2" t="str">
        <f>IMAGE("http://gwinnup.org/commute/1acd9766.jpg", 1)</f>
        <v/>
      </c>
      <c r="B16" s="2" t="s">
        <v>32</v>
      </c>
      <c r="C16" s="4" t="s">
        <v>33</v>
      </c>
      <c r="D16" s="4" t="s">
        <v>34</v>
      </c>
    </row>
    <row r="17" ht="68.25" customHeight="1">
      <c r="A17" s="2" t="str">
        <f>IMAGE("http://gwinnup.org/commute/92c962d4.jpeg", 1)</f>
        <v/>
      </c>
      <c r="B17" s="2" t="s">
        <v>32</v>
      </c>
      <c r="C17" s="4" t="s">
        <v>35</v>
      </c>
      <c r="D17" s="4" t="s">
        <v>36</v>
      </c>
      <c r="E17" s="5" t="s">
        <v>37</v>
      </c>
    </row>
    <row r="18" ht="66.0" customHeight="1">
      <c r="A18" s="2" t="str">
        <f>IMAGE("http://gwinnup.org/commute/a13f9a0.jpeg", 1)</f>
        <v/>
      </c>
      <c r="B18" s="2" t="s">
        <v>38</v>
      </c>
      <c r="C18" s="4" t="s">
        <v>39</v>
      </c>
    </row>
    <row r="19" ht="62.25" customHeight="1">
      <c r="A19" s="2" t="str">
        <f>IMAGE("http://gwinnup.org/commute/a01e98cb.jpeg", 1)</f>
        <v/>
      </c>
      <c r="B19" s="2" t="s">
        <v>38</v>
      </c>
      <c r="C19" s="4" t="s">
        <v>40</v>
      </c>
    </row>
    <row r="20" ht="70.5" customHeight="1">
      <c r="A20" s="2" t="str">
        <f>IMAGE("http://gwinnup.org/commute/48ef354.jpeg", 1)</f>
        <v/>
      </c>
      <c r="B20" s="2" t="s">
        <v>41</v>
      </c>
      <c r="C20" s="4" t="s">
        <v>42</v>
      </c>
      <c r="D20" s="4" t="s">
        <v>43</v>
      </c>
    </row>
    <row r="21" ht="68.25" customHeight="1">
      <c r="A21" s="2" t="str">
        <f>IMAGE("http://gwinnup.org/commute/f8f9418.jpeg", 1)</f>
        <v/>
      </c>
      <c r="B21" s="2" t="s">
        <v>41</v>
      </c>
      <c r="C21" s="4" t="s">
        <v>44</v>
      </c>
      <c r="D21" s="4" t="s">
        <v>45</v>
      </c>
    </row>
    <row r="22" ht="73.5" customHeight="1">
      <c r="A22" s="2" t="str">
        <f>IMAGE("http://gwinnup.org/commute/e20c4ff.jpeg", 1)</f>
        <v/>
      </c>
      <c r="B22" s="2" t="s">
        <v>46</v>
      </c>
      <c r="C22" s="4" t="s">
        <v>47</v>
      </c>
      <c r="D22" s="4" t="s">
        <v>48</v>
      </c>
    </row>
    <row r="23" ht="53.25" customHeight="1">
      <c r="A23" s="2" t="str">
        <f>IMAGE("http://gwinnup.org/commute/458999c.jpeg", 1)</f>
        <v/>
      </c>
      <c r="B23" s="2" t="s">
        <v>46</v>
      </c>
      <c r="C23" s="4" t="s">
        <v>49</v>
      </c>
      <c r="D23" s="4" t="s">
        <v>50</v>
      </c>
    </row>
    <row r="24" ht="69.0" customHeight="1">
      <c r="A24" s="2" t="str">
        <f>IMAGE("http://gwinnup.org/commute/edf9e44e.jpeg", 1)</f>
        <v/>
      </c>
      <c r="B24" s="2" t="s">
        <v>51</v>
      </c>
      <c r="C24" s="4" t="s">
        <v>52</v>
      </c>
      <c r="D24" s="4" t="s">
        <v>53</v>
      </c>
      <c r="E24" s="4"/>
    </row>
    <row r="25" ht="82.5" customHeight="1">
      <c r="A25" s="2" t="str">
        <f>IMAGE("http://gwinnup.org/commute/f4f9494.jpeg", 1)</f>
        <v/>
      </c>
      <c r="B25" s="2" t="s">
        <v>51</v>
      </c>
      <c r="C25" s="4" t="s">
        <v>54</v>
      </c>
    </row>
    <row r="26" ht="81.0" customHeight="1">
      <c r="A26" s="2" t="str">
        <f>IMAGE("http://gwinnup.org/commute/a8b1169.jpeg", 1)</f>
        <v/>
      </c>
      <c r="B26" s="2" t="s">
        <v>55</v>
      </c>
      <c r="C26" s="4" t="s">
        <v>56</v>
      </c>
    </row>
    <row r="27" ht="80.25" customHeight="1">
      <c r="A27" s="2" t="str">
        <f>IMAGE("http://gwinnup.org/commute/e50fb00.jpeg", 1)</f>
        <v/>
      </c>
      <c r="B27" s="2" t="s">
        <v>55</v>
      </c>
      <c r="C27" s="4" t="s">
        <v>57</v>
      </c>
    </row>
    <row r="28" ht="79.5" customHeight="1">
      <c r="A28" s="2" t="str">
        <f>IMAGE("http://gwinnup.org/commute/8de21f5.jpeg", 1)</f>
        <v/>
      </c>
      <c r="B28" s="2" t="s">
        <v>58</v>
      </c>
      <c r="C28" s="4" t="s">
        <v>59</v>
      </c>
      <c r="D28" s="4" t="s">
        <v>60</v>
      </c>
    </row>
    <row r="29" ht="72.75" customHeight="1">
      <c r="A29" s="2" t="str">
        <f>IMAGE("http://gwinnup.org/commute/68161a4.jpeg", 1)</f>
        <v/>
      </c>
      <c r="B29" s="2" t="s">
        <v>58</v>
      </c>
      <c r="C29" s="4" t="s">
        <v>61</v>
      </c>
      <c r="D29" s="4" t="s">
        <v>62</v>
      </c>
    </row>
    <row r="30" ht="76.5" customHeight="1">
      <c r="A30" s="2" t="str">
        <f>IMAGE("http://gwinnup.org/commute/230b2b4.jpeg", 1)</f>
        <v/>
      </c>
      <c r="B30" s="2" t="s">
        <v>63</v>
      </c>
      <c r="C30" s="4" t="s">
        <v>64</v>
      </c>
    </row>
    <row r="31" ht="77.25" customHeight="1">
      <c r="A31" s="2" t="str">
        <f>IMAGE("http://gwinnup.org/commute/a9ee65f.jpeg", 1)</f>
        <v/>
      </c>
      <c r="B31" s="2" t="s">
        <v>63</v>
      </c>
      <c r="C31" s="4" t="s">
        <v>65</v>
      </c>
    </row>
    <row r="32" ht="73.5" customHeight="1">
      <c r="A32" s="2" t="str">
        <f>IMAGE("http://gwinnup.org/commute/d9cbe61.jpeg", 1)</f>
        <v/>
      </c>
      <c r="B32" s="2" t="s">
        <v>66</v>
      </c>
      <c r="C32" s="4" t="s">
        <v>67</v>
      </c>
    </row>
    <row r="33" ht="87.0" customHeight="1">
      <c r="A33" s="2" t="str">
        <f>IMAGE("http://gwinnup.org/commute/7adadb10.jpeg")</f>
        <v/>
      </c>
      <c r="B33" s="2" t="s">
        <v>66</v>
      </c>
      <c r="C33" s="4" t="s">
        <v>68</v>
      </c>
    </row>
    <row r="34" ht="89.25" customHeight="1">
      <c r="A34" s="2" t="str">
        <f>IMAGE("http://gwinnup.org/commute/b599303.jpeg", 1)</f>
        <v/>
      </c>
      <c r="B34" s="2" t="s">
        <v>69</v>
      </c>
      <c r="C34" s="4" t="s">
        <v>70</v>
      </c>
    </row>
    <row r="35" ht="75.75" customHeight="1">
      <c r="A35" s="2" t="str">
        <f>IMAGE("http://gwinnup.org/commute/4a6ca5a.jpeg", 1)</f>
        <v/>
      </c>
      <c r="B35" s="2" t="s">
        <v>69</v>
      </c>
      <c r="C35" s="4" t="s">
        <v>71</v>
      </c>
    </row>
    <row r="36" ht="74.25" customHeight="1">
      <c r="A36" s="2" t="str">
        <f>IMAGE("http://gwinnup.org/commute/cce02b1.jpeg", 1)</f>
        <v/>
      </c>
      <c r="B36" s="2" t="s">
        <v>72</v>
      </c>
      <c r="C36" s="4" t="s">
        <v>73</v>
      </c>
    </row>
    <row r="37" ht="65.25" customHeight="1">
      <c r="A37" s="2" t="str">
        <f>IMAGE("http://gwinnup.org/commute/d01da65.jpeg", 1)</f>
        <v/>
      </c>
      <c r="B37" s="2" t="s">
        <v>72</v>
      </c>
      <c r="C37" s="4" t="s">
        <v>74</v>
      </c>
    </row>
    <row r="38" ht="66.75" customHeight="1">
      <c r="A38" s="2" t="str">
        <f>IMAGE("http://gwinnup.org/commute/de257f1.jpeg", 1)</f>
        <v/>
      </c>
      <c r="B38" s="2" t="s">
        <v>75</v>
      </c>
      <c r="C38" s="4" t="s">
        <v>76</v>
      </c>
    </row>
    <row r="39" ht="93.75" customHeight="1">
      <c r="A39" s="2" t="str">
        <f>IMAGE("http://gwinnup.org/commute/4511cf4.jpeg", 1)</f>
        <v/>
      </c>
      <c r="B39" s="2" t="s">
        <v>75</v>
      </c>
      <c r="C39" s="4" t="s">
        <v>77</v>
      </c>
    </row>
    <row r="40" ht="63.0" customHeight="1">
      <c r="A40" s="2" t="str">
        <f>IMAGE("http://gwinnup.org/commute/cc50c7e0.jpeg", 1)</f>
        <v/>
      </c>
      <c r="B40" s="2" t="s">
        <v>78</v>
      </c>
      <c r="C40" s="4" t="s">
        <v>79</v>
      </c>
    </row>
    <row r="41" ht="90.0" customHeight="1">
      <c r="A41" s="2" t="str">
        <f>IMAGE("http://gwinnup.org/commute/8207d9b2.jpeg", 1)</f>
        <v/>
      </c>
      <c r="B41" s="2" t="s">
        <v>78</v>
      </c>
      <c r="C41" s="4" t="s">
        <v>80</v>
      </c>
    </row>
    <row r="42" ht="70.5" customHeight="1">
      <c r="A42" s="2" t="str">
        <f>IMAGE("http://gwinnup.org/commute/8b12aebf.jpeg", 1)</f>
        <v/>
      </c>
      <c r="B42" s="2" t="s">
        <v>81</v>
      </c>
      <c r="C42" s="4" t="s">
        <v>82</v>
      </c>
    </row>
    <row r="43" ht="82.5" customHeight="1">
      <c r="A43" s="2" t="str">
        <f>IMAGE("http://gwinnup.org/commute/59364b5.jpeg", 1)</f>
        <v/>
      </c>
      <c r="B43" s="2" t="s">
        <v>81</v>
      </c>
      <c r="C43" s="4" t="s">
        <v>83</v>
      </c>
    </row>
    <row r="44" ht="56.25" customHeight="1">
      <c r="A44" s="2" t="str">
        <f>IMAGE("http://gwinnup.org/commute/2caf5d9.jpeg", 1)</f>
        <v/>
      </c>
      <c r="B44" s="2" t="s">
        <v>84</v>
      </c>
      <c r="C44" s="4" t="s">
        <v>85</v>
      </c>
      <c r="D44" s="4" t="s">
        <v>86</v>
      </c>
    </row>
    <row r="45" ht="64.5" customHeight="1">
      <c r="A45" s="2" t="str">
        <f>IMAGE("http://gwinnup.org/commute/ef02ac2.jpeg", 1)</f>
        <v/>
      </c>
      <c r="B45" s="2" t="s">
        <v>84</v>
      </c>
      <c r="C45" s="4" t="s">
        <v>87</v>
      </c>
    </row>
    <row r="46" ht="75.75" customHeight="1">
      <c r="A46" s="2" t="str">
        <f>IMAGE("http://gwinnup.org/commute/22f9dcb.jpeg", 1)</f>
        <v/>
      </c>
      <c r="B46" s="2" t="s">
        <v>88</v>
      </c>
      <c r="C46" s="4" t="s">
        <v>89</v>
      </c>
    </row>
    <row r="47" ht="72.0" customHeight="1">
      <c r="A47" s="2" t="str">
        <f>IMAGE("http://gwinnup.org/commute/acb5659.jpeg", 1)</f>
        <v/>
      </c>
      <c r="B47" s="2" t="s">
        <v>88</v>
      </c>
      <c r="C47" s="4" t="s">
        <v>90</v>
      </c>
    </row>
    <row r="48" ht="67.5" customHeight="1">
      <c r="A48" s="2" t="str">
        <f>IMAGE("http://gwinnup.org/commute/c0816da.jpeg", 1)</f>
        <v/>
      </c>
      <c r="B48" s="2" t="s">
        <v>91</v>
      </c>
      <c r="C48" s="4" t="s">
        <v>92</v>
      </c>
    </row>
    <row r="49" ht="90.0" customHeight="1">
      <c r="A49" s="2" t="str">
        <f>IMAGE("http://gwinnup.org/commute/32da2f5.jpeg", 1)</f>
        <v/>
      </c>
      <c r="B49" s="2" t="s">
        <v>91</v>
      </c>
      <c r="C49" s="4" t="s">
        <v>93</v>
      </c>
    </row>
    <row r="50" ht="102.0" customHeight="1">
      <c r="A50" s="2" t="str">
        <f>IMAGE("http://gwinnup.org/commute/2f05055.jpeg", 1)</f>
        <v/>
      </c>
      <c r="B50" s="2" t="s">
        <v>94</v>
      </c>
      <c r="C50" s="4" t="s">
        <v>95</v>
      </c>
    </row>
    <row r="51" ht="65.25" customHeight="1">
      <c r="A51" s="2" t="str">
        <f>IMAGE("http://gwinnup.org/commute/247987b2.jpeg", 1)</f>
        <v/>
      </c>
      <c r="B51" s="2" t="s">
        <v>94</v>
      </c>
      <c r="C51" s="4" t="s">
        <v>96</v>
      </c>
    </row>
    <row r="52" ht="65.25" customHeight="1">
      <c r="A52" s="2" t="str">
        <f>IMAGE("http://gwinnup.org/commute/0316663.jpeg", 1)</f>
        <v/>
      </c>
      <c r="B52" s="2" t="s">
        <v>97</v>
      </c>
      <c r="C52" s="4" t="s">
        <v>98</v>
      </c>
    </row>
    <row r="53" ht="63.75" customHeight="1">
      <c r="A53" s="2" t="str">
        <f>IMAGE("http://gwinnup.org/commute/657c4a7.jpeg", 1)</f>
        <v/>
      </c>
      <c r="B53" s="2" t="s">
        <v>97</v>
      </c>
      <c r="C53" s="4" t="s">
        <v>99</v>
      </c>
    </row>
    <row r="54" ht="65.25" customHeight="1">
      <c r="A54" s="2" t="str">
        <f>IMAGE("http://gwinnup.org/commute/189049b.jpeg", 1)</f>
        <v/>
      </c>
      <c r="B54" s="2" t="s">
        <v>100</v>
      </c>
      <c r="C54" s="4" t="s">
        <v>101</v>
      </c>
    </row>
    <row r="55" ht="71.25" customHeight="1">
      <c r="A55" s="2" t="str">
        <f>IMAGE("http://gwinnup.org/commute/ff78fc7.jpeg", 1)</f>
        <v/>
      </c>
      <c r="B55" s="2" t="s">
        <v>100</v>
      </c>
      <c r="C55" s="4" t="s">
        <v>101</v>
      </c>
    </row>
    <row r="56" ht="71.25" customHeight="1">
      <c r="A56" s="2" t="str">
        <f>IMAGE("http://gwinnup.org/commute/ed2221a.jpeg", 1)</f>
        <v/>
      </c>
      <c r="B56" s="2" t="s">
        <v>102</v>
      </c>
      <c r="C56" s="4" t="s">
        <v>103</v>
      </c>
      <c r="D56" s="4" t="s">
        <v>104</v>
      </c>
    </row>
    <row r="57" ht="60.0" customHeight="1">
      <c r="A57" s="2" t="str">
        <f>IMAGE("http://gwinnup.org/commute/7d6fbfa.jpeg", 1)</f>
        <v/>
      </c>
      <c r="B57" s="2" t="s">
        <v>102</v>
      </c>
      <c r="C57" s="4" t="s">
        <v>105</v>
      </c>
    </row>
    <row r="58" ht="62.25" customHeight="1">
      <c r="A58" s="2" t="str">
        <f>IMAGE("http://gwinnup.org/commute/7241ebd.jpeg", 1)</f>
        <v/>
      </c>
      <c r="B58" s="2" t="s">
        <v>106</v>
      </c>
      <c r="C58" s="4" t="s">
        <v>107</v>
      </c>
    </row>
    <row r="59" ht="90.75" customHeight="1">
      <c r="A59" s="2" t="str">
        <f>IMAGE("http://gwinnup.org/commute/fb2edd5.jpeg", 1)</f>
        <v/>
      </c>
      <c r="B59" s="2" t="s">
        <v>106</v>
      </c>
      <c r="C59" s="4" t="s">
        <v>108</v>
      </c>
    </row>
    <row r="60" ht="93.75" customHeight="1">
      <c r="A60" s="2" t="str">
        <f>IMAGE("http://gwinnup.org/commute/a78f616.jpeg", 1)</f>
        <v/>
      </c>
      <c r="B60" s="2" t="s">
        <v>109</v>
      </c>
      <c r="C60" s="4" t="s">
        <v>110</v>
      </c>
    </row>
    <row r="61" ht="69.0" customHeight="1">
      <c r="A61" s="2" t="str">
        <f>IMAGE("http://gwinnup.org/commute/3a1b985.jpeg", 1)</f>
        <v/>
      </c>
      <c r="B61" s="2" t="s">
        <v>109</v>
      </c>
      <c r="C61" s="4" t="s">
        <v>111</v>
      </c>
    </row>
    <row r="62" ht="74.25" customHeight="1">
      <c r="A62" s="2" t="str">
        <f>IMAGE("http://gwinnup.org/commute/e40843b.jpeg", 1)</f>
        <v/>
      </c>
      <c r="B62" s="2" t="s">
        <v>112</v>
      </c>
      <c r="C62" s="4" t="s">
        <v>113</v>
      </c>
      <c r="D62" s="4" t="s">
        <v>114</v>
      </c>
    </row>
    <row r="63" ht="71.25" customHeight="1">
      <c r="A63" s="2" t="str">
        <f>IMAGE("http://gwinnup.org/commute/c239573.jpeg", 1)</f>
        <v/>
      </c>
      <c r="B63" s="2" t="s">
        <v>112</v>
      </c>
      <c r="C63" s="4" t="s">
        <v>115</v>
      </c>
      <c r="D63" s="4" t="s">
        <v>116</v>
      </c>
      <c r="E63" s="4" t="s">
        <v>117</v>
      </c>
    </row>
    <row r="64" ht="58.5" customHeight="1">
      <c r="A64" s="2" t="str">
        <f>IMAGE("http://gwinnup.org/commute/1aea2b4.jpeg", 1)</f>
        <v/>
      </c>
      <c r="B64" s="2" t="s">
        <v>118</v>
      </c>
      <c r="C64" s="4" t="s">
        <v>119</v>
      </c>
      <c r="D64" s="4" t="s">
        <v>120</v>
      </c>
    </row>
    <row r="65" ht="81.75" customHeight="1">
      <c r="A65" s="2" t="str">
        <f>IMAGE("http://gwinnup.org/commute/bbad554.jpeg", 1)</f>
        <v/>
      </c>
      <c r="B65" s="2" t="s">
        <v>118</v>
      </c>
      <c r="C65" s="4" t="s">
        <v>121</v>
      </c>
    </row>
    <row r="66" ht="86.25" customHeight="1">
      <c r="A66" s="2" t="str">
        <f>IMAGE("http://gwinnup.org/commute/a96afbd.jpeg", 1)</f>
        <v/>
      </c>
      <c r="B66" s="2" t="s">
        <v>122</v>
      </c>
      <c r="C66" s="4" t="s">
        <v>123</v>
      </c>
      <c r="D66" s="4" t="s">
        <v>124</v>
      </c>
    </row>
    <row r="67" ht="67.5" customHeight="1">
      <c r="A67" s="2" t="str">
        <f>IMAGE("http://gwinnup.org/commute/3165ef6.jpeg", 1)</f>
        <v/>
      </c>
      <c r="B67" s="2" t="s">
        <v>122</v>
      </c>
      <c r="C67" s="4" t="s">
        <v>125</v>
      </c>
      <c r="D67" s="4" t="s">
        <v>126</v>
      </c>
    </row>
    <row r="68" ht="72.75" customHeight="1">
      <c r="A68" s="2" t="str">
        <f>IMAGE("http://gwinnup.org/commute/4ercqd74.jpeg", 1)</f>
        <v/>
      </c>
      <c r="B68" s="2" t="s">
        <v>127</v>
      </c>
      <c r="C68" s="4" t="s">
        <v>128</v>
      </c>
    </row>
    <row r="69" ht="69.75" customHeight="1">
      <c r="A69" s="2" t="str">
        <f>IMAGE("http://gwinnup.org/commute/d56edd34.jpeg", 1)</f>
        <v/>
      </c>
      <c r="B69" s="2" t="s">
        <v>127</v>
      </c>
      <c r="C69" s="4" t="s">
        <v>129</v>
      </c>
    </row>
    <row r="70" ht="74.25" customHeight="1">
      <c r="A70" s="2" t="str">
        <f>IMAGE("http://gwinnup.org/commute/bee3626.jpeg", 1)</f>
        <v/>
      </c>
      <c r="B70" s="2" t="s">
        <v>130</v>
      </c>
      <c r="C70" s="4" t="s">
        <v>131</v>
      </c>
    </row>
    <row r="71" ht="71.25" customHeight="1">
      <c r="A71" s="2" t="str">
        <f>IMAGE("http://gwinnup.org/commute/7c4e078.jpeg", 1)</f>
        <v/>
      </c>
      <c r="B71" s="2" t="s">
        <v>130</v>
      </c>
      <c r="C71" s="4" t="s">
        <v>132</v>
      </c>
      <c r="D71" s="4" t="s">
        <v>133</v>
      </c>
    </row>
    <row r="72" ht="61.5" customHeight="1">
      <c r="A72" s="2" t="str">
        <f>IMAGE("http://gwinnup.org/commute/d052f05f.jpeg", 1)</f>
        <v/>
      </c>
      <c r="B72" s="2" t="s">
        <v>134</v>
      </c>
      <c r="C72" s="4" t="s">
        <v>135</v>
      </c>
    </row>
    <row r="73" ht="68.25" customHeight="1">
      <c r="A73" s="2" t="str">
        <f>IMAGE("http://gwinnup.org/commute/118a75ff.jpeg", 1)</f>
        <v/>
      </c>
      <c r="B73" s="2" t="s">
        <v>134</v>
      </c>
      <c r="C73" s="4" t="s">
        <v>136</v>
      </c>
    </row>
    <row r="74" ht="91.5" customHeight="1">
      <c r="A74" s="2" t="str">
        <f>IMAGE("http://gwinnup.org/commute/5a43462.jpeg", 1)</f>
        <v/>
      </c>
      <c r="B74" s="2" t="s">
        <v>137</v>
      </c>
      <c r="C74" s="4" t="s">
        <v>138</v>
      </c>
    </row>
    <row r="75" ht="72.75" customHeight="1">
      <c r="A75" s="2" t="str">
        <f>IMAGE("http://gwinnup.org/commute/ffda480.jpeg", 1)</f>
        <v/>
      </c>
      <c r="B75" s="2" t="s">
        <v>137</v>
      </c>
      <c r="C75" s="4" t="s">
        <v>139</v>
      </c>
    </row>
    <row r="76" ht="72.75" customHeight="1">
      <c r="A76" s="2" t="str">
        <f>IMAGE("http://gwinnup.org/commute/e740816.jpeg", 1)</f>
        <v/>
      </c>
      <c r="B76" s="2" t="s">
        <v>140</v>
      </c>
      <c r="C76" s="4" t="s">
        <v>141</v>
      </c>
    </row>
    <row r="77" ht="89.25" customHeight="1">
      <c r="A77" s="2" t="str">
        <f>IMAGE("http://gwinnup.org/commute/c47d9e24.jpeg", 1)</f>
        <v/>
      </c>
      <c r="B77" s="2" t="s">
        <v>140</v>
      </c>
      <c r="C77" s="4" t="s">
        <v>142</v>
      </c>
    </row>
    <row r="78" ht="69.0" customHeight="1">
      <c r="A78" s="2" t="str">
        <f>IMAGE("http://gwinnup.org/commute/27b9b32.jpeg", 1)</f>
        <v/>
      </c>
      <c r="B78" s="2" t="s">
        <v>143</v>
      </c>
      <c r="C78" s="4" t="s">
        <v>144</v>
      </c>
    </row>
    <row r="79" ht="67.5" customHeight="1">
      <c r="A79" s="2" t="str">
        <f>IMAGE("http://gwinnup.org/commute/2535cf5.jpeg", 1)</f>
        <v/>
      </c>
      <c r="B79" s="2" t="s">
        <v>143</v>
      </c>
      <c r="C79" s="4" t="s">
        <v>145</v>
      </c>
    </row>
    <row r="80" ht="81.0" customHeight="1">
      <c r="A80" s="2" t="str">
        <f>IMAGE("http://gwinnup.org/commute/a9c0ad02.jpeg", 1)</f>
        <v/>
      </c>
      <c r="B80" s="2" t="s">
        <v>146</v>
      </c>
      <c r="C80" s="4" t="s">
        <v>147</v>
      </c>
    </row>
    <row r="81" ht="86.25" customHeight="1">
      <c r="A81" s="2" t="str">
        <f>IMAGE("http://gwinnup.org/commute/638a4049.jpeg", 1)</f>
        <v/>
      </c>
      <c r="B81" s="2" t="s">
        <v>146</v>
      </c>
      <c r="C81" s="4" t="s">
        <v>148</v>
      </c>
    </row>
    <row r="82" ht="84.75" customHeight="1">
      <c r="A82" s="2" t="str">
        <f>IMAGE("http://gwinnup.org/commute/32962fc.jpeg", 1)</f>
        <v/>
      </c>
      <c r="B82" s="2" t="s">
        <v>149</v>
      </c>
      <c r="C82" s="4" t="s">
        <v>150</v>
      </c>
      <c r="D82" s="4" t="s">
        <v>151</v>
      </c>
    </row>
    <row r="83" ht="74.25" customHeight="1">
      <c r="A83" s="2" t="str">
        <f>IMAGE("http://gwinnup.org/commute/f4217ff.jpeg", 1)</f>
        <v/>
      </c>
      <c r="B83" s="2" t="s">
        <v>149</v>
      </c>
      <c r="C83" s="4" t="s">
        <v>152</v>
      </c>
      <c r="D83" s="4" t="s">
        <v>153</v>
      </c>
      <c r="E83" s="4" t="s">
        <v>154</v>
      </c>
    </row>
    <row r="84" ht="75.75" customHeight="1">
      <c r="A84" s="2" t="str">
        <f>IMAGE("http://gwinnup.org/commute/ee1f6c9.jpeg", 1)</f>
        <v/>
      </c>
      <c r="B84" s="2" t="s">
        <v>155</v>
      </c>
      <c r="C84" s="4" t="s">
        <v>156</v>
      </c>
    </row>
    <row r="85" ht="78.75" customHeight="1">
      <c r="A85" s="2" t="str">
        <f>IMAGE("http://gwinnup.org/commute/33fbe77.jpeg", 1)</f>
        <v/>
      </c>
      <c r="B85" s="2" t="s">
        <v>155</v>
      </c>
      <c r="C85" s="4" t="s">
        <v>157</v>
      </c>
    </row>
    <row r="86" ht="90.75" customHeight="1">
      <c r="A86" s="2" t="str">
        <f>IMAGE("http://gwinnup.org/commute/787678e.jpeg", 1)</f>
        <v/>
      </c>
      <c r="B86" s="2" t="s">
        <v>158</v>
      </c>
      <c r="C86" s="4" t="s">
        <v>159</v>
      </c>
    </row>
    <row r="87" ht="70.5" customHeight="1">
      <c r="A87" s="2" t="str">
        <f>IMAGE("http://gwinnup.org/commute/2db1e17.jpeg", 1)</f>
        <v/>
      </c>
      <c r="B87" s="2" t="s">
        <v>158</v>
      </c>
      <c r="C87" s="4" t="s">
        <v>160</v>
      </c>
    </row>
    <row r="88" ht="67.5" customHeight="1">
      <c r="A88" s="2" t="str">
        <f>IMAGE("http://gwinnup.org/commute/a021362.jpeg", 1)</f>
        <v/>
      </c>
      <c r="B88" s="2" t="s">
        <v>161</v>
      </c>
      <c r="C88" s="4" t="s">
        <v>162</v>
      </c>
      <c r="D88" s="4" t="s">
        <v>163</v>
      </c>
    </row>
    <row r="89" ht="72.75" customHeight="1">
      <c r="A89" s="2" t="str">
        <f>IMAGE("http://gwinnup.org/commute/48a50026.jpeg", 1)</f>
        <v/>
      </c>
      <c r="B89" s="2" t="s">
        <v>161</v>
      </c>
      <c r="C89" s="4" t="s">
        <v>164</v>
      </c>
      <c r="D89" s="4" t="s">
        <v>165</v>
      </c>
      <c r="E89" s="4" t="s">
        <v>166</v>
      </c>
    </row>
    <row r="90" ht="69.75" customHeight="1">
      <c r="A90" s="2" t="str">
        <f>IMAGE("http://gwinnup.org/commute/c82c823d.jpg", 1)</f>
        <v/>
      </c>
      <c r="B90" s="2" t="s">
        <v>167</v>
      </c>
      <c r="C90" s="4" t="s">
        <v>168</v>
      </c>
      <c r="D90" s="4" t="s">
        <v>169</v>
      </c>
    </row>
    <row r="91" ht="67.5" customHeight="1">
      <c r="A91" s="2" t="str">
        <f>IMAGE("http://gwinnup.org/commute/a5ee9d0.jpeg", 1)</f>
        <v/>
      </c>
      <c r="B91" s="2" t="s">
        <v>167</v>
      </c>
      <c r="C91" s="5" t="s">
        <v>170</v>
      </c>
      <c r="D91" s="5" t="s">
        <v>171</v>
      </c>
      <c r="E91" s="5"/>
    </row>
    <row r="92" ht="80.25" customHeight="1">
      <c r="A92" s="2" t="str">
        <f>IMAGE("http://gwinnup.org/commute/00112e3.jpeg", 1)</f>
        <v/>
      </c>
      <c r="B92" s="2" t="s">
        <v>172</v>
      </c>
      <c r="C92" s="4" t="s">
        <v>173</v>
      </c>
    </row>
    <row r="93" ht="91.5" customHeight="1">
      <c r="A93" s="2" t="str">
        <f>IMAGE("http://gwinnup.org/commute/edbb25a2.jpeg", 1)</f>
        <v/>
      </c>
      <c r="B93" s="2" t="s">
        <v>172</v>
      </c>
      <c r="C93" s="4" t="s">
        <v>174</v>
      </c>
    </row>
    <row r="94" ht="60.75" customHeight="1">
      <c r="A94" s="2" t="str">
        <f>IMAGE("http://gwinnup.org/commute/d8d0a9b.jpeg", 1)</f>
        <v/>
      </c>
      <c r="B94" s="2" t="s">
        <v>175</v>
      </c>
      <c r="C94" s="4" t="s">
        <v>176</v>
      </c>
    </row>
    <row r="95" ht="63.75" customHeight="1">
      <c r="A95" s="2" t="str">
        <f>IMAGE("http://gwinnup.org/commute/3ab2469.jpeg", 1)</f>
        <v/>
      </c>
      <c r="B95" s="2" t="s">
        <v>175</v>
      </c>
      <c r="C95" s="4" t="s">
        <v>177</v>
      </c>
    </row>
    <row r="96" ht="63.75" customHeight="1">
      <c r="A96" s="2" t="str">
        <f>IMAGE("http://gwinnup.org/commute/d33f4b4.jpeg", 1)</f>
        <v/>
      </c>
      <c r="B96" s="2" t="s">
        <v>178</v>
      </c>
      <c r="C96" s="4" t="s">
        <v>179</v>
      </c>
    </row>
    <row r="97" ht="55.5" customHeight="1">
      <c r="A97" s="2" t="str">
        <f>IMAGE("http://gwinnup.org/commute/58aace5.jpeg", 1)</f>
        <v/>
      </c>
      <c r="B97" s="2" t="s">
        <v>178</v>
      </c>
      <c r="C97" s="4" t="s">
        <v>180</v>
      </c>
    </row>
    <row r="98" ht="48.75" customHeight="1">
      <c r="A98" s="2" t="str">
        <f>IMAGE("http://gwinnup.org/commute/9e36a43.jpeg", 1)</f>
        <v/>
      </c>
      <c r="B98" s="2" t="s">
        <v>181</v>
      </c>
      <c r="C98" s="4" t="s">
        <v>182</v>
      </c>
    </row>
    <row r="99" ht="52.5" customHeight="1">
      <c r="A99" s="2" t="str">
        <f>IMAGE("http://gwinnup.org/commute/34965040.jpeg", 1)</f>
        <v/>
      </c>
      <c r="B99" s="2" t="s">
        <v>181</v>
      </c>
      <c r="C99" s="4" t="s">
        <v>183</v>
      </c>
    </row>
    <row r="100" ht="48.75" customHeight="1">
      <c r="A100" s="2" t="str">
        <f>IMAGE("http://gwinnup.org/commute/5957d5c.jpeg", 1)</f>
        <v/>
      </c>
      <c r="B100" s="2" t="s">
        <v>184</v>
      </c>
      <c r="C100" s="4" t="s">
        <v>185</v>
      </c>
    </row>
    <row r="101" ht="70.5" customHeight="1">
      <c r="A101" s="2" t="str">
        <f>IMAGE("http://gwinnup.org/commute/49ea273.jpeg", 1)</f>
        <v/>
      </c>
      <c r="B101" s="2" t="s">
        <v>184</v>
      </c>
      <c r="C101" s="4" t="s">
        <v>185</v>
      </c>
    </row>
  </sheetData>
  <drawing r:id="rId1"/>
</worksheet>
</file>